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700" windowWidth="20490" windowHeight="76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DG7" i="11" l="1"/>
  <c r="CW7" i="11"/>
  <c r="CR7" i="11"/>
  <c r="CM7" i="11"/>
  <c r="CH7" i="11"/>
  <c r="AU33" i="11" l="1"/>
  <c r="AU32" i="11"/>
  <c r="AP33" i="11"/>
  <c r="AP32" i="11"/>
  <c r="AP31" i="11"/>
  <c r="AK31" i="11"/>
  <c r="V31" i="11"/>
  <c r="Q31" i="11"/>
  <c r="AA31" i="11" l="1"/>
  <c r="AA33" i="11"/>
  <c r="V30" i="11"/>
  <c r="Q30" i="11"/>
  <c r="V29" i="11"/>
  <c r="Q29" i="11"/>
  <c r="AK32" i="11"/>
  <c r="AK30" i="11"/>
  <c r="AK29" i="11"/>
  <c r="AK28" i="11"/>
  <c r="AA32" i="11" l="1"/>
  <c r="AA30" i="11"/>
  <c r="AA29" i="11"/>
  <c r="V28" i="11"/>
  <c r="AA28" i="11" s="1"/>
  <c r="Q28" i="11"/>
  <c r="AP7" i="11"/>
  <c r="AP23" i="11" s="1"/>
  <c r="AK7" i="11"/>
  <c r="AA7" i="11"/>
  <c r="AA23" i="11" s="1"/>
  <c r="Q7" i="11"/>
  <c r="Q23" i="11" s="1"/>
  <c r="V23" i="11"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AM35" i="9"/>
  <c r="C35"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l="1"/>
  <c r="BW34" i="9" s="1"/>
  <c r="BW35" i="9" l="1"/>
  <c r="BW36" i="9" s="1"/>
  <c r="BW37" i="9" s="1"/>
  <c r="BW38" i="9" s="1"/>
  <c r="CO34" i="9" l="1"/>
</calcChain>
</file>

<file path=xl/sharedStrings.xml><?xml version="1.0" encoding="utf-8"?>
<sst xmlns="http://schemas.openxmlformats.org/spreadsheetml/2006/main" count="1031" uniqueCount="562">
  <si>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</si>
  <si>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</si>
  <si>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</si>
  <si>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</si>
  <si>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</si>
  <si>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</si>
  <si>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</si>
  <si>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</si>
  <si>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</si>
  <si>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</si>
  <si>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</si>
  <si>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</si>
  <si>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</si>
  <si>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</si>
  <si>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</si>
  <si>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</si>
  <si>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</si>
  <si>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</si>
  <si>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</si>
  <si>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</si>
  <si>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</si>
  <si>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</si>
  <si>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</si>
  <si>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</si>
  <si>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</si>
  <si>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</si>
  <si>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</si>
  <si>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</si>
  <si>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</si>
  <si>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</si>
  <si>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</si>
  <si>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</si>
  <si>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</si>
  <si>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</si>
  <si>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</si>
  <si>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</si>
  <si>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</si>
  <si>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</si>
  <si>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</si>
  <si>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</si>
  <si>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</si>
  <si>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</si>
  <si>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</si>
  <si>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</si>
  <si>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</si>
  <si>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</si>
  <si>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</si>
  <si>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</si>
  <si>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</si>
  <si>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</si>
  <si>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</si>
  <si>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</si>
  <si>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</si>
  <si>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</si>
  <si>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</si>
  <si>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</si>
  <si>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</si>
  <si>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</si>
  <si>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</si>
  <si>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</si>
  <si>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</si>
  <si>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</si>
  <si>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</si>
  <si>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</si>
  <si>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</si>
  <si>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</si>
  <si>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</si>
  <si>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</si>
  <si>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</si>
  <si>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</si>
  <si>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</si>
  <si>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</si>
  <si>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</si>
  <si>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</si>
  <si>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</si>
  <si>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</si>
  <si>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</si>
  <si>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</si>
  <si>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</si>
  <si>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</si>
  <si>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吉川市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</si>
  <si>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</si>
  <si>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</si>
  <si>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</si>
  <si>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</si>
  <si>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</si>
  <si>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</si>
  <si>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</si>
  <si>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</si>
  <si>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</si>
  <si>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</si>
  <si>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</si>
  <si>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</si>
  <si>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</si>
  <si>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</si>
  <si>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</si>
  <si>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</si>
  <si>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</si>
  <si>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</si>
  <si>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</si>
  <si>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</si>
  <si>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</si>
  <si>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</si>
  <si>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</si>
  <si>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</si>
  <si>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</si>
  <si>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</si>
  <si>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</si>
  <si>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</si>
  <si>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</si>
  <si>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</si>
  <si>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</si>
  <si>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</si>
  <si>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</si>
  <si>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</si>
  <si>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</si>
  <si>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</si>
  <si>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</si>
  <si>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</si>
  <si>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</si>
  <si>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</si>
  <si>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</si>
  <si>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</si>
  <si>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</si>
  <si>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</si>
  <si>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</si>
  <si>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</si>
  <si>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</si>
  <si>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</si>
  <si>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</si>
  <si>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</si>
  <si>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</si>
  <si>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</si>
  <si>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</si>
  <si>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</si>
  <si>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</si>
  <si>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</si>
  <si>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</si>
  <si>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</si>
  <si>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</si>
  <si>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</si>
  <si>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</si>
  <si>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</si>
  <si>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</si>
  <si>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</si>
  <si>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</si>
  <si>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</si>
  <si>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</si>
  <si>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</si>
  <si>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</si>
  <si>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</si>
  <si>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</si>
  <si>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</si>
  <si>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</si>
  <si>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</si>
  <si>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</si>
  <si>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</si>
  <si>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</si>
  <si>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</si>
  <si>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</si>
  <si>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</si>
  <si>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</si>
  <si>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</si>
  <si>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</si>
  <si>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</si>
  <si>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</si>
  <si>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</si>
  <si>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</si>
  <si>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</si>
  <si>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</si>
  <si>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</si>
  <si>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</si>
  <si>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</si>
  <si>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</si>
  <si>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</si>
  <si>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</si>
  <si>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</si>
  <si>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</si>
  <si>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</si>
  <si>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</si>
  <si>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</si>
  <si>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</si>
  <si>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</si>
  <si>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</si>
  <si>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</si>
  <si>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</si>
  <si>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</si>
  <si>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</si>
  <si>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</si>
  <si>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</si>
  <si>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</si>
  <si>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</si>
  <si>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</si>
  <si>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</si>
  <si>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</si>
  <si>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埼玉県吉川市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</si>
  <si>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</si>
  <si>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</si>
  <si>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</si>
  <si>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</si>
  <si>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</si>
  <si>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</si>
  <si>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</si>
  <si>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</si>
  <si>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</si>
  <si>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</si>
  <si>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</si>
  <si>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</si>
  <si>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</si>
  <si>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</si>
  <si>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</si>
  <si>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</si>
  <si>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</si>
  <si>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</si>
  <si>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</si>
  <si>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</si>
  <si>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</si>
  <si>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</si>
  <si>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</si>
  <si>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</si>
  <si>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</si>
  <si>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</si>
  <si>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</si>
  <si>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</si>
  <si>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</si>
  <si>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</si>
  <si>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</si>
  <si>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</si>
  <si>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</si>
  <si>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</si>
  <si>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</si>
  <si>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</si>
  <si>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</si>
  <si>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</si>
  <si>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</si>
  <si>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</si>
  <si>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</si>
  <si>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</si>
  <si>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</si>
  <si>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</si>
  <si>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</si>
  <si>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</si>
  <si>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</si>
  <si>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</si>
  <si>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</si>
  <si>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</si>
  <si>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</si>
  <si>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</si>
  <si>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</si>
  <si>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</si>
  <si>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</si>
  <si>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</si>
  <si>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</si>
  <si>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</si>
  <si>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</si>
  <si>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</si>
  <si>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</si>
  <si>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</si>
  <si>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</si>
  <si>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</si>
  <si>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</si>
  <si>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</si>
  <si>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</si>
  <si>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</si>
  <si>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</si>
  <si>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</si>
  <si>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</si>
  <si>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</si>
  <si>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</si>
  <si>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</si>
  <si>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</si>
  <si>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</si>
  <si>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</si>
  <si>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</si>
  <si>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</si>
  <si>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</si>
  <si>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</si>
  <si>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</si>
  <si>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</si>
  <si>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</si>
  <si>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</si>
  <si>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</si>
  <si>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</si>
  <si>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</si>
  <si>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</si>
  <si>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</si>
  <si>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</si>
  <si>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</si>
  <si>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</si>
  <si>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</si>
  <si>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</si>
  <si>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</si>
  <si>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</si>
  <si>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</si>
  <si>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</si>
  <si>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</si>
  <si>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</si>
  <si>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</si>
  <si>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</si>
  <si>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</si>
  <si>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</si>
  <si>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</si>
  <si>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</si>
  <si>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</si>
  <si>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</si>
  <si>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</si>
  <si>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</si>
  <si>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</si>
  <si>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</si>
  <si>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</si>
  <si>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</si>
  <si>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</si>
  <si>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</si>
  <si>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</si>
  <si>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</si>
  <si>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</si>
  <si>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</si>
  <si>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</si>
  <si>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</si>
  <si>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</si>
  <si>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</si>
  <si>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</si>
  <si>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</si>
  <si>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</si>
  <si>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</si>
  <si>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</si>
  <si>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</si>
  <si>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</si>
  <si>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</si>
  <si>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</si>
  <si>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</si>
  <si>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</si>
  <si>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</si>
  <si>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</si>
  <si>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</si>
  <si>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</si>
  <si>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</si>
  <si>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</si>
  <si>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</si>
  <si>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</si>
  <si>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</si>
  <si>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</si>
  <si>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</si>
  <si>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</si>
  <si>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埼玉県吉川市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</si>
  <si>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</si>
  <si>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</si>
  <si>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</si>
  <si>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</si>
  <si>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</si>
  <si>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</si>
  <si>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</si>
  <si>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</si>
  <si>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</si>
  <si>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</si>
  <si>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</si>
  <si>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</si>
  <si>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</si>
  <si>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</si>
  <si>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</si>
  <si>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</si>
  <si>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</si>
  <si>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</si>
  <si>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</si>
  <si>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</si>
  <si>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</si>
  <si>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</si>
  <si>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</si>
  <si>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</si>
  <si>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</si>
  <si>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</si>
  <si>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</si>
  <si>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</si>
  <si>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</si>
  <si>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</si>
  <si>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</si>
  <si>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</si>
  <si>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</si>
  <si>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吉川市国民健康保険特別会計</t>
    <phoneticPr fontId="5"/>
  </si>
  <si>
    <t>吉川市介護保険特別会計</t>
    <phoneticPr fontId="5"/>
  </si>
  <si>
    <t>吉川市後期高齢者医療特別会計</t>
    <phoneticPr fontId="5"/>
  </si>
  <si>
    <t>吉川市水道事業会計</t>
    <phoneticPr fontId="5"/>
  </si>
  <si>
    <t>法適用企業</t>
    <phoneticPr fontId="5"/>
  </si>
  <si>
    <t>吉川市下水道事業特別会計</t>
    <phoneticPr fontId="5"/>
  </si>
  <si>
    <t>法非適用企業</t>
    <phoneticPr fontId="5"/>
  </si>
  <si>
    <t>吉川市農業集落排水特別会計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</si>
  <si>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</si>
  <si>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</si>
  <si>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</si>
  <si>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</si>
  <si>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</si>
  <si>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</si>
  <si>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</si>
  <si>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</si>
  <si>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</si>
  <si>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</si>
  <si>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</si>
  <si>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</si>
  <si>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</si>
  <si>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</si>
  <si>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</si>
  <si>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</si>
  <si>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</si>
  <si>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</si>
  <si>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</si>
  <si>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</si>
  <si>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</si>
  <si>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</si>
  <si>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</si>
  <si>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</si>
  <si>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</si>
  <si>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</si>
  <si>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</si>
  <si>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</si>
  <si>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</si>
  <si>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</si>
  <si>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</si>
  <si>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</si>
  <si>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</si>
  <si>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</si>
  <si>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</si>
  <si>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</si>
  <si>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</si>
  <si>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</si>
  <si>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</si>
  <si>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</si>
  <si>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</si>
  <si>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</si>
  <si>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</si>
  <si>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</si>
  <si>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</si>
  <si>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</si>
  <si>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</si>
  <si>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</si>
  <si>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</si>
  <si>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</si>
  <si>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</si>
  <si>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</si>
  <si>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</si>
  <si>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</si>
  <si>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</si>
  <si>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</si>
  <si>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</si>
  <si>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</si>
  <si>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</si>
  <si>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</si>
  <si>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</si>
  <si>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</si>
  <si>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</si>
  <si>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</si>
  <si>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</si>
  <si>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</si>
  <si>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</si>
  <si>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</si>
  <si>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</si>
  <si>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</si>
  <si>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</si>
  <si>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</si>
  <si>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</si>
  <si>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</si>
  <si>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</si>
  <si>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</si>
  <si>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</si>
  <si>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</si>
  <si>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</si>
  <si>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</si>
  <si>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</si>
  <si>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</si>
  <si>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</si>
  <si>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</si>
  <si>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</si>
  <si>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</si>
  <si>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</si>
  <si>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</si>
  <si>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</si>
  <si>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</si>
  <si>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</si>
  <si>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</si>
  <si>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</si>
  <si>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</si>
  <si>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</si>
  <si>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</si>
  <si>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</si>
  <si>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</si>
  <si>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</si>
  <si>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</si>
  <si>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</si>
  <si>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</si>
  <si>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</si>
  <si>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</si>
  <si>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</si>
  <si>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</si>
  <si>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</si>
  <si>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</si>
  <si>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</si>
  <si>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</si>
  <si>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</si>
  <si>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</si>
  <si>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</si>
  <si>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</si>
  <si>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</si>
  <si>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</si>
  <si>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</si>
  <si>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</si>
  <si>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</si>
  <si>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</si>
  <si>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</si>
  <si>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</si>
  <si>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</si>
  <si>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</si>
  <si>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</si>
  <si>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</si>
  <si>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</si>
  <si>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</si>
  <si>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</si>
  <si>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</si>
  <si>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</si>
  <si>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</si>
  <si>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</si>
  <si>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</si>
  <si>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3.44</t>
  </si>
  <si>
    <t>▲ 2.30</t>
  </si>
  <si>
    <t>吉川市水道事業会計</t>
  </si>
  <si>
    <t>一般会計</t>
  </si>
  <si>
    <t>吉川市国民健康保険特別会計</t>
  </si>
  <si>
    <t>吉川市介護保険特別会計</t>
  </si>
  <si>
    <t>吉川市下水道事業特別会計</t>
  </si>
  <si>
    <t>吉川市農業集落排水特別会計</t>
  </si>
  <si>
    <t>吉川市後期高齢者医療特別会計</t>
  </si>
  <si>
    <t>その他会計（赤字）</t>
  </si>
  <si>
    <t>その他会計（黒字）</t>
  </si>
  <si>
    <t>-</t>
    <phoneticPr fontId="2"/>
  </si>
  <si>
    <t>-</t>
    <phoneticPr fontId="2"/>
  </si>
  <si>
    <t>-</t>
    <phoneticPr fontId="2"/>
  </si>
  <si>
    <t>吉川松伏消防組合</t>
    <rPh sb="0" eb="2">
      <t>ヨシカワ</t>
    </rPh>
    <rPh sb="2" eb="4">
      <t>マツブシ</t>
    </rPh>
    <rPh sb="4" eb="6">
      <t>ショウボウ</t>
    </rPh>
    <rPh sb="6" eb="8">
      <t>クミアイ</t>
    </rPh>
    <phoneticPr fontId="2"/>
  </si>
  <si>
    <t>東埼玉資源環境組合</t>
    <rPh sb="0" eb="1">
      <t>ヒガシ</t>
    </rPh>
    <rPh sb="1" eb="3">
      <t>サイタマ</t>
    </rPh>
    <rPh sb="3" eb="5">
      <t>シゲン</t>
    </rPh>
    <rPh sb="5" eb="7">
      <t>カンキョウ</t>
    </rPh>
    <rPh sb="7" eb="9">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</si>
  <si>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</si>
  <si>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江戸川水防事務組合</t>
    <rPh sb="0" eb="3">
      <t>エドガワ</t>
    </rPh>
    <rPh sb="3" eb="5">
      <t>スイボウ</t>
    </rPh>
    <rPh sb="5" eb="7">
      <t>ジム</t>
    </rPh>
    <rPh sb="7" eb="9">
      <t>クミアイ</t>
    </rPh>
    <phoneticPr fontId="2"/>
  </si>
  <si>
    <t>埼玉県市町村総合事務組合</t>
    <rPh sb="0" eb="3">
      <t>サイタマケン</t>
    </rPh>
    <rPh sb="3" eb="6">
      <t>シチョウソン</t>
    </rPh>
    <rPh sb="6" eb="8">
      <t>ソウゴウ</t>
    </rPh>
    <rPh sb="8" eb="10">
      <t>ジム</t>
    </rPh>
    <rPh sb="10" eb="12">
      <t>クミアイ</t>
    </rPh>
    <phoneticPr fontId="2"/>
  </si>
  <si>
    <t>-</t>
    <phoneticPr fontId="2"/>
  </si>
  <si>
    <t>-</t>
    <phoneticPr fontId="2"/>
  </si>
  <si>
    <t>-</t>
    <phoneticPr fontId="2"/>
  </si>
  <si>
    <t>吉川市土地開発公社</t>
    <rPh sb="0" eb="3">
      <t>ヨシカワシ</t>
    </rPh>
    <rPh sb="3" eb="5">
      <t>トチ</t>
    </rPh>
    <rPh sb="5" eb="7">
      <t>カイハツ</t>
    </rPh>
    <rPh sb="7" eb="9">
      <t>コウシャ</t>
    </rPh>
    <phoneticPr fontId="2"/>
  </si>
  <si>
    <t>○</t>
    <phoneticPr fontId="2"/>
  </si>
  <si>
    <t>-</t>
    <phoneticPr fontId="2"/>
  </si>
  <si>
    <t>-</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</si>
  <si>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</si>
  <si>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</si>
  <si>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</si>
  <si>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3">
      <t>コウイキ</t>
    </rPh>
    <rPh sb="13" eb="15">
      <t>レンゴウ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</si>
  <si>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</si>
  <si>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</si>
  <si>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</si>
  <si>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</si>
  <si>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</si>
  <si>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</si>
  <si>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</si>
  <si>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</si>
  <si>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</si>
  <si>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及び実質公債費比率は類似団体と比較して低い水準にあり、近年は減少傾向にある。平成２７年度将来負担比率は臨時財政対策債等基準財政需要額算入見込額の増加（２４３，６２５千円増）や、庁舎建設基金の積み立て（５００，４６８千円）等により将来負担額から控除される充当可能財源が増加したことにより平成２６年度の将来負担比率と比べ１２．８ポイント減となった。東埼玉資源環境組合の平成２６年度補正予算債の償還開始等により、元利償還額について平成２６年度と比較し１２，９５０千円増となった一方で、基準財政需要額に算入される公債費が４８，１１３千円減となったため、平成２７年度単年度の実質公債費比率は４．７３ポイントとなった。　今後は新庁舎建設事業や（仮称）第４中学校建設事業などの大規模事業が予定されていることから、引き続き地方債を活用する事業を厳選することやより低利な借入や基金の活用など、将来負担に配慮した財政運営に努める。
</t>
    <rPh sb="0" eb="2">
      <t>ショウライ</t>
    </rPh>
    <rPh sb="2" eb="4">
      <t>フタン</t>
    </rPh>
    <rPh sb="4" eb="6">
      <t>ヒリツ</t>
    </rPh>
    <rPh sb="6" eb="7">
      <t>オヨ</t>
    </rPh>
    <rPh sb="8" eb="10">
      <t>ジッシツ</t>
    </rPh>
    <rPh sb="10" eb="13">
      <t>コウサイヒ</t>
    </rPh>
    <rPh sb="13" eb="15">
      <t>ヒリツ</t>
    </rPh>
    <rPh sb="16" eb="18">
      <t>ルイジ</t>
    </rPh>
    <rPh sb="18" eb="20">
      <t>ダンタイ</t>
    </rPh>
    <rPh sb="21" eb="23">
      <t>ヒカク</t>
    </rPh>
    <rPh sb="25" eb="26">
      <t>ヒク</t>
    </rPh>
    <rPh sb="27" eb="29">
      <t>スイジュン</t>
    </rPh>
    <rPh sb="33" eb="35">
      <t>キンネン</t>
    </rPh>
    <rPh sb="36" eb="38">
      <t>ゲンショウ</t>
    </rPh>
    <rPh sb="38" eb="40">
      <t>ケイコウ</t>
    </rPh>
    <rPh sb="44" eb="46">
      <t>ヘイセイ</t>
    </rPh>
    <rPh sb="48" eb="50">
      <t>ネンド</t>
    </rPh>
    <rPh sb="50" eb="52">
      <t>ショウライ</t>
    </rPh>
    <rPh sb="52" eb="54">
      <t>フタン</t>
    </rPh>
    <rPh sb="54" eb="56">
      <t>ヒリツ</t>
    </rPh>
    <rPh sb="379" eb="381">
      <t>テイリ</t>
    </rPh>
    <rPh sb="382" eb="383">
      <t>カ</t>
    </rPh>
    <rPh sb="383" eb="384">
      <t>イ</t>
    </rPh>
    <rPh sb="385" eb="387">
      <t>キキン</t>
    </rPh>
    <rPh sb="388" eb="390">
      <t>カツヨウ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</si>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</sst>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extLst xmlns:c16r2="http://schemas.microsoft.com/office/drawing/2015/06/chart">
            <c:ext xmlns:c16="http://schemas.microsoft.com/office/drawing/2014/chart" uri="{C3380CC4-5D6E-409C-BE32-E72D297353CC}">
              <c16:uniqueId val="{00000000-F352-4FF8-8205-14A10022E2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63605</c:v>
                </c:pt>
                <c:pt idx="1">
                  <c:v>56791</c:v>
                </c:pt>
                <c:pt idx="2">
                  <c:v>21464</c:v>
                </c:pt>
                <c:pt idx="3">
                  <c:v>19792</c:v>
                </c:pt>
                <c:pt idx="4">
                  <c:v>43252</c:v>
                </c:pt>
              </c:numCache>
            </c:numRef>
          </c:val>
          <c:smooth val="0"/>
          <c:extLst xmlns:c16r2="http://schemas.microsoft.com/office/drawing/2015/06/chart">
            <c:ext xmlns:c16="http://schemas.microsoft.com/office/drawing/2014/chart" uri="{C3380CC4-5D6E-409C-BE32-E72D297353CC}">
              <c16:uniqueId val="{00000001-F352-4FF8-8205-14A10022E2D2}"/>
            </c:ext>
          </c:extLst>
        </c:ser>
        <c:dLbls>
          <c:showLegendKey val="0"/>
          <c:showVal val="0"/>
          <c:showCatName val="0"/>
          <c:showSerName val="0"/>
          <c:showPercent val="0"/>
          <c:showBubbleSize val="0"/>
        </c:dLbls>
        <c:marker val="1"/>
        <c:smooth val="0"/>
        <c:axId val="95966720"/>
        <c:axId val="95968640"/>
      </c:lineChart>
      <c:catAx>
        <c:axId val="95966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968640"/>
        <c:crosses val="autoZero"/>
        <c:auto val="1"/>
        <c:lblAlgn val="ctr"/>
        <c:lblOffset val="100"/>
        <c:tickLblSkip val="1"/>
        <c:tickMarkSkip val="1"/>
        <c:noMultiLvlLbl val="0"/>
      </c:catAx>
      <c:valAx>
        <c:axId val="9596864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966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9.67</c:v>
                </c:pt>
                <c:pt idx="1">
                  <c:v>6.35</c:v>
                </c:pt>
                <c:pt idx="2">
                  <c:v>5.25</c:v>
                </c:pt>
                <c:pt idx="3">
                  <c:v>5.3</c:v>
                </c:pt>
                <c:pt idx="4">
                  <c:v>4.91</c:v>
                </c:pt>
              </c:numCache>
            </c:numRef>
          </c:val>
          <c:extLst xmlns:c16r2="http://schemas.microsoft.com/office/drawing/2015/06/chart">
            <c:ext xmlns:c16="http://schemas.microsoft.com/office/drawing/2014/chart" uri="{C3380CC4-5D6E-409C-BE32-E72D297353CC}">
              <c16:uniqueId val="{00000000-8BEE-4C1F-B48A-742011250B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13.09</c:v>
                </c:pt>
                <c:pt idx="1">
                  <c:v>12.69</c:v>
                </c:pt>
                <c:pt idx="2">
                  <c:v>16.239999999999998</c:v>
                </c:pt>
                <c:pt idx="3">
                  <c:v>13.9</c:v>
                </c:pt>
                <c:pt idx="4">
                  <c:v>14.44</c:v>
                </c:pt>
              </c:numCache>
            </c:numRef>
          </c:val>
          <c:extLst xmlns:c16r2="http://schemas.microsoft.com/office/drawing/2015/06/chart">
            <c:ext xmlns:c16="http://schemas.microsoft.com/office/drawing/2014/chart" uri="{C3380CC4-5D6E-409C-BE32-E72D297353CC}">
              <c16:uniqueId val="{00000001-8BEE-4C1F-B48A-742011250B91}"/>
            </c:ext>
          </c:extLst>
        </c:ser>
        <c:dLbls>
          <c:showLegendKey val="0"/>
          <c:showVal val="0"/>
          <c:showCatName val="0"/>
          <c:showSerName val="0"/>
          <c:showPercent val="0"/>
          <c:showBubbleSize val="0"/>
        </c:dLbls>
        <c:gapWidth val="250"/>
        <c:overlap val="100"/>
        <c:axId val="66770432"/>
        <c:axId val="66772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3.17</c:v>
                </c:pt>
                <c:pt idx="1">
                  <c:v>-3.44</c:v>
                </c:pt>
                <c:pt idx="2">
                  <c:v>2.94</c:v>
                </c:pt>
                <c:pt idx="3">
                  <c:v>-2.2999999999999998</c:v>
                </c:pt>
                <c:pt idx="4">
                  <c:v>1.02</c:v>
                </c:pt>
              </c:numCache>
            </c:numRef>
          </c:val>
          <c:smooth val="0"/>
          <c:extLst xmlns:c16r2="http://schemas.microsoft.com/office/drawing/2015/06/chart">
            <c:ext xmlns:c16="http://schemas.microsoft.com/office/drawing/2014/chart" uri="{C3380CC4-5D6E-409C-BE32-E72D297353CC}">
              <c16:uniqueId val="{00000002-8BEE-4C1F-B48A-742011250B91}"/>
            </c:ext>
          </c:extLst>
        </c:ser>
        <c:dLbls>
          <c:showLegendKey val="0"/>
          <c:showVal val="0"/>
          <c:showCatName val="0"/>
          <c:showSerName val="0"/>
          <c:showPercent val="0"/>
          <c:showBubbleSize val="0"/>
        </c:dLbls>
        <c:marker val="1"/>
        <c:smooth val="0"/>
        <c:axId val="66770432"/>
        <c:axId val="66772352"/>
      </c:lineChart>
      <c:catAx>
        <c:axId val="6677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772352"/>
        <c:crosses val="autoZero"/>
        <c:auto val="1"/>
        <c:lblAlgn val="ctr"/>
        <c:lblOffset val="100"/>
        <c:tickLblSkip val="1"/>
        <c:tickMarkSkip val="1"/>
        <c:noMultiLvlLbl val="0"/>
      </c:catAx>
      <c:valAx>
        <c:axId val="6677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77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554-4E99-B922-9D22AB9E43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554-4E99-B922-9D22AB9E43C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554-4E99-B922-9D22AB9E43CD}"/>
            </c:ext>
          </c:extLst>
        </c:ser>
        <c:ser>
          <c:idx val="3"/>
          <c:order val="3"/>
          <c:tx>
            <c:strRef>
              <c:f>データシート!$A$30</c:f>
              <c:strCache>
                <c:ptCount val="1"/>
                <c:pt idx="0">
                  <c:v>吉川市後期高齢者医療特別会計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0.09</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E554-4E99-B922-9D22AB9E43CD}"/>
            </c:ext>
          </c:extLst>
        </c:ser>
        <c:ser>
          <c:idx val="4"/>
          <c:order val="4"/>
          <c:tx>
            <c:strRef>
              <c:f>データシート!$A$31</c:f>
              <c:strCache>
                <c:ptCount val="1"/>
                <c:pt idx="0">
                  <c:v>吉川市農業集落排水特別会計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554-4E99-B922-9D22AB9E43CD}"/>
            </c:ext>
          </c:extLst>
        </c:ser>
        <c:ser>
          <c:idx val="5"/>
          <c:order val="5"/>
          <c:tx>
            <c:strRef>
              <c:f>データシート!$A$32</c:f>
              <c:strCache>
                <c:ptCount val="1"/>
                <c:pt idx="0">
                  <c:v>吉川市下水道事業特別会計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0.43</c:v>
                </c:pt>
                <c:pt idx="2">
                  <c:v>#N/A</c:v>
                </c:pt>
                <c:pt idx="3">
                  <c:v>0.32</c:v>
                </c:pt>
                <c:pt idx="4">
                  <c:v>#N/A</c:v>
                </c:pt>
                <c:pt idx="5">
                  <c:v>0.24</c:v>
                </c:pt>
                <c:pt idx="6">
                  <c:v>#N/A</c:v>
                </c:pt>
                <c:pt idx="7">
                  <c:v>0.23</c:v>
                </c:pt>
                <c:pt idx="8">
                  <c:v>#N/A</c:v>
                </c:pt>
                <c:pt idx="9">
                  <c:v>0.2</c:v>
                </c:pt>
              </c:numCache>
            </c:numRef>
          </c:val>
          <c:extLst xmlns:c16r2="http://schemas.microsoft.com/office/drawing/2015/06/chart">
            <c:ext xmlns:c16="http://schemas.microsoft.com/office/drawing/2014/chart" uri="{C3380CC4-5D6E-409C-BE32-E72D297353CC}">
              <c16:uniqueId val="{00000005-E554-4E99-B922-9D22AB9E43CD}"/>
            </c:ext>
          </c:extLst>
        </c:ser>
        <c:ser>
          <c:idx val="6"/>
          <c:order val="6"/>
          <c:tx>
            <c:strRef>
              <c:f>データシート!$A$33</c:f>
              <c:strCache>
                <c:ptCount val="1"/>
                <c:pt idx="0">
                  <c:v>吉川市介護保険特別会計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c:v>
                </c:pt>
                <c:pt idx="2">
                  <c:v>#N/A</c:v>
                </c:pt>
                <c:pt idx="3">
                  <c:v>1.34</c:v>
                </c:pt>
                <c:pt idx="4">
                  <c:v>#N/A</c:v>
                </c:pt>
                <c:pt idx="5">
                  <c:v>0.71</c:v>
                </c:pt>
                <c:pt idx="6">
                  <c:v>#N/A</c:v>
                </c:pt>
                <c:pt idx="7">
                  <c:v>2.54</c:v>
                </c:pt>
                <c:pt idx="8">
                  <c:v>#N/A</c:v>
                </c:pt>
                <c:pt idx="9">
                  <c:v>1.08</c:v>
                </c:pt>
              </c:numCache>
            </c:numRef>
          </c:val>
          <c:extLst xmlns:c16r2="http://schemas.microsoft.com/office/drawing/2015/06/chart">
            <c:ext xmlns:c16="http://schemas.microsoft.com/office/drawing/2014/chart" uri="{C3380CC4-5D6E-409C-BE32-E72D297353CC}">
              <c16:uniqueId val="{00000006-E554-4E99-B922-9D22AB9E43CD}"/>
            </c:ext>
          </c:extLst>
        </c:ser>
        <c:ser>
          <c:idx val="7"/>
          <c:order val="7"/>
          <c:tx>
            <c:strRef>
              <c:f>データシート!$A$34</c:f>
              <c:strCache>
                <c:ptCount val="1"/>
                <c:pt idx="0">
                  <c:v>吉川市国民健康保険特別会計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6.86</c:v>
                </c:pt>
                <c:pt idx="2">
                  <c:v>#N/A</c:v>
                </c:pt>
                <c:pt idx="3">
                  <c:v>6.61</c:v>
                </c:pt>
                <c:pt idx="4">
                  <c:v>#N/A</c:v>
                </c:pt>
                <c:pt idx="5">
                  <c:v>6.04</c:v>
                </c:pt>
                <c:pt idx="6">
                  <c:v>#N/A</c:v>
                </c:pt>
                <c:pt idx="7">
                  <c:v>6.98</c:v>
                </c:pt>
                <c:pt idx="8">
                  <c:v>#N/A</c:v>
                </c:pt>
                <c:pt idx="9">
                  <c:v>2.57</c:v>
                </c:pt>
              </c:numCache>
            </c:numRef>
          </c:val>
          <c:extLst xmlns:c16r2="http://schemas.microsoft.com/office/drawing/2015/06/chart">
            <c:ext xmlns:c16="http://schemas.microsoft.com/office/drawing/2014/chart" uri="{C3380CC4-5D6E-409C-BE32-E72D297353CC}">
              <c16:uniqueId val="{00000007-E554-4E99-B922-9D22AB9E43C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9.67</c:v>
                </c:pt>
                <c:pt idx="2">
                  <c:v>#N/A</c:v>
                </c:pt>
                <c:pt idx="3">
                  <c:v>6.34</c:v>
                </c:pt>
                <c:pt idx="4">
                  <c:v>#N/A</c:v>
                </c:pt>
                <c:pt idx="5">
                  <c:v>5.24</c:v>
                </c:pt>
                <c:pt idx="6">
                  <c:v>#N/A</c:v>
                </c:pt>
                <c:pt idx="7">
                  <c:v>5.29</c:v>
                </c:pt>
                <c:pt idx="8">
                  <c:v>#N/A</c:v>
                </c:pt>
                <c:pt idx="9">
                  <c:v>4.91</c:v>
                </c:pt>
              </c:numCache>
            </c:numRef>
          </c:val>
          <c:extLst xmlns:c16r2="http://schemas.microsoft.com/office/drawing/2015/06/chart">
            <c:ext xmlns:c16="http://schemas.microsoft.com/office/drawing/2014/chart" uri="{C3380CC4-5D6E-409C-BE32-E72D297353CC}">
              <c16:uniqueId val="{00000008-E554-4E99-B922-9D22AB9E43CD}"/>
            </c:ext>
          </c:extLst>
        </c:ser>
        <c:ser>
          <c:idx val="9"/>
          <c:order val="9"/>
          <c:tx>
            <c:strRef>
              <c:f>データシート!$A$36</c:f>
              <c:strCache>
                <c:ptCount val="1"/>
                <c:pt idx="0">
                  <c:v>吉川市水道事業会計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19.25</c:v>
                </c:pt>
                <c:pt idx="2">
                  <c:v>#N/A</c:v>
                </c:pt>
                <c:pt idx="3">
                  <c:v>20.37</c:v>
                </c:pt>
                <c:pt idx="4">
                  <c:v>#N/A</c:v>
                </c:pt>
                <c:pt idx="5">
                  <c:v>22.29</c:v>
                </c:pt>
                <c:pt idx="6">
                  <c:v>#N/A</c:v>
                </c:pt>
                <c:pt idx="7">
                  <c:v>20.82</c:v>
                </c:pt>
                <c:pt idx="8">
                  <c:v>#N/A</c:v>
                </c:pt>
                <c:pt idx="9">
                  <c:v>19.440000000000001</c:v>
                </c:pt>
              </c:numCache>
            </c:numRef>
          </c:val>
          <c:extLst xmlns:c16r2="http://schemas.microsoft.com/office/drawing/2015/06/chart">
            <c:ext xmlns:c16="http://schemas.microsoft.com/office/drawing/2014/chart" uri="{C3380CC4-5D6E-409C-BE32-E72D297353CC}">
              <c16:uniqueId val="{00000009-E554-4E99-B922-9D22AB9E43CD}"/>
            </c:ext>
          </c:extLst>
        </c:ser>
        <c:dLbls>
          <c:showLegendKey val="0"/>
          <c:showVal val="0"/>
          <c:showCatName val="0"/>
          <c:showSerName val="0"/>
          <c:showPercent val="0"/>
          <c:showBubbleSize val="0"/>
        </c:dLbls>
        <c:gapWidth val="150"/>
        <c:overlap val="100"/>
        <c:axId val="32238592"/>
        <c:axId val="32240384"/>
      </c:barChart>
      <c:catAx>
        <c:axId val="3223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240384"/>
        <c:crosses val="autoZero"/>
        <c:auto val="1"/>
        <c:lblAlgn val="ctr"/>
        <c:lblOffset val="100"/>
        <c:tickLblSkip val="1"/>
        <c:tickMarkSkip val="1"/>
        <c:noMultiLvlLbl val="0"/>
      </c:catAx>
      <c:valAx>
        <c:axId val="3224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38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1256</c:v>
                </c:pt>
                <c:pt idx="5">
                  <c:v>1320</c:v>
                </c:pt>
                <c:pt idx="8">
                  <c:v>1416</c:v>
                </c:pt>
                <c:pt idx="11">
                  <c:v>1495</c:v>
                </c:pt>
                <c:pt idx="14">
                  <c:v>1448</c:v>
                </c:pt>
              </c:numCache>
            </c:numRef>
          </c:val>
          <c:extLst xmlns:c16r2="http://schemas.microsoft.com/office/drawing/2015/06/chart">
            <c:ext xmlns:c16="http://schemas.microsoft.com/office/drawing/2014/chart" uri="{C3380CC4-5D6E-409C-BE32-E72D297353CC}">
              <c16:uniqueId val="{00000000-2D9F-4E4A-B057-956A5E290E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D9F-4E4A-B057-956A5E290E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94</c:v>
                </c:pt>
                <c:pt idx="3">
                  <c:v>64</c:v>
                </c:pt>
                <c:pt idx="6">
                  <c:v>98</c:v>
                </c:pt>
                <c:pt idx="9">
                  <c:v>94</c:v>
                </c:pt>
                <c:pt idx="12">
                  <c:v>108</c:v>
                </c:pt>
              </c:numCache>
            </c:numRef>
          </c:val>
          <c:extLst xmlns:c16r2="http://schemas.microsoft.com/office/drawing/2015/06/chart">
            <c:ext xmlns:c16="http://schemas.microsoft.com/office/drawing/2014/chart" uri="{C3380CC4-5D6E-409C-BE32-E72D297353CC}">
              <c16:uniqueId val="{00000002-2D9F-4E4A-B057-956A5E290E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95</c:v>
                </c:pt>
                <c:pt idx="3">
                  <c:v>118</c:v>
                </c:pt>
                <c:pt idx="6">
                  <c:v>137</c:v>
                </c:pt>
                <c:pt idx="9">
                  <c:v>125</c:v>
                </c:pt>
                <c:pt idx="12">
                  <c:v>152</c:v>
                </c:pt>
              </c:numCache>
            </c:numRef>
          </c:val>
          <c:extLst xmlns:c16r2="http://schemas.microsoft.com/office/drawing/2015/06/chart">
            <c:ext xmlns:c16="http://schemas.microsoft.com/office/drawing/2014/chart" uri="{C3380CC4-5D6E-409C-BE32-E72D297353CC}">
              <c16:uniqueId val="{00000003-2D9F-4E4A-B057-956A5E290E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250</c:v>
                </c:pt>
                <c:pt idx="3">
                  <c:v>286</c:v>
                </c:pt>
                <c:pt idx="6">
                  <c:v>251</c:v>
                </c:pt>
                <c:pt idx="9">
                  <c:v>261</c:v>
                </c:pt>
                <c:pt idx="12">
                  <c:v>231</c:v>
                </c:pt>
              </c:numCache>
            </c:numRef>
          </c:val>
          <c:extLst xmlns:c16r2="http://schemas.microsoft.com/office/drawing/2015/06/chart">
            <c:ext xmlns:c16="http://schemas.microsoft.com/office/drawing/2014/chart" uri="{C3380CC4-5D6E-409C-BE32-E72D297353CC}">
              <c16:uniqueId val="{00000004-2D9F-4E4A-B057-956A5E290E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D9F-4E4A-B057-956A5E290E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D9F-4E4A-B057-956A5E290E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1356</c:v>
                </c:pt>
                <c:pt idx="3">
                  <c:v>1512</c:v>
                </c:pt>
                <c:pt idx="6">
                  <c:v>1418</c:v>
                </c:pt>
                <c:pt idx="9">
                  <c:v>1476</c:v>
                </c:pt>
                <c:pt idx="12">
                  <c:v>1479</c:v>
                </c:pt>
              </c:numCache>
            </c:numRef>
          </c:val>
          <c:extLst xmlns:c16r2="http://schemas.microsoft.com/office/drawing/2015/06/chart">
            <c:ext xmlns:c16="http://schemas.microsoft.com/office/drawing/2014/chart" uri="{C3380CC4-5D6E-409C-BE32-E72D297353CC}">
              <c16:uniqueId val="{00000007-2D9F-4E4A-B057-956A5E290EAE}"/>
            </c:ext>
          </c:extLst>
        </c:ser>
        <c:dLbls>
          <c:showLegendKey val="0"/>
          <c:showVal val="0"/>
          <c:showCatName val="0"/>
          <c:showSerName val="0"/>
          <c:showPercent val="0"/>
          <c:showBubbleSize val="0"/>
        </c:dLbls>
        <c:gapWidth val="100"/>
        <c:overlap val="100"/>
        <c:axId val="32028544"/>
        <c:axId val="32043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539</c:v>
                </c:pt>
                <c:pt idx="2">
                  <c:v>#N/A</c:v>
                </c:pt>
                <c:pt idx="3">
                  <c:v>#N/A</c:v>
                </c:pt>
                <c:pt idx="4">
                  <c:v>660</c:v>
                </c:pt>
                <c:pt idx="5">
                  <c:v>#N/A</c:v>
                </c:pt>
                <c:pt idx="6">
                  <c:v>#N/A</c:v>
                </c:pt>
                <c:pt idx="7">
                  <c:v>488</c:v>
                </c:pt>
                <c:pt idx="8">
                  <c:v>#N/A</c:v>
                </c:pt>
                <c:pt idx="9">
                  <c:v>#N/A</c:v>
                </c:pt>
                <c:pt idx="10">
                  <c:v>461</c:v>
                </c:pt>
                <c:pt idx="11">
                  <c:v>#N/A</c:v>
                </c:pt>
                <c:pt idx="12">
                  <c:v>#N/A</c:v>
                </c:pt>
                <c:pt idx="13">
                  <c:v>522</c:v>
                </c:pt>
                <c:pt idx="14">
                  <c:v>#N/A</c:v>
                </c:pt>
              </c:numCache>
            </c:numRef>
          </c:val>
          <c:smooth val="0"/>
          <c:extLst xmlns:c16r2="http://schemas.microsoft.com/office/drawing/2015/06/chart">
            <c:ext xmlns:c16="http://schemas.microsoft.com/office/drawing/2014/chart" uri="{C3380CC4-5D6E-409C-BE32-E72D297353CC}">
              <c16:uniqueId val="{00000008-2D9F-4E4A-B057-956A5E290EAE}"/>
            </c:ext>
          </c:extLst>
        </c:ser>
        <c:dLbls>
          <c:showLegendKey val="0"/>
          <c:showVal val="0"/>
          <c:showCatName val="0"/>
          <c:showSerName val="0"/>
          <c:showPercent val="0"/>
          <c:showBubbleSize val="0"/>
        </c:dLbls>
        <c:marker val="1"/>
        <c:smooth val="0"/>
        <c:axId val="32028544"/>
        <c:axId val="32043008"/>
      </c:lineChart>
      <c:catAx>
        <c:axId val="3202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043008"/>
        <c:crosses val="autoZero"/>
        <c:auto val="1"/>
        <c:lblAlgn val="ctr"/>
        <c:lblOffset val="100"/>
        <c:tickLblSkip val="1"/>
        <c:tickMarkSkip val="1"/>
        <c:noMultiLvlLbl val="0"/>
      </c:catAx>
      <c:valAx>
        <c:axId val="3204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2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13277</c:v>
                </c:pt>
                <c:pt idx="5">
                  <c:v>13881</c:v>
                </c:pt>
                <c:pt idx="8">
                  <c:v>14217</c:v>
                </c:pt>
                <c:pt idx="11">
                  <c:v>14771</c:v>
                </c:pt>
                <c:pt idx="14">
                  <c:v>15015</c:v>
                </c:pt>
              </c:numCache>
            </c:numRef>
          </c:val>
          <c:extLst xmlns:c16r2="http://schemas.microsoft.com/office/drawing/2015/06/chart">
            <c:ext xmlns:c16="http://schemas.microsoft.com/office/drawing/2014/chart" uri="{C3380CC4-5D6E-409C-BE32-E72D297353CC}">
              <c16:uniqueId val="{00000000-C455-421C-80F9-8D16AD3024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1996</c:v>
                </c:pt>
                <c:pt idx="5">
                  <c:v>1871</c:v>
                </c:pt>
                <c:pt idx="8">
                  <c:v>2137</c:v>
                </c:pt>
                <c:pt idx="11">
                  <c:v>2353</c:v>
                </c:pt>
                <c:pt idx="14">
                  <c:v>2364</c:v>
                </c:pt>
              </c:numCache>
            </c:numRef>
          </c:val>
          <c:extLst xmlns:c16r2="http://schemas.microsoft.com/office/drawing/2015/06/chart">
            <c:ext xmlns:c16="http://schemas.microsoft.com/office/drawing/2014/chart" uri="{C3380CC4-5D6E-409C-BE32-E72D297353CC}">
              <c16:uniqueId val="{00000001-C455-421C-80F9-8D16AD3024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2734</c:v>
                </c:pt>
                <c:pt idx="5">
                  <c:v>3029</c:v>
                </c:pt>
                <c:pt idx="8">
                  <c:v>3873</c:v>
                </c:pt>
                <c:pt idx="11">
                  <c:v>4035</c:v>
                </c:pt>
                <c:pt idx="14">
                  <c:v>4953</c:v>
                </c:pt>
              </c:numCache>
            </c:numRef>
          </c:val>
          <c:extLst xmlns:c16r2="http://schemas.microsoft.com/office/drawing/2015/06/chart">
            <c:ext xmlns:c16="http://schemas.microsoft.com/office/drawing/2014/chart" uri="{C3380CC4-5D6E-409C-BE32-E72D297353CC}">
              <c16:uniqueId val="{00000002-C455-421C-80F9-8D16AD3024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455-421C-80F9-8D16AD3024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455-421C-80F9-8D16AD3024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5-C455-421C-80F9-8D16AD3024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2106</c:v>
                </c:pt>
                <c:pt idx="3">
                  <c:v>1800</c:v>
                </c:pt>
                <c:pt idx="6">
                  <c:v>1731</c:v>
                </c:pt>
                <c:pt idx="9">
                  <c:v>1147</c:v>
                </c:pt>
                <c:pt idx="12">
                  <c:v>1337</c:v>
                </c:pt>
              </c:numCache>
            </c:numRef>
          </c:val>
          <c:extLst xmlns:c16r2="http://schemas.microsoft.com/office/drawing/2015/06/chart">
            <c:ext xmlns:c16="http://schemas.microsoft.com/office/drawing/2014/chart" uri="{C3380CC4-5D6E-409C-BE32-E72D297353CC}">
              <c16:uniqueId val="{00000006-C455-421C-80F9-8D16AD3024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756</c:v>
                </c:pt>
                <c:pt idx="3">
                  <c:v>705</c:v>
                </c:pt>
                <c:pt idx="6">
                  <c:v>780</c:v>
                </c:pt>
                <c:pt idx="9">
                  <c:v>981</c:v>
                </c:pt>
                <c:pt idx="12">
                  <c:v>1425</c:v>
                </c:pt>
              </c:numCache>
            </c:numRef>
          </c:val>
          <c:extLst xmlns:c16r2="http://schemas.microsoft.com/office/drawing/2015/06/chart">
            <c:ext xmlns:c16="http://schemas.microsoft.com/office/drawing/2014/chart" uri="{C3380CC4-5D6E-409C-BE32-E72D297353CC}">
              <c16:uniqueId val="{00000007-C455-421C-80F9-8D16AD3024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3883</c:v>
                </c:pt>
                <c:pt idx="3">
                  <c:v>3537</c:v>
                </c:pt>
                <c:pt idx="6">
                  <c:v>2974</c:v>
                </c:pt>
                <c:pt idx="9">
                  <c:v>2932</c:v>
                </c:pt>
                <c:pt idx="12">
                  <c:v>2660</c:v>
                </c:pt>
              </c:numCache>
            </c:numRef>
          </c:val>
          <c:extLst xmlns:c16r2="http://schemas.microsoft.com/office/drawing/2015/06/chart">
            <c:ext xmlns:c16="http://schemas.microsoft.com/office/drawing/2014/chart" uri="{C3380CC4-5D6E-409C-BE32-E72D297353CC}">
              <c16:uniqueId val="{00000008-C455-421C-80F9-8D16AD3024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2033</c:v>
                </c:pt>
                <c:pt idx="3">
                  <c:v>3125</c:v>
                </c:pt>
                <c:pt idx="6">
                  <c:v>6001</c:v>
                </c:pt>
                <c:pt idx="9">
                  <c:v>5895</c:v>
                </c:pt>
                <c:pt idx="12">
                  <c:v>4223</c:v>
                </c:pt>
              </c:numCache>
            </c:numRef>
          </c:val>
          <c:extLst xmlns:c16r2="http://schemas.microsoft.com/office/drawing/2015/06/chart">
            <c:ext xmlns:c16="http://schemas.microsoft.com/office/drawing/2014/chart" uri="{C3380CC4-5D6E-409C-BE32-E72D297353CC}">
              <c16:uniqueId val="{00000009-C455-421C-80F9-8D16AD3024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13809</c:v>
                </c:pt>
                <c:pt idx="3">
                  <c:v>14576</c:v>
                </c:pt>
                <c:pt idx="6">
                  <c:v>14988</c:v>
                </c:pt>
                <c:pt idx="9">
                  <c:v>14996</c:v>
                </c:pt>
                <c:pt idx="12">
                  <c:v>16205</c:v>
                </c:pt>
              </c:numCache>
            </c:numRef>
          </c:val>
          <c:extLst xmlns:c16r2="http://schemas.microsoft.com/office/drawing/2015/06/chart">
            <c:ext xmlns:c16="http://schemas.microsoft.com/office/drawing/2014/chart" uri="{C3380CC4-5D6E-409C-BE32-E72D297353CC}">
              <c16:uniqueId val="{0000000A-C455-421C-80F9-8D16AD3024E9}"/>
            </c:ext>
          </c:extLst>
        </c:ser>
        <c:dLbls>
          <c:showLegendKey val="0"/>
          <c:showVal val="0"/>
          <c:showCatName val="0"/>
          <c:showSerName val="0"/>
          <c:showPercent val="0"/>
          <c:showBubbleSize val="0"/>
        </c:dLbls>
        <c:gapWidth val="100"/>
        <c:overlap val="100"/>
        <c:axId val="32105216"/>
        <c:axId val="32107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4582</c:v>
                </c:pt>
                <c:pt idx="2">
                  <c:v>#N/A</c:v>
                </c:pt>
                <c:pt idx="3">
                  <c:v>#N/A</c:v>
                </c:pt>
                <c:pt idx="4">
                  <c:v>4963</c:v>
                </c:pt>
                <c:pt idx="5">
                  <c:v>#N/A</c:v>
                </c:pt>
                <c:pt idx="6">
                  <c:v>#N/A</c:v>
                </c:pt>
                <c:pt idx="7">
                  <c:v>6246</c:v>
                </c:pt>
                <c:pt idx="8">
                  <c:v>#N/A</c:v>
                </c:pt>
                <c:pt idx="9">
                  <c:v>#N/A</c:v>
                </c:pt>
                <c:pt idx="10">
                  <c:v>4792</c:v>
                </c:pt>
                <c:pt idx="11">
                  <c:v>#N/A</c:v>
                </c:pt>
                <c:pt idx="12">
                  <c:v>#N/A</c:v>
                </c:pt>
                <c:pt idx="13">
                  <c:v>3518</c:v>
                </c:pt>
                <c:pt idx="14">
                  <c:v>#N/A</c:v>
                </c:pt>
              </c:numCache>
            </c:numRef>
          </c:val>
          <c:smooth val="0"/>
          <c:extLst xmlns:c16r2="http://schemas.microsoft.com/office/drawing/2015/06/chart">
            <c:ext xmlns:c16="http://schemas.microsoft.com/office/drawing/2014/chart" uri="{C3380CC4-5D6E-409C-BE32-E72D297353CC}">
              <c16:uniqueId val="{0000000B-C455-421C-80F9-8D16AD3024E9}"/>
            </c:ext>
          </c:extLst>
        </c:ser>
        <c:dLbls>
          <c:showLegendKey val="0"/>
          <c:showVal val="0"/>
          <c:showCatName val="0"/>
          <c:showSerName val="0"/>
          <c:showPercent val="0"/>
          <c:showBubbleSize val="0"/>
        </c:dLbls>
        <c:marker val="1"/>
        <c:smooth val="0"/>
        <c:axId val="32105216"/>
        <c:axId val="32107136"/>
      </c:lineChart>
      <c:catAx>
        <c:axId val="3210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107136"/>
        <c:crosses val="autoZero"/>
        <c:auto val="1"/>
        <c:lblAlgn val="ctr"/>
        <c:lblOffset val="100"/>
        <c:tickLblSkip val="1"/>
        <c:tickMarkSkip val="1"/>
        <c:noMultiLvlLbl val="0"/>
      </c:catAx>
      <c:valAx>
        <c:axId val="32107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0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2668288"/>
        <c:axId val="32678656"/>
      </c:scatterChart>
      <c:valAx>
        <c:axId val="326682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678656"/>
        <c:crosses val="autoZero"/>
        <c:crossBetween val="midCat"/>
      </c:valAx>
      <c:valAx>
        <c:axId val="326786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668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3387542243494073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0"/>
                  <c:y val="-1.3387542243494073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4.9000000000000004</c:v>
                </c:pt>
                <c:pt idx="1">
                  <c:v>5.5</c:v>
                </c:pt>
                <c:pt idx="2">
                  <c:v>5.3</c:v>
                </c:pt>
                <c:pt idx="3">
                  <c:v>5</c:v>
                </c:pt>
                <c:pt idx="4">
                  <c:v>4.5</c:v>
                </c:pt>
              </c:numCache>
            </c:numRef>
          </c:xVal>
          <c:yVal>
            <c:numRef>
              <c:f>公会計指標分析・財政指標組合せ分析表!$K$73:$O$73</c:f>
              <c:numCache>
                <c:formatCode>#,##0.0;"▲ "#,##0.0</c:formatCode>
                <c:ptCount val="5"/>
                <c:pt idx="0">
                  <c:v>44</c:v>
                </c:pt>
                <c:pt idx="1">
                  <c:v>47.2</c:v>
                </c:pt>
                <c:pt idx="2">
                  <c:v>57.9</c:v>
                </c:pt>
                <c:pt idx="3">
                  <c:v>44.7</c:v>
                </c:pt>
                <c:pt idx="4">
                  <c:v>31.9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33046528"/>
        <c:axId val="33048448"/>
      </c:scatterChart>
      <c:valAx>
        <c:axId val="33046528"/>
        <c:scaling>
          <c:orientation val="minMax"/>
          <c:max val="11.7"/>
          <c:min val="4.0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048448"/>
        <c:crosses val="autoZero"/>
        <c:crossBetween val="midCat"/>
      </c:valAx>
      <c:valAx>
        <c:axId val="33048448"/>
        <c:scaling>
          <c:orientation val="minMax"/>
          <c:max val="76"/>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0465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東埼玉資源環境組合の平成２６年度補正予算債の償還開始等により、元利償還額について平成２６年度と比較し１２，９５０千円増となった一方で、基準財政需要額に算入される公債費が４８，１１３千円減となったため、平成２７年度単年度の実質公債費比率は４．７３ポイントとなった。</a:t>
          </a:r>
        </a:p>
        <a:p>
          <a:r>
            <a:rPr kumimoji="1" lang="ja-JP" altLang="en-US" sz="1300">
              <a:solidFill>
                <a:schemeClr val="dk1"/>
              </a:solidFill>
              <a:effectLst/>
              <a:latin typeface="+mn-lt"/>
              <a:ea typeface="+mn-ea"/>
              <a:cs typeface="+mn-cs"/>
            </a:rPr>
            <a:t>　今後は新庁舎建設事業や（仮称）第４中学校建設事業などの大規模事業が予定されていることから、より低利な借入を行うとともに、平成２９年３月に条例改正を行った公共施設整備基金の活用を図り、公債費の抑制に努める。</a:t>
          </a:r>
        </a:p>
        <a:p>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臨時財政対策債等基準財政需要額算入見込額の増加（</a:t>
          </a:r>
          <a:r>
            <a:rPr kumimoji="1" lang="en-US" altLang="ja-JP" sz="1300">
              <a:solidFill>
                <a:schemeClr val="dk1"/>
              </a:solidFill>
              <a:effectLst/>
              <a:latin typeface="+mn-lt"/>
              <a:ea typeface="+mn-ea"/>
              <a:cs typeface="+mn-cs"/>
            </a:rPr>
            <a:t>243,625</a:t>
          </a:r>
          <a:r>
            <a:rPr kumimoji="1" lang="ja-JP" altLang="ja-JP" sz="1300">
              <a:solidFill>
                <a:schemeClr val="dk1"/>
              </a:solidFill>
              <a:effectLst/>
              <a:latin typeface="+mn-lt"/>
              <a:ea typeface="+mn-ea"/>
              <a:cs typeface="+mn-cs"/>
            </a:rPr>
            <a:t>千円増）や、庁舎建設基金の積み立て（</a:t>
          </a:r>
          <a:r>
            <a:rPr kumimoji="1" lang="en-US" altLang="ja-JP" sz="1300">
              <a:solidFill>
                <a:schemeClr val="dk1"/>
              </a:solidFill>
              <a:effectLst/>
              <a:latin typeface="+mn-lt"/>
              <a:ea typeface="+mn-ea"/>
              <a:cs typeface="+mn-cs"/>
            </a:rPr>
            <a:t>500,468</a:t>
          </a:r>
          <a:r>
            <a:rPr kumimoji="1" lang="ja-JP" altLang="ja-JP" sz="1300">
              <a:solidFill>
                <a:schemeClr val="dk1"/>
              </a:solidFill>
              <a:effectLst/>
              <a:latin typeface="+mn-lt"/>
              <a:ea typeface="+mn-ea"/>
              <a:cs typeface="+mn-cs"/>
            </a:rPr>
            <a:t>千円）等により将来負担額から控除される充当可能財源が増加したことにより平成２６年度の将来負担比率と比べ</a:t>
          </a:r>
          <a:r>
            <a:rPr kumimoji="1" lang="en-US" altLang="ja-JP" sz="1300">
              <a:solidFill>
                <a:schemeClr val="dk1"/>
              </a:solidFill>
              <a:effectLst/>
              <a:latin typeface="+mn-lt"/>
              <a:ea typeface="+mn-ea"/>
              <a:cs typeface="+mn-cs"/>
            </a:rPr>
            <a:t>13.2</a:t>
          </a:r>
          <a:r>
            <a:rPr kumimoji="1" lang="ja-JP" altLang="ja-JP" sz="1300">
              <a:solidFill>
                <a:schemeClr val="dk1"/>
              </a:solidFill>
              <a:effectLst/>
              <a:latin typeface="+mn-lt"/>
              <a:ea typeface="+mn-ea"/>
              <a:cs typeface="+mn-cs"/>
            </a:rPr>
            <a:t>ポイント減となった。引き続き地方債を活用する事業を厳選するなど、将来負担に配慮した財政運営に努める。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71,048
69,800
31.66
22,914,867
22,292,382
596,142
12,132,275
16,205,025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31.9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71,048
69,800
31.66
22,914,867
22,292,382
596,142
12,132,275
16,205,025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31.9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71,048
69,800
31.66
22,914,867
22,292,382
596,142
12,132,275
16,205,025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31.9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71,048
69,800
31.66
22,914,867
22,292,382
596,142
12,132,275
16,205,025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31.9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首都近郊という立地条件や、新駅の設置などに伴い利便性が向上した結果、人口が増加傾向にあり、税収が類似団体の平均を上回っていることから、指数が０．８を超える状況となっている。</a:t>
          </a:r>
          <a:endParaRPr kumimoji="1" lang="en-US" altLang="ja-JP" sz="1300">
            <a:latin typeface="ＭＳ Ｐゴシック"/>
          </a:endParaRPr>
        </a:p>
        <a:p>
          <a:r>
            <a:rPr kumimoji="1" lang="ja-JP" altLang="en-US" sz="1300">
              <a:latin typeface="ＭＳ Ｐゴシック"/>
            </a:rPr>
            <a:t>　また、主要な測定単位である国勢調査人口が平成２７年度調査に更新されたことにより、人口増加傾向の</a:t>
          </a:r>
          <a:r>
            <a:rPr kumimoji="1" lang="ja-JP" altLang="ja-JP" sz="1300">
              <a:solidFill>
                <a:schemeClr val="dk1"/>
              </a:solidFill>
              <a:effectLst/>
              <a:latin typeface="+mn-lt"/>
              <a:ea typeface="+mn-ea"/>
              <a:cs typeface="+mn-cs"/>
            </a:rPr>
            <a:t>当市においては</a:t>
          </a:r>
          <a:r>
            <a:rPr kumimoji="1" lang="ja-JP" altLang="en-US" sz="1300">
              <a:latin typeface="ＭＳ Ｐゴシック"/>
            </a:rPr>
            <a:t>基準財政需要額が増加する見込みであるが、税収も伸びているため、基準財政収入額が伸びる見込みである。</a:t>
          </a:r>
          <a:endParaRPr kumimoji="1" lang="en-US" altLang="ja-JP" sz="1300">
            <a:latin typeface="ＭＳ Ｐゴシック"/>
          </a:endParaRPr>
        </a:p>
        <a:p>
          <a:r>
            <a:rPr kumimoji="1" lang="ja-JP" altLang="en-US" sz="1300">
              <a:latin typeface="ＭＳ Ｐゴシック"/>
            </a:rPr>
            <a:t>　今後も引き続き収納率の向上など、自主財源確保に努める。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138642</xdr:rowOff>
    </xdr:from>
    <xdr:to>
      <xdr:col>7</xdr:col>
      <xdr:colOff>152400</xdr:colOff>
      <xdr:row>37</xdr:row>
      <xdr:rowOff>138642</xdr:rowOff>
    </xdr:to>
    <xdr:cxnSp macro="">
      <xdr:nvCxnSpPr>
        <xdr:cNvPr id="68" name="直線コネクタ 67"/>
        <xdr:cNvCxnSpPr/>
      </xdr:nvCxnSpPr>
      <xdr:spPr>
        <a:xfrm>
          <a:off x="4114800" y="64822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138642</xdr:rowOff>
    </xdr:from>
    <xdr:to>
      <xdr:col>6</xdr:col>
      <xdr:colOff>0</xdr:colOff>
      <xdr:row>37</xdr:row>
      <xdr:rowOff>158750</xdr:rowOff>
    </xdr:to>
    <xdr:cxnSp macro="">
      <xdr:nvCxnSpPr>
        <xdr:cNvPr id="71" name="直線コネクタ 70"/>
        <xdr:cNvCxnSpPr/>
      </xdr:nvCxnSpPr>
      <xdr:spPr>
        <a:xfrm flipV="1">
          <a:off x="3225800" y="64822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158750</xdr:rowOff>
    </xdr:from>
    <xdr:to>
      <xdr:col>4</xdr:col>
      <xdr:colOff>482600</xdr:colOff>
      <xdr:row>37</xdr:row>
      <xdr:rowOff>158750</xdr:rowOff>
    </xdr:to>
    <xdr:cxnSp macro="">
      <xdr:nvCxnSpPr>
        <xdr:cNvPr id="74" name="直線コネクタ 73"/>
        <xdr:cNvCxnSpPr/>
      </xdr:nvCxnSpPr>
      <xdr:spPr>
        <a:xfrm>
          <a:off x="2336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118533</xdr:rowOff>
    </xdr:from>
    <xdr:to>
      <xdr:col>3</xdr:col>
      <xdr:colOff>279400</xdr:colOff>
      <xdr:row>37</xdr:row>
      <xdr:rowOff>158750</xdr:rowOff>
    </xdr:to>
    <xdr:cxnSp macro="">
      <xdr:nvCxnSpPr>
        <xdr:cNvPr id="77" name="直線コネクタ 76"/>
        <xdr:cNvCxnSpPr/>
      </xdr:nvCxnSpPr>
      <xdr:spPr>
        <a:xfrm>
          <a:off x="1447800" y="64621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87842</xdr:rowOff>
    </xdr:from>
    <xdr:to>
      <xdr:col>7</xdr:col>
      <xdr:colOff>203200</xdr:colOff>
      <xdr:row>38</xdr:row>
      <xdr:rowOff>17991</xdr:rowOff>
    </xdr:to>
    <xdr:sp macro="" textlink="">
      <xdr:nvSpPr>
        <xdr:cNvPr id="87" name="円/楕円 86"/>
        <xdr:cNvSpPr/>
      </xdr:nvSpPr>
      <xdr:spPr>
        <a:xfrm>
          <a:off x="49022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104369</xdr:rowOff>
    </xdr:from>
    <xdr:ext cx="762000" cy="259045"/>
    <xdr:sp macro="" textlink="">
      <xdr:nvSpPr>
        <xdr:cNvPr id="88" name="財政力該当値テキスト"/>
        <xdr:cNvSpPr txBox="1"/>
      </xdr:nvSpPr>
      <xdr:spPr>
        <a:xfrm>
          <a:off x="5041900" y="627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87842</xdr:rowOff>
    </xdr:from>
    <xdr:to>
      <xdr:col>6</xdr:col>
      <xdr:colOff>50800</xdr:colOff>
      <xdr:row>38</xdr:row>
      <xdr:rowOff>17991</xdr:rowOff>
    </xdr:to>
    <xdr:sp macro="" textlink="">
      <xdr:nvSpPr>
        <xdr:cNvPr id="89" name="円/楕円 88"/>
        <xdr:cNvSpPr/>
      </xdr:nvSpPr>
      <xdr:spPr>
        <a:xfrm>
          <a:off x="4064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28169</xdr:rowOff>
    </xdr:from>
    <xdr:ext cx="736600" cy="259045"/>
    <xdr:sp macro="" textlink="">
      <xdr:nvSpPr>
        <xdr:cNvPr id="90" name="テキスト ボックス 89"/>
        <xdr:cNvSpPr txBox="1"/>
      </xdr:nvSpPr>
      <xdr:spPr>
        <a:xfrm>
          <a:off x="3733800" y="620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91" name="円/楕円 90"/>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92" name="テキスト ボックス 91"/>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107950</xdr:rowOff>
    </xdr:from>
    <xdr:to>
      <xdr:col>3</xdr:col>
      <xdr:colOff>330200</xdr:colOff>
      <xdr:row>38</xdr:row>
      <xdr:rowOff>38100</xdr:rowOff>
    </xdr:to>
    <xdr:sp macro="" textlink="">
      <xdr:nvSpPr>
        <xdr:cNvPr id="93" name="円/楕円 92"/>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94" name="テキスト ボックス 93"/>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67733</xdr:rowOff>
    </xdr:from>
    <xdr:to>
      <xdr:col>2</xdr:col>
      <xdr:colOff>127000</xdr:colOff>
      <xdr:row>37</xdr:row>
      <xdr:rowOff>169334</xdr:rowOff>
    </xdr:to>
    <xdr:sp macro="" textlink="">
      <xdr:nvSpPr>
        <xdr:cNvPr id="95" name="円/楕円 94"/>
        <xdr:cNvSpPr/>
      </xdr:nvSpPr>
      <xdr:spPr>
        <a:xfrm>
          <a:off x="1397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8060</xdr:rowOff>
    </xdr:from>
    <xdr:ext cx="762000" cy="259045"/>
    <xdr:sp macro="" textlink="">
      <xdr:nvSpPr>
        <xdr:cNvPr id="96" name="テキスト ボックス 95"/>
        <xdr:cNvSpPr txBox="1"/>
      </xdr:nvSpPr>
      <xdr:spPr>
        <a:xfrm>
          <a:off x="1066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度以降の行財政改革による人件費の抑制や、公債費の抑制によって、類似団体の中では比較的下位に位置していたが、扶助費、物件費の増により、平成２６年度と比較し、０．３ポイント増加している。今後も、大規模建設事業に伴う市債の償還が始まり公債費の増加が見込まれることから、必要な事務事業を峻別し効率的な行政運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29028</xdr:rowOff>
    </xdr:from>
    <xdr:to>
      <xdr:col>7</xdr:col>
      <xdr:colOff>152400</xdr:colOff>
      <xdr:row>64</xdr:row>
      <xdr:rowOff>49712</xdr:rowOff>
    </xdr:to>
    <xdr:cxnSp macro="">
      <xdr:nvCxnSpPr>
        <xdr:cNvPr id="133" name="直線コネクタ 132"/>
        <xdr:cNvCxnSpPr/>
      </xdr:nvCxnSpPr>
      <xdr:spPr>
        <a:xfrm>
          <a:off x="4114800" y="11001828"/>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48804</xdr:rowOff>
    </xdr:from>
    <xdr:to>
      <xdr:col>6</xdr:col>
      <xdr:colOff>0</xdr:colOff>
      <xdr:row>64</xdr:row>
      <xdr:rowOff>29028</xdr:rowOff>
    </xdr:to>
    <xdr:cxnSp macro="">
      <xdr:nvCxnSpPr>
        <xdr:cNvPr id="136" name="直線コネクタ 135"/>
        <xdr:cNvCxnSpPr/>
      </xdr:nvCxnSpPr>
      <xdr:spPr>
        <a:xfrm>
          <a:off x="3225800" y="10850154"/>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48804</xdr:rowOff>
    </xdr:from>
    <xdr:to>
      <xdr:col>4</xdr:col>
      <xdr:colOff>482600</xdr:colOff>
      <xdr:row>63</xdr:row>
      <xdr:rowOff>110853</xdr:rowOff>
    </xdr:to>
    <xdr:cxnSp macro="">
      <xdr:nvCxnSpPr>
        <xdr:cNvPr id="139" name="直線コネクタ 138"/>
        <xdr:cNvCxnSpPr/>
      </xdr:nvCxnSpPr>
      <xdr:spPr>
        <a:xfrm flipV="1">
          <a:off x="2336800" y="1085015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103051</xdr:rowOff>
    </xdr:from>
    <xdr:to>
      <xdr:col>3</xdr:col>
      <xdr:colOff>279400</xdr:colOff>
      <xdr:row>63</xdr:row>
      <xdr:rowOff>110853</xdr:rowOff>
    </xdr:to>
    <xdr:cxnSp macro="">
      <xdr:nvCxnSpPr>
        <xdr:cNvPr id="142" name="直線コネクタ 141"/>
        <xdr:cNvCxnSpPr/>
      </xdr:nvCxnSpPr>
      <xdr:spPr>
        <a:xfrm>
          <a:off x="1447800" y="10732951"/>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170362</xdr:rowOff>
    </xdr:from>
    <xdr:to>
      <xdr:col>7</xdr:col>
      <xdr:colOff>203200</xdr:colOff>
      <xdr:row>64</xdr:row>
      <xdr:rowOff>100512</xdr:rowOff>
    </xdr:to>
    <xdr:sp macro="" textlink="">
      <xdr:nvSpPr>
        <xdr:cNvPr id="152" name="円/楕円 151"/>
        <xdr:cNvSpPr/>
      </xdr:nvSpPr>
      <xdr:spPr>
        <a:xfrm>
          <a:off x="49022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142439</xdr:rowOff>
    </xdr:from>
    <xdr:ext cx="762000" cy="259045"/>
    <xdr:sp macro="" textlink="">
      <xdr:nvSpPr>
        <xdr:cNvPr id="153" name="財政構造の弾力性該当値テキスト"/>
        <xdr:cNvSpPr txBox="1"/>
      </xdr:nvSpPr>
      <xdr:spPr>
        <a:xfrm>
          <a:off x="5041900" y="1094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149678</xdr:rowOff>
    </xdr:from>
    <xdr:to>
      <xdr:col>6</xdr:col>
      <xdr:colOff>50800</xdr:colOff>
      <xdr:row>64</xdr:row>
      <xdr:rowOff>79828</xdr:rowOff>
    </xdr:to>
    <xdr:sp macro="" textlink="">
      <xdr:nvSpPr>
        <xdr:cNvPr id="154" name="円/楕円 153"/>
        <xdr:cNvSpPr/>
      </xdr:nvSpPr>
      <xdr:spPr>
        <a:xfrm>
          <a:off x="4064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90005</xdr:rowOff>
    </xdr:from>
    <xdr:ext cx="736600" cy="259045"/>
    <xdr:sp macro="" textlink="">
      <xdr:nvSpPr>
        <xdr:cNvPr id="155" name="テキスト ボックス 154"/>
        <xdr:cNvSpPr txBox="1"/>
      </xdr:nvSpPr>
      <xdr:spPr>
        <a:xfrm>
          <a:off x="3733800" y="1071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169454</xdr:rowOff>
    </xdr:from>
    <xdr:to>
      <xdr:col>4</xdr:col>
      <xdr:colOff>533400</xdr:colOff>
      <xdr:row>63</xdr:row>
      <xdr:rowOff>99604</xdr:rowOff>
    </xdr:to>
    <xdr:sp macro="" textlink="">
      <xdr:nvSpPr>
        <xdr:cNvPr id="156" name="円/楕円 155"/>
        <xdr:cNvSpPr/>
      </xdr:nvSpPr>
      <xdr:spPr>
        <a:xfrm>
          <a:off x="3175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109781</xdr:rowOff>
    </xdr:from>
    <xdr:ext cx="762000" cy="259045"/>
    <xdr:sp macro="" textlink="">
      <xdr:nvSpPr>
        <xdr:cNvPr id="157" name="テキスト ボックス 156"/>
        <xdr:cNvSpPr txBox="1"/>
      </xdr:nvSpPr>
      <xdr:spPr>
        <a:xfrm>
          <a:off x="2844800" y="105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60053</xdr:rowOff>
    </xdr:from>
    <xdr:to>
      <xdr:col>3</xdr:col>
      <xdr:colOff>330200</xdr:colOff>
      <xdr:row>63</xdr:row>
      <xdr:rowOff>161653</xdr:rowOff>
    </xdr:to>
    <xdr:sp macro="" textlink="">
      <xdr:nvSpPr>
        <xdr:cNvPr id="158" name="円/楕円 157"/>
        <xdr:cNvSpPr/>
      </xdr:nvSpPr>
      <xdr:spPr>
        <a:xfrm>
          <a:off x="2286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380</xdr:rowOff>
    </xdr:from>
    <xdr:ext cx="762000" cy="259045"/>
    <xdr:sp macro="" textlink="">
      <xdr:nvSpPr>
        <xdr:cNvPr id="159" name="テキスト ボックス 158"/>
        <xdr:cNvSpPr txBox="1"/>
      </xdr:nvSpPr>
      <xdr:spPr>
        <a:xfrm>
          <a:off x="1955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52251</xdr:rowOff>
    </xdr:from>
    <xdr:to>
      <xdr:col>2</xdr:col>
      <xdr:colOff>127000</xdr:colOff>
      <xdr:row>62</xdr:row>
      <xdr:rowOff>153851</xdr:rowOff>
    </xdr:to>
    <xdr:sp macro="" textlink="">
      <xdr:nvSpPr>
        <xdr:cNvPr id="160" name="円/楕円 159"/>
        <xdr:cNvSpPr/>
      </xdr:nvSpPr>
      <xdr:spPr>
        <a:xfrm>
          <a:off x="1397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164028</xdr:rowOff>
    </xdr:from>
    <xdr:ext cx="762000" cy="259045"/>
    <xdr:sp macro="" textlink="">
      <xdr:nvSpPr>
        <xdr:cNvPr id="161" name="テキスト ボックス 160"/>
        <xdr:cNvSpPr txBox="1"/>
      </xdr:nvSpPr>
      <xdr:spPr>
        <a:xfrm>
          <a:off x="1066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人件費において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職員数の増等により</a:t>
          </a:r>
          <a:r>
            <a:rPr kumimoji="1" lang="ja-JP" altLang="en-US" sz="1300">
              <a:solidFill>
                <a:schemeClr val="dk1"/>
              </a:solidFill>
              <a:effectLst/>
              <a:latin typeface="+mn-lt"/>
              <a:ea typeface="+mn-ea"/>
              <a:cs typeface="+mn-cs"/>
            </a:rPr>
            <a:t>、平成２６年度と比較し６６，６６２</a:t>
          </a:r>
          <a:r>
            <a:rPr kumimoji="1" lang="ja-JP" altLang="ja-JP" sz="1300">
              <a:solidFill>
                <a:schemeClr val="dk1"/>
              </a:solidFill>
              <a:effectLst/>
              <a:latin typeface="+mn-lt"/>
              <a:ea typeface="+mn-ea"/>
              <a:cs typeface="+mn-cs"/>
            </a:rPr>
            <a:t>千円の増額</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物件費において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３００，２５６</a:t>
          </a:r>
          <a:r>
            <a:rPr lang="ja-JP" altLang="ja-JP" sz="1300" b="0" i="0">
              <a:solidFill>
                <a:schemeClr val="dk1"/>
              </a:solidFill>
              <a:effectLst/>
              <a:latin typeface="+mn-lt"/>
              <a:ea typeface="+mn-ea"/>
              <a:cs typeface="+mn-cs"/>
            </a:rPr>
            <a:t>千円</a:t>
          </a:r>
          <a:r>
            <a:rPr lang="ja-JP" altLang="en-US" sz="1300" b="0" i="0">
              <a:solidFill>
                <a:schemeClr val="dk1"/>
              </a:solidFill>
              <a:effectLst/>
              <a:latin typeface="+mn-lt"/>
              <a:ea typeface="+mn-ea"/>
              <a:cs typeface="+mn-cs"/>
            </a:rPr>
            <a:t>の</a:t>
          </a:r>
          <a:r>
            <a:rPr lang="ja-JP" altLang="ja-JP" sz="1300" b="0" i="0">
              <a:solidFill>
                <a:schemeClr val="dk1"/>
              </a:solidFill>
              <a:effectLst/>
              <a:latin typeface="+mn-lt"/>
              <a:ea typeface="+mn-ea"/>
              <a:cs typeface="+mn-cs"/>
            </a:rPr>
            <a:t>増</a:t>
          </a:r>
          <a:r>
            <a:rPr lang="ja-JP" altLang="en-US" sz="1300" b="0" i="0">
              <a:solidFill>
                <a:schemeClr val="dk1"/>
              </a:solidFill>
              <a:effectLst/>
              <a:latin typeface="+mn-lt"/>
              <a:ea typeface="+mn-ea"/>
              <a:cs typeface="+mn-cs"/>
            </a:rPr>
            <a:t>額</a:t>
          </a:r>
          <a:r>
            <a:rPr kumimoji="1" lang="ja-JP" altLang="ja-JP" sz="1300">
              <a:solidFill>
                <a:schemeClr val="dk1"/>
              </a:solidFill>
              <a:effectLst/>
              <a:latin typeface="+mn-lt"/>
              <a:ea typeface="+mn-ea"/>
              <a:cs typeface="+mn-cs"/>
            </a:rPr>
            <a:t>となったことから</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人口</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人当たりの人件費・物件費等</a:t>
          </a:r>
          <a:r>
            <a:rPr kumimoji="1" lang="ja-JP" altLang="en-US" sz="1300">
              <a:solidFill>
                <a:schemeClr val="dk1"/>
              </a:solidFill>
              <a:effectLst/>
              <a:latin typeface="+mn-lt"/>
              <a:ea typeface="+mn-ea"/>
              <a:cs typeface="+mn-cs"/>
            </a:rPr>
            <a:t>については</a:t>
          </a:r>
          <a:r>
            <a:rPr kumimoji="1" lang="ja-JP" altLang="ja-JP" sz="1300">
              <a:solidFill>
                <a:schemeClr val="dk1"/>
              </a:solidFill>
              <a:effectLst/>
              <a:latin typeface="+mn-lt"/>
              <a:ea typeface="+mn-ea"/>
              <a:cs typeface="+mn-cs"/>
            </a:rPr>
            <a:t>増額となっ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　今後も、</a:t>
          </a:r>
          <a:r>
            <a:rPr kumimoji="1" lang="ja-JP" altLang="ja-JP" sz="1300">
              <a:solidFill>
                <a:schemeClr val="dk1"/>
              </a:solidFill>
              <a:effectLst/>
              <a:latin typeface="+mn-lt"/>
              <a:ea typeface="+mn-ea"/>
              <a:cs typeface="+mn-cs"/>
            </a:rPr>
            <a:t>引き続き経費の抑制に努める。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129022</xdr:rowOff>
    </xdr:from>
    <xdr:to>
      <xdr:col>7</xdr:col>
      <xdr:colOff>152400</xdr:colOff>
      <xdr:row>80</xdr:row>
      <xdr:rowOff>133565</xdr:rowOff>
    </xdr:to>
    <xdr:cxnSp macro="">
      <xdr:nvCxnSpPr>
        <xdr:cNvPr id="197" name="直線コネクタ 196"/>
        <xdr:cNvCxnSpPr/>
      </xdr:nvCxnSpPr>
      <xdr:spPr>
        <a:xfrm>
          <a:off x="4114800" y="13845022"/>
          <a:ext cx="838200" cy="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118343</xdr:rowOff>
    </xdr:from>
    <xdr:ext cx="762000" cy="259045"/>
    <xdr:sp macro="" textlink="">
      <xdr:nvSpPr>
        <xdr:cNvPr id="198" name="人件費・物件費等の状況平均値テキスト"/>
        <xdr:cNvSpPr txBox="1"/>
      </xdr:nvSpPr>
      <xdr:spPr>
        <a:xfrm>
          <a:off x="5041900" y="13834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124273</xdr:rowOff>
    </xdr:from>
    <xdr:to>
      <xdr:col>6</xdr:col>
      <xdr:colOff>0</xdr:colOff>
      <xdr:row>80</xdr:row>
      <xdr:rowOff>129022</xdr:rowOff>
    </xdr:to>
    <xdr:cxnSp macro="">
      <xdr:nvCxnSpPr>
        <xdr:cNvPr id="200" name="直線コネクタ 199"/>
        <xdr:cNvCxnSpPr/>
      </xdr:nvCxnSpPr>
      <xdr:spPr>
        <a:xfrm>
          <a:off x="3225800" y="13840273"/>
          <a:ext cx="889000" cy="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124273</xdr:rowOff>
    </xdr:from>
    <xdr:to>
      <xdr:col>4</xdr:col>
      <xdr:colOff>482600</xdr:colOff>
      <xdr:row>80</xdr:row>
      <xdr:rowOff>126198</xdr:rowOff>
    </xdr:to>
    <xdr:cxnSp macro="">
      <xdr:nvCxnSpPr>
        <xdr:cNvPr id="203" name="直線コネクタ 202"/>
        <xdr:cNvCxnSpPr/>
      </xdr:nvCxnSpPr>
      <xdr:spPr>
        <a:xfrm flipV="1">
          <a:off x="2336800" y="13840273"/>
          <a:ext cx="889000" cy="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126198</xdr:rowOff>
    </xdr:from>
    <xdr:to>
      <xdr:col>3</xdr:col>
      <xdr:colOff>279400</xdr:colOff>
      <xdr:row>80</xdr:row>
      <xdr:rowOff>128575</xdr:rowOff>
    </xdr:to>
    <xdr:cxnSp macro="">
      <xdr:nvCxnSpPr>
        <xdr:cNvPr id="206" name="直線コネクタ 205"/>
        <xdr:cNvCxnSpPr/>
      </xdr:nvCxnSpPr>
      <xdr:spPr>
        <a:xfrm flipV="1">
          <a:off x="1447800" y="13842198"/>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82765</xdr:rowOff>
    </xdr:from>
    <xdr:to>
      <xdr:col>7</xdr:col>
      <xdr:colOff>203200</xdr:colOff>
      <xdr:row>81</xdr:row>
      <xdr:rowOff>12915</xdr:rowOff>
    </xdr:to>
    <xdr:sp macro="" textlink="">
      <xdr:nvSpPr>
        <xdr:cNvPr id="216" name="円/楕円 215"/>
        <xdr:cNvSpPr/>
      </xdr:nvSpPr>
      <xdr:spPr>
        <a:xfrm>
          <a:off x="4902200" y="1379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4042</xdr:rowOff>
    </xdr:from>
    <xdr:ext cx="762000" cy="259045"/>
    <xdr:sp macro="" textlink="">
      <xdr:nvSpPr>
        <xdr:cNvPr id="217" name="人件費・物件費等の状況該当値テキスト"/>
        <xdr:cNvSpPr txBox="1"/>
      </xdr:nvSpPr>
      <xdr:spPr>
        <a:xfrm>
          <a:off x="5041900" y="1372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92,556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78222</xdr:rowOff>
    </xdr:from>
    <xdr:to>
      <xdr:col>6</xdr:col>
      <xdr:colOff>50800</xdr:colOff>
      <xdr:row>81</xdr:row>
      <xdr:rowOff>8372</xdr:rowOff>
    </xdr:to>
    <xdr:sp macro="" textlink="">
      <xdr:nvSpPr>
        <xdr:cNvPr id="218" name="円/楕円 217"/>
        <xdr:cNvSpPr/>
      </xdr:nvSpPr>
      <xdr:spPr>
        <a:xfrm>
          <a:off x="4064000" y="137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18549</xdr:rowOff>
    </xdr:from>
    <xdr:ext cx="736600" cy="259045"/>
    <xdr:sp macro="" textlink="">
      <xdr:nvSpPr>
        <xdr:cNvPr id="219" name="テキスト ボックス 218"/>
        <xdr:cNvSpPr txBox="1"/>
      </xdr:nvSpPr>
      <xdr:spPr>
        <a:xfrm>
          <a:off x="3733800" y="13563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88,601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73473</xdr:rowOff>
    </xdr:from>
    <xdr:to>
      <xdr:col>4</xdr:col>
      <xdr:colOff>533400</xdr:colOff>
      <xdr:row>81</xdr:row>
      <xdr:rowOff>3623</xdr:rowOff>
    </xdr:to>
    <xdr:sp macro="" textlink="">
      <xdr:nvSpPr>
        <xdr:cNvPr id="220" name="円/楕円 219"/>
        <xdr:cNvSpPr/>
      </xdr:nvSpPr>
      <xdr:spPr>
        <a:xfrm>
          <a:off x="3175000" y="137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13800</xdr:rowOff>
    </xdr:from>
    <xdr:ext cx="762000" cy="259045"/>
    <xdr:sp macro="" textlink="">
      <xdr:nvSpPr>
        <xdr:cNvPr id="221" name="テキスト ボックス 220"/>
        <xdr:cNvSpPr txBox="1"/>
      </xdr:nvSpPr>
      <xdr:spPr>
        <a:xfrm>
          <a:off x="2844800" y="1355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84,469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75398</xdr:rowOff>
    </xdr:from>
    <xdr:to>
      <xdr:col>3</xdr:col>
      <xdr:colOff>330200</xdr:colOff>
      <xdr:row>81</xdr:row>
      <xdr:rowOff>5548</xdr:rowOff>
    </xdr:to>
    <xdr:sp macro="" textlink="">
      <xdr:nvSpPr>
        <xdr:cNvPr id="222" name="円/楕円 221"/>
        <xdr:cNvSpPr/>
      </xdr:nvSpPr>
      <xdr:spPr>
        <a:xfrm>
          <a:off x="2286000" y="1379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15725</xdr:rowOff>
    </xdr:from>
    <xdr:ext cx="762000" cy="259045"/>
    <xdr:sp macro="" textlink="">
      <xdr:nvSpPr>
        <xdr:cNvPr id="223" name="テキスト ボックス 222"/>
        <xdr:cNvSpPr txBox="1"/>
      </xdr:nvSpPr>
      <xdr:spPr>
        <a:xfrm>
          <a:off x="1955800" y="1356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86,144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77775</xdr:rowOff>
    </xdr:from>
    <xdr:to>
      <xdr:col>2</xdr:col>
      <xdr:colOff>127000</xdr:colOff>
      <xdr:row>81</xdr:row>
      <xdr:rowOff>7925</xdr:rowOff>
    </xdr:to>
    <xdr:sp macro="" textlink="">
      <xdr:nvSpPr>
        <xdr:cNvPr id="224" name="円/楕円 223"/>
        <xdr:cNvSpPr/>
      </xdr:nvSpPr>
      <xdr:spPr>
        <a:xfrm>
          <a:off x="1397000" y="137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18102</xdr:rowOff>
    </xdr:from>
    <xdr:ext cx="762000" cy="259045"/>
    <xdr:sp macro="" textlink="">
      <xdr:nvSpPr>
        <xdr:cNvPr id="225" name="テキスト ボックス 224"/>
        <xdr:cNvSpPr txBox="1"/>
      </xdr:nvSpPr>
      <xdr:spPr>
        <a:xfrm>
          <a:off x="1066800" y="1356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平成２８年度の吉川市ラスパイレス指数は１０１．１（平成２７年度は１０１．９で△０．８）となった。</a:t>
          </a:r>
          <a:br>
            <a:rPr kumimoji="1" lang="ja-JP" altLang="en-US" sz="1300">
              <a:latin typeface="ＭＳ Ｐゴシック"/>
            </a:rPr>
          </a:br>
          <a:r>
            <a:rPr kumimoji="1" lang="ja-JP" altLang="en-US" sz="1300">
              <a:latin typeface="ＭＳ Ｐゴシック"/>
            </a:rPr>
            <a:t>　昨年度からの変動要因は、給与改定率の高い若年層の職員比率が低いこと（△０．２）、退職者の給料月額が高かったこと（△０．２）、職員構成の変動によるもの（△０．７）、一般行政職とそれ以外の職種間の異動があったため（△０．４）、総合的見直しに係る現給保障者が多いため（＋０．７　）である。</a:t>
          </a:r>
          <a:br>
            <a:rPr kumimoji="1" lang="ja-JP" altLang="en-US" sz="1300">
              <a:latin typeface="ＭＳ Ｐゴシック"/>
            </a:rPr>
          </a:br>
          <a:r>
            <a:rPr kumimoji="1" lang="ja-JP" altLang="en-US" sz="1300">
              <a:latin typeface="ＭＳ Ｐゴシック"/>
            </a:rPr>
            <a:t>　学歴別で見ると、短大卒・高卒が毎年の引上げ要因となっているが、国の短大卒・高卒は管理職等の上位の職に少ないためである。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86</xdr:row>
      <xdr:rowOff>13123</xdr:rowOff>
    </xdr:to>
    <xdr:cxnSp macro="">
      <xdr:nvCxnSpPr>
        <xdr:cNvPr id="259" name="直線コネクタ 258"/>
        <xdr:cNvCxnSpPr/>
      </xdr:nvCxnSpPr>
      <xdr:spPr>
        <a:xfrm flipV="1">
          <a:off x="16179800" y="1469347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86</xdr:row>
      <xdr:rowOff>13123</xdr:rowOff>
    </xdr:to>
    <xdr:cxnSp macro="">
      <xdr:nvCxnSpPr>
        <xdr:cNvPr id="262" name="直線コネクタ 261"/>
        <xdr:cNvCxnSpPr/>
      </xdr:nvCxnSpPr>
      <xdr:spPr>
        <a:xfrm>
          <a:off x="15290800" y="1462913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3" name="フローチャート : 判断 262"/>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4" name="テキスト ボックス 263"/>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88</xdr:row>
      <xdr:rowOff>144780</xdr:rowOff>
    </xdr:to>
    <xdr:cxnSp macro="">
      <xdr:nvCxnSpPr>
        <xdr:cNvPr id="265" name="直線コネクタ 264"/>
        <xdr:cNvCxnSpPr/>
      </xdr:nvCxnSpPr>
      <xdr:spPr>
        <a:xfrm flipV="1">
          <a:off x="14401800" y="1462913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6" name="フローチャート : 判断 265"/>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7" name="テキスト ボックス 266"/>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144780</xdr:rowOff>
    </xdr:from>
    <xdr:to>
      <xdr:col>21</xdr:col>
      <xdr:colOff>0</xdr:colOff>
      <xdr:row>89</xdr:row>
      <xdr:rowOff>13546</xdr:rowOff>
    </xdr:to>
    <xdr:cxnSp macro="">
      <xdr:nvCxnSpPr>
        <xdr:cNvPr id="268" name="直線コネクタ 267"/>
        <xdr:cNvCxnSpPr/>
      </xdr:nvCxnSpPr>
      <xdr:spPr>
        <a:xfrm flipV="1">
          <a:off x="13512800" y="152323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9" name="フローチャート :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1" name="フローチャート : 判断 270"/>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2" name="テキスト ボックス 27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8" name="円/楕円 277"/>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136754</xdr:rowOff>
    </xdr:from>
    <xdr:ext cx="762000" cy="259045"/>
    <xdr:sp macro="" textlink="">
      <xdr:nvSpPr>
        <xdr:cNvPr id="279" name="給与水準   （国との比較）該当値テキスト"/>
        <xdr:cNvSpPr txBox="1"/>
      </xdr:nvSpPr>
      <xdr:spPr>
        <a:xfrm>
          <a:off x="17106900" y="1453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133773</xdr:rowOff>
    </xdr:from>
    <xdr:to>
      <xdr:col>23</xdr:col>
      <xdr:colOff>457200</xdr:colOff>
      <xdr:row>86</xdr:row>
      <xdr:rowOff>63923</xdr:rowOff>
    </xdr:to>
    <xdr:sp macro="" textlink="">
      <xdr:nvSpPr>
        <xdr:cNvPr id="280" name="円/楕円 279"/>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48700</xdr:rowOff>
    </xdr:from>
    <xdr:ext cx="736600" cy="259045"/>
    <xdr:sp macro="" textlink="">
      <xdr:nvSpPr>
        <xdr:cNvPr id="281" name="テキスト ボックス 280"/>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5080</xdr:rowOff>
    </xdr:from>
    <xdr:to>
      <xdr:col>22</xdr:col>
      <xdr:colOff>254000</xdr:colOff>
      <xdr:row>85</xdr:row>
      <xdr:rowOff>106680</xdr:rowOff>
    </xdr:to>
    <xdr:sp macro="" textlink="">
      <xdr:nvSpPr>
        <xdr:cNvPr id="282" name="円/楕円 281"/>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91457</xdr:rowOff>
    </xdr:from>
    <xdr:ext cx="762000" cy="259045"/>
    <xdr:sp macro="" textlink="">
      <xdr:nvSpPr>
        <xdr:cNvPr id="283" name="テキスト ボックス 282"/>
        <xdr:cNvSpPr txBox="1"/>
      </xdr:nvSpPr>
      <xdr:spPr>
        <a:xfrm>
          <a:off x="14909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84" name="円/楕円 283"/>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85" name="テキスト ボックス 284"/>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86" name="円/楕円 285"/>
        <xdr:cNvSpPr/>
      </xdr:nvSpPr>
      <xdr:spPr>
        <a:xfrm>
          <a:off x="13462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87" name="テキスト ボックス 286"/>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８年の市制施行以前からの継続的な人口増加に加え、平成２４年３月の吉川美南駅開業に伴う周辺地域の整備によるさらなる人口増に対し、従前から定員の適正化を厳格に行ってきたことによって、類似団体、全国、埼玉県平均を下回ってい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53219</xdr:rowOff>
    </xdr:from>
    <xdr:to>
      <xdr:col>24</xdr:col>
      <xdr:colOff>558800</xdr:colOff>
      <xdr:row>59</xdr:row>
      <xdr:rowOff>60113</xdr:rowOff>
    </xdr:to>
    <xdr:cxnSp macro="">
      <xdr:nvCxnSpPr>
        <xdr:cNvPr id="324" name="直線コネクタ 323"/>
        <xdr:cNvCxnSpPr/>
      </xdr:nvCxnSpPr>
      <xdr:spPr>
        <a:xfrm flipV="1">
          <a:off x="16179800" y="1016876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5"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54368</xdr:rowOff>
    </xdr:from>
    <xdr:to>
      <xdr:col>23</xdr:col>
      <xdr:colOff>406400</xdr:colOff>
      <xdr:row>59</xdr:row>
      <xdr:rowOff>60113</xdr:rowOff>
    </xdr:to>
    <xdr:cxnSp macro="">
      <xdr:nvCxnSpPr>
        <xdr:cNvPr id="327" name="直線コネクタ 326"/>
        <xdr:cNvCxnSpPr/>
      </xdr:nvCxnSpPr>
      <xdr:spPr>
        <a:xfrm>
          <a:off x="15290800" y="10169918"/>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156348</xdr:rowOff>
    </xdr:from>
    <xdr:ext cx="736600" cy="259045"/>
    <xdr:sp macro="" textlink="">
      <xdr:nvSpPr>
        <xdr:cNvPr id="329" name="テキスト ボックス 328"/>
        <xdr:cNvSpPr txBox="1"/>
      </xdr:nvSpPr>
      <xdr:spPr>
        <a:xfrm>
          <a:off x="15798800" y="104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54368</xdr:rowOff>
    </xdr:from>
    <xdr:to>
      <xdr:col>22</xdr:col>
      <xdr:colOff>203200</xdr:colOff>
      <xdr:row>59</xdr:row>
      <xdr:rowOff>61262</xdr:rowOff>
    </xdr:to>
    <xdr:cxnSp macro="">
      <xdr:nvCxnSpPr>
        <xdr:cNvPr id="330" name="直線コネクタ 329"/>
        <xdr:cNvCxnSpPr/>
      </xdr:nvCxnSpPr>
      <xdr:spPr>
        <a:xfrm flipV="1">
          <a:off x="14401800" y="1016991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160944</xdr:rowOff>
    </xdr:from>
    <xdr:ext cx="762000" cy="259045"/>
    <xdr:sp macro="" textlink="">
      <xdr:nvSpPr>
        <xdr:cNvPr id="332" name="テキスト ボックス 331"/>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61262</xdr:rowOff>
    </xdr:from>
    <xdr:to>
      <xdr:col>21</xdr:col>
      <xdr:colOff>0</xdr:colOff>
      <xdr:row>59</xdr:row>
      <xdr:rowOff>75051</xdr:rowOff>
    </xdr:to>
    <xdr:cxnSp macro="">
      <xdr:nvCxnSpPr>
        <xdr:cNvPr id="333" name="直線コネクタ 332"/>
        <xdr:cNvCxnSpPr/>
      </xdr:nvCxnSpPr>
      <xdr:spPr>
        <a:xfrm flipV="1">
          <a:off x="13512800" y="1017681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170136</xdr:rowOff>
    </xdr:from>
    <xdr:ext cx="762000" cy="259045"/>
    <xdr:sp macro="" textlink="">
      <xdr:nvSpPr>
        <xdr:cNvPr id="335" name="テキスト ボックス 334"/>
        <xdr:cNvSpPr txBox="1"/>
      </xdr:nvSpPr>
      <xdr:spPr>
        <a:xfrm>
          <a:off x="14020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12475</xdr:rowOff>
    </xdr:from>
    <xdr:ext cx="762000" cy="259045"/>
    <xdr:sp macro="" textlink="">
      <xdr:nvSpPr>
        <xdr:cNvPr id="337" name="テキスト ボックス 336"/>
        <xdr:cNvSpPr txBox="1"/>
      </xdr:nvSpPr>
      <xdr:spPr>
        <a:xfrm>
          <a:off x="13131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2419</xdr:rowOff>
    </xdr:from>
    <xdr:to>
      <xdr:col>24</xdr:col>
      <xdr:colOff>609600</xdr:colOff>
      <xdr:row>59</xdr:row>
      <xdr:rowOff>104019</xdr:rowOff>
    </xdr:to>
    <xdr:sp macro="" textlink="">
      <xdr:nvSpPr>
        <xdr:cNvPr id="343" name="円/楕円 342"/>
        <xdr:cNvSpPr/>
      </xdr:nvSpPr>
      <xdr:spPr>
        <a:xfrm>
          <a:off x="16967200" y="1011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95146</xdr:rowOff>
    </xdr:from>
    <xdr:ext cx="762000" cy="259045"/>
    <xdr:sp macro="" textlink="">
      <xdr:nvSpPr>
        <xdr:cNvPr id="344" name="定員管理の状況該当値テキスト"/>
        <xdr:cNvSpPr txBox="1"/>
      </xdr:nvSpPr>
      <xdr:spPr>
        <a:xfrm>
          <a:off x="17106900" y="1003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9313</xdr:rowOff>
    </xdr:from>
    <xdr:to>
      <xdr:col>23</xdr:col>
      <xdr:colOff>457200</xdr:colOff>
      <xdr:row>59</xdr:row>
      <xdr:rowOff>110913</xdr:rowOff>
    </xdr:to>
    <xdr:sp macro="" textlink="">
      <xdr:nvSpPr>
        <xdr:cNvPr id="345" name="円/楕円 344"/>
        <xdr:cNvSpPr/>
      </xdr:nvSpPr>
      <xdr:spPr>
        <a:xfrm>
          <a:off x="16129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121090</xdr:rowOff>
    </xdr:from>
    <xdr:ext cx="736600" cy="259045"/>
    <xdr:sp macro="" textlink="">
      <xdr:nvSpPr>
        <xdr:cNvPr id="346" name="テキスト ボックス 345"/>
        <xdr:cNvSpPr txBox="1"/>
      </xdr:nvSpPr>
      <xdr:spPr>
        <a:xfrm>
          <a:off x="15798800" y="989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3568</xdr:rowOff>
    </xdr:from>
    <xdr:to>
      <xdr:col>22</xdr:col>
      <xdr:colOff>254000</xdr:colOff>
      <xdr:row>59</xdr:row>
      <xdr:rowOff>105168</xdr:rowOff>
    </xdr:to>
    <xdr:sp macro="" textlink="">
      <xdr:nvSpPr>
        <xdr:cNvPr id="347" name="円/楕円 346"/>
        <xdr:cNvSpPr/>
      </xdr:nvSpPr>
      <xdr:spPr>
        <a:xfrm>
          <a:off x="15240000" y="101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115345</xdr:rowOff>
    </xdr:from>
    <xdr:ext cx="762000" cy="259045"/>
    <xdr:sp macro="" textlink="">
      <xdr:nvSpPr>
        <xdr:cNvPr id="348" name="テキスト ボックス 347"/>
        <xdr:cNvSpPr txBox="1"/>
      </xdr:nvSpPr>
      <xdr:spPr>
        <a:xfrm>
          <a:off x="14909800" y="988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10462</xdr:rowOff>
    </xdr:from>
    <xdr:to>
      <xdr:col>21</xdr:col>
      <xdr:colOff>50800</xdr:colOff>
      <xdr:row>59</xdr:row>
      <xdr:rowOff>112062</xdr:rowOff>
    </xdr:to>
    <xdr:sp macro="" textlink="">
      <xdr:nvSpPr>
        <xdr:cNvPr id="349" name="円/楕円 348"/>
        <xdr:cNvSpPr/>
      </xdr:nvSpPr>
      <xdr:spPr>
        <a:xfrm>
          <a:off x="14351000" y="1012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122239</xdr:rowOff>
    </xdr:from>
    <xdr:ext cx="762000" cy="259045"/>
    <xdr:sp macro="" textlink="">
      <xdr:nvSpPr>
        <xdr:cNvPr id="350" name="テキスト ボックス 349"/>
        <xdr:cNvSpPr txBox="1"/>
      </xdr:nvSpPr>
      <xdr:spPr>
        <a:xfrm>
          <a:off x="14020800" y="989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24251</xdr:rowOff>
    </xdr:from>
    <xdr:to>
      <xdr:col>19</xdr:col>
      <xdr:colOff>533400</xdr:colOff>
      <xdr:row>59</xdr:row>
      <xdr:rowOff>125851</xdr:rowOff>
    </xdr:to>
    <xdr:sp macro="" textlink="">
      <xdr:nvSpPr>
        <xdr:cNvPr id="351" name="円/楕円 350"/>
        <xdr:cNvSpPr/>
      </xdr:nvSpPr>
      <xdr:spPr>
        <a:xfrm>
          <a:off x="13462000" y="10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136028</xdr:rowOff>
    </xdr:from>
    <xdr:ext cx="762000" cy="259045"/>
    <xdr:sp macro="" textlink="">
      <xdr:nvSpPr>
        <xdr:cNvPr id="352" name="テキスト ボックス 351"/>
        <xdr:cNvSpPr txBox="1"/>
      </xdr:nvSpPr>
      <xdr:spPr>
        <a:xfrm>
          <a:off x="13131800" y="990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埼玉資源環境組合の平成２６年度補正予算債の償還開始等により、元利償還額について平成２６年度と比較し１２，９５０千円増となった一方で、基準財政需要額に算入される公債費が４８，１１３千円減となったため、平成２７年度単年度の実質公債費比率は４．７３ポイントとなった。</a:t>
          </a:r>
          <a:endParaRPr kumimoji="1" lang="en-US" altLang="ja-JP" sz="1300">
            <a:latin typeface="ＭＳ Ｐゴシック"/>
          </a:endParaRPr>
        </a:p>
        <a:p>
          <a:r>
            <a:rPr kumimoji="1" lang="ja-JP" altLang="en-US" sz="1300">
              <a:solidFill>
                <a:schemeClr val="dk1"/>
              </a:solidFill>
              <a:effectLst/>
              <a:latin typeface="ＭＳ Ｐゴシック"/>
              <a:ea typeface="+mn-ea"/>
              <a:cs typeface="+mn-cs"/>
            </a:rPr>
            <a:t>　</a:t>
          </a:r>
          <a:r>
            <a:rPr kumimoji="1" lang="ja-JP" altLang="en-US" sz="1300">
              <a:solidFill>
                <a:schemeClr val="dk1"/>
              </a:solidFill>
              <a:effectLst/>
              <a:latin typeface="+mn-lt"/>
              <a:ea typeface="+mn-ea"/>
              <a:cs typeface="+mn-cs"/>
            </a:rPr>
            <a:t>今後は新庁舎建設事業や（仮称）第４中学校建設事業などの大規模事業が予定されていることから、より低利な借入や基金の活用などを行い、公債費の抑制に努める。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91622</xdr:rowOff>
    </xdr:from>
    <xdr:to>
      <xdr:col>24</xdr:col>
      <xdr:colOff>558800</xdr:colOff>
      <xdr:row>39</xdr:row>
      <xdr:rowOff>126093</xdr:rowOff>
    </xdr:to>
    <xdr:cxnSp macro="">
      <xdr:nvCxnSpPr>
        <xdr:cNvPr id="387" name="直線コネクタ 386"/>
        <xdr:cNvCxnSpPr/>
      </xdr:nvCxnSpPr>
      <xdr:spPr>
        <a:xfrm flipV="1">
          <a:off x="16179800" y="67781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88"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126093</xdr:rowOff>
    </xdr:from>
    <xdr:to>
      <xdr:col>23</xdr:col>
      <xdr:colOff>406400</xdr:colOff>
      <xdr:row>39</xdr:row>
      <xdr:rowOff>146776</xdr:rowOff>
    </xdr:to>
    <xdr:cxnSp macro="">
      <xdr:nvCxnSpPr>
        <xdr:cNvPr id="390" name="直線コネクタ 389"/>
        <xdr:cNvCxnSpPr/>
      </xdr:nvCxnSpPr>
      <xdr:spPr>
        <a:xfrm flipV="1">
          <a:off x="15290800" y="68126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2" name="テキスト ボックス 391"/>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146776</xdr:rowOff>
    </xdr:from>
    <xdr:to>
      <xdr:col>22</xdr:col>
      <xdr:colOff>203200</xdr:colOff>
      <xdr:row>39</xdr:row>
      <xdr:rowOff>160565</xdr:rowOff>
    </xdr:to>
    <xdr:cxnSp macro="">
      <xdr:nvCxnSpPr>
        <xdr:cNvPr id="393" name="直線コネクタ 392"/>
        <xdr:cNvCxnSpPr/>
      </xdr:nvCxnSpPr>
      <xdr:spPr>
        <a:xfrm flipV="1">
          <a:off x="14401800" y="68333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395" name="テキスト ボックス 394"/>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119199</xdr:rowOff>
    </xdr:from>
    <xdr:to>
      <xdr:col>21</xdr:col>
      <xdr:colOff>0</xdr:colOff>
      <xdr:row>39</xdr:row>
      <xdr:rowOff>160565</xdr:rowOff>
    </xdr:to>
    <xdr:cxnSp macro="">
      <xdr:nvCxnSpPr>
        <xdr:cNvPr id="396" name="直線コネクタ 395"/>
        <xdr:cNvCxnSpPr/>
      </xdr:nvCxnSpPr>
      <xdr:spPr>
        <a:xfrm>
          <a:off x="13512800" y="680574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398" name="テキスト ボックス 397"/>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400" name="テキスト ボックス 399"/>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40822</xdr:rowOff>
    </xdr:from>
    <xdr:to>
      <xdr:col>24</xdr:col>
      <xdr:colOff>609600</xdr:colOff>
      <xdr:row>39</xdr:row>
      <xdr:rowOff>142422</xdr:rowOff>
    </xdr:to>
    <xdr:sp macro="" textlink="">
      <xdr:nvSpPr>
        <xdr:cNvPr id="406" name="円/楕円 405"/>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57349</xdr:rowOff>
    </xdr:from>
    <xdr:ext cx="762000" cy="259045"/>
    <xdr:sp macro="" textlink="">
      <xdr:nvSpPr>
        <xdr:cNvPr id="407" name="公債費負担の状況該当値テキスト"/>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75293</xdr:rowOff>
    </xdr:from>
    <xdr:to>
      <xdr:col>23</xdr:col>
      <xdr:colOff>457200</xdr:colOff>
      <xdr:row>40</xdr:row>
      <xdr:rowOff>5443</xdr:rowOff>
    </xdr:to>
    <xdr:sp macro="" textlink="">
      <xdr:nvSpPr>
        <xdr:cNvPr id="408" name="円/楕円 407"/>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15620</xdr:rowOff>
    </xdr:from>
    <xdr:ext cx="736600" cy="259045"/>
    <xdr:sp macro="" textlink="">
      <xdr:nvSpPr>
        <xdr:cNvPr id="409" name="テキスト ボックス 408"/>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95976</xdr:rowOff>
    </xdr:from>
    <xdr:to>
      <xdr:col>22</xdr:col>
      <xdr:colOff>254000</xdr:colOff>
      <xdr:row>40</xdr:row>
      <xdr:rowOff>26126</xdr:rowOff>
    </xdr:to>
    <xdr:sp macro="" textlink="">
      <xdr:nvSpPr>
        <xdr:cNvPr id="410" name="円/楕円 409"/>
        <xdr:cNvSpPr/>
      </xdr:nvSpPr>
      <xdr:spPr>
        <a:xfrm>
          <a:off x="15240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36303</xdr:rowOff>
    </xdr:from>
    <xdr:ext cx="762000" cy="259045"/>
    <xdr:sp macro="" textlink="">
      <xdr:nvSpPr>
        <xdr:cNvPr id="411" name="テキスト ボックス 410"/>
        <xdr:cNvSpPr txBox="1"/>
      </xdr:nvSpPr>
      <xdr:spPr>
        <a:xfrm>
          <a:off x="14909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109765</xdr:rowOff>
    </xdr:from>
    <xdr:to>
      <xdr:col>21</xdr:col>
      <xdr:colOff>50800</xdr:colOff>
      <xdr:row>40</xdr:row>
      <xdr:rowOff>39915</xdr:rowOff>
    </xdr:to>
    <xdr:sp macro="" textlink="">
      <xdr:nvSpPr>
        <xdr:cNvPr id="412" name="円/楕円 411"/>
        <xdr:cNvSpPr/>
      </xdr:nvSpPr>
      <xdr:spPr>
        <a:xfrm>
          <a:off x="14351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50092</xdr:rowOff>
    </xdr:from>
    <xdr:ext cx="762000" cy="259045"/>
    <xdr:sp macro="" textlink="">
      <xdr:nvSpPr>
        <xdr:cNvPr id="413" name="テキスト ボックス 412"/>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68399</xdr:rowOff>
    </xdr:from>
    <xdr:to>
      <xdr:col>19</xdr:col>
      <xdr:colOff>533400</xdr:colOff>
      <xdr:row>39</xdr:row>
      <xdr:rowOff>169999</xdr:rowOff>
    </xdr:to>
    <xdr:sp macro="" textlink="">
      <xdr:nvSpPr>
        <xdr:cNvPr id="414" name="円/楕円 413"/>
        <xdr:cNvSpPr/>
      </xdr:nvSpPr>
      <xdr:spPr>
        <a:xfrm>
          <a:off x="13462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8726</xdr:rowOff>
    </xdr:from>
    <xdr:ext cx="762000" cy="259045"/>
    <xdr:sp macro="" textlink="">
      <xdr:nvSpPr>
        <xdr:cNvPr id="415" name="テキスト ボックス 414"/>
        <xdr:cNvSpPr txBox="1"/>
      </xdr:nvSpPr>
      <xdr:spPr>
        <a:xfrm>
          <a:off x="13131800" y="652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等基準財政需要額算入見込額の増加（２４３，６２５千円増）や、庁舎建設基金の積み立て（５００，４６８千円）等により将来負担額から控除される充当可能財源が増加したことにより平成２６年度の将来負担比率と比べ１２．８ポイント減となった。</a:t>
          </a:r>
          <a:endParaRPr kumimoji="1" lang="en-US" altLang="ja-JP" sz="1300">
            <a:latin typeface="ＭＳ Ｐゴシック"/>
          </a:endParaRPr>
        </a:p>
        <a:p>
          <a:r>
            <a:rPr kumimoji="1" lang="ja-JP" altLang="en-US" sz="1300">
              <a:latin typeface="ＭＳ Ｐゴシック"/>
            </a:rPr>
            <a:t>　今後は新庁舎建設事業や（仮称）第４中学校建設事業などの大規模事業が予定されていることから、引き続き地方債を活用する事業を厳選するなど、将来負担に配慮した財政運営に努める。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55499</xdr:rowOff>
    </xdr:from>
    <xdr:to>
      <xdr:col>24</xdr:col>
      <xdr:colOff>558800</xdr:colOff>
      <xdr:row>15</xdr:row>
      <xdr:rowOff>158454</xdr:rowOff>
    </xdr:to>
    <xdr:cxnSp macro="">
      <xdr:nvCxnSpPr>
        <xdr:cNvPr id="449" name="直線コネクタ 448"/>
        <xdr:cNvCxnSpPr/>
      </xdr:nvCxnSpPr>
      <xdr:spPr>
        <a:xfrm flipV="1">
          <a:off x="16179800" y="2627249"/>
          <a:ext cx="8382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0"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1" name="フローチャート : 判断 450"/>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158454</xdr:rowOff>
    </xdr:from>
    <xdr:to>
      <xdr:col>23</xdr:col>
      <xdr:colOff>406400</xdr:colOff>
      <xdr:row>16</xdr:row>
      <xdr:rowOff>93176</xdr:rowOff>
    </xdr:to>
    <xdr:cxnSp macro="">
      <xdr:nvCxnSpPr>
        <xdr:cNvPr id="452" name="直線コネクタ 451"/>
        <xdr:cNvCxnSpPr/>
      </xdr:nvCxnSpPr>
      <xdr:spPr>
        <a:xfrm flipV="1">
          <a:off x="15290800" y="273020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3" name="フローチャート : 判断 45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4" name="テキスト ボックス 453"/>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7112</xdr:rowOff>
    </xdr:from>
    <xdr:to>
      <xdr:col>22</xdr:col>
      <xdr:colOff>203200</xdr:colOff>
      <xdr:row>16</xdr:row>
      <xdr:rowOff>93176</xdr:rowOff>
    </xdr:to>
    <xdr:cxnSp macro="">
      <xdr:nvCxnSpPr>
        <xdr:cNvPr id="455" name="直線コネクタ 454"/>
        <xdr:cNvCxnSpPr/>
      </xdr:nvCxnSpPr>
      <xdr:spPr>
        <a:xfrm>
          <a:off x="14401800" y="2750312"/>
          <a:ext cx="8890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6" name="フローチャート : 判断 45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57" name="テキスト ボックス 456"/>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152823</xdr:rowOff>
    </xdr:from>
    <xdr:to>
      <xdr:col>21</xdr:col>
      <xdr:colOff>0</xdr:colOff>
      <xdr:row>16</xdr:row>
      <xdr:rowOff>7112</xdr:rowOff>
    </xdr:to>
    <xdr:cxnSp macro="">
      <xdr:nvCxnSpPr>
        <xdr:cNvPr id="458" name="直線コネクタ 457"/>
        <xdr:cNvCxnSpPr/>
      </xdr:nvCxnSpPr>
      <xdr:spPr>
        <a:xfrm>
          <a:off x="13512800" y="2724573"/>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9" name="フローチャート : 判断 45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60" name="テキスト ボックス 459"/>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1" name="フローチャート : 判断 46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2" name="テキスト ボックス 461"/>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68" name="円/楕円 467"/>
        <xdr:cNvSpPr/>
      </xdr:nvSpPr>
      <xdr:spPr>
        <a:xfrm>
          <a:off x="169672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21226</xdr:rowOff>
    </xdr:from>
    <xdr:ext cx="762000" cy="259045"/>
    <xdr:sp macro="" textlink="">
      <xdr:nvSpPr>
        <xdr:cNvPr id="469" name="将来負担の状況該当値テキスト"/>
        <xdr:cNvSpPr txBox="1"/>
      </xdr:nvSpPr>
      <xdr:spPr>
        <a:xfrm>
          <a:off x="17106900" y="242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107654</xdr:rowOff>
    </xdr:from>
    <xdr:to>
      <xdr:col>23</xdr:col>
      <xdr:colOff>457200</xdr:colOff>
      <xdr:row>16</xdr:row>
      <xdr:rowOff>37804</xdr:rowOff>
    </xdr:to>
    <xdr:sp macro="" textlink="">
      <xdr:nvSpPr>
        <xdr:cNvPr id="470" name="円/楕円 469"/>
        <xdr:cNvSpPr/>
      </xdr:nvSpPr>
      <xdr:spPr>
        <a:xfrm>
          <a:off x="161290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47981</xdr:rowOff>
    </xdr:from>
    <xdr:ext cx="736600" cy="259045"/>
    <xdr:sp macro="" textlink="">
      <xdr:nvSpPr>
        <xdr:cNvPr id="471" name="テキスト ボックス 470"/>
        <xdr:cNvSpPr txBox="1"/>
      </xdr:nvSpPr>
      <xdr:spPr>
        <a:xfrm>
          <a:off x="15798800" y="244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42376</xdr:rowOff>
    </xdr:from>
    <xdr:to>
      <xdr:col>22</xdr:col>
      <xdr:colOff>254000</xdr:colOff>
      <xdr:row>16</xdr:row>
      <xdr:rowOff>143976</xdr:rowOff>
    </xdr:to>
    <xdr:sp macro="" textlink="">
      <xdr:nvSpPr>
        <xdr:cNvPr id="472" name="円/楕円 471"/>
        <xdr:cNvSpPr/>
      </xdr:nvSpPr>
      <xdr:spPr>
        <a:xfrm>
          <a:off x="15240000" y="27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128753</xdr:rowOff>
    </xdr:from>
    <xdr:ext cx="762000" cy="259045"/>
    <xdr:sp macro="" textlink="">
      <xdr:nvSpPr>
        <xdr:cNvPr id="473" name="テキスト ボックス 472"/>
        <xdr:cNvSpPr txBox="1"/>
      </xdr:nvSpPr>
      <xdr:spPr>
        <a:xfrm>
          <a:off x="14909800" y="287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127762</xdr:rowOff>
    </xdr:from>
    <xdr:to>
      <xdr:col>21</xdr:col>
      <xdr:colOff>50800</xdr:colOff>
      <xdr:row>16</xdr:row>
      <xdr:rowOff>57912</xdr:rowOff>
    </xdr:to>
    <xdr:sp macro="" textlink="">
      <xdr:nvSpPr>
        <xdr:cNvPr id="474" name="円/楕円 473"/>
        <xdr:cNvSpPr/>
      </xdr:nvSpPr>
      <xdr:spPr>
        <a:xfrm>
          <a:off x="14351000" y="2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68089</xdr:rowOff>
    </xdr:from>
    <xdr:ext cx="762000" cy="259045"/>
    <xdr:sp macro="" textlink="">
      <xdr:nvSpPr>
        <xdr:cNvPr id="475" name="テキスト ボックス 474"/>
        <xdr:cNvSpPr txBox="1"/>
      </xdr:nvSpPr>
      <xdr:spPr>
        <a:xfrm>
          <a:off x="14020800" y="246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102023</xdr:rowOff>
    </xdr:from>
    <xdr:to>
      <xdr:col>19</xdr:col>
      <xdr:colOff>533400</xdr:colOff>
      <xdr:row>16</xdr:row>
      <xdr:rowOff>32173</xdr:rowOff>
    </xdr:to>
    <xdr:sp macro="" textlink="">
      <xdr:nvSpPr>
        <xdr:cNvPr id="476" name="円/楕円 475"/>
        <xdr:cNvSpPr/>
      </xdr:nvSpPr>
      <xdr:spPr>
        <a:xfrm>
          <a:off x="134620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42350</xdr:rowOff>
    </xdr:from>
    <xdr:ext cx="762000" cy="259045"/>
    <xdr:sp macro="" textlink="">
      <xdr:nvSpPr>
        <xdr:cNvPr id="477" name="テキスト ボックス 476"/>
        <xdr:cNvSpPr txBox="1"/>
      </xdr:nvSpPr>
      <xdr:spPr>
        <a:xfrm>
          <a:off x="13131800" y="244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71,048
69,800
31.66
22,914,867
22,292,382
596,142
12,132,275
16,205,025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31.9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よしかわ行財政改革推進プランなどの取り組みにより、職員数の減や各種手当の見直し、更には市民交流センターおあしすの指定管理者制度導入などを行ってきた結果、人件費に係る経常収支比率は類似団体と同程度であるが、人口増加に伴う事務量の増加や人事院勧告に伴い職員給が増加してい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119380</xdr:rowOff>
    </xdr:from>
    <xdr:to>
      <xdr:col>7</xdr:col>
      <xdr:colOff>15875</xdr:colOff>
      <xdr:row>37</xdr:row>
      <xdr:rowOff>8890</xdr:rowOff>
    </xdr:to>
    <xdr:cxnSp macro="">
      <xdr:nvCxnSpPr>
        <xdr:cNvPr id="66" name="直線コネクタ 65"/>
        <xdr:cNvCxnSpPr/>
      </xdr:nvCxnSpPr>
      <xdr:spPr>
        <a:xfrm flipV="1">
          <a:off x="3987800" y="6291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8890</xdr:rowOff>
    </xdr:to>
    <xdr:cxnSp macro="">
      <xdr:nvCxnSpPr>
        <xdr:cNvPr id="69" name="直線コネクタ 68"/>
        <xdr:cNvCxnSpPr/>
      </xdr:nvCxnSpPr>
      <xdr:spPr>
        <a:xfrm>
          <a:off x="3098800" y="632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24130</xdr:rowOff>
    </xdr:to>
    <xdr:cxnSp macro="">
      <xdr:nvCxnSpPr>
        <xdr:cNvPr id="72" name="直線コネクタ 71"/>
        <xdr:cNvCxnSpPr/>
      </xdr:nvCxnSpPr>
      <xdr:spPr>
        <a:xfrm flipV="1">
          <a:off x="2209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92710</xdr:rowOff>
    </xdr:to>
    <xdr:cxnSp macro="">
      <xdr:nvCxnSpPr>
        <xdr:cNvPr id="75" name="直線コネクタ 74"/>
        <xdr:cNvCxnSpPr/>
      </xdr:nvCxnSpPr>
      <xdr:spPr>
        <a:xfrm flipV="1">
          <a:off x="1320800" y="636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5" name="円/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40657</xdr:rowOff>
    </xdr:from>
    <xdr:ext cx="762000" cy="259045"/>
    <xdr:sp macro="" textlink="">
      <xdr:nvSpPr>
        <xdr:cNvPr id="86" name="人件費該当値テキスト"/>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7" name="円/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9" name="円/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90" name="テキスト ボックス 89"/>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91" name="円/楕円 90"/>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92" name="テキスト ボックス 91"/>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3" name="円/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94" name="テキスト ボックス 93"/>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老人福祉センターや市民交流センターおあしすの管理運営について、指定管理者制度を導入したことや、平成２３年度に窓口電算システムの更新、また平成２７年度の学校給食センター運営に係る</a:t>
          </a:r>
          <a:r>
            <a:rPr kumimoji="1" lang="en-US" altLang="ja-JP" sz="1200">
              <a:latin typeface="ＭＳ Ｐゴシック"/>
            </a:rPr>
            <a:t>PFI</a:t>
          </a:r>
          <a:r>
            <a:rPr kumimoji="1" lang="ja-JP" altLang="en-US" sz="1200">
              <a:latin typeface="ＭＳ Ｐゴシック"/>
            </a:rPr>
            <a:t>維持管理運営委託料の皆増等により、類似団体を大幅に上回る状況で推移している。</a:t>
          </a:r>
          <a:endParaRPr kumimoji="1" lang="en-US" altLang="ja-JP" sz="1200">
            <a:latin typeface="ＭＳ Ｐゴシック"/>
          </a:endParaRPr>
        </a:p>
        <a:p>
          <a:r>
            <a:rPr kumimoji="1" lang="ja-JP" altLang="en-US" sz="1200">
              <a:latin typeface="ＭＳ Ｐゴシック"/>
            </a:rPr>
            <a:t>　指定管理者制度などのアウトソーシングに積極的に取り組んだ結果、人件費の一部が物件費に振り替わり物件費が上昇しているが、今後も引き続き、行財政改革の取り組みにより事務経費の節減に努める。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133350</xdr:rowOff>
    </xdr:from>
    <xdr:to>
      <xdr:col>24</xdr:col>
      <xdr:colOff>31750</xdr:colOff>
      <xdr:row>20</xdr:row>
      <xdr:rowOff>139700</xdr:rowOff>
    </xdr:to>
    <xdr:cxnSp macro="">
      <xdr:nvCxnSpPr>
        <xdr:cNvPr id="127" name="直線コネクタ 126"/>
        <xdr:cNvCxnSpPr/>
      </xdr:nvCxnSpPr>
      <xdr:spPr>
        <a:xfrm>
          <a:off x="15671800" y="33909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19050</xdr:rowOff>
    </xdr:from>
    <xdr:to>
      <xdr:col>22</xdr:col>
      <xdr:colOff>565150</xdr:colOff>
      <xdr:row>19</xdr:row>
      <xdr:rowOff>133350</xdr:rowOff>
    </xdr:to>
    <xdr:cxnSp macro="">
      <xdr:nvCxnSpPr>
        <xdr:cNvPr id="130" name="直線コネクタ 129"/>
        <xdr:cNvCxnSpPr/>
      </xdr:nvCxnSpPr>
      <xdr:spPr>
        <a:xfrm>
          <a:off x="14782800" y="3276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32" name="テキスト ボックス 131"/>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50800</xdr:rowOff>
    </xdr:from>
    <xdr:to>
      <xdr:col>21</xdr:col>
      <xdr:colOff>361950</xdr:colOff>
      <xdr:row>19</xdr:row>
      <xdr:rowOff>19050</xdr:rowOff>
    </xdr:to>
    <xdr:cxnSp macro="">
      <xdr:nvCxnSpPr>
        <xdr:cNvPr id="133" name="直線コネクタ 132"/>
        <xdr:cNvCxnSpPr/>
      </xdr:nvCxnSpPr>
      <xdr:spPr>
        <a:xfrm>
          <a:off x="13893800" y="3136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50800</xdr:rowOff>
    </xdr:from>
    <xdr:to>
      <xdr:col>20</xdr:col>
      <xdr:colOff>158750</xdr:colOff>
      <xdr:row>18</xdr:row>
      <xdr:rowOff>114300</xdr:rowOff>
    </xdr:to>
    <xdr:cxnSp macro="">
      <xdr:nvCxnSpPr>
        <xdr:cNvPr id="136" name="直線コネクタ 135"/>
        <xdr:cNvCxnSpPr/>
      </xdr:nvCxnSpPr>
      <xdr:spPr>
        <a:xfrm flipV="1">
          <a:off x="13004800" y="313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38" name="テキスト ボックス 137"/>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0" name="テキスト ボックス 13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88900</xdr:rowOff>
    </xdr:from>
    <xdr:to>
      <xdr:col>24</xdr:col>
      <xdr:colOff>82550</xdr:colOff>
      <xdr:row>21</xdr:row>
      <xdr:rowOff>19050</xdr:rowOff>
    </xdr:to>
    <xdr:sp macro="" textlink="">
      <xdr:nvSpPr>
        <xdr:cNvPr id="146" name="円/楕円 145"/>
        <xdr:cNvSpPr/>
      </xdr:nvSpPr>
      <xdr:spPr>
        <a:xfrm>
          <a:off x="164592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168927</xdr:rowOff>
    </xdr:from>
    <xdr:ext cx="762000" cy="259045"/>
    <xdr:sp macro="" textlink="">
      <xdr:nvSpPr>
        <xdr:cNvPr id="147" name="物件費該当値テキスト"/>
        <xdr:cNvSpPr txBox="1"/>
      </xdr:nvSpPr>
      <xdr:spPr>
        <a:xfrm>
          <a:off x="165989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82550</xdr:rowOff>
    </xdr:from>
    <xdr:to>
      <xdr:col>22</xdr:col>
      <xdr:colOff>615950</xdr:colOff>
      <xdr:row>20</xdr:row>
      <xdr:rowOff>12700</xdr:rowOff>
    </xdr:to>
    <xdr:sp macro="" textlink="">
      <xdr:nvSpPr>
        <xdr:cNvPr id="148" name="円/楕円 147"/>
        <xdr:cNvSpPr/>
      </xdr:nvSpPr>
      <xdr:spPr>
        <a:xfrm>
          <a:off x="15621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168927</xdr:rowOff>
    </xdr:from>
    <xdr:ext cx="736600" cy="259045"/>
    <xdr:sp macro="" textlink="">
      <xdr:nvSpPr>
        <xdr:cNvPr id="149" name="テキスト ボックス 148"/>
        <xdr:cNvSpPr txBox="1"/>
      </xdr:nvSpPr>
      <xdr:spPr>
        <a:xfrm>
          <a:off x="15290800" y="342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139700</xdr:rowOff>
    </xdr:from>
    <xdr:to>
      <xdr:col>21</xdr:col>
      <xdr:colOff>412750</xdr:colOff>
      <xdr:row>19</xdr:row>
      <xdr:rowOff>69850</xdr:rowOff>
    </xdr:to>
    <xdr:sp macro="" textlink="">
      <xdr:nvSpPr>
        <xdr:cNvPr id="150" name="円/楕円 149"/>
        <xdr:cNvSpPr/>
      </xdr:nvSpPr>
      <xdr:spPr>
        <a:xfrm>
          <a:off x="14732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54627</xdr:rowOff>
    </xdr:from>
    <xdr:ext cx="762000" cy="259045"/>
    <xdr:sp macro="" textlink="">
      <xdr:nvSpPr>
        <xdr:cNvPr id="151" name="テキスト ボックス 150"/>
        <xdr:cNvSpPr txBox="1"/>
      </xdr:nvSpPr>
      <xdr:spPr>
        <a:xfrm>
          <a:off x="14401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0</xdr:rowOff>
    </xdr:from>
    <xdr:to>
      <xdr:col>20</xdr:col>
      <xdr:colOff>209550</xdr:colOff>
      <xdr:row>18</xdr:row>
      <xdr:rowOff>101600</xdr:rowOff>
    </xdr:to>
    <xdr:sp macro="" textlink="">
      <xdr:nvSpPr>
        <xdr:cNvPr id="152" name="円/楕円 151"/>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86377</xdr:rowOff>
    </xdr:from>
    <xdr:ext cx="762000" cy="259045"/>
    <xdr:sp macro="" textlink="">
      <xdr:nvSpPr>
        <xdr:cNvPr id="153" name="テキスト ボックス 152"/>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63500</xdr:rowOff>
    </xdr:from>
    <xdr:to>
      <xdr:col>19</xdr:col>
      <xdr:colOff>6350</xdr:colOff>
      <xdr:row>18</xdr:row>
      <xdr:rowOff>165100</xdr:rowOff>
    </xdr:to>
    <xdr:sp macro="" textlink="">
      <xdr:nvSpPr>
        <xdr:cNvPr id="154" name="円/楕円 153"/>
        <xdr:cNvSpPr/>
      </xdr:nvSpPr>
      <xdr:spPr>
        <a:xfrm>
          <a:off x="12954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149877</xdr:rowOff>
    </xdr:from>
    <xdr:ext cx="762000" cy="259045"/>
    <xdr:sp macro="" textlink="">
      <xdr:nvSpPr>
        <xdr:cNvPr id="155" name="テキスト ボックス 154"/>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生活保護支給費、障がい者への介護訓練等給付費、保育委託料などについて、平成２６年度と比較し３２６，６２４千円と大幅に増加し、類似団体と比較しても高い数値となっている。</a:t>
          </a:r>
          <a:endParaRPr kumimoji="1" lang="en-US" altLang="ja-JP" sz="1300">
            <a:latin typeface="ＭＳ Ｐゴシック"/>
          </a:endParaRPr>
        </a:p>
        <a:p>
          <a:r>
            <a:rPr kumimoji="1" lang="ja-JP" altLang="en-US" sz="1300">
              <a:latin typeface="ＭＳ Ｐゴシック"/>
            </a:rPr>
            <a:t>　今後も人口増に伴う扶助費の増加が見込まれることから、引き続き適正な制度運営に努める。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129722</xdr:rowOff>
    </xdr:from>
    <xdr:to>
      <xdr:col>7</xdr:col>
      <xdr:colOff>15875</xdr:colOff>
      <xdr:row>56</xdr:row>
      <xdr:rowOff>132443</xdr:rowOff>
    </xdr:to>
    <xdr:cxnSp macro="">
      <xdr:nvCxnSpPr>
        <xdr:cNvPr id="190" name="直線コネクタ 189"/>
        <xdr:cNvCxnSpPr/>
      </xdr:nvCxnSpPr>
      <xdr:spPr>
        <a:xfrm>
          <a:off x="3987800" y="9559472"/>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129722</xdr:rowOff>
    </xdr:from>
    <xdr:to>
      <xdr:col>5</xdr:col>
      <xdr:colOff>549275</xdr:colOff>
      <xdr:row>56</xdr:row>
      <xdr:rowOff>1815</xdr:rowOff>
    </xdr:to>
    <xdr:cxnSp macro="">
      <xdr:nvCxnSpPr>
        <xdr:cNvPr id="193" name="直線コネクタ 192"/>
        <xdr:cNvCxnSpPr/>
      </xdr:nvCxnSpPr>
      <xdr:spPr>
        <a:xfrm flipV="1">
          <a:off x="3098800" y="9559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195" name="テキスト ボックス 19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140607</xdr:rowOff>
    </xdr:from>
    <xdr:to>
      <xdr:col>4</xdr:col>
      <xdr:colOff>346075</xdr:colOff>
      <xdr:row>56</xdr:row>
      <xdr:rowOff>1815</xdr:rowOff>
    </xdr:to>
    <xdr:cxnSp macro="">
      <xdr:nvCxnSpPr>
        <xdr:cNvPr id="196" name="直線コネクタ 195"/>
        <xdr:cNvCxnSpPr/>
      </xdr:nvCxnSpPr>
      <xdr:spPr>
        <a:xfrm>
          <a:off x="2209800" y="9570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137885</xdr:rowOff>
    </xdr:from>
    <xdr:to>
      <xdr:col>3</xdr:col>
      <xdr:colOff>142875</xdr:colOff>
      <xdr:row>55</xdr:row>
      <xdr:rowOff>140607</xdr:rowOff>
    </xdr:to>
    <xdr:cxnSp macro="">
      <xdr:nvCxnSpPr>
        <xdr:cNvPr id="199" name="直線コネクタ 198"/>
        <xdr:cNvCxnSpPr/>
      </xdr:nvCxnSpPr>
      <xdr:spPr>
        <a:xfrm>
          <a:off x="1320800" y="93961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81643</xdr:rowOff>
    </xdr:from>
    <xdr:to>
      <xdr:col>7</xdr:col>
      <xdr:colOff>66675</xdr:colOff>
      <xdr:row>57</xdr:row>
      <xdr:rowOff>11793</xdr:rowOff>
    </xdr:to>
    <xdr:sp macro="" textlink="">
      <xdr:nvSpPr>
        <xdr:cNvPr id="209" name="円/楕円 208"/>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53720</xdr:rowOff>
    </xdr:from>
    <xdr:ext cx="762000" cy="259045"/>
    <xdr:sp macro="" textlink="">
      <xdr:nvSpPr>
        <xdr:cNvPr id="210" name="扶助費該当値テキスト"/>
        <xdr:cNvSpPr txBox="1"/>
      </xdr:nvSpPr>
      <xdr:spPr>
        <a:xfrm>
          <a:off x="4914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78922</xdr:rowOff>
    </xdr:from>
    <xdr:to>
      <xdr:col>5</xdr:col>
      <xdr:colOff>600075</xdr:colOff>
      <xdr:row>56</xdr:row>
      <xdr:rowOff>9072</xdr:rowOff>
    </xdr:to>
    <xdr:sp macro="" textlink="">
      <xdr:nvSpPr>
        <xdr:cNvPr id="211" name="円/楕円 210"/>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165299</xdr:rowOff>
    </xdr:from>
    <xdr:ext cx="736600" cy="259045"/>
    <xdr:sp macro="" textlink="">
      <xdr:nvSpPr>
        <xdr:cNvPr id="212" name="テキスト ボックス 211"/>
        <xdr:cNvSpPr txBox="1"/>
      </xdr:nvSpPr>
      <xdr:spPr>
        <a:xfrm>
          <a:off x="3606800" y="959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122465</xdr:rowOff>
    </xdr:from>
    <xdr:to>
      <xdr:col>4</xdr:col>
      <xdr:colOff>396875</xdr:colOff>
      <xdr:row>56</xdr:row>
      <xdr:rowOff>52615</xdr:rowOff>
    </xdr:to>
    <xdr:sp macro="" textlink="">
      <xdr:nvSpPr>
        <xdr:cNvPr id="213" name="円/楕円 212"/>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37392</xdr:rowOff>
    </xdr:from>
    <xdr:ext cx="762000" cy="259045"/>
    <xdr:sp macro="" textlink="">
      <xdr:nvSpPr>
        <xdr:cNvPr id="214" name="テキスト ボックス 213"/>
        <xdr:cNvSpPr txBox="1"/>
      </xdr:nvSpPr>
      <xdr:spPr>
        <a:xfrm>
          <a:off x="2717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89807</xdr:rowOff>
    </xdr:from>
    <xdr:to>
      <xdr:col>3</xdr:col>
      <xdr:colOff>193675</xdr:colOff>
      <xdr:row>56</xdr:row>
      <xdr:rowOff>19957</xdr:rowOff>
    </xdr:to>
    <xdr:sp macro="" textlink="">
      <xdr:nvSpPr>
        <xdr:cNvPr id="215" name="円/楕円 214"/>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4734</xdr:rowOff>
    </xdr:from>
    <xdr:ext cx="762000" cy="259045"/>
    <xdr:sp macro="" textlink="">
      <xdr:nvSpPr>
        <xdr:cNvPr id="216" name="テキスト ボックス 215"/>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17" name="円/楕円 216"/>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2012</xdr:rowOff>
    </xdr:from>
    <xdr:ext cx="762000" cy="259045"/>
    <xdr:sp macro="" textlink="">
      <xdr:nvSpPr>
        <xdr:cNvPr id="218" name="テキスト ボックス 217"/>
        <xdr:cNvSpPr txBox="1"/>
      </xdr:nvSpPr>
      <xdr:spPr>
        <a:xfrm>
          <a:off x="939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「その他」の多くを占める繰出金について、高齢者人口が比較的低いことから、介護保険事業及び後期高齢者医療保険事業への繰出金が抑えられていることなど</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類似団体平均よりも下回って推移している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今後は、高齢化の進行による繰出金の増加や施設の老朽化に伴う維持補修費の増加が見込まれるため、適正な制度運営や事務経費の削減に努める。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54610</xdr:rowOff>
    </xdr:from>
    <xdr:to>
      <xdr:col>24</xdr:col>
      <xdr:colOff>31750</xdr:colOff>
      <xdr:row>55</xdr:row>
      <xdr:rowOff>130810</xdr:rowOff>
    </xdr:to>
    <xdr:cxnSp macro="">
      <xdr:nvCxnSpPr>
        <xdr:cNvPr id="251" name="直線コネクタ 250"/>
        <xdr:cNvCxnSpPr/>
      </xdr:nvCxnSpPr>
      <xdr:spPr>
        <a:xfrm flipV="1">
          <a:off x="15671800" y="9484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130810</xdr:rowOff>
    </xdr:to>
    <xdr:cxnSp macro="">
      <xdr:nvCxnSpPr>
        <xdr:cNvPr id="254" name="直線コネクタ 253"/>
        <xdr:cNvCxnSpPr/>
      </xdr:nvCxnSpPr>
      <xdr:spPr>
        <a:xfrm>
          <a:off x="14782800" y="9476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46990</xdr:rowOff>
    </xdr:from>
    <xdr:to>
      <xdr:col>21</xdr:col>
      <xdr:colOff>361950</xdr:colOff>
      <xdr:row>55</xdr:row>
      <xdr:rowOff>100330</xdr:rowOff>
    </xdr:to>
    <xdr:cxnSp macro="">
      <xdr:nvCxnSpPr>
        <xdr:cNvPr id="257" name="直線コネクタ 256"/>
        <xdr:cNvCxnSpPr/>
      </xdr:nvCxnSpPr>
      <xdr:spPr>
        <a:xfrm flipV="1">
          <a:off x="13893800" y="9476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39370</xdr:rowOff>
    </xdr:from>
    <xdr:to>
      <xdr:col>20</xdr:col>
      <xdr:colOff>158750</xdr:colOff>
      <xdr:row>55</xdr:row>
      <xdr:rowOff>100330</xdr:rowOff>
    </xdr:to>
    <xdr:cxnSp macro="">
      <xdr:nvCxnSpPr>
        <xdr:cNvPr id="260" name="直線コネクタ 259"/>
        <xdr:cNvCxnSpPr/>
      </xdr:nvCxnSpPr>
      <xdr:spPr>
        <a:xfrm>
          <a:off x="13004800" y="9469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70" name="円/楕円 269"/>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20337</xdr:rowOff>
    </xdr:from>
    <xdr:ext cx="762000" cy="259045"/>
    <xdr:sp macro="" textlink="">
      <xdr:nvSpPr>
        <xdr:cNvPr id="271"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72" name="円/楕円 271"/>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20337</xdr:rowOff>
    </xdr:from>
    <xdr:ext cx="736600" cy="259045"/>
    <xdr:sp macro="" textlink="">
      <xdr:nvSpPr>
        <xdr:cNvPr id="273" name="テキスト ボックス 272"/>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167640</xdr:rowOff>
    </xdr:from>
    <xdr:to>
      <xdr:col>21</xdr:col>
      <xdr:colOff>412750</xdr:colOff>
      <xdr:row>55</xdr:row>
      <xdr:rowOff>97790</xdr:rowOff>
    </xdr:to>
    <xdr:sp macro="" textlink="">
      <xdr:nvSpPr>
        <xdr:cNvPr id="274" name="円/楕円 273"/>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107967</xdr:rowOff>
    </xdr:from>
    <xdr:ext cx="762000" cy="259045"/>
    <xdr:sp macro="" textlink="">
      <xdr:nvSpPr>
        <xdr:cNvPr id="275" name="テキスト ボックス 274"/>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6" name="円/楕円 275"/>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161307</xdr:rowOff>
    </xdr:from>
    <xdr:ext cx="762000" cy="259045"/>
    <xdr:sp macro="" textlink="">
      <xdr:nvSpPr>
        <xdr:cNvPr id="277" name="テキスト ボックス 276"/>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160020</xdr:rowOff>
    </xdr:from>
    <xdr:to>
      <xdr:col>19</xdr:col>
      <xdr:colOff>6350</xdr:colOff>
      <xdr:row>55</xdr:row>
      <xdr:rowOff>90170</xdr:rowOff>
    </xdr:to>
    <xdr:sp macro="" textlink="">
      <xdr:nvSpPr>
        <xdr:cNvPr id="278" name="円/楕円 277"/>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100347</xdr:rowOff>
    </xdr:from>
    <xdr:ext cx="762000" cy="259045"/>
    <xdr:sp macro="" textlink="">
      <xdr:nvSpPr>
        <xdr:cNvPr id="279" name="テキスト ボックス 278"/>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可燃ごみの処理業務を東埼玉資源環境組合で、消防業務を吉川松伏消防組合で行っており、その負担金により、類似団体を上回って推移している。また、主に人口増加等により東埼玉資源環境組合への可燃ごみの搬入量の増加し、組合への負担割合が増加している。</a:t>
          </a:r>
          <a:endParaRPr kumimoji="1" lang="en-US" altLang="ja-JP" sz="1300">
            <a:latin typeface="ＭＳ Ｐゴシック"/>
          </a:endParaRPr>
        </a:p>
        <a:p>
          <a:r>
            <a:rPr kumimoji="1" lang="ja-JP" altLang="en-US" sz="1300">
              <a:latin typeface="ＭＳ Ｐゴシック"/>
            </a:rPr>
            <a:t>　今後も負担金や補助金の見直しについて適宜図ることで経費の削減に努める。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10414</xdr:rowOff>
    </xdr:to>
    <xdr:cxnSp macro="">
      <xdr:nvCxnSpPr>
        <xdr:cNvPr id="309" name="直線コネクタ 308"/>
        <xdr:cNvCxnSpPr/>
      </xdr:nvCxnSpPr>
      <xdr:spPr>
        <a:xfrm flipV="1">
          <a:off x="15671800" y="63403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10414</xdr:rowOff>
    </xdr:from>
    <xdr:to>
      <xdr:col>22</xdr:col>
      <xdr:colOff>565150</xdr:colOff>
      <xdr:row>37</xdr:row>
      <xdr:rowOff>19558</xdr:rowOff>
    </xdr:to>
    <xdr:cxnSp macro="">
      <xdr:nvCxnSpPr>
        <xdr:cNvPr id="312" name="直線コネクタ 311"/>
        <xdr:cNvCxnSpPr/>
      </xdr:nvCxnSpPr>
      <xdr:spPr>
        <a:xfrm flipV="1">
          <a:off x="14782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19558</xdr:rowOff>
    </xdr:from>
    <xdr:to>
      <xdr:col>21</xdr:col>
      <xdr:colOff>361950</xdr:colOff>
      <xdr:row>37</xdr:row>
      <xdr:rowOff>24130</xdr:rowOff>
    </xdr:to>
    <xdr:cxnSp macro="">
      <xdr:nvCxnSpPr>
        <xdr:cNvPr id="315" name="直線コネクタ 314"/>
        <xdr:cNvCxnSpPr/>
      </xdr:nvCxnSpPr>
      <xdr:spPr>
        <a:xfrm flipV="1">
          <a:off x="13893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24130</xdr:rowOff>
    </xdr:to>
    <xdr:cxnSp macro="">
      <xdr:nvCxnSpPr>
        <xdr:cNvPr id="318" name="直線コネクタ 317"/>
        <xdr:cNvCxnSpPr/>
      </xdr:nvCxnSpPr>
      <xdr:spPr>
        <a:xfrm>
          <a:off x="13004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8" name="円/楕円 327"/>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89425</xdr:rowOff>
    </xdr:from>
    <xdr:ext cx="762000" cy="259045"/>
    <xdr:sp macro="" textlink="">
      <xdr:nvSpPr>
        <xdr:cNvPr id="329"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131064</xdr:rowOff>
    </xdr:from>
    <xdr:to>
      <xdr:col>22</xdr:col>
      <xdr:colOff>615950</xdr:colOff>
      <xdr:row>37</xdr:row>
      <xdr:rowOff>61214</xdr:rowOff>
    </xdr:to>
    <xdr:sp macro="" textlink="">
      <xdr:nvSpPr>
        <xdr:cNvPr id="330" name="円/楕円 329"/>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45991</xdr:rowOff>
    </xdr:from>
    <xdr:ext cx="736600" cy="259045"/>
    <xdr:sp macro="" textlink="">
      <xdr:nvSpPr>
        <xdr:cNvPr id="331" name="テキスト ボックス 330"/>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140208</xdr:rowOff>
    </xdr:from>
    <xdr:to>
      <xdr:col>21</xdr:col>
      <xdr:colOff>412750</xdr:colOff>
      <xdr:row>37</xdr:row>
      <xdr:rowOff>70358</xdr:rowOff>
    </xdr:to>
    <xdr:sp macro="" textlink="">
      <xdr:nvSpPr>
        <xdr:cNvPr id="332" name="円/楕円 331"/>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55135</xdr:rowOff>
    </xdr:from>
    <xdr:ext cx="762000" cy="259045"/>
    <xdr:sp macro="" textlink="">
      <xdr:nvSpPr>
        <xdr:cNvPr id="333" name="テキスト ボックス 332"/>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34" name="円/楕円 333"/>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35" name="テキスト ボックス 334"/>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36" name="円/楕円 335"/>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37" name="テキスト ボックス 336"/>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市債については、活用する事業を厳選しているため、現在のところ類似団体の平均を大きく下回る状況で推移している。</a:t>
          </a:r>
          <a:endParaRPr kumimoji="1" lang="en-US" altLang="ja-JP" sz="1300">
            <a:latin typeface="ＭＳ Ｐゴシック"/>
          </a:endParaRPr>
        </a:p>
        <a:p>
          <a:r>
            <a:rPr kumimoji="1" lang="ja-JP" altLang="en-US" sz="1300">
              <a:latin typeface="ＭＳ Ｐゴシック"/>
            </a:rPr>
            <a:t>　今後は、新庁舎建設事業や土地区画整理事業、新中学校建設事業など複数の大規模建設事業に係る市債の借入および償還を迎えることから、効率的な資金調達や基金の活用を図っていく。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44704</xdr:rowOff>
    </xdr:from>
    <xdr:to>
      <xdr:col>7</xdr:col>
      <xdr:colOff>15875</xdr:colOff>
      <xdr:row>74</xdr:row>
      <xdr:rowOff>99568</xdr:rowOff>
    </xdr:to>
    <xdr:cxnSp macro="">
      <xdr:nvCxnSpPr>
        <xdr:cNvPr id="368" name="直線コネクタ 367"/>
        <xdr:cNvCxnSpPr/>
      </xdr:nvCxnSpPr>
      <xdr:spPr>
        <a:xfrm flipV="1">
          <a:off x="3987800" y="127320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62992</xdr:rowOff>
    </xdr:from>
    <xdr:to>
      <xdr:col>5</xdr:col>
      <xdr:colOff>549275</xdr:colOff>
      <xdr:row>74</xdr:row>
      <xdr:rowOff>99568</xdr:rowOff>
    </xdr:to>
    <xdr:cxnSp macro="">
      <xdr:nvCxnSpPr>
        <xdr:cNvPr id="371" name="直線コネクタ 370"/>
        <xdr:cNvCxnSpPr/>
      </xdr:nvCxnSpPr>
      <xdr:spPr>
        <a:xfrm>
          <a:off x="3098800" y="127502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62992</xdr:rowOff>
    </xdr:from>
    <xdr:to>
      <xdr:col>4</xdr:col>
      <xdr:colOff>346075</xdr:colOff>
      <xdr:row>74</xdr:row>
      <xdr:rowOff>145288</xdr:rowOff>
    </xdr:to>
    <xdr:cxnSp macro="">
      <xdr:nvCxnSpPr>
        <xdr:cNvPr id="374" name="直線コネクタ 373"/>
        <xdr:cNvCxnSpPr/>
      </xdr:nvCxnSpPr>
      <xdr:spPr>
        <a:xfrm flipV="1">
          <a:off x="2209800" y="127502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53848</xdr:rowOff>
    </xdr:from>
    <xdr:to>
      <xdr:col>3</xdr:col>
      <xdr:colOff>142875</xdr:colOff>
      <xdr:row>74</xdr:row>
      <xdr:rowOff>145288</xdr:rowOff>
    </xdr:to>
    <xdr:cxnSp macro="">
      <xdr:nvCxnSpPr>
        <xdr:cNvPr id="377" name="直線コネクタ 376"/>
        <xdr:cNvCxnSpPr/>
      </xdr:nvCxnSpPr>
      <xdr:spPr>
        <a:xfrm>
          <a:off x="1320800" y="127411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165354</xdr:rowOff>
    </xdr:from>
    <xdr:to>
      <xdr:col>7</xdr:col>
      <xdr:colOff>66675</xdr:colOff>
      <xdr:row>74</xdr:row>
      <xdr:rowOff>95504</xdr:rowOff>
    </xdr:to>
    <xdr:sp macro="" textlink="">
      <xdr:nvSpPr>
        <xdr:cNvPr id="387" name="円/楕円 386"/>
        <xdr:cNvSpPr/>
      </xdr:nvSpPr>
      <xdr:spPr>
        <a:xfrm>
          <a:off x="47752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10431</xdr:rowOff>
    </xdr:from>
    <xdr:ext cx="762000" cy="259045"/>
    <xdr:sp macro="" textlink="">
      <xdr:nvSpPr>
        <xdr:cNvPr id="388" name="公債費該当値テキスト"/>
        <xdr:cNvSpPr txBox="1"/>
      </xdr:nvSpPr>
      <xdr:spPr>
        <a:xfrm>
          <a:off x="4914900" y="1252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48768</xdr:rowOff>
    </xdr:from>
    <xdr:to>
      <xdr:col>5</xdr:col>
      <xdr:colOff>600075</xdr:colOff>
      <xdr:row>74</xdr:row>
      <xdr:rowOff>150368</xdr:rowOff>
    </xdr:to>
    <xdr:sp macro="" textlink="">
      <xdr:nvSpPr>
        <xdr:cNvPr id="389" name="円/楕円 388"/>
        <xdr:cNvSpPr/>
      </xdr:nvSpPr>
      <xdr:spPr>
        <a:xfrm>
          <a:off x="3937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160545</xdr:rowOff>
    </xdr:from>
    <xdr:ext cx="736600" cy="259045"/>
    <xdr:sp macro="" textlink="">
      <xdr:nvSpPr>
        <xdr:cNvPr id="390" name="テキスト ボックス 389"/>
        <xdr:cNvSpPr txBox="1"/>
      </xdr:nvSpPr>
      <xdr:spPr>
        <a:xfrm>
          <a:off x="3606800" y="1250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xdr:rowOff>
    </xdr:from>
    <xdr:to>
      <xdr:col>4</xdr:col>
      <xdr:colOff>396875</xdr:colOff>
      <xdr:row>74</xdr:row>
      <xdr:rowOff>113792</xdr:rowOff>
    </xdr:to>
    <xdr:sp macro="" textlink="">
      <xdr:nvSpPr>
        <xdr:cNvPr id="391" name="円/楕円 390"/>
        <xdr:cNvSpPr/>
      </xdr:nvSpPr>
      <xdr:spPr>
        <a:xfrm>
          <a:off x="3048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123969</xdr:rowOff>
    </xdr:from>
    <xdr:ext cx="762000" cy="259045"/>
    <xdr:sp macro="" textlink="">
      <xdr:nvSpPr>
        <xdr:cNvPr id="392" name="テキスト ボックス 391"/>
        <xdr:cNvSpPr txBox="1"/>
      </xdr:nvSpPr>
      <xdr:spPr>
        <a:xfrm>
          <a:off x="2717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94488</xdr:rowOff>
    </xdr:from>
    <xdr:to>
      <xdr:col>3</xdr:col>
      <xdr:colOff>193675</xdr:colOff>
      <xdr:row>75</xdr:row>
      <xdr:rowOff>24638</xdr:rowOff>
    </xdr:to>
    <xdr:sp macro="" textlink="">
      <xdr:nvSpPr>
        <xdr:cNvPr id="393" name="円/楕円 392"/>
        <xdr:cNvSpPr/>
      </xdr:nvSpPr>
      <xdr:spPr>
        <a:xfrm>
          <a:off x="2159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34815</xdr:rowOff>
    </xdr:from>
    <xdr:ext cx="762000" cy="259045"/>
    <xdr:sp macro="" textlink="">
      <xdr:nvSpPr>
        <xdr:cNvPr id="394" name="テキスト ボックス 393"/>
        <xdr:cNvSpPr txBox="1"/>
      </xdr:nvSpPr>
      <xdr:spPr>
        <a:xfrm>
          <a:off x="1828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3048</xdr:rowOff>
    </xdr:from>
    <xdr:to>
      <xdr:col>1</xdr:col>
      <xdr:colOff>676275</xdr:colOff>
      <xdr:row>74</xdr:row>
      <xdr:rowOff>104648</xdr:rowOff>
    </xdr:to>
    <xdr:sp macro="" textlink="">
      <xdr:nvSpPr>
        <xdr:cNvPr id="395" name="円/楕円 394"/>
        <xdr:cNvSpPr/>
      </xdr:nvSpPr>
      <xdr:spPr>
        <a:xfrm>
          <a:off x="1270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114825</xdr:rowOff>
    </xdr:from>
    <xdr:ext cx="762000" cy="259045"/>
    <xdr:sp macro="" textlink="">
      <xdr:nvSpPr>
        <xdr:cNvPr id="396" name="テキスト ボックス 395"/>
        <xdr:cNvSpPr txBox="1"/>
      </xdr:nvSpPr>
      <xdr:spPr>
        <a:xfrm>
          <a:off x="939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が低く抑えられているが、公債費以外の率が類似団体を上回っている。今後は大規模建設事業が複数予定されていることから公債費の増加は避けられないため、公債費以外での経費削減に積極的に取り組む。</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29845</xdr:rowOff>
    </xdr:from>
    <xdr:to>
      <xdr:col>24</xdr:col>
      <xdr:colOff>31750</xdr:colOff>
      <xdr:row>80</xdr:row>
      <xdr:rowOff>81280</xdr:rowOff>
    </xdr:to>
    <xdr:cxnSp macro="">
      <xdr:nvCxnSpPr>
        <xdr:cNvPr id="425" name="直線コネクタ 424"/>
        <xdr:cNvCxnSpPr/>
      </xdr:nvCxnSpPr>
      <xdr:spPr>
        <a:xfrm>
          <a:off x="15671800" y="137458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98425</xdr:rowOff>
    </xdr:from>
    <xdr:to>
      <xdr:col>22</xdr:col>
      <xdr:colOff>565150</xdr:colOff>
      <xdr:row>80</xdr:row>
      <xdr:rowOff>29845</xdr:rowOff>
    </xdr:to>
    <xdr:cxnSp macro="">
      <xdr:nvCxnSpPr>
        <xdr:cNvPr id="428" name="直線コネクタ 427"/>
        <xdr:cNvCxnSpPr/>
      </xdr:nvCxnSpPr>
      <xdr:spPr>
        <a:xfrm>
          <a:off x="14782800" y="1364297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153688</xdr:rowOff>
    </xdr:from>
    <xdr:ext cx="736600" cy="259045"/>
    <xdr:sp macro="" textlink="">
      <xdr:nvSpPr>
        <xdr:cNvPr id="430" name="テキスト ボックス 429"/>
        <xdr:cNvSpPr txBox="1"/>
      </xdr:nvSpPr>
      <xdr:spPr>
        <a:xfrm>
          <a:off x="15290800" y="1318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98425</xdr:rowOff>
    </xdr:from>
    <xdr:to>
      <xdr:col>21</xdr:col>
      <xdr:colOff>361950</xdr:colOff>
      <xdr:row>79</xdr:row>
      <xdr:rowOff>98425</xdr:rowOff>
    </xdr:to>
    <xdr:cxnSp macro="">
      <xdr:nvCxnSpPr>
        <xdr:cNvPr id="431" name="直線コネクタ 430"/>
        <xdr:cNvCxnSpPr/>
      </xdr:nvCxnSpPr>
      <xdr:spPr>
        <a:xfrm>
          <a:off x="13893800" y="13642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3" name="テキスト ボックス 432"/>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6986</xdr:rowOff>
    </xdr:from>
    <xdr:to>
      <xdr:col>20</xdr:col>
      <xdr:colOff>158750</xdr:colOff>
      <xdr:row>79</xdr:row>
      <xdr:rowOff>98425</xdr:rowOff>
    </xdr:to>
    <xdr:cxnSp macro="">
      <xdr:nvCxnSpPr>
        <xdr:cNvPr id="434" name="直線コネクタ 433"/>
        <xdr:cNvCxnSpPr/>
      </xdr:nvCxnSpPr>
      <xdr:spPr>
        <a:xfrm>
          <a:off x="13004800" y="1355153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36" name="テキスト ボックス 435"/>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45102</xdr:rowOff>
    </xdr:from>
    <xdr:ext cx="762000" cy="259045"/>
    <xdr:sp macro="" textlink="">
      <xdr:nvSpPr>
        <xdr:cNvPr id="438" name="テキスト ボックス 437"/>
        <xdr:cNvSpPr txBox="1"/>
      </xdr:nvSpPr>
      <xdr:spPr>
        <a:xfrm>
          <a:off x="12623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30480</xdr:rowOff>
    </xdr:from>
    <xdr:to>
      <xdr:col>24</xdr:col>
      <xdr:colOff>82550</xdr:colOff>
      <xdr:row>80</xdr:row>
      <xdr:rowOff>132080</xdr:rowOff>
    </xdr:to>
    <xdr:sp macro="" textlink="">
      <xdr:nvSpPr>
        <xdr:cNvPr id="444" name="円/楕円 443"/>
        <xdr:cNvSpPr/>
      </xdr:nvSpPr>
      <xdr:spPr>
        <a:xfrm>
          <a:off x="16459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2557</xdr:rowOff>
    </xdr:from>
    <xdr:ext cx="762000" cy="259045"/>
    <xdr:sp macro="" textlink="">
      <xdr:nvSpPr>
        <xdr:cNvPr id="445" name="公債費以外該当値テキスト"/>
        <xdr:cNvSpPr txBox="1"/>
      </xdr:nvSpPr>
      <xdr:spPr>
        <a:xfrm>
          <a:off x="165989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150495</xdr:rowOff>
    </xdr:from>
    <xdr:to>
      <xdr:col>22</xdr:col>
      <xdr:colOff>615950</xdr:colOff>
      <xdr:row>80</xdr:row>
      <xdr:rowOff>80645</xdr:rowOff>
    </xdr:to>
    <xdr:sp macro="" textlink="">
      <xdr:nvSpPr>
        <xdr:cNvPr id="446" name="円/楕円 445"/>
        <xdr:cNvSpPr/>
      </xdr:nvSpPr>
      <xdr:spPr>
        <a:xfrm>
          <a:off x="15621000" y="136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65422</xdr:rowOff>
    </xdr:from>
    <xdr:ext cx="736600" cy="259045"/>
    <xdr:sp macro="" textlink="">
      <xdr:nvSpPr>
        <xdr:cNvPr id="447" name="テキスト ボックス 446"/>
        <xdr:cNvSpPr txBox="1"/>
      </xdr:nvSpPr>
      <xdr:spPr>
        <a:xfrm>
          <a:off x="15290800" y="13781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47625</xdr:rowOff>
    </xdr:from>
    <xdr:to>
      <xdr:col>21</xdr:col>
      <xdr:colOff>412750</xdr:colOff>
      <xdr:row>79</xdr:row>
      <xdr:rowOff>149225</xdr:rowOff>
    </xdr:to>
    <xdr:sp macro="" textlink="">
      <xdr:nvSpPr>
        <xdr:cNvPr id="448" name="円/楕円 447"/>
        <xdr:cNvSpPr/>
      </xdr:nvSpPr>
      <xdr:spPr>
        <a:xfrm>
          <a:off x="14732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134002</xdr:rowOff>
    </xdr:from>
    <xdr:ext cx="762000" cy="259045"/>
    <xdr:sp macro="" textlink="">
      <xdr:nvSpPr>
        <xdr:cNvPr id="449" name="テキスト ボックス 448"/>
        <xdr:cNvSpPr txBox="1"/>
      </xdr:nvSpPr>
      <xdr:spPr>
        <a:xfrm>
          <a:off x="14401800" y="136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47625</xdr:rowOff>
    </xdr:from>
    <xdr:to>
      <xdr:col>20</xdr:col>
      <xdr:colOff>209550</xdr:colOff>
      <xdr:row>79</xdr:row>
      <xdr:rowOff>149225</xdr:rowOff>
    </xdr:to>
    <xdr:sp macro="" textlink="">
      <xdr:nvSpPr>
        <xdr:cNvPr id="450" name="円/楕円 449"/>
        <xdr:cNvSpPr/>
      </xdr:nvSpPr>
      <xdr:spPr>
        <a:xfrm>
          <a:off x="13843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134002</xdr:rowOff>
    </xdr:from>
    <xdr:ext cx="762000" cy="259045"/>
    <xdr:sp macro="" textlink="">
      <xdr:nvSpPr>
        <xdr:cNvPr id="451" name="テキスト ボックス 450"/>
        <xdr:cNvSpPr txBox="1"/>
      </xdr:nvSpPr>
      <xdr:spPr>
        <a:xfrm>
          <a:off x="13512800" y="136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127636</xdr:rowOff>
    </xdr:from>
    <xdr:to>
      <xdr:col>19</xdr:col>
      <xdr:colOff>6350</xdr:colOff>
      <xdr:row>79</xdr:row>
      <xdr:rowOff>57786</xdr:rowOff>
    </xdr:to>
    <xdr:sp macro="" textlink="">
      <xdr:nvSpPr>
        <xdr:cNvPr id="452" name="円/楕円 451"/>
        <xdr:cNvSpPr/>
      </xdr:nvSpPr>
      <xdr:spPr>
        <a:xfrm>
          <a:off x="12954000" y="135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42563</xdr:rowOff>
    </xdr:from>
    <xdr:ext cx="762000" cy="259045"/>
    <xdr:sp macro="" textlink="">
      <xdr:nvSpPr>
        <xdr:cNvPr id="453" name="テキスト ボックス 452"/>
        <xdr:cNvSpPr txBox="1"/>
      </xdr:nvSpPr>
      <xdr:spPr>
        <a:xfrm>
          <a:off x="12623800" y="1358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埼玉県吉川市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29513</xdr:rowOff>
    </xdr:from>
    <xdr:to>
      <xdr:col>4</xdr:col>
      <xdr:colOff>1117600</xdr:colOff>
      <xdr:row>19</xdr:row>
      <xdr:rowOff>42168</xdr:rowOff>
    </xdr:to>
    <xdr:cxnSp macro="">
      <xdr:nvCxnSpPr>
        <xdr:cNvPr id="52" name="直線コネクタ 51"/>
        <xdr:cNvCxnSpPr/>
      </xdr:nvCxnSpPr>
      <xdr:spPr bwMode="auto">
        <a:xfrm flipV="1">
          <a:off x="5003800" y="3334688"/>
          <a:ext cx="647700" cy="12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26345</xdr:rowOff>
    </xdr:from>
    <xdr:to>
      <xdr:col>4</xdr:col>
      <xdr:colOff>469900</xdr:colOff>
      <xdr:row>19</xdr:row>
      <xdr:rowOff>42168</xdr:rowOff>
    </xdr:to>
    <xdr:cxnSp macro="">
      <xdr:nvCxnSpPr>
        <xdr:cNvPr id="55" name="直線コネクタ 54"/>
        <xdr:cNvCxnSpPr/>
      </xdr:nvCxnSpPr>
      <xdr:spPr bwMode="auto">
        <a:xfrm>
          <a:off x="4305300" y="3331520"/>
          <a:ext cx="698500" cy="15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159103</xdr:rowOff>
    </xdr:from>
    <xdr:ext cx="736600" cy="259045"/>
    <xdr:sp macro="" textlink="">
      <xdr:nvSpPr>
        <xdr:cNvPr id="57" name="テキスト ボックス 56"/>
        <xdr:cNvSpPr txBox="1"/>
      </xdr:nvSpPr>
      <xdr:spPr>
        <a:xfrm>
          <a:off x="4622800" y="277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1101</xdr:rowOff>
    </xdr:from>
    <xdr:to>
      <xdr:col>3</xdr:col>
      <xdr:colOff>904875</xdr:colOff>
      <xdr:row>19</xdr:row>
      <xdr:rowOff>26345</xdr:rowOff>
    </xdr:to>
    <xdr:cxnSp macro="">
      <xdr:nvCxnSpPr>
        <xdr:cNvPr id="58" name="直線コネクタ 57"/>
        <xdr:cNvCxnSpPr/>
      </xdr:nvCxnSpPr>
      <xdr:spPr bwMode="auto">
        <a:xfrm>
          <a:off x="3606800" y="3306276"/>
          <a:ext cx="698500" cy="2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10055</xdr:rowOff>
    </xdr:from>
    <xdr:ext cx="762000" cy="259045"/>
    <xdr:sp macro="" textlink="">
      <xdr:nvSpPr>
        <xdr:cNvPr id="60" name="テキスト ボックス 59"/>
        <xdr:cNvSpPr txBox="1"/>
      </xdr:nvSpPr>
      <xdr:spPr>
        <a:xfrm>
          <a:off x="3924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135273</xdr:rowOff>
    </xdr:from>
    <xdr:to>
      <xdr:col>3</xdr:col>
      <xdr:colOff>206375</xdr:colOff>
      <xdr:row>19</xdr:row>
      <xdr:rowOff>1101</xdr:rowOff>
    </xdr:to>
    <xdr:cxnSp macro="">
      <xdr:nvCxnSpPr>
        <xdr:cNvPr id="61" name="直線コネクタ 60"/>
        <xdr:cNvCxnSpPr/>
      </xdr:nvCxnSpPr>
      <xdr:spPr bwMode="auto">
        <a:xfrm>
          <a:off x="2908300" y="3268998"/>
          <a:ext cx="698500" cy="37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149763</xdr:rowOff>
    </xdr:from>
    <xdr:ext cx="762000" cy="259045"/>
    <xdr:sp macro="" textlink="">
      <xdr:nvSpPr>
        <xdr:cNvPr id="63" name="テキスト ボックス 62"/>
        <xdr:cNvSpPr txBox="1"/>
      </xdr:nvSpPr>
      <xdr:spPr>
        <a:xfrm>
          <a:off x="32258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112011</xdr:rowOff>
    </xdr:from>
    <xdr:ext cx="762000" cy="259045"/>
    <xdr:sp macro="" textlink="">
      <xdr:nvSpPr>
        <xdr:cNvPr id="65" name="テキスト ボックス 64"/>
        <xdr:cNvSpPr txBox="1"/>
      </xdr:nvSpPr>
      <xdr:spPr>
        <a:xfrm>
          <a:off x="25273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150163</xdr:rowOff>
    </xdr:from>
    <xdr:to>
      <xdr:col>5</xdr:col>
      <xdr:colOff>34925</xdr:colOff>
      <xdr:row>19</xdr:row>
      <xdr:rowOff>80313</xdr:rowOff>
    </xdr:to>
    <xdr:sp macro="" textlink="">
      <xdr:nvSpPr>
        <xdr:cNvPr id="71" name="円/楕円 70"/>
        <xdr:cNvSpPr/>
      </xdr:nvSpPr>
      <xdr:spPr bwMode="auto">
        <a:xfrm>
          <a:off x="5600700" y="3283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58740</xdr:rowOff>
    </xdr:from>
    <xdr:ext cx="762000" cy="259045"/>
    <xdr:sp macro="" textlink="">
      <xdr:nvSpPr>
        <xdr:cNvPr id="72" name="人口1人当たり決算額の推移該当値テキスト130"/>
        <xdr:cNvSpPr txBox="1"/>
      </xdr:nvSpPr>
      <xdr:spPr>
        <a:xfrm>
          <a:off x="5740400" y="319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56,887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162818</xdr:rowOff>
    </xdr:from>
    <xdr:to>
      <xdr:col>4</xdr:col>
      <xdr:colOff>520700</xdr:colOff>
      <xdr:row>19</xdr:row>
      <xdr:rowOff>92968</xdr:rowOff>
    </xdr:to>
    <xdr:sp macro="" textlink="">
      <xdr:nvSpPr>
        <xdr:cNvPr id="73" name="円/楕円 72"/>
        <xdr:cNvSpPr/>
      </xdr:nvSpPr>
      <xdr:spPr bwMode="auto">
        <a:xfrm>
          <a:off x="4953000" y="3296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77745</xdr:rowOff>
    </xdr:from>
    <xdr:ext cx="736600" cy="259045"/>
    <xdr:sp macro="" textlink="">
      <xdr:nvSpPr>
        <xdr:cNvPr id="74" name="テキスト ボックス 73"/>
        <xdr:cNvSpPr txBox="1"/>
      </xdr:nvSpPr>
      <xdr:spPr>
        <a:xfrm>
          <a:off x="4622800" y="3382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56,112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146995</xdr:rowOff>
    </xdr:from>
    <xdr:to>
      <xdr:col>3</xdr:col>
      <xdr:colOff>955675</xdr:colOff>
      <xdr:row>19</xdr:row>
      <xdr:rowOff>77145</xdr:rowOff>
    </xdr:to>
    <xdr:sp macro="" textlink="">
      <xdr:nvSpPr>
        <xdr:cNvPr id="75" name="円/楕円 74"/>
        <xdr:cNvSpPr/>
      </xdr:nvSpPr>
      <xdr:spPr bwMode="auto">
        <a:xfrm>
          <a:off x="4254500" y="3280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61922</xdr:rowOff>
    </xdr:from>
    <xdr:ext cx="762000" cy="259045"/>
    <xdr:sp macro="" textlink="">
      <xdr:nvSpPr>
        <xdr:cNvPr id="76" name="テキスト ボックス 75"/>
        <xdr:cNvSpPr txBox="1"/>
      </xdr:nvSpPr>
      <xdr:spPr>
        <a:xfrm>
          <a:off x="3924300" y="33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57,081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121751</xdr:rowOff>
    </xdr:from>
    <xdr:to>
      <xdr:col>3</xdr:col>
      <xdr:colOff>257175</xdr:colOff>
      <xdr:row>19</xdr:row>
      <xdr:rowOff>51901</xdr:rowOff>
    </xdr:to>
    <xdr:sp macro="" textlink="">
      <xdr:nvSpPr>
        <xdr:cNvPr id="77" name="円/楕円 76"/>
        <xdr:cNvSpPr/>
      </xdr:nvSpPr>
      <xdr:spPr bwMode="auto">
        <a:xfrm>
          <a:off x="3556000" y="3255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36678</xdr:rowOff>
    </xdr:from>
    <xdr:ext cx="762000" cy="259045"/>
    <xdr:sp macro="" textlink="">
      <xdr:nvSpPr>
        <xdr:cNvPr id="78" name="テキスト ボックス 77"/>
        <xdr:cNvSpPr txBox="1"/>
      </xdr:nvSpPr>
      <xdr:spPr>
        <a:xfrm>
          <a:off x="3225800" y="334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58,627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84473</xdr:rowOff>
    </xdr:from>
    <xdr:to>
      <xdr:col>2</xdr:col>
      <xdr:colOff>692150</xdr:colOff>
      <xdr:row>19</xdr:row>
      <xdr:rowOff>14623</xdr:rowOff>
    </xdr:to>
    <xdr:sp macro="" textlink="">
      <xdr:nvSpPr>
        <xdr:cNvPr id="79" name="円/楕円 78"/>
        <xdr:cNvSpPr/>
      </xdr:nvSpPr>
      <xdr:spPr bwMode="auto">
        <a:xfrm>
          <a:off x="2857500" y="3218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170850</xdr:rowOff>
    </xdr:from>
    <xdr:ext cx="762000" cy="259045"/>
    <xdr:sp macro="" textlink="">
      <xdr:nvSpPr>
        <xdr:cNvPr id="80" name="テキスト ボックス 79"/>
        <xdr:cNvSpPr txBox="1"/>
      </xdr:nvSpPr>
      <xdr:spPr>
        <a:xfrm>
          <a:off x="2527300" y="330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187830</xdr:rowOff>
    </xdr:from>
    <xdr:to>
      <xdr:col>4</xdr:col>
      <xdr:colOff>1117600</xdr:colOff>
      <xdr:row>37</xdr:row>
      <xdr:rowOff>204998</xdr:rowOff>
    </xdr:to>
    <xdr:cxnSp macro="">
      <xdr:nvCxnSpPr>
        <xdr:cNvPr id="112" name="直線コネクタ 111"/>
        <xdr:cNvCxnSpPr/>
      </xdr:nvCxnSpPr>
      <xdr:spPr bwMode="auto">
        <a:xfrm flipV="1">
          <a:off x="5003800" y="7312530"/>
          <a:ext cx="647700" cy="17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193157</xdr:rowOff>
    </xdr:from>
    <xdr:to>
      <xdr:col>4</xdr:col>
      <xdr:colOff>469900</xdr:colOff>
      <xdr:row>37</xdr:row>
      <xdr:rowOff>204998</xdr:rowOff>
    </xdr:to>
    <xdr:cxnSp macro="">
      <xdr:nvCxnSpPr>
        <xdr:cNvPr id="115" name="直線コネクタ 114"/>
        <xdr:cNvCxnSpPr/>
      </xdr:nvCxnSpPr>
      <xdr:spPr bwMode="auto">
        <a:xfrm>
          <a:off x="4305300" y="7317857"/>
          <a:ext cx="698500" cy="11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224165</xdr:rowOff>
    </xdr:from>
    <xdr:ext cx="736600" cy="259045"/>
    <xdr:sp macro="" textlink="">
      <xdr:nvSpPr>
        <xdr:cNvPr id="117" name="テキスト ボックス 116"/>
        <xdr:cNvSpPr txBox="1"/>
      </xdr:nvSpPr>
      <xdr:spPr>
        <a:xfrm>
          <a:off x="4622800" y="68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134430</xdr:rowOff>
    </xdr:from>
    <xdr:to>
      <xdr:col>3</xdr:col>
      <xdr:colOff>904875</xdr:colOff>
      <xdr:row>37</xdr:row>
      <xdr:rowOff>193157</xdr:rowOff>
    </xdr:to>
    <xdr:cxnSp macro="">
      <xdr:nvCxnSpPr>
        <xdr:cNvPr id="118" name="直線コネクタ 117"/>
        <xdr:cNvCxnSpPr/>
      </xdr:nvCxnSpPr>
      <xdr:spPr bwMode="auto">
        <a:xfrm>
          <a:off x="3606800" y="7259130"/>
          <a:ext cx="698500" cy="58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178902</xdr:rowOff>
    </xdr:from>
    <xdr:ext cx="762000" cy="259045"/>
    <xdr:sp macro="" textlink="">
      <xdr:nvSpPr>
        <xdr:cNvPr id="120" name="テキスト ボックス 119"/>
        <xdr:cNvSpPr txBox="1"/>
      </xdr:nvSpPr>
      <xdr:spPr>
        <a:xfrm>
          <a:off x="3924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134430</xdr:rowOff>
    </xdr:from>
    <xdr:to>
      <xdr:col>3</xdr:col>
      <xdr:colOff>206375</xdr:colOff>
      <xdr:row>37</xdr:row>
      <xdr:rowOff>171006</xdr:rowOff>
    </xdr:to>
    <xdr:cxnSp macro="">
      <xdr:nvCxnSpPr>
        <xdr:cNvPr id="121" name="直線コネクタ 120"/>
        <xdr:cNvCxnSpPr/>
      </xdr:nvCxnSpPr>
      <xdr:spPr bwMode="auto">
        <a:xfrm flipV="1">
          <a:off x="2908300" y="7259130"/>
          <a:ext cx="698500" cy="36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144200</xdr:rowOff>
    </xdr:from>
    <xdr:ext cx="762000" cy="259045"/>
    <xdr:sp macro="" textlink="">
      <xdr:nvSpPr>
        <xdr:cNvPr id="123" name="テキスト ボックス 122"/>
        <xdr:cNvSpPr txBox="1"/>
      </xdr:nvSpPr>
      <xdr:spPr>
        <a:xfrm>
          <a:off x="32258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137030</xdr:rowOff>
    </xdr:from>
    <xdr:to>
      <xdr:col>5</xdr:col>
      <xdr:colOff>34925</xdr:colOff>
      <xdr:row>37</xdr:row>
      <xdr:rowOff>238630</xdr:rowOff>
    </xdr:to>
    <xdr:sp macro="" textlink="">
      <xdr:nvSpPr>
        <xdr:cNvPr id="131" name="円/楕円 130"/>
        <xdr:cNvSpPr/>
      </xdr:nvSpPr>
      <xdr:spPr bwMode="auto">
        <a:xfrm>
          <a:off x="5600700" y="7261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109107</xdr:rowOff>
    </xdr:from>
    <xdr:ext cx="762000" cy="259045"/>
    <xdr:sp macro="" textlink="">
      <xdr:nvSpPr>
        <xdr:cNvPr id="132" name="人口1人当たり決算額の推移該当値テキスト445"/>
        <xdr:cNvSpPr txBox="1"/>
      </xdr:nvSpPr>
      <xdr:spPr>
        <a:xfrm>
          <a:off x="5740400" y="723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154198</xdr:rowOff>
    </xdr:from>
    <xdr:to>
      <xdr:col>4</xdr:col>
      <xdr:colOff>520700</xdr:colOff>
      <xdr:row>37</xdr:row>
      <xdr:rowOff>255798</xdr:rowOff>
    </xdr:to>
    <xdr:sp macro="" textlink="">
      <xdr:nvSpPr>
        <xdr:cNvPr id="133" name="円/楕円 132"/>
        <xdr:cNvSpPr/>
      </xdr:nvSpPr>
      <xdr:spPr bwMode="auto">
        <a:xfrm>
          <a:off x="4953000" y="7278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240575</xdr:rowOff>
    </xdr:from>
    <xdr:ext cx="736600" cy="259045"/>
    <xdr:sp macro="" textlink="">
      <xdr:nvSpPr>
        <xdr:cNvPr id="134" name="テキスト ボックス 133"/>
        <xdr:cNvSpPr txBox="1"/>
      </xdr:nvSpPr>
      <xdr:spPr>
        <a:xfrm>
          <a:off x="4622800" y="7365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142357</xdr:rowOff>
    </xdr:from>
    <xdr:to>
      <xdr:col>3</xdr:col>
      <xdr:colOff>955675</xdr:colOff>
      <xdr:row>37</xdr:row>
      <xdr:rowOff>243957</xdr:rowOff>
    </xdr:to>
    <xdr:sp macro="" textlink="">
      <xdr:nvSpPr>
        <xdr:cNvPr id="135" name="円/楕円 134"/>
        <xdr:cNvSpPr/>
      </xdr:nvSpPr>
      <xdr:spPr bwMode="auto">
        <a:xfrm>
          <a:off x="4254500" y="7267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228734</xdr:rowOff>
    </xdr:from>
    <xdr:ext cx="762000" cy="259045"/>
    <xdr:sp macro="" textlink="">
      <xdr:nvSpPr>
        <xdr:cNvPr id="136" name="テキスト ボックス 135"/>
        <xdr:cNvSpPr txBox="1"/>
      </xdr:nvSpPr>
      <xdr:spPr>
        <a:xfrm>
          <a:off x="3924300" y="735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83630</xdr:rowOff>
    </xdr:from>
    <xdr:to>
      <xdr:col>3</xdr:col>
      <xdr:colOff>257175</xdr:colOff>
      <xdr:row>37</xdr:row>
      <xdr:rowOff>185230</xdr:rowOff>
    </xdr:to>
    <xdr:sp macro="" textlink="">
      <xdr:nvSpPr>
        <xdr:cNvPr id="137" name="円/楕円 136"/>
        <xdr:cNvSpPr/>
      </xdr:nvSpPr>
      <xdr:spPr bwMode="auto">
        <a:xfrm>
          <a:off x="3556000" y="720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170007</xdr:rowOff>
    </xdr:from>
    <xdr:ext cx="762000" cy="259045"/>
    <xdr:sp macro="" textlink="">
      <xdr:nvSpPr>
        <xdr:cNvPr id="138" name="テキスト ボックス 137"/>
        <xdr:cNvSpPr txBox="1"/>
      </xdr:nvSpPr>
      <xdr:spPr>
        <a:xfrm>
          <a:off x="3225800" y="72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120206</xdr:rowOff>
    </xdr:from>
    <xdr:to>
      <xdr:col>2</xdr:col>
      <xdr:colOff>692150</xdr:colOff>
      <xdr:row>37</xdr:row>
      <xdr:rowOff>221806</xdr:rowOff>
    </xdr:to>
    <xdr:sp macro="" textlink="">
      <xdr:nvSpPr>
        <xdr:cNvPr id="139" name="円/楕円 138"/>
        <xdr:cNvSpPr/>
      </xdr:nvSpPr>
      <xdr:spPr bwMode="auto">
        <a:xfrm>
          <a:off x="2857500" y="724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206583</xdr:rowOff>
    </xdr:from>
    <xdr:ext cx="762000" cy="259045"/>
    <xdr:sp macro="" textlink="">
      <xdr:nvSpPr>
        <xdr:cNvPr id="140" name="テキスト ボックス 139"/>
        <xdr:cNvSpPr txBox="1"/>
      </xdr:nvSpPr>
      <xdr:spPr>
        <a:xfrm>
          <a:off x="2527300" y="733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71,048
69,800
3,166.00
22,914,867
22,292,382
596,142
12,132,275
16,205,025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31.9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78436</xdr:rowOff>
    </xdr:from>
    <xdr:to>
      <xdr:col>6</xdr:col>
      <xdr:colOff>511175</xdr:colOff>
      <xdr:row>38</xdr:row>
      <xdr:rowOff>93675</xdr:rowOff>
    </xdr:to>
    <xdr:cxnSp macro="">
      <xdr:nvCxnSpPr>
        <xdr:cNvPr id="61" name="直線コネクタ 60"/>
        <xdr:cNvCxnSpPr/>
      </xdr:nvCxnSpPr>
      <xdr:spPr>
        <a:xfrm flipV="1">
          <a:off x="3797300" y="6593536"/>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93675</xdr:rowOff>
    </xdr:from>
    <xdr:to>
      <xdr:col>5</xdr:col>
      <xdr:colOff>358775</xdr:colOff>
      <xdr:row>38</xdr:row>
      <xdr:rowOff>103067</xdr:rowOff>
    </xdr:to>
    <xdr:cxnSp macro="">
      <xdr:nvCxnSpPr>
        <xdr:cNvPr id="64" name="直線コネクタ 63"/>
        <xdr:cNvCxnSpPr/>
      </xdr:nvCxnSpPr>
      <xdr:spPr>
        <a:xfrm flipV="1">
          <a:off x="2908300" y="6608775"/>
          <a:ext cx="8890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147705</xdr:rowOff>
    </xdr:from>
    <xdr:ext cx="534377" cy="259045"/>
    <xdr:sp macro="" textlink="">
      <xdr:nvSpPr>
        <xdr:cNvPr id="66" name="テキスト ボックス 65"/>
        <xdr:cNvSpPr txBox="1"/>
      </xdr:nvSpPr>
      <xdr:spPr>
        <a:xfrm>
          <a:off x="3530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74911</xdr:rowOff>
    </xdr:from>
    <xdr:to>
      <xdr:col>4</xdr:col>
      <xdr:colOff>155575</xdr:colOff>
      <xdr:row>38</xdr:row>
      <xdr:rowOff>103067</xdr:rowOff>
    </xdr:to>
    <xdr:cxnSp macro="">
      <xdr:nvCxnSpPr>
        <xdr:cNvPr id="67" name="直線コネクタ 66"/>
        <xdr:cNvCxnSpPr/>
      </xdr:nvCxnSpPr>
      <xdr:spPr>
        <a:xfrm>
          <a:off x="2019300" y="6590011"/>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154887</xdr:rowOff>
    </xdr:from>
    <xdr:ext cx="534377" cy="259045"/>
    <xdr:sp macro="" textlink="">
      <xdr:nvSpPr>
        <xdr:cNvPr id="69" name="テキスト ボックス 68"/>
        <xdr:cNvSpPr txBox="1"/>
      </xdr:nvSpPr>
      <xdr:spPr>
        <a:xfrm>
          <a:off x="2641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34754</xdr:rowOff>
    </xdr:from>
    <xdr:to>
      <xdr:col>2</xdr:col>
      <xdr:colOff>638175</xdr:colOff>
      <xdr:row>38</xdr:row>
      <xdr:rowOff>74911</xdr:rowOff>
    </xdr:to>
    <xdr:cxnSp macro="">
      <xdr:nvCxnSpPr>
        <xdr:cNvPr id="70" name="直線コネクタ 69"/>
        <xdr:cNvCxnSpPr/>
      </xdr:nvCxnSpPr>
      <xdr:spPr>
        <a:xfrm>
          <a:off x="1130300" y="6549854"/>
          <a:ext cx="8890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115987</xdr:rowOff>
    </xdr:from>
    <xdr:ext cx="534377" cy="259045"/>
    <xdr:sp macro="" textlink="">
      <xdr:nvSpPr>
        <xdr:cNvPr id="72" name="テキスト ボックス 71"/>
        <xdr:cNvSpPr txBox="1"/>
      </xdr:nvSpPr>
      <xdr:spPr>
        <a:xfrm>
          <a:off x="1752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70095</xdr:rowOff>
    </xdr:from>
    <xdr:ext cx="534377" cy="259045"/>
    <xdr:sp macro="" textlink="">
      <xdr:nvSpPr>
        <xdr:cNvPr id="74" name="テキスト ボックス 73"/>
        <xdr:cNvSpPr txBox="1"/>
      </xdr:nvSpPr>
      <xdr:spPr>
        <a:xfrm>
          <a:off x="863111" y="58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27636</xdr:rowOff>
    </xdr:from>
    <xdr:to>
      <xdr:col>6</xdr:col>
      <xdr:colOff>561975</xdr:colOff>
      <xdr:row>38</xdr:row>
      <xdr:rowOff>129236</xdr:rowOff>
    </xdr:to>
    <xdr:sp macro="" textlink="">
      <xdr:nvSpPr>
        <xdr:cNvPr id="80" name="円/楕円 79"/>
        <xdr:cNvSpPr/>
      </xdr:nvSpPr>
      <xdr:spPr>
        <a:xfrm>
          <a:off x="4584700" y="65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114012</xdr:rowOff>
    </xdr:from>
    <xdr:ext cx="534377" cy="259045"/>
    <xdr:sp macro="" textlink="">
      <xdr:nvSpPr>
        <xdr:cNvPr id="81" name="人件費該当値テキスト"/>
        <xdr:cNvSpPr txBox="1"/>
      </xdr:nvSpPr>
      <xdr:spPr>
        <a:xfrm>
          <a:off x="4686300" y="64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47,216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42875</xdr:rowOff>
    </xdr:from>
    <xdr:to>
      <xdr:col>5</xdr:col>
      <xdr:colOff>409575</xdr:colOff>
      <xdr:row>38</xdr:row>
      <xdr:rowOff>144475</xdr:rowOff>
    </xdr:to>
    <xdr:sp macro="" textlink="">
      <xdr:nvSpPr>
        <xdr:cNvPr id="82" name="円/楕円 81"/>
        <xdr:cNvSpPr/>
      </xdr:nvSpPr>
      <xdr:spPr>
        <a:xfrm>
          <a:off x="3746500" y="65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135602</xdr:rowOff>
    </xdr:from>
    <xdr:ext cx="534377" cy="259045"/>
    <xdr:sp macro="" textlink="">
      <xdr:nvSpPr>
        <xdr:cNvPr id="83" name="テキスト ボックス 82"/>
        <xdr:cNvSpPr txBox="1"/>
      </xdr:nvSpPr>
      <xdr:spPr>
        <a:xfrm>
          <a:off x="3530111" y="66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52267</xdr:rowOff>
    </xdr:from>
    <xdr:to>
      <xdr:col>4</xdr:col>
      <xdr:colOff>206375</xdr:colOff>
      <xdr:row>38</xdr:row>
      <xdr:rowOff>153867</xdr:rowOff>
    </xdr:to>
    <xdr:sp macro="" textlink="">
      <xdr:nvSpPr>
        <xdr:cNvPr id="84" name="円/楕円 83"/>
        <xdr:cNvSpPr/>
      </xdr:nvSpPr>
      <xdr:spPr>
        <a:xfrm>
          <a:off x="2857500" y="65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144994</xdr:rowOff>
    </xdr:from>
    <xdr:ext cx="534377" cy="259045"/>
    <xdr:sp macro="" textlink="">
      <xdr:nvSpPr>
        <xdr:cNvPr id="85" name="テキスト ボックス 84"/>
        <xdr:cNvSpPr txBox="1"/>
      </xdr:nvSpPr>
      <xdr:spPr>
        <a:xfrm>
          <a:off x="2641111" y="666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24111</xdr:rowOff>
    </xdr:from>
    <xdr:to>
      <xdr:col>3</xdr:col>
      <xdr:colOff>3175</xdr:colOff>
      <xdr:row>38</xdr:row>
      <xdr:rowOff>125711</xdr:rowOff>
    </xdr:to>
    <xdr:sp macro="" textlink="">
      <xdr:nvSpPr>
        <xdr:cNvPr id="86" name="円/楕円 85"/>
        <xdr:cNvSpPr/>
      </xdr:nvSpPr>
      <xdr:spPr>
        <a:xfrm>
          <a:off x="1968500" y="65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116838</xdr:rowOff>
    </xdr:from>
    <xdr:ext cx="534377" cy="259045"/>
    <xdr:sp macro="" textlink="">
      <xdr:nvSpPr>
        <xdr:cNvPr id="87" name="テキスト ボックス 86"/>
        <xdr:cNvSpPr txBox="1"/>
      </xdr:nvSpPr>
      <xdr:spPr>
        <a:xfrm>
          <a:off x="1752111" y="663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47,401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155404</xdr:rowOff>
    </xdr:from>
    <xdr:to>
      <xdr:col>1</xdr:col>
      <xdr:colOff>485775</xdr:colOff>
      <xdr:row>38</xdr:row>
      <xdr:rowOff>85554</xdr:rowOff>
    </xdr:to>
    <xdr:sp macro="" textlink="">
      <xdr:nvSpPr>
        <xdr:cNvPr id="88" name="円/楕円 87"/>
        <xdr:cNvSpPr/>
      </xdr:nvSpPr>
      <xdr:spPr>
        <a:xfrm>
          <a:off x="1079500" y="649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76681</xdr:rowOff>
    </xdr:from>
    <xdr:ext cx="534377" cy="259045"/>
    <xdr:sp macro="" textlink="">
      <xdr:nvSpPr>
        <xdr:cNvPr id="89" name="テキスト ボックス 88"/>
        <xdr:cNvSpPr txBox="1"/>
      </xdr:nvSpPr>
      <xdr:spPr>
        <a:xfrm>
          <a:off x="863111" y="659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154553</xdr:rowOff>
    </xdr:from>
    <xdr:to>
      <xdr:col>6</xdr:col>
      <xdr:colOff>511175</xdr:colOff>
      <xdr:row>58</xdr:row>
      <xdr:rowOff>157693</xdr:rowOff>
    </xdr:to>
    <xdr:cxnSp macro="">
      <xdr:nvCxnSpPr>
        <xdr:cNvPr id="118" name="直線コネクタ 117"/>
        <xdr:cNvCxnSpPr/>
      </xdr:nvCxnSpPr>
      <xdr:spPr>
        <a:xfrm flipV="1">
          <a:off x="3797300" y="10098653"/>
          <a:ext cx="838200" cy="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157693</xdr:rowOff>
    </xdr:from>
    <xdr:to>
      <xdr:col>5</xdr:col>
      <xdr:colOff>358775</xdr:colOff>
      <xdr:row>58</xdr:row>
      <xdr:rowOff>162510</xdr:rowOff>
    </xdr:to>
    <xdr:cxnSp macro="">
      <xdr:nvCxnSpPr>
        <xdr:cNvPr id="121" name="直線コネクタ 120"/>
        <xdr:cNvCxnSpPr/>
      </xdr:nvCxnSpPr>
      <xdr:spPr>
        <a:xfrm flipV="1">
          <a:off x="2908300" y="10101793"/>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162510</xdr:rowOff>
    </xdr:from>
    <xdr:to>
      <xdr:col>4</xdr:col>
      <xdr:colOff>155575</xdr:colOff>
      <xdr:row>58</xdr:row>
      <xdr:rowOff>162518</xdr:rowOff>
    </xdr:to>
    <xdr:cxnSp macro="">
      <xdr:nvCxnSpPr>
        <xdr:cNvPr id="124" name="直線コネクタ 123"/>
        <xdr:cNvCxnSpPr/>
      </xdr:nvCxnSpPr>
      <xdr:spPr>
        <a:xfrm flipV="1">
          <a:off x="2019300" y="10106610"/>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161813</xdr:rowOff>
    </xdr:from>
    <xdr:to>
      <xdr:col>2</xdr:col>
      <xdr:colOff>638175</xdr:colOff>
      <xdr:row>58</xdr:row>
      <xdr:rowOff>162518</xdr:rowOff>
    </xdr:to>
    <xdr:cxnSp macro="">
      <xdr:nvCxnSpPr>
        <xdr:cNvPr id="127" name="直線コネクタ 126"/>
        <xdr:cNvCxnSpPr/>
      </xdr:nvCxnSpPr>
      <xdr:spPr>
        <a:xfrm>
          <a:off x="1130300" y="10105913"/>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103753</xdr:rowOff>
    </xdr:from>
    <xdr:to>
      <xdr:col>6</xdr:col>
      <xdr:colOff>561975</xdr:colOff>
      <xdr:row>59</xdr:row>
      <xdr:rowOff>33903</xdr:rowOff>
    </xdr:to>
    <xdr:sp macro="" textlink="">
      <xdr:nvSpPr>
        <xdr:cNvPr id="137" name="円/楕円 136"/>
        <xdr:cNvSpPr/>
      </xdr:nvSpPr>
      <xdr:spPr>
        <a:xfrm>
          <a:off x="4584700" y="1004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48,305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106893</xdr:rowOff>
    </xdr:from>
    <xdr:to>
      <xdr:col>5</xdr:col>
      <xdr:colOff>409575</xdr:colOff>
      <xdr:row>59</xdr:row>
      <xdr:rowOff>37043</xdr:rowOff>
    </xdr:to>
    <xdr:sp macro="" textlink="">
      <xdr:nvSpPr>
        <xdr:cNvPr id="139" name="円/楕円 138"/>
        <xdr:cNvSpPr/>
      </xdr:nvSpPr>
      <xdr:spPr>
        <a:xfrm>
          <a:off x="3746500" y="1005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28170</xdr:rowOff>
    </xdr:from>
    <xdr:ext cx="534377" cy="259045"/>
    <xdr:sp macro="" textlink="">
      <xdr:nvSpPr>
        <xdr:cNvPr id="140" name="テキスト ボックス 139"/>
        <xdr:cNvSpPr txBox="1"/>
      </xdr:nvSpPr>
      <xdr:spPr>
        <a:xfrm>
          <a:off x="3530111" y="101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111710</xdr:rowOff>
    </xdr:from>
    <xdr:to>
      <xdr:col>4</xdr:col>
      <xdr:colOff>206375</xdr:colOff>
      <xdr:row>59</xdr:row>
      <xdr:rowOff>41860</xdr:rowOff>
    </xdr:to>
    <xdr:sp macro="" textlink="">
      <xdr:nvSpPr>
        <xdr:cNvPr id="141" name="円/楕円 140"/>
        <xdr:cNvSpPr/>
      </xdr:nvSpPr>
      <xdr:spPr>
        <a:xfrm>
          <a:off x="2857500" y="1005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32987</xdr:rowOff>
    </xdr:from>
    <xdr:ext cx="534377" cy="259045"/>
    <xdr:sp macro="" textlink="">
      <xdr:nvSpPr>
        <xdr:cNvPr id="142" name="テキスト ボックス 141"/>
        <xdr:cNvSpPr txBox="1"/>
      </xdr:nvSpPr>
      <xdr:spPr>
        <a:xfrm>
          <a:off x="2641111" y="101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111718</xdr:rowOff>
    </xdr:from>
    <xdr:to>
      <xdr:col>3</xdr:col>
      <xdr:colOff>3175</xdr:colOff>
      <xdr:row>59</xdr:row>
      <xdr:rowOff>41868</xdr:rowOff>
    </xdr:to>
    <xdr:sp macro="" textlink="">
      <xdr:nvSpPr>
        <xdr:cNvPr id="143" name="円/楕円 142"/>
        <xdr:cNvSpPr/>
      </xdr:nvSpPr>
      <xdr:spPr>
        <a:xfrm>
          <a:off x="1968500" y="1005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32995</xdr:rowOff>
    </xdr:from>
    <xdr:ext cx="534377" cy="259045"/>
    <xdr:sp macro="" textlink="">
      <xdr:nvSpPr>
        <xdr:cNvPr id="144" name="テキスト ボックス 143"/>
        <xdr:cNvSpPr txBox="1"/>
      </xdr:nvSpPr>
      <xdr:spPr>
        <a:xfrm>
          <a:off x="1752111" y="1014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111013</xdr:rowOff>
    </xdr:from>
    <xdr:to>
      <xdr:col>1</xdr:col>
      <xdr:colOff>485775</xdr:colOff>
      <xdr:row>59</xdr:row>
      <xdr:rowOff>41163</xdr:rowOff>
    </xdr:to>
    <xdr:sp macro="" textlink="">
      <xdr:nvSpPr>
        <xdr:cNvPr id="145" name="円/楕円 144"/>
        <xdr:cNvSpPr/>
      </xdr:nvSpPr>
      <xdr:spPr>
        <a:xfrm>
          <a:off x="1079500" y="100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32290</xdr:rowOff>
    </xdr:from>
    <xdr:ext cx="534377" cy="259045"/>
    <xdr:sp macro="" textlink="">
      <xdr:nvSpPr>
        <xdr:cNvPr id="146" name="テキスト ボックス 145"/>
        <xdr:cNvSpPr txBox="1"/>
      </xdr:nvSpPr>
      <xdr:spPr>
        <a:xfrm>
          <a:off x="863111" y="1014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89500</xdr:rowOff>
    </xdr:from>
    <xdr:to>
      <xdr:col>6</xdr:col>
      <xdr:colOff>511175</xdr:colOff>
      <xdr:row>78</xdr:row>
      <xdr:rowOff>91923</xdr:rowOff>
    </xdr:to>
    <xdr:cxnSp macro="">
      <xdr:nvCxnSpPr>
        <xdr:cNvPr id="173" name="直線コネクタ 172"/>
        <xdr:cNvCxnSpPr/>
      </xdr:nvCxnSpPr>
      <xdr:spPr>
        <a:xfrm flipV="1">
          <a:off x="3797300" y="13462600"/>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88677</xdr:rowOff>
    </xdr:from>
    <xdr:to>
      <xdr:col>5</xdr:col>
      <xdr:colOff>358775</xdr:colOff>
      <xdr:row>78</xdr:row>
      <xdr:rowOff>91923</xdr:rowOff>
    </xdr:to>
    <xdr:cxnSp macro="">
      <xdr:nvCxnSpPr>
        <xdr:cNvPr id="176" name="直線コネクタ 175"/>
        <xdr:cNvCxnSpPr/>
      </xdr:nvCxnSpPr>
      <xdr:spPr>
        <a:xfrm>
          <a:off x="2908300" y="13461777"/>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88677</xdr:rowOff>
    </xdr:from>
    <xdr:to>
      <xdr:col>4</xdr:col>
      <xdr:colOff>155575</xdr:colOff>
      <xdr:row>78</xdr:row>
      <xdr:rowOff>89819</xdr:rowOff>
    </xdr:to>
    <xdr:cxnSp macro="">
      <xdr:nvCxnSpPr>
        <xdr:cNvPr id="179" name="直線コネクタ 178"/>
        <xdr:cNvCxnSpPr/>
      </xdr:nvCxnSpPr>
      <xdr:spPr>
        <a:xfrm flipV="1">
          <a:off x="2019300" y="1346177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89819</xdr:rowOff>
    </xdr:from>
    <xdr:to>
      <xdr:col>2</xdr:col>
      <xdr:colOff>638175</xdr:colOff>
      <xdr:row>78</xdr:row>
      <xdr:rowOff>94438</xdr:rowOff>
    </xdr:to>
    <xdr:cxnSp macro="">
      <xdr:nvCxnSpPr>
        <xdr:cNvPr id="182" name="直線コネクタ 181"/>
        <xdr:cNvCxnSpPr/>
      </xdr:nvCxnSpPr>
      <xdr:spPr>
        <a:xfrm flipV="1">
          <a:off x="1130300" y="13462919"/>
          <a:ext cx="889000" cy="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38700</xdr:rowOff>
    </xdr:from>
    <xdr:to>
      <xdr:col>6</xdr:col>
      <xdr:colOff>561975</xdr:colOff>
      <xdr:row>78</xdr:row>
      <xdr:rowOff>140300</xdr:rowOff>
    </xdr:to>
    <xdr:sp macro="" textlink="">
      <xdr:nvSpPr>
        <xdr:cNvPr id="192" name="円/楕円 191"/>
        <xdr:cNvSpPr/>
      </xdr:nvSpPr>
      <xdr:spPr>
        <a:xfrm>
          <a:off x="4584700" y="134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125077</xdr:rowOff>
    </xdr:from>
    <xdr:ext cx="469744" cy="259045"/>
    <xdr:sp macro="" textlink="">
      <xdr:nvSpPr>
        <xdr:cNvPr id="193" name="維持補修費該当値テキスト"/>
        <xdr:cNvSpPr txBox="1"/>
      </xdr:nvSpPr>
      <xdr:spPr>
        <a:xfrm>
          <a:off x="4686300" y="133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41123</xdr:rowOff>
    </xdr:from>
    <xdr:to>
      <xdr:col>5</xdr:col>
      <xdr:colOff>409575</xdr:colOff>
      <xdr:row>78</xdr:row>
      <xdr:rowOff>142723</xdr:rowOff>
    </xdr:to>
    <xdr:sp macro="" textlink="">
      <xdr:nvSpPr>
        <xdr:cNvPr id="194" name="円/楕円 193"/>
        <xdr:cNvSpPr/>
      </xdr:nvSpPr>
      <xdr:spPr>
        <a:xfrm>
          <a:off x="3746500" y="134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133850</xdr:rowOff>
    </xdr:from>
    <xdr:ext cx="469744" cy="259045"/>
    <xdr:sp macro="" textlink="">
      <xdr:nvSpPr>
        <xdr:cNvPr id="195" name="テキスト ボックス 194"/>
        <xdr:cNvSpPr txBox="1"/>
      </xdr:nvSpPr>
      <xdr:spPr>
        <a:xfrm>
          <a:off x="3562427" y="1350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37877</xdr:rowOff>
    </xdr:from>
    <xdr:to>
      <xdr:col>4</xdr:col>
      <xdr:colOff>206375</xdr:colOff>
      <xdr:row>78</xdr:row>
      <xdr:rowOff>139477</xdr:rowOff>
    </xdr:to>
    <xdr:sp macro="" textlink="">
      <xdr:nvSpPr>
        <xdr:cNvPr id="196" name="円/楕円 195"/>
        <xdr:cNvSpPr/>
      </xdr:nvSpPr>
      <xdr:spPr>
        <a:xfrm>
          <a:off x="2857500" y="134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130604</xdr:rowOff>
    </xdr:from>
    <xdr:ext cx="469744" cy="259045"/>
    <xdr:sp macro="" textlink="">
      <xdr:nvSpPr>
        <xdr:cNvPr id="197" name="テキスト ボックス 196"/>
        <xdr:cNvSpPr txBox="1"/>
      </xdr:nvSpPr>
      <xdr:spPr>
        <a:xfrm>
          <a:off x="2673427" y="135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39019</xdr:rowOff>
    </xdr:from>
    <xdr:to>
      <xdr:col>3</xdr:col>
      <xdr:colOff>3175</xdr:colOff>
      <xdr:row>78</xdr:row>
      <xdr:rowOff>140619</xdr:rowOff>
    </xdr:to>
    <xdr:sp macro="" textlink="">
      <xdr:nvSpPr>
        <xdr:cNvPr id="198" name="円/楕円 197"/>
        <xdr:cNvSpPr/>
      </xdr:nvSpPr>
      <xdr:spPr>
        <a:xfrm>
          <a:off x="1968500" y="134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131746</xdr:rowOff>
    </xdr:from>
    <xdr:ext cx="469744" cy="259045"/>
    <xdr:sp macro="" textlink="">
      <xdr:nvSpPr>
        <xdr:cNvPr id="199" name="テキスト ボックス 198"/>
        <xdr:cNvSpPr txBox="1"/>
      </xdr:nvSpPr>
      <xdr:spPr>
        <a:xfrm>
          <a:off x="1784427" y="1350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43638</xdr:rowOff>
    </xdr:from>
    <xdr:to>
      <xdr:col>1</xdr:col>
      <xdr:colOff>485775</xdr:colOff>
      <xdr:row>78</xdr:row>
      <xdr:rowOff>145238</xdr:rowOff>
    </xdr:to>
    <xdr:sp macro="" textlink="">
      <xdr:nvSpPr>
        <xdr:cNvPr id="200" name="円/楕円 199"/>
        <xdr:cNvSpPr/>
      </xdr:nvSpPr>
      <xdr:spPr>
        <a:xfrm>
          <a:off x="1079500" y="134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136365</xdr:rowOff>
    </xdr:from>
    <xdr:ext cx="378565" cy="259045"/>
    <xdr:sp macro="" textlink="">
      <xdr:nvSpPr>
        <xdr:cNvPr id="201" name="テキスト ボックス 200"/>
        <xdr:cNvSpPr txBox="1"/>
      </xdr:nvSpPr>
      <xdr:spPr>
        <a:xfrm>
          <a:off x="941017" y="13509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122081</xdr:rowOff>
    </xdr:from>
    <xdr:to>
      <xdr:col>6</xdr:col>
      <xdr:colOff>511175</xdr:colOff>
      <xdr:row>99</xdr:row>
      <xdr:rowOff>7961</xdr:rowOff>
    </xdr:to>
    <xdr:cxnSp macro="">
      <xdr:nvCxnSpPr>
        <xdr:cNvPr id="233" name="直線コネクタ 232"/>
        <xdr:cNvCxnSpPr/>
      </xdr:nvCxnSpPr>
      <xdr:spPr>
        <a:xfrm flipV="1">
          <a:off x="3797300" y="16924181"/>
          <a:ext cx="838200" cy="5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7961</xdr:rowOff>
    </xdr:from>
    <xdr:to>
      <xdr:col>5</xdr:col>
      <xdr:colOff>358775</xdr:colOff>
      <xdr:row>99</xdr:row>
      <xdr:rowOff>56752</xdr:rowOff>
    </xdr:to>
    <xdr:cxnSp macro="">
      <xdr:nvCxnSpPr>
        <xdr:cNvPr id="236" name="直線コネクタ 235"/>
        <xdr:cNvCxnSpPr/>
      </xdr:nvCxnSpPr>
      <xdr:spPr>
        <a:xfrm flipV="1">
          <a:off x="2908300" y="16981511"/>
          <a:ext cx="889000" cy="4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38" name="テキスト ボックス 237"/>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56752</xdr:rowOff>
    </xdr:from>
    <xdr:to>
      <xdr:col>4</xdr:col>
      <xdr:colOff>155575</xdr:colOff>
      <xdr:row>99</xdr:row>
      <xdr:rowOff>66565</xdr:rowOff>
    </xdr:to>
    <xdr:cxnSp macro="">
      <xdr:nvCxnSpPr>
        <xdr:cNvPr id="239" name="直線コネクタ 238"/>
        <xdr:cNvCxnSpPr/>
      </xdr:nvCxnSpPr>
      <xdr:spPr>
        <a:xfrm flipV="1">
          <a:off x="2019300" y="17030302"/>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1" name="テキスト ボックス 240"/>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66565</xdr:rowOff>
    </xdr:from>
    <xdr:to>
      <xdr:col>2</xdr:col>
      <xdr:colOff>638175</xdr:colOff>
      <xdr:row>99</xdr:row>
      <xdr:rowOff>107304</xdr:rowOff>
    </xdr:to>
    <xdr:cxnSp macro="">
      <xdr:nvCxnSpPr>
        <xdr:cNvPr id="242" name="直線コネクタ 241"/>
        <xdr:cNvCxnSpPr/>
      </xdr:nvCxnSpPr>
      <xdr:spPr>
        <a:xfrm flipV="1">
          <a:off x="1130300" y="17040115"/>
          <a:ext cx="889000" cy="4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4" name="テキスト ボックス 243"/>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6" name="テキスト ボックス 245"/>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71281</xdr:rowOff>
    </xdr:from>
    <xdr:to>
      <xdr:col>6</xdr:col>
      <xdr:colOff>561975</xdr:colOff>
      <xdr:row>99</xdr:row>
      <xdr:rowOff>1431</xdr:rowOff>
    </xdr:to>
    <xdr:sp macro="" textlink="">
      <xdr:nvSpPr>
        <xdr:cNvPr id="252" name="円/楕円 251"/>
        <xdr:cNvSpPr/>
      </xdr:nvSpPr>
      <xdr:spPr>
        <a:xfrm>
          <a:off x="4584700" y="168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49708</xdr:rowOff>
    </xdr:from>
    <xdr:ext cx="534377" cy="259045"/>
    <xdr:sp macro="" textlink="">
      <xdr:nvSpPr>
        <xdr:cNvPr id="253" name="扶助費該当値テキスト"/>
        <xdr:cNvSpPr txBox="1"/>
      </xdr:nvSpPr>
      <xdr:spPr>
        <a:xfrm>
          <a:off x="4686300" y="168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69,079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128611</xdr:rowOff>
    </xdr:from>
    <xdr:to>
      <xdr:col>5</xdr:col>
      <xdr:colOff>409575</xdr:colOff>
      <xdr:row>99</xdr:row>
      <xdr:rowOff>58761</xdr:rowOff>
    </xdr:to>
    <xdr:sp macro="" textlink="">
      <xdr:nvSpPr>
        <xdr:cNvPr id="254" name="円/楕円 253"/>
        <xdr:cNvSpPr/>
      </xdr:nvSpPr>
      <xdr:spPr>
        <a:xfrm>
          <a:off x="3746500" y="169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49888</xdr:rowOff>
    </xdr:from>
    <xdr:ext cx="534377" cy="259045"/>
    <xdr:sp macro="" textlink="">
      <xdr:nvSpPr>
        <xdr:cNvPr id="255" name="テキスト ボックス 254"/>
        <xdr:cNvSpPr txBox="1"/>
      </xdr:nvSpPr>
      <xdr:spPr>
        <a:xfrm>
          <a:off x="3530111" y="1702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65,568</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5952</xdr:rowOff>
    </xdr:from>
    <xdr:to>
      <xdr:col>4</xdr:col>
      <xdr:colOff>206375</xdr:colOff>
      <xdr:row>99</xdr:row>
      <xdr:rowOff>107552</xdr:rowOff>
    </xdr:to>
    <xdr:sp macro="" textlink="">
      <xdr:nvSpPr>
        <xdr:cNvPr id="256" name="円/楕円 255"/>
        <xdr:cNvSpPr/>
      </xdr:nvSpPr>
      <xdr:spPr>
        <a:xfrm>
          <a:off x="2857500" y="1697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98679</xdr:rowOff>
    </xdr:from>
    <xdr:ext cx="534377" cy="259045"/>
    <xdr:sp macro="" textlink="">
      <xdr:nvSpPr>
        <xdr:cNvPr id="257" name="テキスト ボックス 256"/>
        <xdr:cNvSpPr txBox="1"/>
      </xdr:nvSpPr>
      <xdr:spPr>
        <a:xfrm>
          <a:off x="2641111" y="170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62,580</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15765</xdr:rowOff>
    </xdr:from>
    <xdr:to>
      <xdr:col>3</xdr:col>
      <xdr:colOff>3175</xdr:colOff>
      <xdr:row>99</xdr:row>
      <xdr:rowOff>117365</xdr:rowOff>
    </xdr:to>
    <xdr:sp macro="" textlink="">
      <xdr:nvSpPr>
        <xdr:cNvPr id="258" name="円/楕円 257"/>
        <xdr:cNvSpPr/>
      </xdr:nvSpPr>
      <xdr:spPr>
        <a:xfrm>
          <a:off x="1968500" y="1698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108492</xdr:rowOff>
    </xdr:from>
    <xdr:ext cx="534377" cy="259045"/>
    <xdr:sp macro="" textlink="">
      <xdr:nvSpPr>
        <xdr:cNvPr id="259" name="テキスト ボックス 258"/>
        <xdr:cNvSpPr txBox="1"/>
      </xdr:nvSpPr>
      <xdr:spPr>
        <a:xfrm>
          <a:off x="1752111" y="1708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61,979</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56504</xdr:rowOff>
    </xdr:from>
    <xdr:to>
      <xdr:col>1</xdr:col>
      <xdr:colOff>485775</xdr:colOff>
      <xdr:row>99</xdr:row>
      <xdr:rowOff>158104</xdr:rowOff>
    </xdr:to>
    <xdr:sp macro="" textlink="">
      <xdr:nvSpPr>
        <xdr:cNvPr id="260" name="円/楕円 259"/>
        <xdr:cNvSpPr/>
      </xdr:nvSpPr>
      <xdr:spPr>
        <a:xfrm>
          <a:off x="1079500" y="1703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149231</xdr:rowOff>
    </xdr:from>
    <xdr:ext cx="534377" cy="259045"/>
    <xdr:sp macro="" textlink="">
      <xdr:nvSpPr>
        <xdr:cNvPr id="261" name="テキスト ボックス 260"/>
        <xdr:cNvSpPr txBox="1"/>
      </xdr:nvSpPr>
      <xdr:spPr>
        <a:xfrm>
          <a:off x="863111" y="171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161513</xdr:rowOff>
    </xdr:from>
    <xdr:to>
      <xdr:col>15</xdr:col>
      <xdr:colOff>180975</xdr:colOff>
      <xdr:row>38</xdr:row>
      <xdr:rowOff>52089</xdr:rowOff>
    </xdr:to>
    <xdr:cxnSp macro="">
      <xdr:nvCxnSpPr>
        <xdr:cNvPr id="291" name="直線コネクタ 290"/>
        <xdr:cNvCxnSpPr/>
      </xdr:nvCxnSpPr>
      <xdr:spPr>
        <a:xfrm flipV="1">
          <a:off x="9639300" y="6505163"/>
          <a:ext cx="838200" cy="6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3569</xdr:rowOff>
    </xdr:from>
    <xdr:to>
      <xdr:col>14</xdr:col>
      <xdr:colOff>28575</xdr:colOff>
      <xdr:row>38</xdr:row>
      <xdr:rowOff>52089</xdr:rowOff>
    </xdr:to>
    <xdr:cxnSp macro="">
      <xdr:nvCxnSpPr>
        <xdr:cNvPr id="294" name="直線コネクタ 293"/>
        <xdr:cNvCxnSpPr/>
      </xdr:nvCxnSpPr>
      <xdr:spPr>
        <a:xfrm>
          <a:off x="8750300" y="6518669"/>
          <a:ext cx="889000" cy="4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162313</xdr:rowOff>
    </xdr:from>
    <xdr:to>
      <xdr:col>12</xdr:col>
      <xdr:colOff>511175</xdr:colOff>
      <xdr:row>38</xdr:row>
      <xdr:rowOff>3569</xdr:rowOff>
    </xdr:to>
    <xdr:cxnSp macro="">
      <xdr:nvCxnSpPr>
        <xdr:cNvPr id="297" name="直線コネクタ 296"/>
        <xdr:cNvCxnSpPr/>
      </xdr:nvCxnSpPr>
      <xdr:spPr>
        <a:xfrm>
          <a:off x="7861300" y="6505963"/>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162313</xdr:rowOff>
    </xdr:from>
    <xdr:to>
      <xdr:col>11</xdr:col>
      <xdr:colOff>307975</xdr:colOff>
      <xdr:row>38</xdr:row>
      <xdr:rowOff>29439</xdr:rowOff>
    </xdr:to>
    <xdr:cxnSp macro="">
      <xdr:nvCxnSpPr>
        <xdr:cNvPr id="300" name="直線コネクタ 299"/>
        <xdr:cNvCxnSpPr/>
      </xdr:nvCxnSpPr>
      <xdr:spPr>
        <a:xfrm flipV="1">
          <a:off x="6972300" y="6505963"/>
          <a:ext cx="889000" cy="3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2" name="テキスト ボックス 301"/>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110712</xdr:rowOff>
    </xdr:from>
    <xdr:to>
      <xdr:col>15</xdr:col>
      <xdr:colOff>231775</xdr:colOff>
      <xdr:row>38</xdr:row>
      <xdr:rowOff>40863</xdr:rowOff>
    </xdr:to>
    <xdr:sp macro="" textlink="">
      <xdr:nvSpPr>
        <xdr:cNvPr id="310" name="円/楕円 309"/>
        <xdr:cNvSpPr/>
      </xdr:nvSpPr>
      <xdr:spPr>
        <a:xfrm>
          <a:off x="10426700" y="6454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89139</xdr:rowOff>
    </xdr:from>
    <xdr:ext cx="534377" cy="259045"/>
    <xdr:sp macro="" textlink="">
      <xdr:nvSpPr>
        <xdr:cNvPr id="311" name="補助費等該当値テキスト"/>
        <xdr:cNvSpPr txBox="1"/>
      </xdr:nvSpPr>
      <xdr:spPr>
        <a:xfrm>
          <a:off x="10528300" y="643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31,855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1289</xdr:rowOff>
    </xdr:from>
    <xdr:to>
      <xdr:col>14</xdr:col>
      <xdr:colOff>79375</xdr:colOff>
      <xdr:row>38</xdr:row>
      <xdr:rowOff>102889</xdr:rowOff>
    </xdr:to>
    <xdr:sp macro="" textlink="">
      <xdr:nvSpPr>
        <xdr:cNvPr id="312" name="円/楕円 311"/>
        <xdr:cNvSpPr/>
      </xdr:nvSpPr>
      <xdr:spPr>
        <a:xfrm>
          <a:off x="9588500" y="65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94016</xdr:rowOff>
    </xdr:from>
    <xdr:ext cx="534377" cy="259045"/>
    <xdr:sp macro="" textlink="">
      <xdr:nvSpPr>
        <xdr:cNvPr id="313" name="テキスト ボックス 312"/>
        <xdr:cNvSpPr txBox="1"/>
      </xdr:nvSpPr>
      <xdr:spPr>
        <a:xfrm>
          <a:off x="9372111" y="66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124219</xdr:rowOff>
    </xdr:from>
    <xdr:to>
      <xdr:col>12</xdr:col>
      <xdr:colOff>561975</xdr:colOff>
      <xdr:row>38</xdr:row>
      <xdr:rowOff>54369</xdr:rowOff>
    </xdr:to>
    <xdr:sp macro="" textlink="">
      <xdr:nvSpPr>
        <xdr:cNvPr id="314" name="円/楕円 313"/>
        <xdr:cNvSpPr/>
      </xdr:nvSpPr>
      <xdr:spPr>
        <a:xfrm>
          <a:off x="8699500" y="64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45496</xdr:rowOff>
    </xdr:from>
    <xdr:ext cx="534377" cy="259045"/>
    <xdr:sp macro="" textlink="">
      <xdr:nvSpPr>
        <xdr:cNvPr id="315" name="テキスト ボックス 314"/>
        <xdr:cNvSpPr txBox="1"/>
      </xdr:nvSpPr>
      <xdr:spPr>
        <a:xfrm>
          <a:off x="8483111" y="656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111512</xdr:rowOff>
    </xdr:from>
    <xdr:to>
      <xdr:col>11</xdr:col>
      <xdr:colOff>358775</xdr:colOff>
      <xdr:row>38</xdr:row>
      <xdr:rowOff>41663</xdr:rowOff>
    </xdr:to>
    <xdr:sp macro="" textlink="">
      <xdr:nvSpPr>
        <xdr:cNvPr id="316" name="円/楕円 315"/>
        <xdr:cNvSpPr/>
      </xdr:nvSpPr>
      <xdr:spPr>
        <a:xfrm>
          <a:off x="7810500" y="64551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32790</xdr:rowOff>
    </xdr:from>
    <xdr:ext cx="534377" cy="259045"/>
    <xdr:sp macro="" textlink="">
      <xdr:nvSpPr>
        <xdr:cNvPr id="317" name="テキスト ボックス 316"/>
        <xdr:cNvSpPr txBox="1"/>
      </xdr:nvSpPr>
      <xdr:spPr>
        <a:xfrm>
          <a:off x="7594111" y="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150089</xdr:rowOff>
    </xdr:from>
    <xdr:to>
      <xdr:col>10</xdr:col>
      <xdr:colOff>155575</xdr:colOff>
      <xdr:row>38</xdr:row>
      <xdr:rowOff>80239</xdr:rowOff>
    </xdr:to>
    <xdr:sp macro="" textlink="">
      <xdr:nvSpPr>
        <xdr:cNvPr id="318" name="円/楕円 317"/>
        <xdr:cNvSpPr/>
      </xdr:nvSpPr>
      <xdr:spPr>
        <a:xfrm>
          <a:off x="6921500" y="64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71366</xdr:rowOff>
    </xdr:from>
    <xdr:ext cx="534377" cy="259045"/>
    <xdr:sp macro="" textlink="">
      <xdr:nvSpPr>
        <xdr:cNvPr id="319" name="テキスト ボックス 318"/>
        <xdr:cNvSpPr txBox="1"/>
      </xdr:nvSpPr>
      <xdr:spPr>
        <a:xfrm>
          <a:off x="6705111" y="65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160970</xdr:rowOff>
    </xdr:from>
    <xdr:to>
      <xdr:col>15</xdr:col>
      <xdr:colOff>180975</xdr:colOff>
      <xdr:row>59</xdr:row>
      <xdr:rowOff>19314</xdr:rowOff>
    </xdr:to>
    <xdr:cxnSp macro="">
      <xdr:nvCxnSpPr>
        <xdr:cNvPr id="348" name="直線コネクタ 347"/>
        <xdr:cNvCxnSpPr/>
      </xdr:nvCxnSpPr>
      <xdr:spPr>
        <a:xfrm flipV="1">
          <a:off x="9639300" y="10105070"/>
          <a:ext cx="8382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17190</xdr:rowOff>
    </xdr:from>
    <xdr:to>
      <xdr:col>14</xdr:col>
      <xdr:colOff>28575</xdr:colOff>
      <xdr:row>59</xdr:row>
      <xdr:rowOff>19314</xdr:rowOff>
    </xdr:to>
    <xdr:cxnSp macro="">
      <xdr:nvCxnSpPr>
        <xdr:cNvPr id="351" name="直線コネクタ 350"/>
        <xdr:cNvCxnSpPr/>
      </xdr:nvCxnSpPr>
      <xdr:spPr>
        <a:xfrm>
          <a:off x="8750300" y="10132740"/>
          <a:ext cx="8890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3" name="テキスト ボックス 352"/>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143776</xdr:rowOff>
    </xdr:from>
    <xdr:to>
      <xdr:col>12</xdr:col>
      <xdr:colOff>511175</xdr:colOff>
      <xdr:row>59</xdr:row>
      <xdr:rowOff>17190</xdr:rowOff>
    </xdr:to>
    <xdr:cxnSp macro="">
      <xdr:nvCxnSpPr>
        <xdr:cNvPr id="354" name="直線コネクタ 353"/>
        <xdr:cNvCxnSpPr/>
      </xdr:nvCxnSpPr>
      <xdr:spPr>
        <a:xfrm>
          <a:off x="7861300" y="10087876"/>
          <a:ext cx="889000" cy="4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6" name="テキスト ボックス 355"/>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135122</xdr:rowOff>
    </xdr:from>
    <xdr:to>
      <xdr:col>11</xdr:col>
      <xdr:colOff>307975</xdr:colOff>
      <xdr:row>58</xdr:row>
      <xdr:rowOff>143776</xdr:rowOff>
    </xdr:to>
    <xdr:cxnSp macro="">
      <xdr:nvCxnSpPr>
        <xdr:cNvPr id="357" name="直線コネクタ 356"/>
        <xdr:cNvCxnSpPr/>
      </xdr:nvCxnSpPr>
      <xdr:spPr>
        <a:xfrm>
          <a:off x="6972300" y="10079222"/>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110170</xdr:rowOff>
    </xdr:from>
    <xdr:to>
      <xdr:col>15</xdr:col>
      <xdr:colOff>231775</xdr:colOff>
      <xdr:row>59</xdr:row>
      <xdr:rowOff>40320</xdr:rowOff>
    </xdr:to>
    <xdr:sp macro="" textlink="">
      <xdr:nvSpPr>
        <xdr:cNvPr id="367" name="円/楕円 366"/>
        <xdr:cNvSpPr/>
      </xdr:nvSpPr>
      <xdr:spPr>
        <a:xfrm>
          <a:off x="10426700" y="100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8"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139964</xdr:rowOff>
    </xdr:from>
    <xdr:to>
      <xdr:col>14</xdr:col>
      <xdr:colOff>79375</xdr:colOff>
      <xdr:row>59</xdr:row>
      <xdr:rowOff>70114</xdr:rowOff>
    </xdr:to>
    <xdr:sp macro="" textlink="">
      <xdr:nvSpPr>
        <xdr:cNvPr id="369" name="円/楕円 368"/>
        <xdr:cNvSpPr/>
      </xdr:nvSpPr>
      <xdr:spPr>
        <a:xfrm>
          <a:off x="9588500" y="1008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61241</xdr:rowOff>
    </xdr:from>
    <xdr:ext cx="534377" cy="259045"/>
    <xdr:sp macro="" textlink="">
      <xdr:nvSpPr>
        <xdr:cNvPr id="370" name="テキスト ボックス 369"/>
        <xdr:cNvSpPr txBox="1"/>
      </xdr:nvSpPr>
      <xdr:spPr>
        <a:xfrm>
          <a:off x="9372111" y="1017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137840</xdr:rowOff>
    </xdr:from>
    <xdr:to>
      <xdr:col>12</xdr:col>
      <xdr:colOff>561975</xdr:colOff>
      <xdr:row>59</xdr:row>
      <xdr:rowOff>67990</xdr:rowOff>
    </xdr:to>
    <xdr:sp macro="" textlink="">
      <xdr:nvSpPr>
        <xdr:cNvPr id="371" name="円/楕円 370"/>
        <xdr:cNvSpPr/>
      </xdr:nvSpPr>
      <xdr:spPr>
        <a:xfrm>
          <a:off x="8699500" y="100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59117</xdr:rowOff>
    </xdr:from>
    <xdr:ext cx="534377" cy="259045"/>
    <xdr:sp macro="" textlink="">
      <xdr:nvSpPr>
        <xdr:cNvPr id="372" name="テキスト ボックス 371"/>
        <xdr:cNvSpPr txBox="1"/>
      </xdr:nvSpPr>
      <xdr:spPr>
        <a:xfrm>
          <a:off x="8483111" y="1017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92976</xdr:rowOff>
    </xdr:from>
    <xdr:to>
      <xdr:col>11</xdr:col>
      <xdr:colOff>358775</xdr:colOff>
      <xdr:row>59</xdr:row>
      <xdr:rowOff>23126</xdr:rowOff>
    </xdr:to>
    <xdr:sp macro="" textlink="">
      <xdr:nvSpPr>
        <xdr:cNvPr id="373" name="円/楕円 372"/>
        <xdr:cNvSpPr/>
      </xdr:nvSpPr>
      <xdr:spPr>
        <a:xfrm>
          <a:off x="7810500" y="100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39653</xdr:rowOff>
    </xdr:from>
    <xdr:ext cx="534377" cy="259045"/>
    <xdr:sp macro="" textlink="">
      <xdr:nvSpPr>
        <xdr:cNvPr id="374" name="テキスト ボックス 373"/>
        <xdr:cNvSpPr txBox="1"/>
      </xdr:nvSpPr>
      <xdr:spPr>
        <a:xfrm>
          <a:off x="7594111" y="98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84322</xdr:rowOff>
    </xdr:from>
    <xdr:to>
      <xdr:col>10</xdr:col>
      <xdr:colOff>155575</xdr:colOff>
      <xdr:row>59</xdr:row>
      <xdr:rowOff>14472</xdr:rowOff>
    </xdr:to>
    <xdr:sp macro="" textlink="">
      <xdr:nvSpPr>
        <xdr:cNvPr id="375" name="円/楕円 374"/>
        <xdr:cNvSpPr/>
      </xdr:nvSpPr>
      <xdr:spPr>
        <a:xfrm>
          <a:off x="6921500" y="1002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30999</xdr:rowOff>
    </xdr:from>
    <xdr:ext cx="534377" cy="259045"/>
    <xdr:sp macro="" textlink="">
      <xdr:nvSpPr>
        <xdr:cNvPr id="376" name="テキスト ボックス 375"/>
        <xdr:cNvSpPr txBox="1"/>
      </xdr:nvSpPr>
      <xdr:spPr>
        <a:xfrm>
          <a:off x="6705111" y="980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167233</xdr:rowOff>
    </xdr:from>
    <xdr:to>
      <xdr:col>15</xdr:col>
      <xdr:colOff>180975</xdr:colOff>
      <xdr:row>79</xdr:row>
      <xdr:rowOff>35880</xdr:rowOff>
    </xdr:to>
    <xdr:cxnSp macro="">
      <xdr:nvCxnSpPr>
        <xdr:cNvPr id="405" name="直線コネクタ 404"/>
        <xdr:cNvCxnSpPr/>
      </xdr:nvCxnSpPr>
      <xdr:spPr>
        <a:xfrm flipV="1">
          <a:off x="9639300" y="13540333"/>
          <a:ext cx="8382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116433</xdr:rowOff>
    </xdr:from>
    <xdr:to>
      <xdr:col>15</xdr:col>
      <xdr:colOff>231775</xdr:colOff>
      <xdr:row>79</xdr:row>
      <xdr:rowOff>46583</xdr:rowOff>
    </xdr:to>
    <xdr:sp macro="" textlink="">
      <xdr:nvSpPr>
        <xdr:cNvPr id="415" name="円/楕円 414"/>
        <xdr:cNvSpPr/>
      </xdr:nvSpPr>
      <xdr:spPr>
        <a:xfrm>
          <a:off x="10426700" y="134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54720</xdr:rowOff>
    </xdr:from>
    <xdr:ext cx="534377" cy="259045"/>
    <xdr:sp macro="" textlink="">
      <xdr:nvSpPr>
        <xdr:cNvPr id="416" name="普通建設事業費 （ うち新規整備　）該当値テキスト"/>
        <xdr:cNvSpPr txBox="1"/>
      </xdr:nvSpPr>
      <xdr:spPr>
        <a:xfrm>
          <a:off x="10528300" y="134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156530</xdr:rowOff>
    </xdr:from>
    <xdr:to>
      <xdr:col>14</xdr:col>
      <xdr:colOff>79375</xdr:colOff>
      <xdr:row>79</xdr:row>
      <xdr:rowOff>86680</xdr:rowOff>
    </xdr:to>
    <xdr:sp macro="" textlink="">
      <xdr:nvSpPr>
        <xdr:cNvPr id="417" name="円/楕円 416"/>
        <xdr:cNvSpPr/>
      </xdr:nvSpPr>
      <xdr:spPr>
        <a:xfrm>
          <a:off x="9588500" y="135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77807</xdr:rowOff>
    </xdr:from>
    <xdr:ext cx="469744" cy="259045"/>
    <xdr:sp macro="" textlink="">
      <xdr:nvSpPr>
        <xdr:cNvPr id="418" name="テキスト ボックス 417"/>
        <xdr:cNvSpPr txBox="1"/>
      </xdr:nvSpPr>
      <xdr:spPr>
        <a:xfrm>
          <a:off x="9404427" y="136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164647</xdr:rowOff>
    </xdr:from>
    <xdr:to>
      <xdr:col>15</xdr:col>
      <xdr:colOff>180975</xdr:colOff>
      <xdr:row>98</xdr:row>
      <xdr:rowOff>164647</xdr:rowOff>
    </xdr:to>
    <xdr:cxnSp macro="">
      <xdr:nvCxnSpPr>
        <xdr:cNvPr id="447" name="直線コネクタ 446"/>
        <xdr:cNvCxnSpPr/>
      </xdr:nvCxnSpPr>
      <xdr:spPr>
        <a:xfrm>
          <a:off x="9639300" y="169667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113847</xdr:rowOff>
    </xdr:from>
    <xdr:to>
      <xdr:col>15</xdr:col>
      <xdr:colOff>231775</xdr:colOff>
      <xdr:row>99</xdr:row>
      <xdr:rowOff>43997</xdr:rowOff>
    </xdr:to>
    <xdr:sp macro="" textlink="">
      <xdr:nvSpPr>
        <xdr:cNvPr id="457" name="円/楕円 456"/>
        <xdr:cNvSpPr/>
      </xdr:nvSpPr>
      <xdr:spPr>
        <a:xfrm>
          <a:off x="10426700" y="169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28774</xdr:rowOff>
    </xdr:from>
    <xdr:ext cx="469744" cy="259045"/>
    <xdr:sp macro="" textlink="">
      <xdr:nvSpPr>
        <xdr:cNvPr id="458" name="普通建設事業費 （ うち更新整備　）該当値テキスト"/>
        <xdr:cNvSpPr txBox="1"/>
      </xdr:nvSpPr>
      <xdr:spPr>
        <a:xfrm>
          <a:off x="10528300" y="1683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113847</xdr:rowOff>
    </xdr:from>
    <xdr:to>
      <xdr:col>14</xdr:col>
      <xdr:colOff>79375</xdr:colOff>
      <xdr:row>99</xdr:row>
      <xdr:rowOff>43997</xdr:rowOff>
    </xdr:to>
    <xdr:sp macro="" textlink="">
      <xdr:nvSpPr>
        <xdr:cNvPr id="459" name="円/楕円 458"/>
        <xdr:cNvSpPr/>
      </xdr:nvSpPr>
      <xdr:spPr>
        <a:xfrm>
          <a:off x="9588500" y="169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35124</xdr:rowOff>
    </xdr:from>
    <xdr:ext cx="469744" cy="259045"/>
    <xdr:sp macro="" textlink="">
      <xdr:nvSpPr>
        <xdr:cNvPr id="460" name="テキスト ボックス 459"/>
        <xdr:cNvSpPr txBox="1"/>
      </xdr:nvSpPr>
      <xdr:spPr>
        <a:xfrm>
          <a:off x="9404427" y="1700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7" name="直線コネクタ 486"/>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0" name="直線コネクタ 48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136372</xdr:rowOff>
    </xdr:from>
    <xdr:to>
      <xdr:col>21</xdr:col>
      <xdr:colOff>161925</xdr:colOff>
      <xdr:row>38</xdr:row>
      <xdr:rowOff>139700</xdr:rowOff>
    </xdr:to>
    <xdr:cxnSp macro="">
      <xdr:nvCxnSpPr>
        <xdr:cNvPr id="493" name="直線コネクタ 492"/>
        <xdr:cNvCxnSpPr/>
      </xdr:nvCxnSpPr>
      <xdr:spPr>
        <a:xfrm>
          <a:off x="13703300" y="6651472"/>
          <a:ext cx="8890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127072</xdr:rowOff>
    </xdr:from>
    <xdr:to>
      <xdr:col>19</xdr:col>
      <xdr:colOff>644525</xdr:colOff>
      <xdr:row>38</xdr:row>
      <xdr:rowOff>136372</xdr:rowOff>
    </xdr:to>
    <xdr:cxnSp macro="">
      <xdr:nvCxnSpPr>
        <xdr:cNvPr id="496" name="直線コネクタ 495"/>
        <xdr:cNvCxnSpPr/>
      </xdr:nvCxnSpPr>
      <xdr:spPr>
        <a:xfrm>
          <a:off x="12814300" y="6642172"/>
          <a:ext cx="889000" cy="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6" name="円/楕円 50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249299" cy="259045"/>
    <xdr:sp macro="" textlink="">
      <xdr:nvSpPr>
        <xdr:cNvPr id="507" name="災害復旧事業費該当値テキスト"/>
        <xdr:cNvSpPr txBox="1"/>
      </xdr:nvSpPr>
      <xdr:spPr>
        <a:xfrm>
          <a:off x="16370300" y="6526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8" name="円/楕円 50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9" name="テキスト ボックス 508"/>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0" name="円/楕円 50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1" name="テキスト ボックス 510"/>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85572</xdr:rowOff>
    </xdr:from>
    <xdr:to>
      <xdr:col>20</xdr:col>
      <xdr:colOff>9525</xdr:colOff>
      <xdr:row>39</xdr:row>
      <xdr:rowOff>15722</xdr:rowOff>
    </xdr:to>
    <xdr:sp macro="" textlink="">
      <xdr:nvSpPr>
        <xdr:cNvPr id="512" name="円/楕円 511"/>
        <xdr:cNvSpPr/>
      </xdr:nvSpPr>
      <xdr:spPr>
        <a:xfrm>
          <a:off x="13652500" y="660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6849</xdr:rowOff>
    </xdr:from>
    <xdr:ext cx="378565" cy="259045"/>
    <xdr:sp macro="" textlink="">
      <xdr:nvSpPr>
        <xdr:cNvPr id="513" name="テキスト ボックス 512"/>
        <xdr:cNvSpPr txBox="1"/>
      </xdr:nvSpPr>
      <xdr:spPr>
        <a:xfrm>
          <a:off x="13514017" y="6693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76272</xdr:rowOff>
    </xdr:from>
    <xdr:to>
      <xdr:col>18</xdr:col>
      <xdr:colOff>492125</xdr:colOff>
      <xdr:row>39</xdr:row>
      <xdr:rowOff>6422</xdr:rowOff>
    </xdr:to>
    <xdr:sp macro="" textlink="">
      <xdr:nvSpPr>
        <xdr:cNvPr id="514" name="円/楕円 513"/>
        <xdr:cNvSpPr/>
      </xdr:nvSpPr>
      <xdr:spPr>
        <a:xfrm>
          <a:off x="12763500" y="65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168999</xdr:rowOff>
    </xdr:from>
    <xdr:ext cx="469744" cy="259045"/>
    <xdr:sp macro="" textlink="">
      <xdr:nvSpPr>
        <xdr:cNvPr id="515" name="テキスト ボックス 514"/>
        <xdr:cNvSpPr txBox="1"/>
      </xdr:nvSpPr>
      <xdr:spPr>
        <a:xfrm>
          <a:off x="12579427" y="66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114936</xdr:rowOff>
    </xdr:from>
    <xdr:to>
      <xdr:col>23</xdr:col>
      <xdr:colOff>517525</xdr:colOff>
      <xdr:row>77</xdr:row>
      <xdr:rowOff>119075</xdr:rowOff>
    </xdr:to>
    <xdr:cxnSp macro="">
      <xdr:nvCxnSpPr>
        <xdr:cNvPr id="593" name="直線コネクタ 592"/>
        <xdr:cNvCxnSpPr/>
      </xdr:nvCxnSpPr>
      <xdr:spPr>
        <a:xfrm flipV="1">
          <a:off x="15481300" y="13316586"/>
          <a:ext cx="838200" cy="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119075</xdr:rowOff>
    </xdr:from>
    <xdr:to>
      <xdr:col>22</xdr:col>
      <xdr:colOff>365125</xdr:colOff>
      <xdr:row>77</xdr:row>
      <xdr:rowOff>124955</xdr:rowOff>
    </xdr:to>
    <xdr:cxnSp macro="">
      <xdr:nvCxnSpPr>
        <xdr:cNvPr id="596" name="直線コネクタ 595"/>
        <xdr:cNvCxnSpPr/>
      </xdr:nvCxnSpPr>
      <xdr:spPr>
        <a:xfrm flipV="1">
          <a:off x="14592300" y="13320725"/>
          <a:ext cx="889000" cy="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105778</xdr:rowOff>
    </xdr:from>
    <xdr:to>
      <xdr:col>21</xdr:col>
      <xdr:colOff>161925</xdr:colOff>
      <xdr:row>77</xdr:row>
      <xdr:rowOff>124955</xdr:rowOff>
    </xdr:to>
    <xdr:cxnSp macro="">
      <xdr:nvCxnSpPr>
        <xdr:cNvPr id="599" name="直線コネクタ 598"/>
        <xdr:cNvCxnSpPr/>
      </xdr:nvCxnSpPr>
      <xdr:spPr>
        <a:xfrm>
          <a:off x="13703300" y="13307428"/>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1" name="テキスト ボックス 600"/>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105778</xdr:rowOff>
    </xdr:from>
    <xdr:to>
      <xdr:col>19</xdr:col>
      <xdr:colOff>644525</xdr:colOff>
      <xdr:row>77</xdr:row>
      <xdr:rowOff>128778</xdr:rowOff>
    </xdr:to>
    <xdr:cxnSp macro="">
      <xdr:nvCxnSpPr>
        <xdr:cNvPr id="602" name="直線コネクタ 601"/>
        <xdr:cNvCxnSpPr/>
      </xdr:nvCxnSpPr>
      <xdr:spPr>
        <a:xfrm flipV="1">
          <a:off x="12814300" y="13307428"/>
          <a:ext cx="889000" cy="2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4" name="テキスト ボックス 603"/>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40441</xdr:rowOff>
    </xdr:from>
    <xdr:ext cx="534377" cy="259045"/>
    <xdr:sp macro="" textlink="">
      <xdr:nvSpPr>
        <xdr:cNvPr id="606" name="テキスト ボックス 605"/>
        <xdr:cNvSpPr txBox="1"/>
      </xdr:nvSpPr>
      <xdr:spPr>
        <a:xfrm>
          <a:off x="1254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64136</xdr:rowOff>
    </xdr:from>
    <xdr:to>
      <xdr:col>23</xdr:col>
      <xdr:colOff>568325</xdr:colOff>
      <xdr:row>77</xdr:row>
      <xdr:rowOff>165736</xdr:rowOff>
    </xdr:to>
    <xdr:sp macro="" textlink="">
      <xdr:nvSpPr>
        <xdr:cNvPr id="612" name="円/楕円 611"/>
        <xdr:cNvSpPr/>
      </xdr:nvSpPr>
      <xdr:spPr>
        <a:xfrm>
          <a:off x="16268700" y="132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150513</xdr:rowOff>
    </xdr:from>
    <xdr:ext cx="534377" cy="259045"/>
    <xdr:sp macro="" textlink="">
      <xdr:nvSpPr>
        <xdr:cNvPr id="613" name="公債費該当値テキスト"/>
        <xdr:cNvSpPr txBox="1"/>
      </xdr:nvSpPr>
      <xdr:spPr>
        <a:xfrm>
          <a:off x="16370300" y="1318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21,450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68275</xdr:rowOff>
    </xdr:from>
    <xdr:to>
      <xdr:col>22</xdr:col>
      <xdr:colOff>415925</xdr:colOff>
      <xdr:row>77</xdr:row>
      <xdr:rowOff>169875</xdr:rowOff>
    </xdr:to>
    <xdr:sp macro="" textlink="">
      <xdr:nvSpPr>
        <xdr:cNvPr id="614" name="円/楕円 613"/>
        <xdr:cNvSpPr/>
      </xdr:nvSpPr>
      <xdr:spPr>
        <a:xfrm>
          <a:off x="15430500" y="132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161002</xdr:rowOff>
    </xdr:from>
    <xdr:ext cx="534377" cy="259045"/>
    <xdr:sp macro="" textlink="">
      <xdr:nvSpPr>
        <xdr:cNvPr id="615" name="テキスト ボックス 614"/>
        <xdr:cNvSpPr txBox="1"/>
      </xdr:nvSpPr>
      <xdr:spPr>
        <a:xfrm>
          <a:off x="15214111" y="133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74155</xdr:rowOff>
    </xdr:from>
    <xdr:to>
      <xdr:col>21</xdr:col>
      <xdr:colOff>212725</xdr:colOff>
      <xdr:row>78</xdr:row>
      <xdr:rowOff>4305</xdr:rowOff>
    </xdr:to>
    <xdr:sp macro="" textlink="">
      <xdr:nvSpPr>
        <xdr:cNvPr id="616" name="円/楕円 615"/>
        <xdr:cNvSpPr/>
      </xdr:nvSpPr>
      <xdr:spPr>
        <a:xfrm>
          <a:off x="14541500" y="132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166882</xdr:rowOff>
    </xdr:from>
    <xdr:ext cx="534377" cy="259045"/>
    <xdr:sp macro="" textlink="">
      <xdr:nvSpPr>
        <xdr:cNvPr id="617" name="テキスト ボックス 616"/>
        <xdr:cNvSpPr txBox="1"/>
      </xdr:nvSpPr>
      <xdr:spPr>
        <a:xfrm>
          <a:off x="14325111" y="1336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54978</xdr:rowOff>
    </xdr:from>
    <xdr:to>
      <xdr:col>20</xdr:col>
      <xdr:colOff>9525</xdr:colOff>
      <xdr:row>77</xdr:row>
      <xdr:rowOff>156578</xdr:rowOff>
    </xdr:to>
    <xdr:sp macro="" textlink="">
      <xdr:nvSpPr>
        <xdr:cNvPr id="618" name="円/楕円 617"/>
        <xdr:cNvSpPr/>
      </xdr:nvSpPr>
      <xdr:spPr>
        <a:xfrm>
          <a:off x="13652500" y="132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147705</xdr:rowOff>
    </xdr:from>
    <xdr:ext cx="534377" cy="259045"/>
    <xdr:sp macro="" textlink="">
      <xdr:nvSpPr>
        <xdr:cNvPr id="619" name="テキスト ボックス 618"/>
        <xdr:cNvSpPr txBox="1"/>
      </xdr:nvSpPr>
      <xdr:spPr>
        <a:xfrm>
          <a:off x="13436111" y="133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77978</xdr:rowOff>
    </xdr:from>
    <xdr:to>
      <xdr:col>18</xdr:col>
      <xdr:colOff>492125</xdr:colOff>
      <xdr:row>78</xdr:row>
      <xdr:rowOff>8128</xdr:rowOff>
    </xdr:to>
    <xdr:sp macro="" textlink="">
      <xdr:nvSpPr>
        <xdr:cNvPr id="620" name="円/楕円 619"/>
        <xdr:cNvSpPr/>
      </xdr:nvSpPr>
      <xdr:spPr>
        <a:xfrm>
          <a:off x="12763500" y="1327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170705</xdr:rowOff>
    </xdr:from>
    <xdr:ext cx="534377" cy="259045"/>
    <xdr:sp macro="" textlink="">
      <xdr:nvSpPr>
        <xdr:cNvPr id="621" name="テキスト ボックス 620"/>
        <xdr:cNvSpPr txBox="1"/>
      </xdr:nvSpPr>
      <xdr:spPr>
        <a:xfrm>
          <a:off x="12547111" y="1337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131223</xdr:rowOff>
    </xdr:from>
    <xdr:to>
      <xdr:col>23</xdr:col>
      <xdr:colOff>517525</xdr:colOff>
      <xdr:row>98</xdr:row>
      <xdr:rowOff>166367</xdr:rowOff>
    </xdr:to>
    <xdr:cxnSp macro="">
      <xdr:nvCxnSpPr>
        <xdr:cNvPr id="650" name="直線コネクタ 649"/>
        <xdr:cNvCxnSpPr/>
      </xdr:nvCxnSpPr>
      <xdr:spPr>
        <a:xfrm flipV="1">
          <a:off x="15481300" y="16933323"/>
          <a:ext cx="838200" cy="3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158023</xdr:rowOff>
    </xdr:from>
    <xdr:to>
      <xdr:col>22</xdr:col>
      <xdr:colOff>365125</xdr:colOff>
      <xdr:row>98</xdr:row>
      <xdr:rowOff>166367</xdr:rowOff>
    </xdr:to>
    <xdr:cxnSp macro="">
      <xdr:nvCxnSpPr>
        <xdr:cNvPr id="653" name="直線コネクタ 652"/>
        <xdr:cNvCxnSpPr/>
      </xdr:nvCxnSpPr>
      <xdr:spPr>
        <a:xfrm>
          <a:off x="14592300" y="16960123"/>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158023</xdr:rowOff>
    </xdr:from>
    <xdr:to>
      <xdr:col>21</xdr:col>
      <xdr:colOff>161925</xdr:colOff>
      <xdr:row>98</xdr:row>
      <xdr:rowOff>158486</xdr:rowOff>
    </xdr:to>
    <xdr:cxnSp macro="">
      <xdr:nvCxnSpPr>
        <xdr:cNvPr id="656" name="直線コネクタ 655"/>
        <xdr:cNvCxnSpPr/>
      </xdr:nvCxnSpPr>
      <xdr:spPr>
        <a:xfrm flipV="1">
          <a:off x="13703300" y="16960123"/>
          <a:ext cx="889000" cy="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158486</xdr:rowOff>
    </xdr:from>
    <xdr:to>
      <xdr:col>19</xdr:col>
      <xdr:colOff>644525</xdr:colOff>
      <xdr:row>98</xdr:row>
      <xdr:rowOff>162979</xdr:rowOff>
    </xdr:to>
    <xdr:cxnSp macro="">
      <xdr:nvCxnSpPr>
        <xdr:cNvPr id="659" name="直線コネクタ 658"/>
        <xdr:cNvCxnSpPr/>
      </xdr:nvCxnSpPr>
      <xdr:spPr>
        <a:xfrm flipV="1">
          <a:off x="12814300" y="16960586"/>
          <a:ext cx="889000" cy="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80423</xdr:rowOff>
    </xdr:from>
    <xdr:to>
      <xdr:col>23</xdr:col>
      <xdr:colOff>568325</xdr:colOff>
      <xdr:row>99</xdr:row>
      <xdr:rowOff>10573</xdr:rowOff>
    </xdr:to>
    <xdr:sp macro="" textlink="">
      <xdr:nvSpPr>
        <xdr:cNvPr id="669" name="円/楕円 668"/>
        <xdr:cNvSpPr/>
      </xdr:nvSpPr>
      <xdr:spPr>
        <a:xfrm>
          <a:off x="16268700" y="168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57817</xdr:rowOff>
    </xdr:from>
    <xdr:ext cx="534377" cy="259045"/>
    <xdr:sp macro="" textlink="">
      <xdr:nvSpPr>
        <xdr:cNvPr id="670" name="積立金該当値テキスト"/>
        <xdr:cNvSpPr txBox="1"/>
      </xdr:nvSpPr>
      <xdr:spPr>
        <a:xfrm>
          <a:off x="16370300" y="1685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22,225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115567</xdr:rowOff>
    </xdr:from>
    <xdr:to>
      <xdr:col>22</xdr:col>
      <xdr:colOff>415925</xdr:colOff>
      <xdr:row>99</xdr:row>
      <xdr:rowOff>45717</xdr:rowOff>
    </xdr:to>
    <xdr:sp macro="" textlink="">
      <xdr:nvSpPr>
        <xdr:cNvPr id="671" name="円/楕円 670"/>
        <xdr:cNvSpPr/>
      </xdr:nvSpPr>
      <xdr:spPr>
        <a:xfrm>
          <a:off x="15430500" y="1691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36844</xdr:rowOff>
    </xdr:from>
    <xdr:ext cx="534377" cy="259045"/>
    <xdr:sp macro="" textlink="">
      <xdr:nvSpPr>
        <xdr:cNvPr id="672" name="テキスト ボックス 671"/>
        <xdr:cNvSpPr txBox="1"/>
      </xdr:nvSpPr>
      <xdr:spPr>
        <a:xfrm>
          <a:off x="15214111" y="1701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107223</xdr:rowOff>
    </xdr:from>
    <xdr:to>
      <xdr:col>21</xdr:col>
      <xdr:colOff>212725</xdr:colOff>
      <xdr:row>99</xdr:row>
      <xdr:rowOff>37373</xdr:rowOff>
    </xdr:to>
    <xdr:sp macro="" textlink="">
      <xdr:nvSpPr>
        <xdr:cNvPr id="673" name="円/楕円 672"/>
        <xdr:cNvSpPr/>
      </xdr:nvSpPr>
      <xdr:spPr>
        <a:xfrm>
          <a:off x="14541500" y="1690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28500</xdr:rowOff>
    </xdr:from>
    <xdr:ext cx="534377" cy="259045"/>
    <xdr:sp macro="" textlink="">
      <xdr:nvSpPr>
        <xdr:cNvPr id="674" name="テキスト ボックス 673"/>
        <xdr:cNvSpPr txBox="1"/>
      </xdr:nvSpPr>
      <xdr:spPr>
        <a:xfrm>
          <a:off x="14325111" y="1700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107686</xdr:rowOff>
    </xdr:from>
    <xdr:to>
      <xdr:col>20</xdr:col>
      <xdr:colOff>9525</xdr:colOff>
      <xdr:row>99</xdr:row>
      <xdr:rowOff>37836</xdr:rowOff>
    </xdr:to>
    <xdr:sp macro="" textlink="">
      <xdr:nvSpPr>
        <xdr:cNvPr id="675" name="円/楕円 674"/>
        <xdr:cNvSpPr/>
      </xdr:nvSpPr>
      <xdr:spPr>
        <a:xfrm>
          <a:off x="13652500" y="169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28963</xdr:rowOff>
    </xdr:from>
    <xdr:ext cx="534377" cy="259045"/>
    <xdr:sp macro="" textlink="">
      <xdr:nvSpPr>
        <xdr:cNvPr id="676" name="テキスト ボックス 675"/>
        <xdr:cNvSpPr txBox="1"/>
      </xdr:nvSpPr>
      <xdr:spPr>
        <a:xfrm>
          <a:off x="13436111" y="170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112179</xdr:rowOff>
    </xdr:from>
    <xdr:to>
      <xdr:col>18</xdr:col>
      <xdr:colOff>492125</xdr:colOff>
      <xdr:row>99</xdr:row>
      <xdr:rowOff>42329</xdr:rowOff>
    </xdr:to>
    <xdr:sp macro="" textlink="">
      <xdr:nvSpPr>
        <xdr:cNvPr id="677" name="円/楕円 676"/>
        <xdr:cNvSpPr/>
      </xdr:nvSpPr>
      <xdr:spPr>
        <a:xfrm>
          <a:off x="12763500" y="1691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33456</xdr:rowOff>
    </xdr:from>
    <xdr:ext cx="534377" cy="259045"/>
    <xdr:sp macro="" textlink="">
      <xdr:nvSpPr>
        <xdr:cNvPr id="678" name="テキスト ボックス 677"/>
        <xdr:cNvSpPr txBox="1"/>
      </xdr:nvSpPr>
      <xdr:spPr>
        <a:xfrm>
          <a:off x="12547111" y="1700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03" name="直線コネクタ 70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06" name="直線コネクタ 70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09" name="直線コネクタ 70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12" name="直線コネクタ 71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2" name="円/楕円 72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23"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24" name="円/楕円 72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25" name="テキスト ボックス 72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26" name="円/楕円 72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27" name="テキスト ボックス 726"/>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28" name="円/楕円 72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29" name="テキスト ボックス 72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0" name="円/楕円 72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1" name="テキスト ボックス 73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28105</xdr:rowOff>
    </xdr:from>
    <xdr:to>
      <xdr:col>32</xdr:col>
      <xdr:colOff>187325</xdr:colOff>
      <xdr:row>59</xdr:row>
      <xdr:rowOff>28372</xdr:rowOff>
    </xdr:to>
    <xdr:cxnSp macro="">
      <xdr:nvCxnSpPr>
        <xdr:cNvPr id="760" name="直線コネクタ 759"/>
        <xdr:cNvCxnSpPr/>
      </xdr:nvCxnSpPr>
      <xdr:spPr>
        <a:xfrm>
          <a:off x="21323300" y="10143655"/>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27801</xdr:rowOff>
    </xdr:from>
    <xdr:to>
      <xdr:col>31</xdr:col>
      <xdr:colOff>34925</xdr:colOff>
      <xdr:row>59</xdr:row>
      <xdr:rowOff>28105</xdr:rowOff>
    </xdr:to>
    <xdr:cxnSp macro="">
      <xdr:nvCxnSpPr>
        <xdr:cNvPr id="763" name="直線コネクタ 762"/>
        <xdr:cNvCxnSpPr/>
      </xdr:nvCxnSpPr>
      <xdr:spPr>
        <a:xfrm>
          <a:off x="20434300" y="10143351"/>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27686</xdr:rowOff>
    </xdr:from>
    <xdr:to>
      <xdr:col>29</xdr:col>
      <xdr:colOff>517525</xdr:colOff>
      <xdr:row>59</xdr:row>
      <xdr:rowOff>27801</xdr:rowOff>
    </xdr:to>
    <xdr:cxnSp macro="">
      <xdr:nvCxnSpPr>
        <xdr:cNvPr id="766" name="直線コネクタ 765"/>
        <xdr:cNvCxnSpPr/>
      </xdr:nvCxnSpPr>
      <xdr:spPr>
        <a:xfrm>
          <a:off x="19545300" y="10143236"/>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27305</xdr:rowOff>
    </xdr:from>
    <xdr:to>
      <xdr:col>28</xdr:col>
      <xdr:colOff>314325</xdr:colOff>
      <xdr:row>59</xdr:row>
      <xdr:rowOff>27686</xdr:rowOff>
    </xdr:to>
    <xdr:cxnSp macro="">
      <xdr:nvCxnSpPr>
        <xdr:cNvPr id="769" name="直線コネクタ 768"/>
        <xdr:cNvCxnSpPr/>
      </xdr:nvCxnSpPr>
      <xdr:spPr>
        <a:xfrm>
          <a:off x="18656300" y="1014285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149022</xdr:rowOff>
    </xdr:from>
    <xdr:to>
      <xdr:col>32</xdr:col>
      <xdr:colOff>238125</xdr:colOff>
      <xdr:row>59</xdr:row>
      <xdr:rowOff>79172</xdr:rowOff>
    </xdr:to>
    <xdr:sp macro="" textlink="">
      <xdr:nvSpPr>
        <xdr:cNvPr id="779" name="円/楕円 778"/>
        <xdr:cNvSpPr/>
      </xdr:nvSpPr>
      <xdr:spPr>
        <a:xfrm>
          <a:off x="22110700" y="100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63949</xdr:rowOff>
    </xdr:from>
    <xdr:ext cx="378565" cy="259045"/>
    <xdr:sp macro="" textlink="">
      <xdr:nvSpPr>
        <xdr:cNvPr id="780" name="貸付金該当値テキスト"/>
        <xdr:cNvSpPr txBox="1"/>
      </xdr:nvSpPr>
      <xdr:spPr>
        <a:xfrm>
          <a:off x="22212300" y="1000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148755</xdr:rowOff>
    </xdr:from>
    <xdr:to>
      <xdr:col>31</xdr:col>
      <xdr:colOff>85725</xdr:colOff>
      <xdr:row>59</xdr:row>
      <xdr:rowOff>78905</xdr:rowOff>
    </xdr:to>
    <xdr:sp macro="" textlink="">
      <xdr:nvSpPr>
        <xdr:cNvPr id="781" name="円/楕円 780"/>
        <xdr:cNvSpPr/>
      </xdr:nvSpPr>
      <xdr:spPr>
        <a:xfrm>
          <a:off x="21272500" y="100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70032</xdr:rowOff>
    </xdr:from>
    <xdr:ext cx="378565" cy="259045"/>
    <xdr:sp macro="" textlink="">
      <xdr:nvSpPr>
        <xdr:cNvPr id="782" name="テキスト ボックス 781"/>
        <xdr:cNvSpPr txBox="1"/>
      </xdr:nvSpPr>
      <xdr:spPr>
        <a:xfrm>
          <a:off x="21134017" y="10185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148451</xdr:rowOff>
    </xdr:from>
    <xdr:to>
      <xdr:col>29</xdr:col>
      <xdr:colOff>568325</xdr:colOff>
      <xdr:row>59</xdr:row>
      <xdr:rowOff>78601</xdr:rowOff>
    </xdr:to>
    <xdr:sp macro="" textlink="">
      <xdr:nvSpPr>
        <xdr:cNvPr id="783" name="円/楕円 782"/>
        <xdr:cNvSpPr/>
      </xdr:nvSpPr>
      <xdr:spPr>
        <a:xfrm>
          <a:off x="20383500" y="100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69728</xdr:rowOff>
    </xdr:from>
    <xdr:ext cx="378565" cy="259045"/>
    <xdr:sp macro="" textlink="">
      <xdr:nvSpPr>
        <xdr:cNvPr id="784" name="テキスト ボックス 783"/>
        <xdr:cNvSpPr txBox="1"/>
      </xdr:nvSpPr>
      <xdr:spPr>
        <a:xfrm>
          <a:off x="20245017" y="10185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148336</xdr:rowOff>
    </xdr:from>
    <xdr:to>
      <xdr:col>28</xdr:col>
      <xdr:colOff>365125</xdr:colOff>
      <xdr:row>59</xdr:row>
      <xdr:rowOff>78486</xdr:rowOff>
    </xdr:to>
    <xdr:sp macro="" textlink="">
      <xdr:nvSpPr>
        <xdr:cNvPr id="785" name="円/楕円 784"/>
        <xdr:cNvSpPr/>
      </xdr:nvSpPr>
      <xdr:spPr>
        <a:xfrm>
          <a:off x="19494500" y="100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69613</xdr:rowOff>
    </xdr:from>
    <xdr:ext cx="378565" cy="259045"/>
    <xdr:sp macro="" textlink="">
      <xdr:nvSpPr>
        <xdr:cNvPr id="786" name="テキスト ボックス 785"/>
        <xdr:cNvSpPr txBox="1"/>
      </xdr:nvSpPr>
      <xdr:spPr>
        <a:xfrm>
          <a:off x="19356017" y="10185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147955</xdr:rowOff>
    </xdr:from>
    <xdr:to>
      <xdr:col>27</xdr:col>
      <xdr:colOff>161925</xdr:colOff>
      <xdr:row>59</xdr:row>
      <xdr:rowOff>78105</xdr:rowOff>
    </xdr:to>
    <xdr:sp macro="" textlink="">
      <xdr:nvSpPr>
        <xdr:cNvPr id="787" name="円/楕円 786"/>
        <xdr:cNvSpPr/>
      </xdr:nvSpPr>
      <xdr:spPr>
        <a:xfrm>
          <a:off x="18605500" y="100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69232</xdr:rowOff>
    </xdr:from>
    <xdr:ext cx="378565" cy="259045"/>
    <xdr:sp macro="" textlink="">
      <xdr:nvSpPr>
        <xdr:cNvPr id="788" name="テキスト ボックス 787"/>
        <xdr:cNvSpPr txBox="1"/>
      </xdr:nvSpPr>
      <xdr:spPr>
        <a:xfrm>
          <a:off x="18467017" y="10184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145777</xdr:rowOff>
    </xdr:from>
    <xdr:to>
      <xdr:col>32</xdr:col>
      <xdr:colOff>187325</xdr:colOff>
      <xdr:row>78</xdr:row>
      <xdr:rowOff>47059</xdr:rowOff>
    </xdr:to>
    <xdr:cxnSp macro="">
      <xdr:nvCxnSpPr>
        <xdr:cNvPr id="818" name="直線コネクタ 817"/>
        <xdr:cNvCxnSpPr/>
      </xdr:nvCxnSpPr>
      <xdr:spPr>
        <a:xfrm>
          <a:off x="21323300" y="13347427"/>
          <a:ext cx="838200" cy="7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145777</xdr:rowOff>
    </xdr:from>
    <xdr:to>
      <xdr:col>31</xdr:col>
      <xdr:colOff>34925</xdr:colOff>
      <xdr:row>78</xdr:row>
      <xdr:rowOff>20810</xdr:rowOff>
    </xdr:to>
    <xdr:cxnSp macro="">
      <xdr:nvCxnSpPr>
        <xdr:cNvPr id="821" name="直線コネクタ 820"/>
        <xdr:cNvCxnSpPr/>
      </xdr:nvCxnSpPr>
      <xdr:spPr>
        <a:xfrm flipV="1">
          <a:off x="20434300" y="13347427"/>
          <a:ext cx="8890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21765</xdr:rowOff>
    </xdr:from>
    <xdr:ext cx="534377" cy="259045"/>
    <xdr:sp macro="" textlink="">
      <xdr:nvSpPr>
        <xdr:cNvPr id="823" name="テキスト ボックス 822"/>
        <xdr:cNvSpPr txBox="1"/>
      </xdr:nvSpPr>
      <xdr:spPr>
        <a:xfrm>
          <a:off x="21056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159759</xdr:rowOff>
    </xdr:from>
    <xdr:to>
      <xdr:col>29</xdr:col>
      <xdr:colOff>517525</xdr:colOff>
      <xdr:row>78</xdr:row>
      <xdr:rowOff>20810</xdr:rowOff>
    </xdr:to>
    <xdr:cxnSp macro="">
      <xdr:nvCxnSpPr>
        <xdr:cNvPr id="824" name="直線コネクタ 823"/>
        <xdr:cNvCxnSpPr/>
      </xdr:nvCxnSpPr>
      <xdr:spPr>
        <a:xfrm>
          <a:off x="19545300" y="13361409"/>
          <a:ext cx="889000" cy="3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6" name="テキスト ボックス 825"/>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144120</xdr:rowOff>
    </xdr:from>
    <xdr:to>
      <xdr:col>28</xdr:col>
      <xdr:colOff>314325</xdr:colOff>
      <xdr:row>77</xdr:row>
      <xdr:rowOff>159759</xdr:rowOff>
    </xdr:to>
    <xdr:cxnSp macro="">
      <xdr:nvCxnSpPr>
        <xdr:cNvPr id="827" name="直線コネクタ 826"/>
        <xdr:cNvCxnSpPr/>
      </xdr:nvCxnSpPr>
      <xdr:spPr>
        <a:xfrm>
          <a:off x="18656300" y="13345770"/>
          <a:ext cx="889000" cy="1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29" name="テキスト ボックス 828"/>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1" name="テキスト ボックス 830"/>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167709</xdr:rowOff>
    </xdr:from>
    <xdr:to>
      <xdr:col>32</xdr:col>
      <xdr:colOff>238125</xdr:colOff>
      <xdr:row>78</xdr:row>
      <xdr:rowOff>97859</xdr:rowOff>
    </xdr:to>
    <xdr:sp macro="" textlink="">
      <xdr:nvSpPr>
        <xdr:cNvPr id="837" name="円/楕円 836"/>
        <xdr:cNvSpPr/>
      </xdr:nvSpPr>
      <xdr:spPr>
        <a:xfrm>
          <a:off x="22110700" y="133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82636</xdr:rowOff>
    </xdr:from>
    <xdr:ext cx="534377" cy="259045"/>
    <xdr:sp macro="" textlink="">
      <xdr:nvSpPr>
        <xdr:cNvPr id="838" name="繰出金該当値テキスト"/>
        <xdr:cNvSpPr txBox="1"/>
      </xdr:nvSpPr>
      <xdr:spPr>
        <a:xfrm>
          <a:off x="22212300" y="1328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28,863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94977</xdr:rowOff>
    </xdr:from>
    <xdr:to>
      <xdr:col>31</xdr:col>
      <xdr:colOff>85725</xdr:colOff>
      <xdr:row>78</xdr:row>
      <xdr:rowOff>25127</xdr:rowOff>
    </xdr:to>
    <xdr:sp macro="" textlink="">
      <xdr:nvSpPr>
        <xdr:cNvPr id="839" name="円/楕円 838"/>
        <xdr:cNvSpPr/>
      </xdr:nvSpPr>
      <xdr:spPr>
        <a:xfrm>
          <a:off x="21272500" y="132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16254</xdr:rowOff>
    </xdr:from>
    <xdr:ext cx="534377" cy="259045"/>
    <xdr:sp macro="" textlink="">
      <xdr:nvSpPr>
        <xdr:cNvPr id="840" name="テキスト ボックス 839"/>
        <xdr:cNvSpPr txBox="1"/>
      </xdr:nvSpPr>
      <xdr:spPr>
        <a:xfrm>
          <a:off x="21056111" y="1338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141460</xdr:rowOff>
    </xdr:from>
    <xdr:to>
      <xdr:col>29</xdr:col>
      <xdr:colOff>568325</xdr:colOff>
      <xdr:row>78</xdr:row>
      <xdr:rowOff>71610</xdr:rowOff>
    </xdr:to>
    <xdr:sp macro="" textlink="">
      <xdr:nvSpPr>
        <xdr:cNvPr id="841" name="円/楕円 840"/>
        <xdr:cNvSpPr/>
      </xdr:nvSpPr>
      <xdr:spPr>
        <a:xfrm>
          <a:off x="20383500" y="133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62737</xdr:rowOff>
    </xdr:from>
    <xdr:ext cx="534377" cy="259045"/>
    <xdr:sp macro="" textlink="">
      <xdr:nvSpPr>
        <xdr:cNvPr id="842" name="テキスト ボックス 841"/>
        <xdr:cNvSpPr txBox="1"/>
      </xdr:nvSpPr>
      <xdr:spPr>
        <a:xfrm>
          <a:off x="20167111" y="1343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108959</xdr:rowOff>
    </xdr:from>
    <xdr:to>
      <xdr:col>28</xdr:col>
      <xdr:colOff>365125</xdr:colOff>
      <xdr:row>78</xdr:row>
      <xdr:rowOff>39109</xdr:rowOff>
    </xdr:to>
    <xdr:sp macro="" textlink="">
      <xdr:nvSpPr>
        <xdr:cNvPr id="843" name="円/楕円 842"/>
        <xdr:cNvSpPr/>
      </xdr:nvSpPr>
      <xdr:spPr>
        <a:xfrm>
          <a:off x="19494500" y="133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30236</xdr:rowOff>
    </xdr:from>
    <xdr:ext cx="534377" cy="259045"/>
    <xdr:sp macro="" textlink="">
      <xdr:nvSpPr>
        <xdr:cNvPr id="844" name="テキスト ボックス 843"/>
        <xdr:cNvSpPr txBox="1"/>
      </xdr:nvSpPr>
      <xdr:spPr>
        <a:xfrm>
          <a:off x="19278111" y="1340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93320</xdr:rowOff>
    </xdr:from>
    <xdr:to>
      <xdr:col>27</xdr:col>
      <xdr:colOff>161925</xdr:colOff>
      <xdr:row>78</xdr:row>
      <xdr:rowOff>23470</xdr:rowOff>
    </xdr:to>
    <xdr:sp macro="" textlink="">
      <xdr:nvSpPr>
        <xdr:cNvPr id="845" name="円/楕円 844"/>
        <xdr:cNvSpPr/>
      </xdr:nvSpPr>
      <xdr:spPr>
        <a:xfrm>
          <a:off x="18605500" y="132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14597</xdr:rowOff>
    </xdr:from>
    <xdr:ext cx="534377" cy="259045"/>
    <xdr:sp macro="" textlink="">
      <xdr:nvSpPr>
        <xdr:cNvPr id="846" name="テキスト ボックス 845"/>
        <xdr:cNvSpPr txBox="1"/>
      </xdr:nvSpPr>
      <xdr:spPr>
        <a:xfrm>
          <a:off x="18389111" y="1338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歳入歳出総額は住民１人当たり３１３，７６５円となっている。</a:t>
          </a:r>
          <a:endParaRPr kumimoji="1" lang="en-US" altLang="ja-JP" sz="1300">
            <a:latin typeface="ＭＳ Ｐゴシック"/>
          </a:endParaRPr>
        </a:p>
        <a:p>
          <a:r>
            <a:rPr kumimoji="1" lang="ja-JP" altLang="en-US" sz="1300">
              <a:latin typeface="ＭＳ Ｐゴシック"/>
            </a:rPr>
            <a:t>　主な構成項目である、人件費や物件費、扶助費については、類似団体と比較し低い傾向にある。</a:t>
          </a:r>
          <a:endParaRPr kumimoji="1" lang="en-US" altLang="ja-JP" sz="1300">
            <a:latin typeface="ＭＳ Ｐゴシック"/>
          </a:endParaRPr>
        </a:p>
        <a:p>
          <a:r>
            <a:rPr kumimoji="1" lang="ja-JP" altLang="en-US" sz="1300">
              <a:latin typeface="ＭＳ Ｐゴシック"/>
            </a:rPr>
            <a:t>　当市においては、いまだに人口が増加傾向にあることから、今後も事務量が増加することが見込まれること、また今後着実に進行していく高齢化社会による扶助費等の増加を踏まえ、今後も事業の精査を徹底し事業費の減少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71,048
69,800
3,166.00
22,914,867
22,292,382
596,142
12,132,275
16,205,025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31.9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88036</xdr:rowOff>
    </xdr:from>
    <xdr:to>
      <xdr:col>6</xdr:col>
      <xdr:colOff>511175</xdr:colOff>
      <xdr:row>38</xdr:row>
      <xdr:rowOff>112725</xdr:rowOff>
    </xdr:to>
    <xdr:cxnSp macro="">
      <xdr:nvCxnSpPr>
        <xdr:cNvPr id="59" name="直線コネクタ 58"/>
        <xdr:cNvCxnSpPr/>
      </xdr:nvCxnSpPr>
      <xdr:spPr>
        <a:xfrm flipV="1">
          <a:off x="3797300" y="6603136"/>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109068</xdr:rowOff>
    </xdr:from>
    <xdr:to>
      <xdr:col>5</xdr:col>
      <xdr:colOff>358775</xdr:colOff>
      <xdr:row>38</xdr:row>
      <xdr:rowOff>112725</xdr:rowOff>
    </xdr:to>
    <xdr:cxnSp macro="">
      <xdr:nvCxnSpPr>
        <xdr:cNvPr id="62" name="直線コネクタ 61"/>
        <xdr:cNvCxnSpPr/>
      </xdr:nvCxnSpPr>
      <xdr:spPr>
        <a:xfrm>
          <a:off x="2908300" y="662416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84497</xdr:rowOff>
    </xdr:from>
    <xdr:ext cx="469744" cy="259045"/>
    <xdr:sp macro="" textlink="">
      <xdr:nvSpPr>
        <xdr:cNvPr id="64" name="テキスト ボックス 63"/>
        <xdr:cNvSpPr txBox="1"/>
      </xdr:nvSpPr>
      <xdr:spPr>
        <a:xfrm>
          <a:off x="3562427"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67463</xdr:rowOff>
    </xdr:from>
    <xdr:to>
      <xdr:col>4</xdr:col>
      <xdr:colOff>155575</xdr:colOff>
      <xdr:row>38</xdr:row>
      <xdr:rowOff>109068</xdr:rowOff>
    </xdr:to>
    <xdr:cxnSp macro="">
      <xdr:nvCxnSpPr>
        <xdr:cNvPr id="65" name="直線コネクタ 64"/>
        <xdr:cNvCxnSpPr/>
      </xdr:nvCxnSpPr>
      <xdr:spPr>
        <a:xfrm>
          <a:off x="2019300" y="6582563"/>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68834</xdr:rowOff>
    </xdr:from>
    <xdr:to>
      <xdr:col>2</xdr:col>
      <xdr:colOff>638175</xdr:colOff>
      <xdr:row>38</xdr:row>
      <xdr:rowOff>67463</xdr:rowOff>
    </xdr:to>
    <xdr:cxnSp macro="">
      <xdr:nvCxnSpPr>
        <xdr:cNvPr id="68" name="直線コネクタ 67"/>
        <xdr:cNvCxnSpPr/>
      </xdr:nvCxnSpPr>
      <xdr:spPr>
        <a:xfrm>
          <a:off x="1130300" y="6412484"/>
          <a:ext cx="889000" cy="17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37236</xdr:rowOff>
    </xdr:from>
    <xdr:to>
      <xdr:col>6</xdr:col>
      <xdr:colOff>561975</xdr:colOff>
      <xdr:row>38</xdr:row>
      <xdr:rowOff>138836</xdr:rowOff>
    </xdr:to>
    <xdr:sp macro="" textlink="">
      <xdr:nvSpPr>
        <xdr:cNvPr id="78" name="円/楕円 77"/>
        <xdr:cNvSpPr/>
      </xdr:nvSpPr>
      <xdr:spPr>
        <a:xfrm>
          <a:off x="4584700" y="65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123613</xdr:rowOff>
    </xdr:from>
    <xdr:ext cx="469744" cy="259045"/>
    <xdr:sp macro="" textlink="">
      <xdr:nvSpPr>
        <xdr:cNvPr id="79" name="議会費該当値テキスト"/>
        <xdr:cNvSpPr txBox="1"/>
      </xdr:nvSpPr>
      <xdr:spPr>
        <a:xfrm>
          <a:off x="4686300" y="646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61925</xdr:rowOff>
    </xdr:from>
    <xdr:to>
      <xdr:col>5</xdr:col>
      <xdr:colOff>409575</xdr:colOff>
      <xdr:row>38</xdr:row>
      <xdr:rowOff>163525</xdr:rowOff>
    </xdr:to>
    <xdr:sp macro="" textlink="">
      <xdr:nvSpPr>
        <xdr:cNvPr id="80" name="円/楕円 79"/>
        <xdr:cNvSpPr/>
      </xdr:nvSpPr>
      <xdr:spPr>
        <a:xfrm>
          <a:off x="3746500" y="65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154652</xdr:rowOff>
    </xdr:from>
    <xdr:ext cx="469744" cy="259045"/>
    <xdr:sp macro="" textlink="">
      <xdr:nvSpPr>
        <xdr:cNvPr id="81" name="テキスト ボックス 80"/>
        <xdr:cNvSpPr txBox="1"/>
      </xdr:nvSpPr>
      <xdr:spPr>
        <a:xfrm>
          <a:off x="3562427" y="666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58268</xdr:rowOff>
    </xdr:from>
    <xdr:to>
      <xdr:col>4</xdr:col>
      <xdr:colOff>206375</xdr:colOff>
      <xdr:row>38</xdr:row>
      <xdr:rowOff>159868</xdr:rowOff>
    </xdr:to>
    <xdr:sp macro="" textlink="">
      <xdr:nvSpPr>
        <xdr:cNvPr id="82" name="円/楕円 81"/>
        <xdr:cNvSpPr/>
      </xdr:nvSpPr>
      <xdr:spPr>
        <a:xfrm>
          <a:off x="2857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150995</xdr:rowOff>
    </xdr:from>
    <xdr:ext cx="469744" cy="259045"/>
    <xdr:sp macro="" textlink="">
      <xdr:nvSpPr>
        <xdr:cNvPr id="83" name="テキスト ボックス 82"/>
        <xdr:cNvSpPr txBox="1"/>
      </xdr:nvSpPr>
      <xdr:spPr>
        <a:xfrm>
          <a:off x="2673427" y="66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16663</xdr:rowOff>
    </xdr:from>
    <xdr:to>
      <xdr:col>3</xdr:col>
      <xdr:colOff>3175</xdr:colOff>
      <xdr:row>38</xdr:row>
      <xdr:rowOff>118263</xdr:rowOff>
    </xdr:to>
    <xdr:sp macro="" textlink="">
      <xdr:nvSpPr>
        <xdr:cNvPr id="84" name="円/楕円 83"/>
        <xdr:cNvSpPr/>
      </xdr:nvSpPr>
      <xdr:spPr>
        <a:xfrm>
          <a:off x="1968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109390</xdr:rowOff>
    </xdr:from>
    <xdr:ext cx="469744" cy="259045"/>
    <xdr:sp macro="" textlink="">
      <xdr:nvSpPr>
        <xdr:cNvPr id="85" name="テキスト ボックス 84"/>
        <xdr:cNvSpPr txBox="1"/>
      </xdr:nvSpPr>
      <xdr:spPr>
        <a:xfrm>
          <a:off x="1784427" y="66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18034</xdr:rowOff>
    </xdr:from>
    <xdr:to>
      <xdr:col>1</xdr:col>
      <xdr:colOff>485775</xdr:colOff>
      <xdr:row>37</xdr:row>
      <xdr:rowOff>119634</xdr:rowOff>
    </xdr:to>
    <xdr:sp macro="" textlink="">
      <xdr:nvSpPr>
        <xdr:cNvPr id="86" name="円/楕円 85"/>
        <xdr:cNvSpPr/>
      </xdr:nvSpPr>
      <xdr:spPr>
        <a:xfrm>
          <a:off x="1079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110761</xdr:rowOff>
    </xdr:from>
    <xdr:ext cx="469744" cy="259045"/>
    <xdr:sp macro="" textlink="">
      <xdr:nvSpPr>
        <xdr:cNvPr id="87" name="テキスト ボックス 86"/>
        <xdr:cNvSpPr txBox="1"/>
      </xdr:nvSpPr>
      <xdr:spPr>
        <a:xfrm>
          <a:off x="895427"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91240</xdr:rowOff>
    </xdr:from>
    <xdr:to>
      <xdr:col>6</xdr:col>
      <xdr:colOff>511175</xdr:colOff>
      <xdr:row>58</xdr:row>
      <xdr:rowOff>124397</xdr:rowOff>
    </xdr:to>
    <xdr:cxnSp macro="">
      <xdr:nvCxnSpPr>
        <xdr:cNvPr id="118" name="直線コネクタ 117"/>
        <xdr:cNvCxnSpPr/>
      </xdr:nvCxnSpPr>
      <xdr:spPr>
        <a:xfrm flipV="1">
          <a:off x="3797300" y="10035340"/>
          <a:ext cx="838200" cy="3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124139</xdr:rowOff>
    </xdr:from>
    <xdr:to>
      <xdr:col>5</xdr:col>
      <xdr:colOff>358775</xdr:colOff>
      <xdr:row>58</xdr:row>
      <xdr:rowOff>124397</xdr:rowOff>
    </xdr:to>
    <xdr:cxnSp macro="">
      <xdr:nvCxnSpPr>
        <xdr:cNvPr id="121" name="直線コネクタ 120"/>
        <xdr:cNvCxnSpPr/>
      </xdr:nvCxnSpPr>
      <xdr:spPr>
        <a:xfrm>
          <a:off x="2908300" y="10068239"/>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122499</xdr:rowOff>
    </xdr:from>
    <xdr:to>
      <xdr:col>4</xdr:col>
      <xdr:colOff>155575</xdr:colOff>
      <xdr:row>58</xdr:row>
      <xdr:rowOff>124139</xdr:rowOff>
    </xdr:to>
    <xdr:cxnSp macro="">
      <xdr:nvCxnSpPr>
        <xdr:cNvPr id="124" name="直線コネクタ 123"/>
        <xdr:cNvCxnSpPr/>
      </xdr:nvCxnSpPr>
      <xdr:spPr>
        <a:xfrm>
          <a:off x="2019300" y="10066599"/>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122499</xdr:rowOff>
    </xdr:from>
    <xdr:to>
      <xdr:col>2</xdr:col>
      <xdr:colOff>638175</xdr:colOff>
      <xdr:row>58</xdr:row>
      <xdr:rowOff>124090</xdr:rowOff>
    </xdr:to>
    <xdr:cxnSp macro="">
      <xdr:nvCxnSpPr>
        <xdr:cNvPr id="127" name="直線コネクタ 126"/>
        <xdr:cNvCxnSpPr/>
      </xdr:nvCxnSpPr>
      <xdr:spPr>
        <a:xfrm flipV="1">
          <a:off x="1130300" y="10066599"/>
          <a:ext cx="889000" cy="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40440</xdr:rowOff>
    </xdr:from>
    <xdr:to>
      <xdr:col>6</xdr:col>
      <xdr:colOff>561975</xdr:colOff>
      <xdr:row>58</xdr:row>
      <xdr:rowOff>142040</xdr:rowOff>
    </xdr:to>
    <xdr:sp macro="" textlink="">
      <xdr:nvSpPr>
        <xdr:cNvPr id="137" name="円/楕円 136"/>
        <xdr:cNvSpPr/>
      </xdr:nvSpPr>
      <xdr:spPr>
        <a:xfrm>
          <a:off x="4584700" y="998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131720</xdr:rowOff>
    </xdr:from>
    <xdr:ext cx="534377" cy="259045"/>
    <xdr:sp macro="" textlink="">
      <xdr:nvSpPr>
        <xdr:cNvPr id="138" name="総務費該当値テキスト"/>
        <xdr:cNvSpPr txBox="1"/>
      </xdr:nvSpPr>
      <xdr:spPr>
        <a:xfrm>
          <a:off x="4686300" y="990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54,839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73597</xdr:rowOff>
    </xdr:from>
    <xdr:to>
      <xdr:col>5</xdr:col>
      <xdr:colOff>409575</xdr:colOff>
      <xdr:row>59</xdr:row>
      <xdr:rowOff>3747</xdr:rowOff>
    </xdr:to>
    <xdr:sp macro="" textlink="">
      <xdr:nvSpPr>
        <xdr:cNvPr id="139" name="円/楕円 138"/>
        <xdr:cNvSpPr/>
      </xdr:nvSpPr>
      <xdr:spPr>
        <a:xfrm>
          <a:off x="3746500" y="100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166324</xdr:rowOff>
    </xdr:from>
    <xdr:ext cx="534377" cy="259045"/>
    <xdr:sp macro="" textlink="">
      <xdr:nvSpPr>
        <xdr:cNvPr id="140" name="テキスト ボックス 139"/>
        <xdr:cNvSpPr txBox="1"/>
      </xdr:nvSpPr>
      <xdr:spPr>
        <a:xfrm>
          <a:off x="3530111" y="1011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73339</xdr:rowOff>
    </xdr:from>
    <xdr:to>
      <xdr:col>4</xdr:col>
      <xdr:colOff>206375</xdr:colOff>
      <xdr:row>59</xdr:row>
      <xdr:rowOff>3489</xdr:rowOff>
    </xdr:to>
    <xdr:sp macro="" textlink="">
      <xdr:nvSpPr>
        <xdr:cNvPr id="141" name="円/楕円 140"/>
        <xdr:cNvSpPr/>
      </xdr:nvSpPr>
      <xdr:spPr>
        <a:xfrm>
          <a:off x="2857500" y="1001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166066</xdr:rowOff>
    </xdr:from>
    <xdr:ext cx="534377" cy="259045"/>
    <xdr:sp macro="" textlink="">
      <xdr:nvSpPr>
        <xdr:cNvPr id="142" name="テキスト ボックス 141"/>
        <xdr:cNvSpPr txBox="1"/>
      </xdr:nvSpPr>
      <xdr:spPr>
        <a:xfrm>
          <a:off x="2641111" y="101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71699</xdr:rowOff>
    </xdr:from>
    <xdr:to>
      <xdr:col>3</xdr:col>
      <xdr:colOff>3175</xdr:colOff>
      <xdr:row>59</xdr:row>
      <xdr:rowOff>1849</xdr:rowOff>
    </xdr:to>
    <xdr:sp macro="" textlink="">
      <xdr:nvSpPr>
        <xdr:cNvPr id="143" name="円/楕円 142"/>
        <xdr:cNvSpPr/>
      </xdr:nvSpPr>
      <xdr:spPr>
        <a:xfrm>
          <a:off x="1968500" y="1001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164426</xdr:rowOff>
    </xdr:from>
    <xdr:ext cx="534377" cy="259045"/>
    <xdr:sp macro="" textlink="">
      <xdr:nvSpPr>
        <xdr:cNvPr id="144" name="テキスト ボックス 143"/>
        <xdr:cNvSpPr txBox="1"/>
      </xdr:nvSpPr>
      <xdr:spPr>
        <a:xfrm>
          <a:off x="1752111" y="1010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73290</xdr:rowOff>
    </xdr:from>
    <xdr:to>
      <xdr:col>1</xdr:col>
      <xdr:colOff>485775</xdr:colOff>
      <xdr:row>59</xdr:row>
      <xdr:rowOff>3440</xdr:rowOff>
    </xdr:to>
    <xdr:sp macro="" textlink="">
      <xdr:nvSpPr>
        <xdr:cNvPr id="145" name="円/楕円 144"/>
        <xdr:cNvSpPr/>
      </xdr:nvSpPr>
      <xdr:spPr>
        <a:xfrm>
          <a:off x="1079500" y="1001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166017</xdr:rowOff>
    </xdr:from>
    <xdr:ext cx="534377" cy="259045"/>
    <xdr:sp macro="" textlink="">
      <xdr:nvSpPr>
        <xdr:cNvPr id="146" name="テキスト ボックス 145"/>
        <xdr:cNvSpPr txBox="1"/>
      </xdr:nvSpPr>
      <xdr:spPr>
        <a:xfrm>
          <a:off x="863111" y="101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143836</xdr:rowOff>
    </xdr:from>
    <xdr:to>
      <xdr:col>6</xdr:col>
      <xdr:colOff>511175</xdr:colOff>
      <xdr:row>78</xdr:row>
      <xdr:rowOff>148369</xdr:rowOff>
    </xdr:to>
    <xdr:cxnSp macro="">
      <xdr:nvCxnSpPr>
        <xdr:cNvPr id="177" name="直線コネクタ 176"/>
        <xdr:cNvCxnSpPr/>
      </xdr:nvCxnSpPr>
      <xdr:spPr>
        <a:xfrm flipV="1">
          <a:off x="3797300" y="13516936"/>
          <a:ext cx="8382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148369</xdr:rowOff>
    </xdr:from>
    <xdr:to>
      <xdr:col>5</xdr:col>
      <xdr:colOff>358775</xdr:colOff>
      <xdr:row>78</xdr:row>
      <xdr:rowOff>155918</xdr:rowOff>
    </xdr:to>
    <xdr:cxnSp macro="">
      <xdr:nvCxnSpPr>
        <xdr:cNvPr id="180" name="直線コネクタ 179"/>
        <xdr:cNvCxnSpPr/>
      </xdr:nvCxnSpPr>
      <xdr:spPr>
        <a:xfrm flipV="1">
          <a:off x="2908300" y="13521469"/>
          <a:ext cx="889000" cy="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2" name="テキスト ボックス 181"/>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155918</xdr:rowOff>
    </xdr:from>
    <xdr:to>
      <xdr:col>4</xdr:col>
      <xdr:colOff>155575</xdr:colOff>
      <xdr:row>78</xdr:row>
      <xdr:rowOff>159009</xdr:rowOff>
    </xdr:to>
    <xdr:cxnSp macro="">
      <xdr:nvCxnSpPr>
        <xdr:cNvPr id="183" name="直線コネクタ 182"/>
        <xdr:cNvCxnSpPr/>
      </xdr:nvCxnSpPr>
      <xdr:spPr>
        <a:xfrm flipV="1">
          <a:off x="2019300" y="13529018"/>
          <a:ext cx="889000" cy="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5" name="テキスト ボックス 184"/>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156660</xdr:rowOff>
    </xdr:from>
    <xdr:to>
      <xdr:col>2</xdr:col>
      <xdr:colOff>638175</xdr:colOff>
      <xdr:row>78</xdr:row>
      <xdr:rowOff>159009</xdr:rowOff>
    </xdr:to>
    <xdr:cxnSp macro="">
      <xdr:nvCxnSpPr>
        <xdr:cNvPr id="186" name="直線コネクタ 185"/>
        <xdr:cNvCxnSpPr/>
      </xdr:nvCxnSpPr>
      <xdr:spPr>
        <a:xfrm>
          <a:off x="1130300" y="13529760"/>
          <a:ext cx="889000" cy="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22440</xdr:rowOff>
    </xdr:from>
    <xdr:ext cx="599010" cy="259045"/>
    <xdr:sp macro="" textlink="">
      <xdr:nvSpPr>
        <xdr:cNvPr id="188" name="テキスト ボックス 187"/>
        <xdr:cNvSpPr txBox="1"/>
      </xdr:nvSpPr>
      <xdr:spPr>
        <a:xfrm>
          <a:off x="1719794" y="132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23789</xdr:rowOff>
    </xdr:from>
    <xdr:ext cx="599010" cy="259045"/>
    <xdr:sp macro="" textlink="">
      <xdr:nvSpPr>
        <xdr:cNvPr id="190" name="テキスト ボックス 189"/>
        <xdr:cNvSpPr txBox="1"/>
      </xdr:nvSpPr>
      <xdr:spPr>
        <a:xfrm>
          <a:off x="830794"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93036</xdr:rowOff>
    </xdr:from>
    <xdr:to>
      <xdr:col>6</xdr:col>
      <xdr:colOff>561975</xdr:colOff>
      <xdr:row>79</xdr:row>
      <xdr:rowOff>23186</xdr:rowOff>
    </xdr:to>
    <xdr:sp macro="" textlink="">
      <xdr:nvSpPr>
        <xdr:cNvPr id="196" name="円/楕円 195"/>
        <xdr:cNvSpPr/>
      </xdr:nvSpPr>
      <xdr:spPr>
        <a:xfrm>
          <a:off x="4584700" y="1346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15021</xdr:rowOff>
    </xdr:from>
    <xdr:ext cx="599010" cy="259045"/>
    <xdr:sp macro="" textlink="">
      <xdr:nvSpPr>
        <xdr:cNvPr id="197" name="民生費該当値テキスト"/>
        <xdr:cNvSpPr txBox="1"/>
      </xdr:nvSpPr>
      <xdr:spPr>
        <a:xfrm>
          <a:off x="4686300" y="1338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116,201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97569</xdr:rowOff>
    </xdr:from>
    <xdr:to>
      <xdr:col>5</xdr:col>
      <xdr:colOff>409575</xdr:colOff>
      <xdr:row>79</xdr:row>
      <xdr:rowOff>27719</xdr:rowOff>
    </xdr:to>
    <xdr:sp macro="" textlink="">
      <xdr:nvSpPr>
        <xdr:cNvPr id="198" name="円/楕円 197"/>
        <xdr:cNvSpPr/>
      </xdr:nvSpPr>
      <xdr:spPr>
        <a:xfrm>
          <a:off x="3746500" y="134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18846</xdr:rowOff>
    </xdr:from>
    <xdr:ext cx="599010" cy="259045"/>
    <xdr:sp macro="" textlink="">
      <xdr:nvSpPr>
        <xdr:cNvPr id="199" name="テキスト ボックス 198"/>
        <xdr:cNvSpPr txBox="1"/>
      </xdr:nvSpPr>
      <xdr:spPr>
        <a:xfrm>
          <a:off x="3497794" y="1356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112,036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105118</xdr:rowOff>
    </xdr:from>
    <xdr:to>
      <xdr:col>4</xdr:col>
      <xdr:colOff>206375</xdr:colOff>
      <xdr:row>79</xdr:row>
      <xdr:rowOff>35268</xdr:rowOff>
    </xdr:to>
    <xdr:sp macro="" textlink="">
      <xdr:nvSpPr>
        <xdr:cNvPr id="200" name="円/楕円 199"/>
        <xdr:cNvSpPr/>
      </xdr:nvSpPr>
      <xdr:spPr>
        <a:xfrm>
          <a:off x="2857500" y="1347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26395</xdr:rowOff>
    </xdr:from>
    <xdr:ext cx="599010" cy="259045"/>
    <xdr:sp macro="" textlink="">
      <xdr:nvSpPr>
        <xdr:cNvPr id="201" name="テキスト ボックス 200"/>
        <xdr:cNvSpPr txBox="1"/>
      </xdr:nvSpPr>
      <xdr:spPr>
        <a:xfrm>
          <a:off x="2608794" y="1357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105,102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108209</xdr:rowOff>
    </xdr:from>
    <xdr:to>
      <xdr:col>3</xdr:col>
      <xdr:colOff>3175</xdr:colOff>
      <xdr:row>79</xdr:row>
      <xdr:rowOff>38359</xdr:rowOff>
    </xdr:to>
    <xdr:sp macro="" textlink="">
      <xdr:nvSpPr>
        <xdr:cNvPr id="202" name="円/楕円 201"/>
        <xdr:cNvSpPr/>
      </xdr:nvSpPr>
      <xdr:spPr>
        <a:xfrm>
          <a:off x="1968500" y="1348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29486</xdr:rowOff>
    </xdr:from>
    <xdr:ext cx="599010" cy="259045"/>
    <xdr:sp macro="" textlink="">
      <xdr:nvSpPr>
        <xdr:cNvPr id="203" name="テキスト ボックス 202"/>
        <xdr:cNvSpPr txBox="1"/>
      </xdr:nvSpPr>
      <xdr:spPr>
        <a:xfrm>
          <a:off x="1719794" y="135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102,262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105860</xdr:rowOff>
    </xdr:from>
    <xdr:to>
      <xdr:col>1</xdr:col>
      <xdr:colOff>485775</xdr:colOff>
      <xdr:row>79</xdr:row>
      <xdr:rowOff>36010</xdr:rowOff>
    </xdr:to>
    <xdr:sp macro="" textlink="">
      <xdr:nvSpPr>
        <xdr:cNvPr id="204" name="円/楕円 203"/>
        <xdr:cNvSpPr/>
      </xdr:nvSpPr>
      <xdr:spPr>
        <a:xfrm>
          <a:off x="1079500" y="134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27137</xdr:rowOff>
    </xdr:from>
    <xdr:ext cx="599010" cy="259045"/>
    <xdr:sp macro="" textlink="">
      <xdr:nvSpPr>
        <xdr:cNvPr id="205" name="テキスト ボックス 204"/>
        <xdr:cNvSpPr txBox="1"/>
      </xdr:nvSpPr>
      <xdr:spPr>
        <a:xfrm>
          <a:off x="830794" y="1357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53791</xdr:rowOff>
    </xdr:from>
    <xdr:to>
      <xdr:col>6</xdr:col>
      <xdr:colOff>511175</xdr:colOff>
      <xdr:row>98</xdr:row>
      <xdr:rowOff>64850</xdr:rowOff>
    </xdr:to>
    <xdr:cxnSp macro="">
      <xdr:nvCxnSpPr>
        <xdr:cNvPr id="236" name="直線コネクタ 235"/>
        <xdr:cNvCxnSpPr/>
      </xdr:nvCxnSpPr>
      <xdr:spPr>
        <a:xfrm flipV="1">
          <a:off x="3797300" y="16855891"/>
          <a:ext cx="8382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64632</xdr:rowOff>
    </xdr:from>
    <xdr:to>
      <xdr:col>5</xdr:col>
      <xdr:colOff>358775</xdr:colOff>
      <xdr:row>98</xdr:row>
      <xdr:rowOff>64850</xdr:rowOff>
    </xdr:to>
    <xdr:cxnSp macro="">
      <xdr:nvCxnSpPr>
        <xdr:cNvPr id="239" name="直線コネクタ 238"/>
        <xdr:cNvCxnSpPr/>
      </xdr:nvCxnSpPr>
      <xdr:spPr>
        <a:xfrm>
          <a:off x="2908300" y="16866732"/>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52451</xdr:rowOff>
    </xdr:from>
    <xdr:to>
      <xdr:col>4</xdr:col>
      <xdr:colOff>155575</xdr:colOff>
      <xdr:row>98</xdr:row>
      <xdr:rowOff>64632</xdr:rowOff>
    </xdr:to>
    <xdr:cxnSp macro="">
      <xdr:nvCxnSpPr>
        <xdr:cNvPr id="242" name="直線コネクタ 241"/>
        <xdr:cNvCxnSpPr/>
      </xdr:nvCxnSpPr>
      <xdr:spPr>
        <a:xfrm>
          <a:off x="2019300" y="16854551"/>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42991</xdr:rowOff>
    </xdr:from>
    <xdr:to>
      <xdr:col>2</xdr:col>
      <xdr:colOff>638175</xdr:colOff>
      <xdr:row>98</xdr:row>
      <xdr:rowOff>52451</xdr:rowOff>
    </xdr:to>
    <xdr:cxnSp macro="">
      <xdr:nvCxnSpPr>
        <xdr:cNvPr id="245" name="直線コネクタ 244"/>
        <xdr:cNvCxnSpPr/>
      </xdr:nvCxnSpPr>
      <xdr:spPr>
        <a:xfrm>
          <a:off x="1130300" y="16845091"/>
          <a:ext cx="8890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2991</xdr:rowOff>
    </xdr:from>
    <xdr:to>
      <xdr:col>6</xdr:col>
      <xdr:colOff>561975</xdr:colOff>
      <xdr:row>98</xdr:row>
      <xdr:rowOff>104591</xdr:rowOff>
    </xdr:to>
    <xdr:sp macro="" textlink="">
      <xdr:nvSpPr>
        <xdr:cNvPr id="255" name="円/楕円 254"/>
        <xdr:cNvSpPr/>
      </xdr:nvSpPr>
      <xdr:spPr>
        <a:xfrm>
          <a:off x="4584700" y="1680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89368</xdr:rowOff>
    </xdr:from>
    <xdr:ext cx="534377" cy="259045"/>
    <xdr:sp macro="" textlink="">
      <xdr:nvSpPr>
        <xdr:cNvPr id="256" name="衛生費該当値テキスト"/>
        <xdr:cNvSpPr txBox="1"/>
      </xdr:nvSpPr>
      <xdr:spPr>
        <a:xfrm>
          <a:off x="4686300" y="1672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19,892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14050</xdr:rowOff>
    </xdr:from>
    <xdr:to>
      <xdr:col>5</xdr:col>
      <xdr:colOff>409575</xdr:colOff>
      <xdr:row>98</xdr:row>
      <xdr:rowOff>115650</xdr:rowOff>
    </xdr:to>
    <xdr:sp macro="" textlink="">
      <xdr:nvSpPr>
        <xdr:cNvPr id="257" name="円/楕円 256"/>
        <xdr:cNvSpPr/>
      </xdr:nvSpPr>
      <xdr:spPr>
        <a:xfrm>
          <a:off x="3746500" y="168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106777</xdr:rowOff>
    </xdr:from>
    <xdr:ext cx="534377" cy="259045"/>
    <xdr:sp macro="" textlink="">
      <xdr:nvSpPr>
        <xdr:cNvPr id="258" name="テキスト ボックス 257"/>
        <xdr:cNvSpPr txBox="1"/>
      </xdr:nvSpPr>
      <xdr:spPr>
        <a:xfrm>
          <a:off x="3530111" y="1690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13832</xdr:rowOff>
    </xdr:from>
    <xdr:to>
      <xdr:col>4</xdr:col>
      <xdr:colOff>206375</xdr:colOff>
      <xdr:row>98</xdr:row>
      <xdr:rowOff>115432</xdr:rowOff>
    </xdr:to>
    <xdr:sp macro="" textlink="">
      <xdr:nvSpPr>
        <xdr:cNvPr id="259" name="円/楕円 258"/>
        <xdr:cNvSpPr/>
      </xdr:nvSpPr>
      <xdr:spPr>
        <a:xfrm>
          <a:off x="2857500" y="1681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106559</xdr:rowOff>
    </xdr:from>
    <xdr:ext cx="534377" cy="259045"/>
    <xdr:sp macro="" textlink="">
      <xdr:nvSpPr>
        <xdr:cNvPr id="260" name="テキスト ボックス 259"/>
        <xdr:cNvSpPr txBox="1"/>
      </xdr:nvSpPr>
      <xdr:spPr>
        <a:xfrm>
          <a:off x="2641111" y="1690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1651</xdr:rowOff>
    </xdr:from>
    <xdr:to>
      <xdr:col>3</xdr:col>
      <xdr:colOff>3175</xdr:colOff>
      <xdr:row>98</xdr:row>
      <xdr:rowOff>103251</xdr:rowOff>
    </xdr:to>
    <xdr:sp macro="" textlink="">
      <xdr:nvSpPr>
        <xdr:cNvPr id="261" name="円/楕円 260"/>
        <xdr:cNvSpPr/>
      </xdr:nvSpPr>
      <xdr:spPr>
        <a:xfrm>
          <a:off x="1968500" y="168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94378</xdr:rowOff>
    </xdr:from>
    <xdr:ext cx="534377" cy="259045"/>
    <xdr:sp macro="" textlink="">
      <xdr:nvSpPr>
        <xdr:cNvPr id="262" name="テキスト ボックス 261"/>
        <xdr:cNvSpPr txBox="1"/>
      </xdr:nvSpPr>
      <xdr:spPr>
        <a:xfrm>
          <a:off x="1752111" y="1689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163641</xdr:rowOff>
    </xdr:from>
    <xdr:to>
      <xdr:col>1</xdr:col>
      <xdr:colOff>485775</xdr:colOff>
      <xdr:row>98</xdr:row>
      <xdr:rowOff>93791</xdr:rowOff>
    </xdr:to>
    <xdr:sp macro="" textlink="">
      <xdr:nvSpPr>
        <xdr:cNvPr id="263" name="円/楕円 262"/>
        <xdr:cNvSpPr/>
      </xdr:nvSpPr>
      <xdr:spPr>
        <a:xfrm>
          <a:off x="1079500" y="1679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84918</xdr:rowOff>
    </xdr:from>
    <xdr:ext cx="534377" cy="259045"/>
    <xdr:sp macro="" textlink="">
      <xdr:nvSpPr>
        <xdr:cNvPr id="264" name="テキスト ボックス 263"/>
        <xdr:cNvSpPr txBox="1"/>
      </xdr:nvSpPr>
      <xdr:spPr>
        <a:xfrm>
          <a:off x="863111" y="168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105791</xdr:rowOff>
    </xdr:from>
    <xdr:to>
      <xdr:col>15</xdr:col>
      <xdr:colOff>180975</xdr:colOff>
      <xdr:row>38</xdr:row>
      <xdr:rowOff>144399</xdr:rowOff>
    </xdr:to>
    <xdr:cxnSp macro="">
      <xdr:nvCxnSpPr>
        <xdr:cNvPr id="293" name="直線コネクタ 292"/>
        <xdr:cNvCxnSpPr/>
      </xdr:nvCxnSpPr>
      <xdr:spPr>
        <a:xfrm>
          <a:off x="9639300" y="6620891"/>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75057</xdr:rowOff>
    </xdr:from>
    <xdr:to>
      <xdr:col>14</xdr:col>
      <xdr:colOff>28575</xdr:colOff>
      <xdr:row>38</xdr:row>
      <xdr:rowOff>105791</xdr:rowOff>
    </xdr:to>
    <xdr:cxnSp macro="">
      <xdr:nvCxnSpPr>
        <xdr:cNvPr id="296" name="直線コネクタ 295"/>
        <xdr:cNvCxnSpPr/>
      </xdr:nvCxnSpPr>
      <xdr:spPr>
        <a:xfrm>
          <a:off x="8750300" y="6590157"/>
          <a:ext cx="889000" cy="3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124714</xdr:rowOff>
    </xdr:from>
    <xdr:to>
      <xdr:col>12</xdr:col>
      <xdr:colOff>511175</xdr:colOff>
      <xdr:row>38</xdr:row>
      <xdr:rowOff>75057</xdr:rowOff>
    </xdr:to>
    <xdr:cxnSp macro="">
      <xdr:nvCxnSpPr>
        <xdr:cNvPr id="299" name="直線コネクタ 298"/>
        <xdr:cNvCxnSpPr/>
      </xdr:nvCxnSpPr>
      <xdr:spPr>
        <a:xfrm>
          <a:off x="7861300" y="6296914"/>
          <a:ext cx="889000" cy="29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124714</xdr:rowOff>
    </xdr:from>
    <xdr:to>
      <xdr:col>11</xdr:col>
      <xdr:colOff>307975</xdr:colOff>
      <xdr:row>36</xdr:row>
      <xdr:rowOff>166878</xdr:rowOff>
    </xdr:to>
    <xdr:cxnSp macro="">
      <xdr:nvCxnSpPr>
        <xdr:cNvPr id="302" name="直線コネクタ 301"/>
        <xdr:cNvCxnSpPr/>
      </xdr:nvCxnSpPr>
      <xdr:spPr>
        <a:xfrm flipV="1">
          <a:off x="6972300" y="6296914"/>
          <a:ext cx="889000" cy="4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17924</xdr:rowOff>
    </xdr:from>
    <xdr:ext cx="469744" cy="259045"/>
    <xdr:sp macro="" textlink="">
      <xdr:nvSpPr>
        <xdr:cNvPr id="304" name="テキスト ボックス 303"/>
        <xdr:cNvSpPr txBox="1"/>
      </xdr:nvSpPr>
      <xdr:spPr>
        <a:xfrm>
          <a:off x="7626427" y="653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93599</xdr:rowOff>
    </xdr:from>
    <xdr:to>
      <xdr:col>15</xdr:col>
      <xdr:colOff>231775</xdr:colOff>
      <xdr:row>39</xdr:row>
      <xdr:rowOff>23749</xdr:rowOff>
    </xdr:to>
    <xdr:sp macro="" textlink="">
      <xdr:nvSpPr>
        <xdr:cNvPr id="312" name="円/楕円 311"/>
        <xdr:cNvSpPr/>
      </xdr:nvSpPr>
      <xdr:spPr>
        <a:xfrm>
          <a:off x="10426700" y="66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8526</xdr:rowOff>
    </xdr:from>
    <xdr:ext cx="378565" cy="259045"/>
    <xdr:sp macro="" textlink="">
      <xdr:nvSpPr>
        <xdr:cNvPr id="313" name="労働費該当値テキスト"/>
        <xdr:cNvSpPr txBox="1"/>
      </xdr:nvSpPr>
      <xdr:spPr>
        <a:xfrm>
          <a:off x="10528300" y="6523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54991</xdr:rowOff>
    </xdr:from>
    <xdr:to>
      <xdr:col>14</xdr:col>
      <xdr:colOff>79375</xdr:colOff>
      <xdr:row>38</xdr:row>
      <xdr:rowOff>156591</xdr:rowOff>
    </xdr:to>
    <xdr:sp macro="" textlink="">
      <xdr:nvSpPr>
        <xdr:cNvPr id="314" name="円/楕円 313"/>
        <xdr:cNvSpPr/>
      </xdr:nvSpPr>
      <xdr:spPr>
        <a:xfrm>
          <a:off x="9588500" y="65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147718</xdr:rowOff>
    </xdr:from>
    <xdr:ext cx="378565" cy="259045"/>
    <xdr:sp macro="" textlink="">
      <xdr:nvSpPr>
        <xdr:cNvPr id="315" name="テキスト ボックス 314"/>
        <xdr:cNvSpPr txBox="1"/>
      </xdr:nvSpPr>
      <xdr:spPr>
        <a:xfrm>
          <a:off x="9450017" y="666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24257</xdr:rowOff>
    </xdr:from>
    <xdr:to>
      <xdr:col>12</xdr:col>
      <xdr:colOff>561975</xdr:colOff>
      <xdr:row>38</xdr:row>
      <xdr:rowOff>125857</xdr:rowOff>
    </xdr:to>
    <xdr:sp macro="" textlink="">
      <xdr:nvSpPr>
        <xdr:cNvPr id="316" name="円/楕円 315"/>
        <xdr:cNvSpPr/>
      </xdr:nvSpPr>
      <xdr:spPr>
        <a:xfrm>
          <a:off x="8699500" y="65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116984</xdr:rowOff>
    </xdr:from>
    <xdr:ext cx="469744" cy="259045"/>
    <xdr:sp macro="" textlink="">
      <xdr:nvSpPr>
        <xdr:cNvPr id="317" name="テキスト ボックス 316"/>
        <xdr:cNvSpPr txBox="1"/>
      </xdr:nvSpPr>
      <xdr:spPr>
        <a:xfrm>
          <a:off x="8515427" y="66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73914</xdr:rowOff>
    </xdr:from>
    <xdr:to>
      <xdr:col>11</xdr:col>
      <xdr:colOff>358775</xdr:colOff>
      <xdr:row>37</xdr:row>
      <xdr:rowOff>4064</xdr:rowOff>
    </xdr:to>
    <xdr:sp macro="" textlink="">
      <xdr:nvSpPr>
        <xdr:cNvPr id="318" name="円/楕円 317"/>
        <xdr:cNvSpPr/>
      </xdr:nvSpPr>
      <xdr:spPr>
        <a:xfrm>
          <a:off x="7810500" y="624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20591</xdr:rowOff>
    </xdr:from>
    <xdr:ext cx="469744" cy="259045"/>
    <xdr:sp macro="" textlink="">
      <xdr:nvSpPr>
        <xdr:cNvPr id="319" name="テキスト ボックス 318"/>
        <xdr:cNvSpPr txBox="1"/>
      </xdr:nvSpPr>
      <xdr:spPr>
        <a:xfrm>
          <a:off x="7626427" y="602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116078</xdr:rowOff>
    </xdr:from>
    <xdr:to>
      <xdr:col>10</xdr:col>
      <xdr:colOff>155575</xdr:colOff>
      <xdr:row>37</xdr:row>
      <xdr:rowOff>46228</xdr:rowOff>
    </xdr:to>
    <xdr:sp macro="" textlink="">
      <xdr:nvSpPr>
        <xdr:cNvPr id="320" name="円/楕円 319"/>
        <xdr:cNvSpPr/>
      </xdr:nvSpPr>
      <xdr:spPr>
        <a:xfrm>
          <a:off x="6921500" y="62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62755</xdr:rowOff>
    </xdr:from>
    <xdr:ext cx="469744" cy="259045"/>
    <xdr:sp macro="" textlink="">
      <xdr:nvSpPr>
        <xdr:cNvPr id="321" name="テキスト ボックス 320"/>
        <xdr:cNvSpPr txBox="1"/>
      </xdr:nvSpPr>
      <xdr:spPr>
        <a:xfrm>
          <a:off x="6737427"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82504</xdr:rowOff>
    </xdr:from>
    <xdr:to>
      <xdr:col>15</xdr:col>
      <xdr:colOff>180975</xdr:colOff>
      <xdr:row>59</xdr:row>
      <xdr:rowOff>83944</xdr:rowOff>
    </xdr:to>
    <xdr:cxnSp macro="">
      <xdr:nvCxnSpPr>
        <xdr:cNvPr id="352" name="直線コネクタ 351"/>
        <xdr:cNvCxnSpPr/>
      </xdr:nvCxnSpPr>
      <xdr:spPr>
        <a:xfrm>
          <a:off x="9639300" y="10198054"/>
          <a:ext cx="8382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82504</xdr:rowOff>
    </xdr:from>
    <xdr:to>
      <xdr:col>14</xdr:col>
      <xdr:colOff>28575</xdr:colOff>
      <xdr:row>59</xdr:row>
      <xdr:rowOff>85326</xdr:rowOff>
    </xdr:to>
    <xdr:cxnSp macro="">
      <xdr:nvCxnSpPr>
        <xdr:cNvPr id="355" name="直線コネクタ 354"/>
        <xdr:cNvCxnSpPr/>
      </xdr:nvCxnSpPr>
      <xdr:spPr>
        <a:xfrm flipV="1">
          <a:off x="8750300" y="10198054"/>
          <a:ext cx="889000" cy="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85326</xdr:rowOff>
    </xdr:from>
    <xdr:to>
      <xdr:col>12</xdr:col>
      <xdr:colOff>511175</xdr:colOff>
      <xdr:row>59</xdr:row>
      <xdr:rowOff>86175</xdr:rowOff>
    </xdr:to>
    <xdr:cxnSp macro="">
      <xdr:nvCxnSpPr>
        <xdr:cNvPr id="358" name="直線コネクタ 357"/>
        <xdr:cNvCxnSpPr/>
      </xdr:nvCxnSpPr>
      <xdr:spPr>
        <a:xfrm flipV="1">
          <a:off x="7861300" y="10200876"/>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120822</xdr:rowOff>
    </xdr:from>
    <xdr:ext cx="534377" cy="259045"/>
    <xdr:sp macro="" textlink="">
      <xdr:nvSpPr>
        <xdr:cNvPr id="360" name="テキスト ボックス 359"/>
        <xdr:cNvSpPr txBox="1"/>
      </xdr:nvSpPr>
      <xdr:spPr>
        <a:xfrm>
          <a:off x="8483111" y="98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86175</xdr:rowOff>
    </xdr:from>
    <xdr:to>
      <xdr:col>11</xdr:col>
      <xdr:colOff>307975</xdr:colOff>
      <xdr:row>59</xdr:row>
      <xdr:rowOff>87746</xdr:rowOff>
    </xdr:to>
    <xdr:cxnSp macro="">
      <xdr:nvCxnSpPr>
        <xdr:cNvPr id="361" name="直線コネクタ 360"/>
        <xdr:cNvCxnSpPr/>
      </xdr:nvCxnSpPr>
      <xdr:spPr>
        <a:xfrm flipV="1">
          <a:off x="6972300" y="10201725"/>
          <a:ext cx="889000" cy="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125404</xdr:rowOff>
    </xdr:from>
    <xdr:ext cx="534377" cy="259045"/>
    <xdr:sp macro="" textlink="">
      <xdr:nvSpPr>
        <xdr:cNvPr id="363" name="テキスト ボックス 362"/>
        <xdr:cNvSpPr txBox="1"/>
      </xdr:nvSpPr>
      <xdr:spPr>
        <a:xfrm>
          <a:off x="7594111" y="98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125711</xdr:rowOff>
    </xdr:from>
    <xdr:ext cx="534377" cy="259045"/>
    <xdr:sp macro="" textlink="">
      <xdr:nvSpPr>
        <xdr:cNvPr id="365" name="テキスト ボックス 364"/>
        <xdr:cNvSpPr txBox="1"/>
      </xdr:nvSpPr>
      <xdr:spPr>
        <a:xfrm>
          <a:off x="6705111" y="989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33144</xdr:rowOff>
    </xdr:from>
    <xdr:to>
      <xdr:col>15</xdr:col>
      <xdr:colOff>231775</xdr:colOff>
      <xdr:row>59</xdr:row>
      <xdr:rowOff>134744</xdr:rowOff>
    </xdr:to>
    <xdr:sp macro="" textlink="">
      <xdr:nvSpPr>
        <xdr:cNvPr id="371" name="円/楕円 370"/>
        <xdr:cNvSpPr/>
      </xdr:nvSpPr>
      <xdr:spPr>
        <a:xfrm>
          <a:off x="10426700" y="1014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119521</xdr:rowOff>
    </xdr:from>
    <xdr:ext cx="469744" cy="259045"/>
    <xdr:sp macro="" textlink="">
      <xdr:nvSpPr>
        <xdr:cNvPr id="372" name="農林水産業費該当値テキスト"/>
        <xdr:cNvSpPr txBox="1"/>
      </xdr:nvSpPr>
      <xdr:spPr>
        <a:xfrm>
          <a:off x="10528300" y="1006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31704</xdr:rowOff>
    </xdr:from>
    <xdr:to>
      <xdr:col>14</xdr:col>
      <xdr:colOff>79375</xdr:colOff>
      <xdr:row>59</xdr:row>
      <xdr:rowOff>133304</xdr:rowOff>
    </xdr:to>
    <xdr:sp macro="" textlink="">
      <xdr:nvSpPr>
        <xdr:cNvPr id="373" name="円/楕円 372"/>
        <xdr:cNvSpPr/>
      </xdr:nvSpPr>
      <xdr:spPr>
        <a:xfrm>
          <a:off x="9588500" y="1014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124431</xdr:rowOff>
    </xdr:from>
    <xdr:ext cx="469744" cy="259045"/>
    <xdr:sp macro="" textlink="">
      <xdr:nvSpPr>
        <xdr:cNvPr id="374" name="テキスト ボックス 373"/>
        <xdr:cNvSpPr txBox="1"/>
      </xdr:nvSpPr>
      <xdr:spPr>
        <a:xfrm>
          <a:off x="9404427" y="1023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34526</xdr:rowOff>
    </xdr:from>
    <xdr:to>
      <xdr:col>12</xdr:col>
      <xdr:colOff>561975</xdr:colOff>
      <xdr:row>59</xdr:row>
      <xdr:rowOff>136126</xdr:rowOff>
    </xdr:to>
    <xdr:sp macro="" textlink="">
      <xdr:nvSpPr>
        <xdr:cNvPr id="375" name="円/楕円 374"/>
        <xdr:cNvSpPr/>
      </xdr:nvSpPr>
      <xdr:spPr>
        <a:xfrm>
          <a:off x="8699500" y="101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127253</xdr:rowOff>
    </xdr:from>
    <xdr:ext cx="469744" cy="259045"/>
    <xdr:sp macro="" textlink="">
      <xdr:nvSpPr>
        <xdr:cNvPr id="376" name="テキスト ボックス 375"/>
        <xdr:cNvSpPr txBox="1"/>
      </xdr:nvSpPr>
      <xdr:spPr>
        <a:xfrm>
          <a:off x="8515427" y="102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35375</xdr:rowOff>
    </xdr:from>
    <xdr:to>
      <xdr:col>11</xdr:col>
      <xdr:colOff>358775</xdr:colOff>
      <xdr:row>59</xdr:row>
      <xdr:rowOff>136975</xdr:rowOff>
    </xdr:to>
    <xdr:sp macro="" textlink="">
      <xdr:nvSpPr>
        <xdr:cNvPr id="377" name="円/楕円 376"/>
        <xdr:cNvSpPr/>
      </xdr:nvSpPr>
      <xdr:spPr>
        <a:xfrm>
          <a:off x="7810500" y="101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128102</xdr:rowOff>
    </xdr:from>
    <xdr:ext cx="469744" cy="259045"/>
    <xdr:sp macro="" textlink="">
      <xdr:nvSpPr>
        <xdr:cNvPr id="378" name="テキスト ボックス 377"/>
        <xdr:cNvSpPr txBox="1"/>
      </xdr:nvSpPr>
      <xdr:spPr>
        <a:xfrm>
          <a:off x="7626427" y="1024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36946</xdr:rowOff>
    </xdr:from>
    <xdr:to>
      <xdr:col>10</xdr:col>
      <xdr:colOff>155575</xdr:colOff>
      <xdr:row>59</xdr:row>
      <xdr:rowOff>138546</xdr:rowOff>
    </xdr:to>
    <xdr:sp macro="" textlink="">
      <xdr:nvSpPr>
        <xdr:cNvPr id="379" name="円/楕円 378"/>
        <xdr:cNvSpPr/>
      </xdr:nvSpPr>
      <xdr:spPr>
        <a:xfrm>
          <a:off x="6921500" y="1015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129673</xdr:rowOff>
    </xdr:from>
    <xdr:ext cx="469744" cy="259045"/>
    <xdr:sp macro="" textlink="">
      <xdr:nvSpPr>
        <xdr:cNvPr id="380" name="テキスト ボックス 379"/>
        <xdr:cNvSpPr txBox="1"/>
      </xdr:nvSpPr>
      <xdr:spPr>
        <a:xfrm>
          <a:off x="6737427" y="1024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150444</xdr:rowOff>
    </xdr:from>
    <xdr:to>
      <xdr:col>15</xdr:col>
      <xdr:colOff>180340</xdr:colOff>
      <xdr:row>78</xdr:row>
      <xdr:rowOff>88402</xdr:rowOff>
    </xdr:to>
    <xdr:cxnSp macro="">
      <xdr:nvCxnSpPr>
        <xdr:cNvPr id="402" name="直線コネクタ 401"/>
        <xdr:cNvCxnSpPr/>
      </xdr:nvCxnSpPr>
      <xdr:spPr>
        <a:xfrm flipV="1">
          <a:off x="10475595" y="12323394"/>
          <a:ext cx="1270" cy="1138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92229</xdr:rowOff>
    </xdr:from>
    <xdr:ext cx="469744" cy="259045"/>
    <xdr:sp macro="" textlink="">
      <xdr:nvSpPr>
        <xdr:cNvPr id="403" name="商工費最小値テキスト"/>
        <xdr:cNvSpPr txBox="1"/>
      </xdr:nvSpPr>
      <xdr:spPr>
        <a:xfrm>
          <a:off x="10528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78</xdr:row>
      <xdr:rowOff>88402</xdr:rowOff>
    </xdr:from>
    <xdr:to>
      <xdr:col>15</xdr:col>
      <xdr:colOff>269875</xdr:colOff>
      <xdr:row>78</xdr:row>
      <xdr:rowOff>88402</xdr:rowOff>
    </xdr:to>
    <xdr:cxnSp macro="">
      <xdr:nvCxnSpPr>
        <xdr:cNvPr id="404" name="直線コネクタ 403"/>
        <xdr:cNvCxnSpPr/>
      </xdr:nvCxnSpPr>
      <xdr:spPr>
        <a:xfrm>
          <a:off x="10388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97121</xdr:rowOff>
    </xdr:from>
    <xdr:ext cx="534377" cy="259045"/>
    <xdr:sp macro="" textlink="">
      <xdr:nvSpPr>
        <xdr:cNvPr id="405" name="商工費最大値テキスト"/>
        <xdr:cNvSpPr txBox="1"/>
      </xdr:nvSpPr>
      <xdr:spPr>
        <a:xfrm>
          <a:off x="10528300" y="1209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71</xdr:row>
      <xdr:rowOff>150444</xdr:rowOff>
    </xdr:from>
    <xdr:to>
      <xdr:col>15</xdr:col>
      <xdr:colOff>269875</xdr:colOff>
      <xdr:row>71</xdr:row>
      <xdr:rowOff>150444</xdr:rowOff>
    </xdr:to>
    <xdr:cxnSp macro="">
      <xdr:nvCxnSpPr>
        <xdr:cNvPr id="406" name="直線コネクタ 405"/>
        <xdr:cNvCxnSpPr/>
      </xdr:nvCxnSpPr>
      <xdr:spPr>
        <a:xfrm>
          <a:off x="10388600" y="1232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87717</xdr:rowOff>
    </xdr:from>
    <xdr:to>
      <xdr:col>15</xdr:col>
      <xdr:colOff>180975</xdr:colOff>
      <xdr:row>78</xdr:row>
      <xdr:rowOff>120794</xdr:rowOff>
    </xdr:to>
    <xdr:cxnSp macro="">
      <xdr:nvCxnSpPr>
        <xdr:cNvPr id="407" name="直線コネクタ 406"/>
        <xdr:cNvCxnSpPr/>
      </xdr:nvCxnSpPr>
      <xdr:spPr>
        <a:xfrm flipV="1">
          <a:off x="9639300" y="13460817"/>
          <a:ext cx="838200" cy="3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139963</xdr:rowOff>
    </xdr:from>
    <xdr:ext cx="534377" cy="259045"/>
    <xdr:sp macro="" textlink="">
      <xdr:nvSpPr>
        <xdr:cNvPr id="408" name="商工費平均値テキスト"/>
        <xdr:cNvSpPr txBox="1"/>
      </xdr:nvSpPr>
      <xdr:spPr>
        <a:xfrm>
          <a:off x="10528300" y="12998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117086</xdr:rowOff>
    </xdr:from>
    <xdr:to>
      <xdr:col>15</xdr:col>
      <xdr:colOff>231775</xdr:colOff>
      <xdr:row>77</xdr:row>
      <xdr:rowOff>47236</xdr:rowOff>
    </xdr:to>
    <xdr:sp macro="" textlink="">
      <xdr:nvSpPr>
        <xdr:cNvPr id="409" name="フローチャート : 判断 408"/>
        <xdr:cNvSpPr/>
      </xdr:nvSpPr>
      <xdr:spPr>
        <a:xfrm>
          <a:off x="104267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119445</xdr:rowOff>
    </xdr:from>
    <xdr:to>
      <xdr:col>14</xdr:col>
      <xdr:colOff>28575</xdr:colOff>
      <xdr:row>78</xdr:row>
      <xdr:rowOff>120794</xdr:rowOff>
    </xdr:to>
    <xdr:cxnSp macro="">
      <xdr:nvCxnSpPr>
        <xdr:cNvPr id="410" name="直線コネクタ 409"/>
        <xdr:cNvCxnSpPr/>
      </xdr:nvCxnSpPr>
      <xdr:spPr>
        <a:xfrm>
          <a:off x="8750300" y="13492545"/>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11" name="フローチャート : 判断 410"/>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12" name="テキスト ボックス 411"/>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119445</xdr:rowOff>
    </xdr:from>
    <xdr:to>
      <xdr:col>12</xdr:col>
      <xdr:colOff>511175</xdr:colOff>
      <xdr:row>78</xdr:row>
      <xdr:rowOff>121252</xdr:rowOff>
    </xdr:to>
    <xdr:cxnSp macro="">
      <xdr:nvCxnSpPr>
        <xdr:cNvPr id="413" name="直線コネクタ 412"/>
        <xdr:cNvCxnSpPr/>
      </xdr:nvCxnSpPr>
      <xdr:spPr>
        <a:xfrm flipV="1">
          <a:off x="7861300" y="13492545"/>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4" name="フローチャート : 判断 413"/>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5" name="テキスト ボックス 414"/>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119080</xdr:rowOff>
    </xdr:from>
    <xdr:to>
      <xdr:col>11</xdr:col>
      <xdr:colOff>307975</xdr:colOff>
      <xdr:row>78</xdr:row>
      <xdr:rowOff>121252</xdr:rowOff>
    </xdr:to>
    <xdr:cxnSp macro="">
      <xdr:nvCxnSpPr>
        <xdr:cNvPr id="416" name="直線コネクタ 415"/>
        <xdr:cNvCxnSpPr/>
      </xdr:nvCxnSpPr>
      <xdr:spPr>
        <a:xfrm>
          <a:off x="6972300" y="1349218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7" name="フローチャート : 判断 416"/>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8" name="テキスト ボックス 417"/>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9" name="フローチャート : 判断 418"/>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20" name="テキスト ボックス 419"/>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36917</xdr:rowOff>
    </xdr:from>
    <xdr:to>
      <xdr:col>15</xdr:col>
      <xdr:colOff>231775</xdr:colOff>
      <xdr:row>78</xdr:row>
      <xdr:rowOff>138517</xdr:rowOff>
    </xdr:to>
    <xdr:sp macro="" textlink="">
      <xdr:nvSpPr>
        <xdr:cNvPr id="426" name="円/楕円 425"/>
        <xdr:cNvSpPr/>
      </xdr:nvSpPr>
      <xdr:spPr>
        <a:xfrm>
          <a:off x="10426700" y="1341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123294</xdr:rowOff>
    </xdr:from>
    <xdr:ext cx="469744" cy="259045"/>
    <xdr:sp macro="" textlink="">
      <xdr:nvSpPr>
        <xdr:cNvPr id="427" name="商工費該当値テキスト"/>
        <xdr:cNvSpPr txBox="1"/>
      </xdr:nvSpPr>
      <xdr:spPr>
        <a:xfrm>
          <a:off x="10528300" y="1332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69994</xdr:rowOff>
    </xdr:from>
    <xdr:to>
      <xdr:col>14</xdr:col>
      <xdr:colOff>79375</xdr:colOff>
      <xdr:row>79</xdr:row>
      <xdr:rowOff>144</xdr:rowOff>
    </xdr:to>
    <xdr:sp macro="" textlink="">
      <xdr:nvSpPr>
        <xdr:cNvPr id="428" name="円/楕円 427"/>
        <xdr:cNvSpPr/>
      </xdr:nvSpPr>
      <xdr:spPr>
        <a:xfrm>
          <a:off x="9588500" y="1344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162721</xdr:rowOff>
    </xdr:from>
    <xdr:ext cx="378565" cy="259045"/>
    <xdr:sp macro="" textlink="">
      <xdr:nvSpPr>
        <xdr:cNvPr id="429" name="テキスト ボックス 428"/>
        <xdr:cNvSpPr txBox="1"/>
      </xdr:nvSpPr>
      <xdr:spPr>
        <a:xfrm>
          <a:off x="9450017" y="13535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68645</xdr:rowOff>
    </xdr:from>
    <xdr:to>
      <xdr:col>12</xdr:col>
      <xdr:colOff>561975</xdr:colOff>
      <xdr:row>78</xdr:row>
      <xdr:rowOff>170245</xdr:rowOff>
    </xdr:to>
    <xdr:sp macro="" textlink="">
      <xdr:nvSpPr>
        <xdr:cNvPr id="430" name="円/楕円 429"/>
        <xdr:cNvSpPr/>
      </xdr:nvSpPr>
      <xdr:spPr>
        <a:xfrm>
          <a:off x="8699500" y="134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161372</xdr:rowOff>
    </xdr:from>
    <xdr:ext cx="378565" cy="259045"/>
    <xdr:sp macro="" textlink="">
      <xdr:nvSpPr>
        <xdr:cNvPr id="431" name="テキスト ボックス 430"/>
        <xdr:cNvSpPr txBox="1"/>
      </xdr:nvSpPr>
      <xdr:spPr>
        <a:xfrm>
          <a:off x="8561017" y="135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70452</xdr:rowOff>
    </xdr:from>
    <xdr:to>
      <xdr:col>11</xdr:col>
      <xdr:colOff>358775</xdr:colOff>
      <xdr:row>79</xdr:row>
      <xdr:rowOff>602</xdr:rowOff>
    </xdr:to>
    <xdr:sp macro="" textlink="">
      <xdr:nvSpPr>
        <xdr:cNvPr id="432" name="円/楕円 431"/>
        <xdr:cNvSpPr/>
      </xdr:nvSpPr>
      <xdr:spPr>
        <a:xfrm>
          <a:off x="7810500" y="134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163179</xdr:rowOff>
    </xdr:from>
    <xdr:ext cx="378565" cy="259045"/>
    <xdr:sp macro="" textlink="">
      <xdr:nvSpPr>
        <xdr:cNvPr id="433" name="テキスト ボックス 432"/>
        <xdr:cNvSpPr txBox="1"/>
      </xdr:nvSpPr>
      <xdr:spPr>
        <a:xfrm>
          <a:off x="7672017" y="1353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68280</xdr:rowOff>
    </xdr:from>
    <xdr:to>
      <xdr:col>10</xdr:col>
      <xdr:colOff>155575</xdr:colOff>
      <xdr:row>78</xdr:row>
      <xdr:rowOff>169880</xdr:rowOff>
    </xdr:to>
    <xdr:sp macro="" textlink="">
      <xdr:nvSpPr>
        <xdr:cNvPr id="434" name="円/楕円 433"/>
        <xdr:cNvSpPr/>
      </xdr:nvSpPr>
      <xdr:spPr>
        <a:xfrm>
          <a:off x="6921500" y="1344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161007</xdr:rowOff>
    </xdr:from>
    <xdr:ext cx="378565" cy="259045"/>
    <xdr:sp macro="" textlink="">
      <xdr:nvSpPr>
        <xdr:cNvPr id="435" name="テキスト ボックス 434"/>
        <xdr:cNvSpPr txBox="1"/>
      </xdr:nvSpPr>
      <xdr:spPr>
        <a:xfrm>
          <a:off x="6783017" y="13534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59" name="直線コネクタ 458"/>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0"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1" name="直線コネクタ 460"/>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2"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3" name="直線コネクタ 462"/>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168278</xdr:rowOff>
    </xdr:from>
    <xdr:to>
      <xdr:col>15</xdr:col>
      <xdr:colOff>180975</xdr:colOff>
      <xdr:row>98</xdr:row>
      <xdr:rowOff>171162</xdr:rowOff>
    </xdr:to>
    <xdr:cxnSp macro="">
      <xdr:nvCxnSpPr>
        <xdr:cNvPr id="464" name="直線コネクタ 463"/>
        <xdr:cNvCxnSpPr/>
      </xdr:nvCxnSpPr>
      <xdr:spPr>
        <a:xfrm flipV="1">
          <a:off x="9639300" y="16970378"/>
          <a:ext cx="8382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5"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66" name="フローチャート : 判断 465"/>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171162</xdr:rowOff>
    </xdr:from>
    <xdr:to>
      <xdr:col>14</xdr:col>
      <xdr:colOff>28575</xdr:colOff>
      <xdr:row>99</xdr:row>
      <xdr:rowOff>3153</xdr:rowOff>
    </xdr:to>
    <xdr:cxnSp macro="">
      <xdr:nvCxnSpPr>
        <xdr:cNvPr id="467" name="直線コネクタ 466"/>
        <xdr:cNvCxnSpPr/>
      </xdr:nvCxnSpPr>
      <xdr:spPr>
        <a:xfrm flipV="1">
          <a:off x="8750300" y="16973262"/>
          <a:ext cx="889000" cy="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68" name="フローチャート : 判断 467"/>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69" name="テキスト ボックス 468"/>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144453</xdr:rowOff>
    </xdr:from>
    <xdr:to>
      <xdr:col>12</xdr:col>
      <xdr:colOff>511175</xdr:colOff>
      <xdr:row>99</xdr:row>
      <xdr:rowOff>3153</xdr:rowOff>
    </xdr:to>
    <xdr:cxnSp macro="">
      <xdr:nvCxnSpPr>
        <xdr:cNvPr id="470" name="直線コネクタ 469"/>
        <xdr:cNvCxnSpPr/>
      </xdr:nvCxnSpPr>
      <xdr:spPr>
        <a:xfrm>
          <a:off x="7861300" y="16946553"/>
          <a:ext cx="889000" cy="3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1" name="フローチャート : 判断 470"/>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2" name="テキスト ボックス 471"/>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100895</xdr:rowOff>
    </xdr:from>
    <xdr:to>
      <xdr:col>11</xdr:col>
      <xdr:colOff>307975</xdr:colOff>
      <xdr:row>98</xdr:row>
      <xdr:rowOff>144453</xdr:rowOff>
    </xdr:to>
    <xdr:cxnSp macro="">
      <xdr:nvCxnSpPr>
        <xdr:cNvPr id="473" name="直線コネクタ 472"/>
        <xdr:cNvCxnSpPr/>
      </xdr:nvCxnSpPr>
      <xdr:spPr>
        <a:xfrm>
          <a:off x="6972300" y="16902995"/>
          <a:ext cx="889000" cy="4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4" name="フローチャート : 判断 473"/>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5" name="テキスト ボックス 474"/>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76" name="フローチャート : 判断 475"/>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77" name="テキスト ボックス 476"/>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117478</xdr:rowOff>
    </xdr:from>
    <xdr:to>
      <xdr:col>15</xdr:col>
      <xdr:colOff>231775</xdr:colOff>
      <xdr:row>99</xdr:row>
      <xdr:rowOff>47628</xdr:rowOff>
    </xdr:to>
    <xdr:sp macro="" textlink="">
      <xdr:nvSpPr>
        <xdr:cNvPr id="483" name="円/楕円 482"/>
        <xdr:cNvSpPr/>
      </xdr:nvSpPr>
      <xdr:spPr>
        <a:xfrm>
          <a:off x="10426700" y="1691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32405</xdr:rowOff>
    </xdr:from>
    <xdr:ext cx="534377" cy="259045"/>
    <xdr:sp macro="" textlink="">
      <xdr:nvSpPr>
        <xdr:cNvPr id="484" name="土木費該当値テキスト"/>
        <xdr:cNvSpPr txBox="1"/>
      </xdr:nvSpPr>
      <xdr:spPr>
        <a:xfrm>
          <a:off x="10528300" y="1683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24,998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120362</xdr:rowOff>
    </xdr:from>
    <xdr:to>
      <xdr:col>14</xdr:col>
      <xdr:colOff>79375</xdr:colOff>
      <xdr:row>99</xdr:row>
      <xdr:rowOff>50512</xdr:rowOff>
    </xdr:to>
    <xdr:sp macro="" textlink="">
      <xdr:nvSpPr>
        <xdr:cNvPr id="485" name="円/楕円 484"/>
        <xdr:cNvSpPr/>
      </xdr:nvSpPr>
      <xdr:spPr>
        <a:xfrm>
          <a:off x="9588500" y="1692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41639</xdr:rowOff>
    </xdr:from>
    <xdr:ext cx="534377" cy="259045"/>
    <xdr:sp macro="" textlink="">
      <xdr:nvSpPr>
        <xdr:cNvPr id="486" name="テキスト ボックス 485"/>
        <xdr:cNvSpPr txBox="1"/>
      </xdr:nvSpPr>
      <xdr:spPr>
        <a:xfrm>
          <a:off x="9372111" y="1701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123803</xdr:rowOff>
    </xdr:from>
    <xdr:to>
      <xdr:col>12</xdr:col>
      <xdr:colOff>561975</xdr:colOff>
      <xdr:row>99</xdr:row>
      <xdr:rowOff>53953</xdr:rowOff>
    </xdr:to>
    <xdr:sp macro="" textlink="">
      <xdr:nvSpPr>
        <xdr:cNvPr id="487" name="円/楕円 486"/>
        <xdr:cNvSpPr/>
      </xdr:nvSpPr>
      <xdr:spPr>
        <a:xfrm>
          <a:off x="8699500" y="1692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45080</xdr:rowOff>
    </xdr:from>
    <xdr:ext cx="534377" cy="259045"/>
    <xdr:sp macro="" textlink="">
      <xdr:nvSpPr>
        <xdr:cNvPr id="488" name="テキスト ボックス 487"/>
        <xdr:cNvSpPr txBox="1"/>
      </xdr:nvSpPr>
      <xdr:spPr>
        <a:xfrm>
          <a:off x="8483111" y="1701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93653</xdr:rowOff>
    </xdr:from>
    <xdr:to>
      <xdr:col>11</xdr:col>
      <xdr:colOff>358775</xdr:colOff>
      <xdr:row>99</xdr:row>
      <xdr:rowOff>23803</xdr:rowOff>
    </xdr:to>
    <xdr:sp macro="" textlink="">
      <xdr:nvSpPr>
        <xdr:cNvPr id="489" name="円/楕円 488"/>
        <xdr:cNvSpPr/>
      </xdr:nvSpPr>
      <xdr:spPr>
        <a:xfrm>
          <a:off x="7810500" y="168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14930</xdr:rowOff>
    </xdr:from>
    <xdr:ext cx="534377" cy="259045"/>
    <xdr:sp macro="" textlink="">
      <xdr:nvSpPr>
        <xdr:cNvPr id="490" name="テキスト ボックス 489"/>
        <xdr:cNvSpPr txBox="1"/>
      </xdr:nvSpPr>
      <xdr:spPr>
        <a:xfrm>
          <a:off x="7594111" y="1698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50095</xdr:rowOff>
    </xdr:from>
    <xdr:to>
      <xdr:col>10</xdr:col>
      <xdr:colOff>155575</xdr:colOff>
      <xdr:row>98</xdr:row>
      <xdr:rowOff>151695</xdr:rowOff>
    </xdr:to>
    <xdr:sp macro="" textlink="">
      <xdr:nvSpPr>
        <xdr:cNvPr id="491" name="円/楕円 490"/>
        <xdr:cNvSpPr/>
      </xdr:nvSpPr>
      <xdr:spPr>
        <a:xfrm>
          <a:off x="6921500" y="168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168222</xdr:rowOff>
    </xdr:from>
    <xdr:ext cx="534377" cy="259045"/>
    <xdr:sp macro="" textlink="">
      <xdr:nvSpPr>
        <xdr:cNvPr id="492" name="テキスト ボックス 491"/>
        <xdr:cNvSpPr txBox="1"/>
      </xdr:nvSpPr>
      <xdr:spPr>
        <a:xfrm>
          <a:off x="6705111" y="1662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16" name="直線コネクタ 515"/>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17"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18" name="直線コネクタ 517"/>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19"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0" name="直線コネクタ 519"/>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100971</xdr:rowOff>
    </xdr:from>
    <xdr:to>
      <xdr:col>23</xdr:col>
      <xdr:colOff>517525</xdr:colOff>
      <xdr:row>37</xdr:row>
      <xdr:rowOff>106038</xdr:rowOff>
    </xdr:to>
    <xdr:cxnSp macro="">
      <xdr:nvCxnSpPr>
        <xdr:cNvPr id="521" name="直線コネクタ 520"/>
        <xdr:cNvCxnSpPr/>
      </xdr:nvCxnSpPr>
      <xdr:spPr>
        <a:xfrm flipV="1">
          <a:off x="15481300" y="6444621"/>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2"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3" name="フローチャート : 判断 522"/>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75940</xdr:rowOff>
    </xdr:from>
    <xdr:to>
      <xdr:col>22</xdr:col>
      <xdr:colOff>365125</xdr:colOff>
      <xdr:row>37</xdr:row>
      <xdr:rowOff>106038</xdr:rowOff>
    </xdr:to>
    <xdr:cxnSp macro="">
      <xdr:nvCxnSpPr>
        <xdr:cNvPr id="524" name="直線コネクタ 523"/>
        <xdr:cNvCxnSpPr/>
      </xdr:nvCxnSpPr>
      <xdr:spPr>
        <a:xfrm>
          <a:off x="14592300" y="6419590"/>
          <a:ext cx="889000" cy="3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5" name="フローチャート : 判断 524"/>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26" name="テキスト ボックス 525"/>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75940</xdr:rowOff>
    </xdr:from>
    <xdr:to>
      <xdr:col>21</xdr:col>
      <xdr:colOff>161925</xdr:colOff>
      <xdr:row>37</xdr:row>
      <xdr:rowOff>108344</xdr:rowOff>
    </xdr:to>
    <xdr:cxnSp macro="">
      <xdr:nvCxnSpPr>
        <xdr:cNvPr id="527" name="直線コネクタ 526"/>
        <xdr:cNvCxnSpPr/>
      </xdr:nvCxnSpPr>
      <xdr:spPr>
        <a:xfrm flipV="1">
          <a:off x="13703300" y="6419590"/>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28" name="フローチャート : 判断 527"/>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29" name="テキスト ボックス 528"/>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108344</xdr:rowOff>
    </xdr:from>
    <xdr:to>
      <xdr:col>19</xdr:col>
      <xdr:colOff>644525</xdr:colOff>
      <xdr:row>37</xdr:row>
      <xdr:rowOff>108496</xdr:rowOff>
    </xdr:to>
    <xdr:cxnSp macro="">
      <xdr:nvCxnSpPr>
        <xdr:cNvPr id="530" name="直線コネクタ 529"/>
        <xdr:cNvCxnSpPr/>
      </xdr:nvCxnSpPr>
      <xdr:spPr>
        <a:xfrm flipV="1">
          <a:off x="12814300" y="645199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1" name="フローチャート : 判断 530"/>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153020</xdr:rowOff>
    </xdr:from>
    <xdr:ext cx="534377" cy="259045"/>
    <xdr:sp macro="" textlink="">
      <xdr:nvSpPr>
        <xdr:cNvPr id="532" name="テキスト ボックス 531"/>
        <xdr:cNvSpPr txBox="1"/>
      </xdr:nvSpPr>
      <xdr:spPr>
        <a:xfrm>
          <a:off x="13436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3" name="フローチャート : 判断 532"/>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34" name="テキスト ボックス 533"/>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50171</xdr:rowOff>
    </xdr:from>
    <xdr:to>
      <xdr:col>23</xdr:col>
      <xdr:colOff>568325</xdr:colOff>
      <xdr:row>37</xdr:row>
      <xdr:rowOff>151771</xdr:rowOff>
    </xdr:to>
    <xdr:sp macro="" textlink="">
      <xdr:nvSpPr>
        <xdr:cNvPr id="540" name="円/楕円 539"/>
        <xdr:cNvSpPr/>
      </xdr:nvSpPr>
      <xdr:spPr>
        <a:xfrm>
          <a:off x="16268700" y="639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136548</xdr:rowOff>
    </xdr:from>
    <xdr:ext cx="534377" cy="259045"/>
    <xdr:sp macro="" textlink="">
      <xdr:nvSpPr>
        <xdr:cNvPr id="541" name="消防費該当値テキスト"/>
        <xdr:cNvSpPr txBox="1"/>
      </xdr:nvSpPr>
      <xdr:spPr>
        <a:xfrm>
          <a:off x="16370300" y="63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15,033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55238</xdr:rowOff>
    </xdr:from>
    <xdr:to>
      <xdr:col>22</xdr:col>
      <xdr:colOff>415925</xdr:colOff>
      <xdr:row>37</xdr:row>
      <xdr:rowOff>156838</xdr:rowOff>
    </xdr:to>
    <xdr:sp macro="" textlink="">
      <xdr:nvSpPr>
        <xdr:cNvPr id="542" name="円/楕円 541"/>
        <xdr:cNvSpPr/>
      </xdr:nvSpPr>
      <xdr:spPr>
        <a:xfrm>
          <a:off x="15430500" y="63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147965</xdr:rowOff>
    </xdr:from>
    <xdr:ext cx="534377" cy="259045"/>
    <xdr:sp macro="" textlink="">
      <xdr:nvSpPr>
        <xdr:cNvPr id="543" name="テキスト ボックス 542"/>
        <xdr:cNvSpPr txBox="1"/>
      </xdr:nvSpPr>
      <xdr:spPr>
        <a:xfrm>
          <a:off x="15214111" y="649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25140</xdr:rowOff>
    </xdr:from>
    <xdr:to>
      <xdr:col>21</xdr:col>
      <xdr:colOff>212725</xdr:colOff>
      <xdr:row>37</xdr:row>
      <xdr:rowOff>126740</xdr:rowOff>
    </xdr:to>
    <xdr:sp macro="" textlink="">
      <xdr:nvSpPr>
        <xdr:cNvPr id="544" name="円/楕円 543"/>
        <xdr:cNvSpPr/>
      </xdr:nvSpPr>
      <xdr:spPr>
        <a:xfrm>
          <a:off x="14541500" y="636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117867</xdr:rowOff>
    </xdr:from>
    <xdr:ext cx="534377" cy="259045"/>
    <xdr:sp macro="" textlink="">
      <xdr:nvSpPr>
        <xdr:cNvPr id="545" name="テキスト ボックス 544"/>
        <xdr:cNvSpPr txBox="1"/>
      </xdr:nvSpPr>
      <xdr:spPr>
        <a:xfrm>
          <a:off x="14325111" y="64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57544</xdr:rowOff>
    </xdr:from>
    <xdr:to>
      <xdr:col>20</xdr:col>
      <xdr:colOff>9525</xdr:colOff>
      <xdr:row>37</xdr:row>
      <xdr:rowOff>159144</xdr:rowOff>
    </xdr:to>
    <xdr:sp macro="" textlink="">
      <xdr:nvSpPr>
        <xdr:cNvPr id="546" name="円/楕円 545"/>
        <xdr:cNvSpPr/>
      </xdr:nvSpPr>
      <xdr:spPr>
        <a:xfrm>
          <a:off x="13652500" y="640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150271</xdr:rowOff>
    </xdr:from>
    <xdr:ext cx="534377" cy="259045"/>
    <xdr:sp macro="" textlink="">
      <xdr:nvSpPr>
        <xdr:cNvPr id="547" name="テキスト ボックス 546"/>
        <xdr:cNvSpPr txBox="1"/>
      </xdr:nvSpPr>
      <xdr:spPr>
        <a:xfrm>
          <a:off x="13436111" y="649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57696</xdr:rowOff>
    </xdr:from>
    <xdr:to>
      <xdr:col>18</xdr:col>
      <xdr:colOff>492125</xdr:colOff>
      <xdr:row>37</xdr:row>
      <xdr:rowOff>159296</xdr:rowOff>
    </xdr:to>
    <xdr:sp macro="" textlink="">
      <xdr:nvSpPr>
        <xdr:cNvPr id="548" name="円/楕円 547"/>
        <xdr:cNvSpPr/>
      </xdr:nvSpPr>
      <xdr:spPr>
        <a:xfrm>
          <a:off x="12763500" y="64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150423</xdr:rowOff>
    </xdr:from>
    <xdr:ext cx="534377" cy="259045"/>
    <xdr:sp macro="" textlink="">
      <xdr:nvSpPr>
        <xdr:cNvPr id="549" name="テキスト ボックス 548"/>
        <xdr:cNvSpPr txBox="1"/>
      </xdr:nvSpPr>
      <xdr:spPr>
        <a:xfrm>
          <a:off x="12547111" y="649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4" name="直線コネクタ 573"/>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5"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76" name="直線コネクタ 575"/>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77"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78" name="直線コネクタ 577"/>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144176</xdr:rowOff>
    </xdr:from>
    <xdr:to>
      <xdr:col>23</xdr:col>
      <xdr:colOff>517525</xdr:colOff>
      <xdr:row>58</xdr:row>
      <xdr:rowOff>30220</xdr:rowOff>
    </xdr:to>
    <xdr:cxnSp macro="">
      <xdr:nvCxnSpPr>
        <xdr:cNvPr id="579" name="直線コネクタ 578"/>
        <xdr:cNvCxnSpPr/>
      </xdr:nvCxnSpPr>
      <xdr:spPr>
        <a:xfrm flipV="1">
          <a:off x="15481300" y="9573926"/>
          <a:ext cx="838200" cy="40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0"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1" name="フローチャート : 判断 580"/>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118021</xdr:rowOff>
    </xdr:from>
    <xdr:to>
      <xdr:col>22</xdr:col>
      <xdr:colOff>365125</xdr:colOff>
      <xdr:row>58</xdr:row>
      <xdr:rowOff>30220</xdr:rowOff>
    </xdr:to>
    <xdr:cxnSp macro="">
      <xdr:nvCxnSpPr>
        <xdr:cNvPr id="582" name="直線コネクタ 581"/>
        <xdr:cNvCxnSpPr/>
      </xdr:nvCxnSpPr>
      <xdr:spPr>
        <a:xfrm>
          <a:off x="14592300" y="9890671"/>
          <a:ext cx="889000" cy="8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3" name="フローチャート : 判断 582"/>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4" name="テキスト ボックス 583"/>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14046</xdr:rowOff>
    </xdr:from>
    <xdr:to>
      <xdr:col>21</xdr:col>
      <xdr:colOff>161925</xdr:colOff>
      <xdr:row>57</xdr:row>
      <xdr:rowOff>118021</xdr:rowOff>
    </xdr:to>
    <xdr:cxnSp macro="">
      <xdr:nvCxnSpPr>
        <xdr:cNvPr id="585" name="直線コネクタ 584"/>
        <xdr:cNvCxnSpPr/>
      </xdr:nvCxnSpPr>
      <xdr:spPr>
        <a:xfrm>
          <a:off x="13703300" y="9443796"/>
          <a:ext cx="889000" cy="44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6" name="フローチャート : 判断 585"/>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87" name="テキスト ボックス 586"/>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14046</xdr:rowOff>
    </xdr:from>
    <xdr:to>
      <xdr:col>19</xdr:col>
      <xdr:colOff>644525</xdr:colOff>
      <xdr:row>57</xdr:row>
      <xdr:rowOff>62471</xdr:rowOff>
    </xdr:to>
    <xdr:cxnSp macro="">
      <xdr:nvCxnSpPr>
        <xdr:cNvPr id="588" name="直線コネクタ 587"/>
        <xdr:cNvCxnSpPr/>
      </xdr:nvCxnSpPr>
      <xdr:spPr>
        <a:xfrm flipV="1">
          <a:off x="12814300" y="9443796"/>
          <a:ext cx="889000" cy="39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9" name="フローチャート : 判断 588"/>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0" name="テキスト ボックス 589"/>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1" name="フローチャート : 判断 590"/>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2" name="テキスト ボックス 591"/>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93376</xdr:rowOff>
    </xdr:from>
    <xdr:to>
      <xdr:col>23</xdr:col>
      <xdr:colOff>568325</xdr:colOff>
      <xdr:row>56</xdr:row>
      <xdr:rowOff>23526</xdr:rowOff>
    </xdr:to>
    <xdr:sp macro="" textlink="">
      <xdr:nvSpPr>
        <xdr:cNvPr id="598" name="円/楕円 597"/>
        <xdr:cNvSpPr/>
      </xdr:nvSpPr>
      <xdr:spPr>
        <a:xfrm>
          <a:off x="16268700" y="95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71803</xdr:rowOff>
    </xdr:from>
    <xdr:ext cx="534377" cy="259045"/>
    <xdr:sp macro="" textlink="">
      <xdr:nvSpPr>
        <xdr:cNvPr id="599" name="教育費該当値テキスト"/>
        <xdr:cNvSpPr txBox="1"/>
      </xdr:nvSpPr>
      <xdr:spPr>
        <a:xfrm>
          <a:off x="16370300" y="950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50,765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150870</xdr:rowOff>
    </xdr:from>
    <xdr:to>
      <xdr:col>22</xdr:col>
      <xdr:colOff>415925</xdr:colOff>
      <xdr:row>58</xdr:row>
      <xdr:rowOff>81020</xdr:rowOff>
    </xdr:to>
    <xdr:sp macro="" textlink="">
      <xdr:nvSpPr>
        <xdr:cNvPr id="600" name="円/楕円 599"/>
        <xdr:cNvSpPr/>
      </xdr:nvSpPr>
      <xdr:spPr>
        <a:xfrm>
          <a:off x="15430500" y="9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72147</xdr:rowOff>
    </xdr:from>
    <xdr:ext cx="534377" cy="259045"/>
    <xdr:sp macro="" textlink="">
      <xdr:nvSpPr>
        <xdr:cNvPr id="601" name="テキスト ボックス 600"/>
        <xdr:cNvSpPr txBox="1"/>
      </xdr:nvSpPr>
      <xdr:spPr>
        <a:xfrm>
          <a:off x="15214111" y="100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67221</xdr:rowOff>
    </xdr:from>
    <xdr:to>
      <xdr:col>21</xdr:col>
      <xdr:colOff>212725</xdr:colOff>
      <xdr:row>57</xdr:row>
      <xdr:rowOff>168821</xdr:rowOff>
    </xdr:to>
    <xdr:sp macro="" textlink="">
      <xdr:nvSpPr>
        <xdr:cNvPr id="602" name="円/楕円 601"/>
        <xdr:cNvSpPr/>
      </xdr:nvSpPr>
      <xdr:spPr>
        <a:xfrm>
          <a:off x="14541500" y="9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159948</xdr:rowOff>
    </xdr:from>
    <xdr:ext cx="534377" cy="259045"/>
    <xdr:sp macro="" textlink="">
      <xdr:nvSpPr>
        <xdr:cNvPr id="603" name="テキスト ボックス 602"/>
        <xdr:cNvSpPr txBox="1"/>
      </xdr:nvSpPr>
      <xdr:spPr>
        <a:xfrm>
          <a:off x="14325111" y="99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134696</xdr:rowOff>
    </xdr:from>
    <xdr:to>
      <xdr:col>20</xdr:col>
      <xdr:colOff>9525</xdr:colOff>
      <xdr:row>55</xdr:row>
      <xdr:rowOff>64846</xdr:rowOff>
    </xdr:to>
    <xdr:sp macro="" textlink="">
      <xdr:nvSpPr>
        <xdr:cNvPr id="604" name="円/楕円 603"/>
        <xdr:cNvSpPr/>
      </xdr:nvSpPr>
      <xdr:spPr>
        <a:xfrm>
          <a:off x="13652500" y="939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81373</xdr:rowOff>
    </xdr:from>
    <xdr:ext cx="534377" cy="259045"/>
    <xdr:sp macro="" textlink="">
      <xdr:nvSpPr>
        <xdr:cNvPr id="605" name="テキスト ボックス 604"/>
        <xdr:cNvSpPr txBox="1"/>
      </xdr:nvSpPr>
      <xdr:spPr>
        <a:xfrm>
          <a:off x="13436111" y="916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11671</xdr:rowOff>
    </xdr:from>
    <xdr:to>
      <xdr:col>18</xdr:col>
      <xdr:colOff>492125</xdr:colOff>
      <xdr:row>57</xdr:row>
      <xdr:rowOff>113271</xdr:rowOff>
    </xdr:to>
    <xdr:sp macro="" textlink="">
      <xdr:nvSpPr>
        <xdr:cNvPr id="606" name="円/楕円 605"/>
        <xdr:cNvSpPr/>
      </xdr:nvSpPr>
      <xdr:spPr>
        <a:xfrm>
          <a:off x="12763500" y="97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104398</xdr:rowOff>
    </xdr:from>
    <xdr:ext cx="534377" cy="259045"/>
    <xdr:sp macro="" textlink="">
      <xdr:nvSpPr>
        <xdr:cNvPr id="607" name="テキスト ボックス 606"/>
        <xdr:cNvSpPr txBox="1"/>
      </xdr:nvSpPr>
      <xdr:spPr>
        <a:xfrm>
          <a:off x="12547111" y="987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29" name="直線コネクタ 628"/>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0"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2"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3" name="直線コネクタ 632"/>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5"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36" name="フローチャート : 判断 635"/>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38" name="フローチャート : 判断 637"/>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39" name="テキスト ボックス 638"/>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136372</xdr:rowOff>
    </xdr:from>
    <xdr:to>
      <xdr:col>21</xdr:col>
      <xdr:colOff>161925</xdr:colOff>
      <xdr:row>78</xdr:row>
      <xdr:rowOff>139700</xdr:rowOff>
    </xdr:to>
    <xdr:cxnSp macro="">
      <xdr:nvCxnSpPr>
        <xdr:cNvPr id="640" name="直線コネクタ 639"/>
        <xdr:cNvCxnSpPr/>
      </xdr:nvCxnSpPr>
      <xdr:spPr>
        <a:xfrm>
          <a:off x="13703300" y="13509472"/>
          <a:ext cx="8890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1" name="フローチャート : 判断 640"/>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2" name="テキスト ボックス 641"/>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127073</xdr:rowOff>
    </xdr:from>
    <xdr:to>
      <xdr:col>19</xdr:col>
      <xdr:colOff>644525</xdr:colOff>
      <xdr:row>78</xdr:row>
      <xdr:rowOff>136372</xdr:rowOff>
    </xdr:to>
    <xdr:cxnSp macro="">
      <xdr:nvCxnSpPr>
        <xdr:cNvPr id="643" name="直線コネクタ 642"/>
        <xdr:cNvCxnSpPr/>
      </xdr:nvCxnSpPr>
      <xdr:spPr>
        <a:xfrm>
          <a:off x="12814300" y="13500173"/>
          <a:ext cx="889000" cy="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4" name="フローチャート : 判断 643"/>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5" name="テキスト ボックス 644"/>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46" name="フローチャート : 判断 645"/>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47" name="テキスト ボックス 646"/>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249299" cy="259045"/>
    <xdr:sp macro="" textlink="">
      <xdr:nvSpPr>
        <xdr:cNvPr id="654" name="災害復旧費該当値テキスト"/>
        <xdr:cNvSpPr txBox="1"/>
      </xdr:nvSpPr>
      <xdr:spPr>
        <a:xfrm>
          <a:off x="16370300" y="13384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85572</xdr:rowOff>
    </xdr:from>
    <xdr:to>
      <xdr:col>20</xdr:col>
      <xdr:colOff>9525</xdr:colOff>
      <xdr:row>79</xdr:row>
      <xdr:rowOff>15722</xdr:rowOff>
    </xdr:to>
    <xdr:sp macro="" textlink="">
      <xdr:nvSpPr>
        <xdr:cNvPr id="659" name="円/楕円 658"/>
        <xdr:cNvSpPr/>
      </xdr:nvSpPr>
      <xdr:spPr>
        <a:xfrm>
          <a:off x="13652500" y="1345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6849</xdr:rowOff>
    </xdr:from>
    <xdr:ext cx="378565" cy="259045"/>
    <xdr:sp macro="" textlink="">
      <xdr:nvSpPr>
        <xdr:cNvPr id="660" name="テキスト ボックス 659"/>
        <xdr:cNvSpPr txBox="1"/>
      </xdr:nvSpPr>
      <xdr:spPr>
        <a:xfrm>
          <a:off x="13514017" y="13551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76273</xdr:rowOff>
    </xdr:from>
    <xdr:to>
      <xdr:col>18</xdr:col>
      <xdr:colOff>492125</xdr:colOff>
      <xdr:row>79</xdr:row>
      <xdr:rowOff>6423</xdr:rowOff>
    </xdr:to>
    <xdr:sp macro="" textlink="">
      <xdr:nvSpPr>
        <xdr:cNvPr id="661" name="円/楕円 660"/>
        <xdr:cNvSpPr/>
      </xdr:nvSpPr>
      <xdr:spPr>
        <a:xfrm>
          <a:off x="12763500" y="1344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169000</xdr:rowOff>
    </xdr:from>
    <xdr:ext cx="469744" cy="259045"/>
    <xdr:sp macro="" textlink="">
      <xdr:nvSpPr>
        <xdr:cNvPr id="662" name="テキスト ボックス 661"/>
        <xdr:cNvSpPr txBox="1"/>
      </xdr:nvSpPr>
      <xdr:spPr>
        <a:xfrm>
          <a:off x="12579427" y="1354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86" name="直線コネクタ 685"/>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87"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88" name="直線コネクタ 687"/>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89"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0" name="直線コネクタ 689"/>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114136</xdr:rowOff>
    </xdr:from>
    <xdr:to>
      <xdr:col>23</xdr:col>
      <xdr:colOff>517525</xdr:colOff>
      <xdr:row>97</xdr:row>
      <xdr:rowOff>119075</xdr:rowOff>
    </xdr:to>
    <xdr:cxnSp macro="">
      <xdr:nvCxnSpPr>
        <xdr:cNvPr id="691" name="直線コネクタ 690"/>
        <xdr:cNvCxnSpPr/>
      </xdr:nvCxnSpPr>
      <xdr:spPr>
        <a:xfrm flipV="1">
          <a:off x="15481300" y="16744786"/>
          <a:ext cx="838200" cy="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2"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3" name="フローチャート : 判断 692"/>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119075</xdr:rowOff>
    </xdr:from>
    <xdr:to>
      <xdr:col>22</xdr:col>
      <xdr:colOff>365125</xdr:colOff>
      <xdr:row>97</xdr:row>
      <xdr:rowOff>124955</xdr:rowOff>
    </xdr:to>
    <xdr:cxnSp macro="">
      <xdr:nvCxnSpPr>
        <xdr:cNvPr id="694" name="直線コネクタ 693"/>
        <xdr:cNvCxnSpPr/>
      </xdr:nvCxnSpPr>
      <xdr:spPr>
        <a:xfrm flipV="1">
          <a:off x="14592300" y="16749725"/>
          <a:ext cx="889000" cy="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5" name="フローチャート : 判断 694"/>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696" name="テキスト ボックス 695"/>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105778</xdr:rowOff>
    </xdr:from>
    <xdr:to>
      <xdr:col>21</xdr:col>
      <xdr:colOff>161925</xdr:colOff>
      <xdr:row>97</xdr:row>
      <xdr:rowOff>124955</xdr:rowOff>
    </xdr:to>
    <xdr:cxnSp macro="">
      <xdr:nvCxnSpPr>
        <xdr:cNvPr id="697" name="直線コネクタ 696"/>
        <xdr:cNvCxnSpPr/>
      </xdr:nvCxnSpPr>
      <xdr:spPr>
        <a:xfrm>
          <a:off x="13703300" y="16736428"/>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698" name="フローチャート : 判断 697"/>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699" name="テキスト ボックス 698"/>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105778</xdr:rowOff>
    </xdr:from>
    <xdr:to>
      <xdr:col>19</xdr:col>
      <xdr:colOff>644525</xdr:colOff>
      <xdr:row>97</xdr:row>
      <xdr:rowOff>128778</xdr:rowOff>
    </xdr:to>
    <xdr:cxnSp macro="">
      <xdr:nvCxnSpPr>
        <xdr:cNvPr id="700" name="直線コネクタ 699"/>
        <xdr:cNvCxnSpPr/>
      </xdr:nvCxnSpPr>
      <xdr:spPr>
        <a:xfrm flipV="1">
          <a:off x="12814300" y="16736428"/>
          <a:ext cx="889000" cy="2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1" name="フローチャート : 判断 700"/>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2" name="テキスト ボックス 701"/>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3" name="フローチャート : 判断 702"/>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40378</xdr:rowOff>
    </xdr:from>
    <xdr:ext cx="534377" cy="259045"/>
    <xdr:sp macro="" textlink="">
      <xdr:nvSpPr>
        <xdr:cNvPr id="704" name="テキスト ボックス 703"/>
        <xdr:cNvSpPr txBox="1"/>
      </xdr:nvSpPr>
      <xdr:spPr>
        <a:xfrm>
          <a:off x="12547111" y="16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63336</xdr:rowOff>
    </xdr:from>
    <xdr:to>
      <xdr:col>23</xdr:col>
      <xdr:colOff>568325</xdr:colOff>
      <xdr:row>97</xdr:row>
      <xdr:rowOff>164936</xdr:rowOff>
    </xdr:to>
    <xdr:sp macro="" textlink="">
      <xdr:nvSpPr>
        <xdr:cNvPr id="710" name="円/楕円 709"/>
        <xdr:cNvSpPr/>
      </xdr:nvSpPr>
      <xdr:spPr>
        <a:xfrm>
          <a:off x="16268700" y="1669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149713</xdr:rowOff>
    </xdr:from>
    <xdr:ext cx="534377" cy="259045"/>
    <xdr:sp macro="" textlink="">
      <xdr:nvSpPr>
        <xdr:cNvPr id="711" name="公債費該当値テキスト"/>
        <xdr:cNvSpPr txBox="1"/>
      </xdr:nvSpPr>
      <xdr:spPr>
        <a:xfrm>
          <a:off x="16370300" y="1660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21,513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68275</xdr:rowOff>
    </xdr:from>
    <xdr:to>
      <xdr:col>22</xdr:col>
      <xdr:colOff>415925</xdr:colOff>
      <xdr:row>97</xdr:row>
      <xdr:rowOff>169875</xdr:rowOff>
    </xdr:to>
    <xdr:sp macro="" textlink="">
      <xdr:nvSpPr>
        <xdr:cNvPr id="712" name="円/楕円 711"/>
        <xdr:cNvSpPr/>
      </xdr:nvSpPr>
      <xdr:spPr>
        <a:xfrm>
          <a:off x="15430500" y="166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161002</xdr:rowOff>
    </xdr:from>
    <xdr:ext cx="534377" cy="259045"/>
    <xdr:sp macro="" textlink="">
      <xdr:nvSpPr>
        <xdr:cNvPr id="713" name="テキスト ボックス 712"/>
        <xdr:cNvSpPr txBox="1"/>
      </xdr:nvSpPr>
      <xdr:spPr>
        <a:xfrm>
          <a:off x="15214111" y="1679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74155</xdr:rowOff>
    </xdr:from>
    <xdr:to>
      <xdr:col>21</xdr:col>
      <xdr:colOff>212725</xdr:colOff>
      <xdr:row>98</xdr:row>
      <xdr:rowOff>4305</xdr:rowOff>
    </xdr:to>
    <xdr:sp macro="" textlink="">
      <xdr:nvSpPr>
        <xdr:cNvPr id="714" name="円/楕円 713"/>
        <xdr:cNvSpPr/>
      </xdr:nvSpPr>
      <xdr:spPr>
        <a:xfrm>
          <a:off x="14541500" y="167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166882</xdr:rowOff>
    </xdr:from>
    <xdr:ext cx="534377" cy="259045"/>
    <xdr:sp macro="" textlink="">
      <xdr:nvSpPr>
        <xdr:cNvPr id="715" name="テキスト ボックス 714"/>
        <xdr:cNvSpPr txBox="1"/>
      </xdr:nvSpPr>
      <xdr:spPr>
        <a:xfrm>
          <a:off x="14325111" y="1679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54978</xdr:rowOff>
    </xdr:from>
    <xdr:to>
      <xdr:col>20</xdr:col>
      <xdr:colOff>9525</xdr:colOff>
      <xdr:row>97</xdr:row>
      <xdr:rowOff>156578</xdr:rowOff>
    </xdr:to>
    <xdr:sp macro="" textlink="">
      <xdr:nvSpPr>
        <xdr:cNvPr id="716" name="円/楕円 715"/>
        <xdr:cNvSpPr/>
      </xdr:nvSpPr>
      <xdr:spPr>
        <a:xfrm>
          <a:off x="13652500" y="166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147705</xdr:rowOff>
    </xdr:from>
    <xdr:ext cx="534377" cy="259045"/>
    <xdr:sp macro="" textlink="">
      <xdr:nvSpPr>
        <xdr:cNvPr id="717" name="テキスト ボックス 716"/>
        <xdr:cNvSpPr txBox="1"/>
      </xdr:nvSpPr>
      <xdr:spPr>
        <a:xfrm>
          <a:off x="13436111" y="1677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77978</xdr:rowOff>
    </xdr:from>
    <xdr:to>
      <xdr:col>18</xdr:col>
      <xdr:colOff>492125</xdr:colOff>
      <xdr:row>98</xdr:row>
      <xdr:rowOff>8128</xdr:rowOff>
    </xdr:to>
    <xdr:sp macro="" textlink="">
      <xdr:nvSpPr>
        <xdr:cNvPr id="718" name="円/楕円 717"/>
        <xdr:cNvSpPr/>
      </xdr:nvSpPr>
      <xdr:spPr>
        <a:xfrm>
          <a:off x="12763500" y="1670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170705</xdr:rowOff>
    </xdr:from>
    <xdr:ext cx="534377" cy="259045"/>
    <xdr:sp macro="" textlink="">
      <xdr:nvSpPr>
        <xdr:cNvPr id="719" name="テキスト ボックス 718"/>
        <xdr:cNvSpPr txBox="1"/>
      </xdr:nvSpPr>
      <xdr:spPr>
        <a:xfrm>
          <a:off x="12547111" y="1680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1" name="直線コネクタ 740"/>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2"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4"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5" name="直線コネクタ 744"/>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47"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48" name="フローチャート : 判断 747"/>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0" name="フローチャート : 判断 749"/>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1" name="テキスト ボックス 750"/>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3" name="フローチャート : 判断 752"/>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4" name="テキスト ボックス 753"/>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56" name="フローチャート : 判断 755"/>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57" name="テキスト ボックス 756"/>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58" name="フローチャート : 判断 757"/>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59" name="テキスト ボックス 758"/>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66"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5" name="直線コネクタ 78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6" name="テキスト ボックス 78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7" name="直線コネクタ 78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88" name="テキスト ボックス 787"/>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9" name="直線コネクタ 78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0" name="テキスト ボックス 789"/>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1" name="直線コネクタ 79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2" name="テキスト ボックス 791"/>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3" name="直線コネクタ 79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4" name="テキスト ボックス 793"/>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5" name="直線コネクタ 79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6" name="テキスト ボックス 795"/>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0" name="直線コネクタ 799"/>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1"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2" name="直線コネクタ 80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3"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5" name="直線コネクタ 80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6"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7" name="フローチャート : 判断 806"/>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8" name="直線コネクタ 80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09" name="フローチャート : 判断 808"/>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0" name="テキスト ボックス 809"/>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1" name="直線コネクタ 81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2" name="フローチャート : 判断 811"/>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3" name="テキスト ボックス 812"/>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4" name="直線コネクタ 81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5" name="フローチャート : 判断 814"/>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6" name="テキスト ボックス 81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17" name="フローチャート : 判断 816"/>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18" name="テキスト ボックス 817"/>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4" name="円/楕円 82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5"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6" name="円/楕円 82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27" name="テキスト ボックス 826"/>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8" name="円/楕円 82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29" name="テキスト ボックス 828"/>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0" name="円/楕円 82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1" name="テキスト ボックス 830"/>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2" name="円/楕円 83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3" name="テキスト ボックス 83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当市の歳出については、平成２６年度と比較するとほぼ横ばいで推移している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人口が増加</a:t>
          </a:r>
          <a:r>
            <a:rPr kumimoji="1" lang="ja-JP" altLang="en-US" sz="1300">
              <a:solidFill>
                <a:schemeClr val="dk1"/>
              </a:solidFill>
              <a:effectLst/>
              <a:latin typeface="+mn-lt"/>
              <a:ea typeface="+mn-ea"/>
              <a:cs typeface="+mn-cs"/>
            </a:rPr>
            <a:t>等により</a:t>
          </a:r>
          <a:r>
            <a:rPr kumimoji="1" lang="ja-JP" altLang="ja-JP" sz="1300">
              <a:solidFill>
                <a:schemeClr val="dk1"/>
              </a:solidFill>
              <a:effectLst/>
              <a:latin typeface="+mn-lt"/>
              <a:ea typeface="+mn-ea"/>
              <a:cs typeface="+mn-cs"/>
            </a:rPr>
            <a:t>教育費を除くすべての項目において微増し</a:t>
          </a:r>
          <a:r>
            <a:rPr kumimoji="1" lang="ja-JP" altLang="en-US" sz="1300">
              <a:solidFill>
                <a:schemeClr val="dk1"/>
              </a:solidFill>
              <a:effectLst/>
              <a:latin typeface="+mn-lt"/>
              <a:ea typeface="+mn-ea"/>
              <a:cs typeface="+mn-cs"/>
            </a:rPr>
            <a:t>ている。</a:t>
          </a:r>
          <a:r>
            <a:rPr kumimoji="1" lang="ja-JP" altLang="en-US" sz="1300">
              <a:latin typeface="ＭＳ Ｐゴシック"/>
            </a:rPr>
            <a:t>　</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中でも、</a:t>
          </a:r>
          <a:r>
            <a:rPr kumimoji="1" lang="ja-JP" altLang="ja-JP" sz="1300">
              <a:solidFill>
                <a:schemeClr val="dk1"/>
              </a:solidFill>
              <a:effectLst/>
              <a:latin typeface="+mn-lt"/>
              <a:ea typeface="+mn-ea"/>
              <a:cs typeface="+mn-cs"/>
            </a:rPr>
            <a:t>生活保護支給費</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障がい者への介護訓練等給付費、保育委託料</a:t>
          </a:r>
          <a:r>
            <a:rPr kumimoji="1" lang="ja-JP" altLang="en-US" sz="1300">
              <a:solidFill>
                <a:schemeClr val="dk1"/>
              </a:solidFill>
              <a:effectLst/>
              <a:latin typeface="+mn-lt"/>
              <a:ea typeface="+mn-ea"/>
              <a:cs typeface="+mn-cs"/>
            </a:rPr>
            <a:t>が増加していることから、他市同様に</a:t>
          </a:r>
          <a:r>
            <a:rPr kumimoji="1" lang="ja-JP" altLang="ja-JP" sz="1300">
              <a:solidFill>
                <a:schemeClr val="dk1"/>
              </a:solidFill>
              <a:effectLst/>
              <a:latin typeface="+mn-lt"/>
              <a:ea typeface="+mn-ea"/>
              <a:cs typeface="+mn-cs"/>
            </a:rPr>
            <a:t>民生費</a:t>
          </a:r>
          <a:r>
            <a:rPr kumimoji="1" lang="ja-JP" altLang="en-US" sz="1300">
              <a:solidFill>
                <a:schemeClr val="dk1"/>
              </a:solidFill>
              <a:effectLst/>
              <a:latin typeface="+mn-lt"/>
              <a:ea typeface="+mn-ea"/>
              <a:cs typeface="+mn-cs"/>
            </a:rPr>
            <a:t>が大部分を占めている。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また、平成２７年度においては、マイナンバー関連事務により総務費が増加した。</a:t>
          </a:r>
          <a:endParaRPr kumimoji="1" lang="en-US" altLang="ja-JP" sz="1300">
            <a:latin typeface="ＭＳ Ｐゴシック"/>
          </a:endParaRPr>
        </a:p>
        <a:p>
          <a:r>
            <a:rPr kumimoji="1" lang="ja-JP" altLang="en-US" sz="1300">
              <a:latin typeface="ＭＳ Ｐゴシック"/>
            </a:rPr>
            <a:t>　教育費については、平成２７年度に学校給食センターの施設整備費が皆増となったことで大幅な増額となっている。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黒字が続いており、健全な状態を維持している。今後も、予算編成にあたっては、必要経費の的確な見積もりに努めるとともに、年度途中における歳入・歳出の執行状況の把握を徹底し、適切に補正予算で対応していく。</a:t>
          </a:r>
          <a:endParaRPr lang="ja-JP" altLang="ja-JP" sz="1300">
            <a:effectLst/>
          </a:endParaRPr>
        </a:p>
        <a:p>
          <a:r>
            <a:rPr kumimoji="1" lang="ja-JP" altLang="ja-JP" sz="1300">
              <a:solidFill>
                <a:schemeClr val="dk1"/>
              </a:solidFill>
              <a:effectLst/>
              <a:latin typeface="+mn-lt"/>
              <a:ea typeface="+mn-ea"/>
              <a:cs typeface="+mn-cs"/>
            </a:rPr>
            <a:t>　財政調整基金残高については、翌年度予算における取崩しも大きいため、残高の管理を慎重に行っていく。</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水道事業を除いた特別会計では、財源不足が生じる場合、一般会計からの繰入れによって対応しており、全ての会計で黒字を維持している。</a:t>
          </a:r>
          <a:r>
            <a:rPr kumimoji="1" lang="ja-JP" altLang="en-US"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しかしながら</a:t>
          </a:r>
          <a:r>
            <a:rPr kumimoji="1" lang="ja-JP" altLang="ja-JP" sz="1300">
              <a:solidFill>
                <a:schemeClr val="dk1"/>
              </a:solidFill>
              <a:effectLst/>
              <a:latin typeface="+mn-lt"/>
              <a:ea typeface="+mn-ea"/>
              <a:cs typeface="+mn-cs"/>
            </a:rPr>
            <a:t>、介護保険及び後期高齢者医療について、今後は高齢化に伴う事業費の増加が見込まれるため、予算編成においてより的確な見積もりに努める。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62</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64</v>
      </c>
      <c r="C3" s="389"/>
      <c r="D3" s="389"/>
      <c r="E3" s="390"/>
      <c r="F3" s="390"/>
      <c r="G3" s="390"/>
      <c r="H3" s="390"/>
      <c r="I3" s="390"/>
      <c r="J3" s="390"/>
      <c r="K3" s="390"/>
      <c r="L3" s="390" t="s">
        <v>65</v>
      </c>
      <c r="M3" s="390"/>
      <c r="N3" s="390"/>
      <c r="O3" s="390"/>
      <c r="P3" s="390"/>
      <c r="Q3" s="390"/>
      <c r="R3" s="397"/>
      <c r="S3" s="397"/>
      <c r="T3" s="397"/>
      <c r="U3" s="397"/>
      <c r="V3" s="398"/>
      <c r="W3" s="372" t="s">
        <v>66</v>
      </c>
      <c r="X3" s="373"/>
      <c r="Y3" s="373"/>
      <c r="Z3" s="373"/>
      <c r="AA3" s="373"/>
      <c r="AB3" s="389"/>
      <c r="AC3" s="397" t="s">
        <v>67</v>
      </c>
      <c r="AD3" s="373"/>
      <c r="AE3" s="373"/>
      <c r="AF3" s="373"/>
      <c r="AG3" s="373"/>
      <c r="AH3" s="373"/>
      <c r="AI3" s="373"/>
      <c r="AJ3" s="373"/>
      <c r="AK3" s="373"/>
      <c r="AL3" s="374"/>
      <c r="AM3" s="372" t="s">
        <v>68</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69</v>
      </c>
      <c r="BO3" s="373"/>
      <c r="BP3" s="373"/>
      <c r="BQ3" s="373"/>
      <c r="BR3" s="373"/>
      <c r="BS3" s="373"/>
      <c r="BT3" s="373"/>
      <c r="BU3" s="374"/>
      <c r="BV3" s="372" t="s">
        <v>70</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71</v>
      </c>
      <c r="CU3" s="373"/>
      <c r="CV3" s="373"/>
      <c r="CW3" s="373"/>
      <c r="CX3" s="373"/>
      <c r="CY3" s="373"/>
      <c r="CZ3" s="373"/>
      <c r="DA3" s="374"/>
      <c r="DB3" s="372" t="s">
        <v>72</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73</v>
      </c>
      <c r="AZ4" s="376"/>
      <c r="BA4" s="376"/>
      <c r="BB4" s="376"/>
      <c r="BC4" s="376"/>
      <c r="BD4" s="376"/>
      <c r="BE4" s="376"/>
      <c r="BF4" s="376"/>
      <c r="BG4" s="376"/>
      <c r="BH4" s="376"/>
      <c r="BI4" s="376"/>
      <c r="BJ4" s="376"/>
      <c r="BK4" s="376"/>
      <c r="BL4" s="376"/>
      <c r="BM4" s="377"/>
      <c r="BN4" s="378">
        <v>22914867</v>
      </c>
      <c r="BO4" s="379"/>
      <c r="BP4" s="379"/>
      <c r="BQ4" s="379"/>
      <c r="BR4" s="379"/>
      <c r="BS4" s="379"/>
      <c r="BT4" s="379"/>
      <c r="BU4" s="380"/>
      <c r="BV4" s="378">
        <v>19837973</v>
      </c>
      <c r="BW4" s="379"/>
      <c r="BX4" s="379"/>
      <c r="BY4" s="379"/>
      <c r="BZ4" s="379"/>
      <c r="CA4" s="379"/>
      <c r="CB4" s="379"/>
      <c r="CC4" s="380"/>
      <c r="CD4" s="381" t="s">
        <v>74</v>
      </c>
      <c r="CE4" s="382"/>
      <c r="CF4" s="382"/>
      <c r="CG4" s="382"/>
      <c r="CH4" s="382"/>
      <c r="CI4" s="382"/>
      <c r="CJ4" s="382"/>
      <c r="CK4" s="382"/>
      <c r="CL4" s="382"/>
      <c r="CM4" s="382"/>
      <c r="CN4" s="382"/>
      <c r="CO4" s="382"/>
      <c r="CP4" s="382"/>
      <c r="CQ4" s="382"/>
      <c r="CR4" s="382"/>
      <c r="CS4" s="383"/>
      <c r="CT4" s="384">
        <v>4.9000000000000004</v>
      </c>
      <c r="CU4" s="385"/>
      <c r="CV4" s="385"/>
      <c r="CW4" s="385"/>
      <c r="CX4" s="385"/>
      <c r="CY4" s="385"/>
      <c r="CZ4" s="385"/>
      <c r="DA4" s="386"/>
      <c r="DB4" s="384">
        <v>5.3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75</v>
      </c>
      <c r="AN5" s="445"/>
      <c r="AO5" s="445"/>
      <c r="AP5" s="445"/>
      <c r="AQ5" s="445"/>
      <c r="AR5" s="445"/>
      <c r="AS5" s="445"/>
      <c r="AT5" s="446"/>
      <c r="AU5" s="447" t="s">
        <v>76</v>
      </c>
      <c r="AV5" s="448"/>
      <c r="AW5" s="448"/>
      <c r="AX5" s="448"/>
      <c r="AY5" s="449" t="s">
        <v>77</v>
      </c>
      <c r="AZ5" s="450"/>
      <c r="BA5" s="450"/>
      <c r="BB5" s="450"/>
      <c r="BC5" s="450"/>
      <c r="BD5" s="450"/>
      <c r="BE5" s="450"/>
      <c r="BF5" s="450"/>
      <c r="BG5" s="450"/>
      <c r="BH5" s="450"/>
      <c r="BI5" s="450"/>
      <c r="BJ5" s="450"/>
      <c r="BK5" s="450"/>
      <c r="BL5" s="450"/>
      <c r="BM5" s="451"/>
      <c r="BN5" s="415">
        <v>22292382</v>
      </c>
      <c r="BO5" s="416"/>
      <c r="BP5" s="416"/>
      <c r="BQ5" s="416"/>
      <c r="BR5" s="416"/>
      <c r="BS5" s="416"/>
      <c r="BT5" s="416"/>
      <c r="BU5" s="417"/>
      <c r="BV5" s="415">
        <v>19178819</v>
      </c>
      <c r="BW5" s="416"/>
      <c r="BX5" s="416"/>
      <c r="BY5" s="416"/>
      <c r="BZ5" s="416"/>
      <c r="CA5" s="416"/>
      <c r="CB5" s="416"/>
      <c r="CC5" s="417"/>
      <c r="CD5" s="418" t="s">
        <v>78</v>
      </c>
      <c r="CE5" s="419"/>
      <c r="CF5" s="419"/>
      <c r="CG5" s="419"/>
      <c r="CH5" s="419"/>
      <c r="CI5" s="419"/>
      <c r="CJ5" s="419"/>
      <c r="CK5" s="419"/>
      <c r="CL5" s="419"/>
      <c r="CM5" s="419"/>
      <c r="CN5" s="419"/>
      <c r="CO5" s="419"/>
      <c r="CP5" s="419"/>
      <c r="CQ5" s="419"/>
      <c r="CR5" s="419"/>
      <c r="CS5" s="420"/>
      <c r="CT5" s="412">
        <v>90.8</v>
      </c>
      <c r="CU5" s="413"/>
      <c r="CV5" s="413"/>
      <c r="CW5" s="413"/>
      <c r="CX5" s="413"/>
      <c r="CY5" s="413"/>
      <c r="CZ5" s="413"/>
      <c r="DA5" s="414"/>
      <c r="DB5" s="412">
        <v>90.5</v>
      </c>
      <c r="DC5" s="413"/>
      <c r="DD5" s="413"/>
      <c r="DE5" s="413"/>
      <c r="DF5" s="413"/>
      <c r="DG5" s="413"/>
      <c r="DH5" s="413"/>
      <c r="DI5" s="414"/>
      <c r="DJ5" s="137"/>
      <c r="DK5" s="137"/>
      <c r="DL5" s="137"/>
      <c r="DM5" s="137"/>
      <c r="DN5" s="137"/>
      <c r="DO5" s="137"/>
    </row>
    <row r="6" spans="1:119" ht="18.75" customHeight="1">
      <c r="A6" s="138"/>
      <c r="B6" s="421" t="s">
        <v>79</v>
      </c>
      <c r="C6" s="422"/>
      <c r="D6" s="422"/>
      <c r="E6" s="423"/>
      <c r="F6" s="423"/>
      <c r="G6" s="423"/>
      <c r="H6" s="423"/>
      <c r="I6" s="423"/>
      <c r="J6" s="423"/>
      <c r="K6" s="423"/>
      <c r="L6" s="423" t="s">
        <v>80</v>
      </c>
      <c r="M6" s="423"/>
      <c r="N6" s="423"/>
      <c r="O6" s="423"/>
      <c r="P6" s="423"/>
      <c r="Q6" s="423"/>
      <c r="R6" s="427"/>
      <c r="S6" s="427"/>
      <c r="T6" s="427"/>
      <c r="U6" s="427"/>
      <c r="V6" s="428"/>
      <c r="W6" s="431" t="s">
        <v>81</v>
      </c>
      <c r="X6" s="432"/>
      <c r="Y6" s="432"/>
      <c r="Z6" s="432"/>
      <c r="AA6" s="432"/>
      <c r="AB6" s="422"/>
      <c r="AC6" s="435" t="s">
        <v>82</v>
      </c>
      <c r="AD6" s="436"/>
      <c r="AE6" s="436"/>
      <c r="AF6" s="436"/>
      <c r="AG6" s="436"/>
      <c r="AH6" s="436"/>
      <c r="AI6" s="436"/>
      <c r="AJ6" s="436"/>
      <c r="AK6" s="436"/>
      <c r="AL6" s="437"/>
      <c r="AM6" s="444" t="s">
        <v>83</v>
      </c>
      <c r="AN6" s="445"/>
      <c r="AO6" s="445"/>
      <c r="AP6" s="445"/>
      <c r="AQ6" s="445"/>
      <c r="AR6" s="445"/>
      <c r="AS6" s="445"/>
      <c r="AT6" s="446"/>
      <c r="AU6" s="447" t="s">
        <v>76</v>
      </c>
      <c r="AV6" s="448"/>
      <c r="AW6" s="448"/>
      <c r="AX6" s="448"/>
      <c r="AY6" s="449" t="s">
        <v>84</v>
      </c>
      <c r="AZ6" s="450"/>
      <c r="BA6" s="450"/>
      <c r="BB6" s="450"/>
      <c r="BC6" s="450"/>
      <c r="BD6" s="450"/>
      <c r="BE6" s="450"/>
      <c r="BF6" s="450"/>
      <c r="BG6" s="450"/>
      <c r="BH6" s="450"/>
      <c r="BI6" s="450"/>
      <c r="BJ6" s="450"/>
      <c r="BK6" s="450"/>
      <c r="BL6" s="450"/>
      <c r="BM6" s="451"/>
      <c r="BN6" s="415">
        <v>622485</v>
      </c>
      <c r="BO6" s="416"/>
      <c r="BP6" s="416"/>
      <c r="BQ6" s="416"/>
      <c r="BR6" s="416"/>
      <c r="BS6" s="416"/>
      <c r="BT6" s="416"/>
      <c r="BU6" s="417"/>
      <c r="BV6" s="415">
        <v>659154</v>
      </c>
      <c r="BW6" s="416"/>
      <c r="BX6" s="416"/>
      <c r="BY6" s="416"/>
      <c r="BZ6" s="416"/>
      <c r="CA6" s="416"/>
      <c r="CB6" s="416"/>
      <c r="CC6" s="417"/>
      <c r="CD6" s="418" t="s">
        <v>85</v>
      </c>
      <c r="CE6" s="419"/>
      <c r="CF6" s="419"/>
      <c r="CG6" s="419"/>
      <c r="CH6" s="419"/>
      <c r="CI6" s="419"/>
      <c r="CJ6" s="419"/>
      <c r="CK6" s="419"/>
      <c r="CL6" s="419"/>
      <c r="CM6" s="419"/>
      <c r="CN6" s="419"/>
      <c r="CO6" s="419"/>
      <c r="CP6" s="419"/>
      <c r="CQ6" s="419"/>
      <c r="CR6" s="419"/>
      <c r="CS6" s="420"/>
      <c r="CT6" s="452">
        <v>98.6</v>
      </c>
      <c r="CU6" s="453"/>
      <c r="CV6" s="453"/>
      <c r="CW6" s="453"/>
      <c r="CX6" s="453"/>
      <c r="CY6" s="453"/>
      <c r="CZ6" s="453"/>
      <c r="DA6" s="454"/>
      <c r="DB6" s="452">
        <v>99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86</v>
      </c>
      <c r="AN7" s="445"/>
      <c r="AO7" s="445"/>
      <c r="AP7" s="445"/>
      <c r="AQ7" s="445"/>
      <c r="AR7" s="445"/>
      <c r="AS7" s="445"/>
      <c r="AT7" s="446"/>
      <c r="AU7" s="447" t="s">
        <v>87</v>
      </c>
      <c r="AV7" s="448"/>
      <c r="AW7" s="448"/>
      <c r="AX7" s="448"/>
      <c r="AY7" s="449" t="s">
        <v>88</v>
      </c>
      <c r="AZ7" s="450"/>
      <c r="BA7" s="450"/>
      <c r="BB7" s="450"/>
      <c r="BC7" s="450"/>
      <c r="BD7" s="450"/>
      <c r="BE7" s="450"/>
      <c r="BF7" s="450"/>
      <c r="BG7" s="450"/>
      <c r="BH7" s="450"/>
      <c r="BI7" s="450"/>
      <c r="BJ7" s="450"/>
      <c r="BK7" s="450"/>
      <c r="BL7" s="450"/>
      <c r="BM7" s="451"/>
      <c r="BN7" s="415">
        <v>26343</v>
      </c>
      <c r="BO7" s="416"/>
      <c r="BP7" s="416"/>
      <c r="BQ7" s="416"/>
      <c r="BR7" s="416"/>
      <c r="BS7" s="416"/>
      <c r="BT7" s="416"/>
      <c r="BU7" s="417"/>
      <c r="BV7" s="415">
        <v>31662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12132275</v>
      </c>
      <c r="CU7" s="416"/>
      <c r="CV7" s="416"/>
      <c r="CW7" s="416"/>
      <c r="CX7" s="416"/>
      <c r="CY7" s="416"/>
      <c r="CZ7" s="416"/>
      <c r="DA7" s="417"/>
      <c r="DB7" s="415">
        <v>11847672</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596142</v>
      </c>
      <c r="BO8" s="416"/>
      <c r="BP8" s="416"/>
      <c r="BQ8" s="416"/>
      <c r="BR8" s="416"/>
      <c r="BS8" s="416"/>
      <c r="BT8" s="416"/>
      <c r="BU8" s="417"/>
      <c r="BV8" s="415">
        <v>627492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0.85</v>
      </c>
      <c r="CU8" s="456"/>
      <c r="CV8" s="456"/>
      <c r="CW8" s="456"/>
      <c r="CX8" s="456"/>
      <c r="CY8" s="456"/>
      <c r="CZ8" s="456"/>
      <c r="DA8" s="457"/>
      <c r="DB8" s="455">
        <v>0.85</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69738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-31350</v>
      </c>
      <c r="BO9" s="416"/>
      <c r="BP9" s="416"/>
      <c r="BQ9" s="416"/>
      <c r="BR9" s="416"/>
      <c r="BS9" s="416"/>
      <c r="BT9" s="416"/>
      <c r="BU9" s="417"/>
      <c r="BV9" s="415">
        <v>5454</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9.6999999999999993</v>
      </c>
      <c r="CU9" s="413"/>
      <c r="CV9" s="413"/>
      <c r="CW9" s="413"/>
      <c r="CX9" s="413"/>
      <c r="CY9" s="413"/>
      <c r="CZ9" s="413"/>
      <c r="DA9" s="414"/>
      <c r="DB9" s="412">
        <v>10.1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65298</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974238</v>
      </c>
      <c r="BO10" s="416"/>
      <c r="BP10" s="416"/>
      <c r="BQ10" s="416"/>
      <c r="BR10" s="416"/>
      <c r="BS10" s="416"/>
      <c r="BT10" s="416"/>
      <c r="BU10" s="417"/>
      <c r="BV10" s="415">
        <v>555893</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76</v>
      </c>
      <c r="AV11" s="448"/>
      <c r="AW11" s="448"/>
      <c r="AX11" s="448"/>
      <c r="AY11" s="449" t="s">
        <v>109</v>
      </c>
      <c r="AZ11" s="450"/>
      <c r="BA11" s="450"/>
      <c r="BB11" s="450"/>
      <c r="BC11" s="450"/>
      <c r="BD11" s="450"/>
      <c r="BE11" s="450"/>
      <c r="BF11" s="450"/>
      <c r="BG11" s="450"/>
      <c r="BH11" s="450"/>
      <c r="BI11" s="450"/>
      <c r="BJ11" s="450"/>
      <c r="BK11" s="450"/>
      <c r="BL11" s="450"/>
      <c r="BM11" s="451"/>
      <c r="BN11" s="415">
        <v>49888</v>
      </c>
      <c r="BO11" s="416"/>
      <c r="BP11" s="416"/>
      <c r="BQ11" s="416"/>
      <c r="BR11" s="416"/>
      <c r="BS11" s="416"/>
      <c r="BT11" s="416"/>
      <c r="BU11" s="417"/>
      <c r="BV11" s="415" t="s">
        <v>110</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112</v>
      </c>
      <c r="C12" s="476"/>
      <c r="D12" s="476"/>
      <c r="E12" s="476"/>
      <c r="F12" s="476"/>
      <c r="G12" s="476"/>
      <c r="H12" s="476"/>
      <c r="I12" s="476"/>
      <c r="J12" s="476"/>
      <c r="K12" s="477"/>
      <c r="L12" s="484" t="s">
        <v>113</v>
      </c>
      <c r="M12" s="485"/>
      <c r="N12" s="485"/>
      <c r="O12" s="485"/>
      <c r="P12" s="485"/>
      <c r="Q12" s="486"/>
      <c r="R12" s="487">
        <v>71048</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v>868857</v>
      </c>
      <c r="BO12" s="416"/>
      <c r="BP12" s="416"/>
      <c r="BQ12" s="416"/>
      <c r="BR12" s="416"/>
      <c r="BS12" s="416"/>
      <c r="BT12" s="416"/>
      <c r="BU12" s="417"/>
      <c r="BV12" s="415">
        <v>834055</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120</v>
      </c>
      <c r="CU12" s="456"/>
      <c r="CV12" s="456"/>
      <c r="CW12" s="456"/>
      <c r="CX12" s="456"/>
      <c r="CY12" s="456"/>
      <c r="CZ12" s="456"/>
      <c r="DA12" s="457"/>
      <c r="DB12" s="455" t="s">
        <v>120</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121</v>
      </c>
      <c r="N13" s="504"/>
      <c r="O13" s="504"/>
      <c r="P13" s="504"/>
      <c r="Q13" s="505"/>
      <c r="R13" s="496">
        <v>69800</v>
      </c>
      <c r="S13" s="497"/>
      <c r="T13" s="497"/>
      <c r="U13" s="497"/>
      <c r="V13" s="498"/>
      <c r="W13" s="431" t="s">
        <v>122</v>
      </c>
      <c r="X13" s="432"/>
      <c r="Y13" s="432"/>
      <c r="Z13" s="432"/>
      <c r="AA13" s="432"/>
      <c r="AB13" s="422"/>
      <c r="AC13" s="466">
        <v>582</v>
      </c>
      <c r="AD13" s="467"/>
      <c r="AE13" s="467"/>
      <c r="AF13" s="467"/>
      <c r="AG13" s="506"/>
      <c r="AH13" s="466">
        <v>731</v>
      </c>
      <c r="AI13" s="467"/>
      <c r="AJ13" s="467"/>
      <c r="AK13" s="467"/>
      <c r="AL13" s="468"/>
      <c r="AM13" s="444" t="s">
        <v>123</v>
      </c>
      <c r="AN13" s="445"/>
      <c r="AO13" s="445"/>
      <c r="AP13" s="445"/>
      <c r="AQ13" s="445"/>
      <c r="AR13" s="445"/>
      <c r="AS13" s="445"/>
      <c r="AT13" s="446"/>
      <c r="AU13" s="447" t="s">
        <v>124</v>
      </c>
      <c r="AV13" s="448"/>
      <c r="AW13" s="448"/>
      <c r="AX13" s="448"/>
      <c r="AY13" s="449" t="s">
        <v>125</v>
      </c>
      <c r="AZ13" s="450"/>
      <c r="BA13" s="450"/>
      <c r="BB13" s="450"/>
      <c r="BC13" s="450"/>
      <c r="BD13" s="450"/>
      <c r="BE13" s="450"/>
      <c r="BF13" s="450"/>
      <c r="BG13" s="450"/>
      <c r="BH13" s="450"/>
      <c r="BI13" s="450"/>
      <c r="BJ13" s="450"/>
      <c r="BK13" s="450"/>
      <c r="BL13" s="450"/>
      <c r="BM13" s="451"/>
      <c r="BN13" s="415">
        <v>123919</v>
      </c>
      <c r="BO13" s="416"/>
      <c r="BP13" s="416"/>
      <c r="BQ13" s="416"/>
      <c r="BR13" s="416"/>
      <c r="BS13" s="416"/>
      <c r="BT13" s="416"/>
      <c r="BU13" s="417"/>
      <c r="BV13" s="415">
        <v>-272708</v>
      </c>
      <c r="BW13" s="416"/>
      <c r="BX13" s="416"/>
      <c r="BY13" s="416"/>
      <c r="BZ13" s="416"/>
      <c r="CA13" s="416"/>
      <c r="CB13" s="416"/>
      <c r="CC13" s="417"/>
      <c r="CD13" s="418" t="s">
        <v>126</v>
      </c>
      <c r="CE13" s="419"/>
      <c r="CF13" s="419"/>
      <c r="CG13" s="419"/>
      <c r="CH13" s="419"/>
      <c r="CI13" s="419"/>
      <c r="CJ13" s="419"/>
      <c r="CK13" s="419"/>
      <c r="CL13" s="419"/>
      <c r="CM13" s="419"/>
      <c r="CN13" s="419"/>
      <c r="CO13" s="419"/>
      <c r="CP13" s="419"/>
      <c r="CQ13" s="419"/>
      <c r="CR13" s="419"/>
      <c r="CS13" s="420"/>
      <c r="CT13" s="412">
        <v>4.5</v>
      </c>
      <c r="CU13" s="413"/>
      <c r="CV13" s="413"/>
      <c r="CW13" s="413"/>
      <c r="CX13" s="413"/>
      <c r="CY13" s="413"/>
      <c r="CZ13" s="413"/>
      <c r="DA13" s="414"/>
      <c r="DB13" s="412">
        <v>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127</v>
      </c>
      <c r="M14" s="494"/>
      <c r="N14" s="494"/>
      <c r="O14" s="494"/>
      <c r="P14" s="494"/>
      <c r="Q14" s="495"/>
      <c r="R14" s="496">
        <v>69871</v>
      </c>
      <c r="S14" s="497"/>
      <c r="T14" s="497"/>
      <c r="U14" s="497"/>
      <c r="V14" s="498"/>
      <c r="W14" s="405"/>
      <c r="X14" s="406"/>
      <c r="Y14" s="406"/>
      <c r="Z14" s="406"/>
      <c r="AA14" s="406"/>
      <c r="AB14" s="395"/>
      <c r="AC14" s="499">
        <v>1.9</v>
      </c>
      <c r="AD14" s="500"/>
      <c r="AE14" s="500"/>
      <c r="AF14" s="500"/>
      <c r="AG14" s="501"/>
      <c r="AH14" s="499">
        <v>2.2999999999999998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128</v>
      </c>
      <c r="CE14" s="508"/>
      <c r="CF14" s="508"/>
      <c r="CG14" s="508"/>
      <c r="CH14" s="508"/>
      <c r="CI14" s="508"/>
      <c r="CJ14" s="508"/>
      <c r="CK14" s="508"/>
      <c r="CL14" s="508"/>
      <c r="CM14" s="508"/>
      <c r="CN14" s="508"/>
      <c r="CO14" s="508"/>
      <c r="CP14" s="508"/>
      <c r="CQ14" s="508"/>
      <c r="CR14" s="508"/>
      <c r="CS14" s="509"/>
      <c r="CT14" s="510">
        <v>31.9</v>
      </c>
      <c r="CU14" s="511"/>
      <c r="CV14" s="511"/>
      <c r="CW14" s="511"/>
      <c r="CX14" s="511"/>
      <c r="CY14" s="511"/>
      <c r="CZ14" s="511"/>
      <c r="DA14" s="512"/>
      <c r="DB14" s="510">
        <v>44.7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121</v>
      </c>
      <c r="N15" s="504"/>
      <c r="O15" s="504"/>
      <c r="P15" s="504"/>
      <c r="Q15" s="505"/>
      <c r="R15" s="496">
        <v>68784</v>
      </c>
      <c r="S15" s="497"/>
      <c r="T15" s="497"/>
      <c r="U15" s="497"/>
      <c r="V15" s="498"/>
      <c r="W15" s="431" t="s">
        <v>129</v>
      </c>
      <c r="X15" s="432"/>
      <c r="Y15" s="432"/>
      <c r="Z15" s="432"/>
      <c r="AA15" s="432"/>
      <c r="AB15" s="422"/>
      <c r="AC15" s="466">
        <v>8168</v>
      </c>
      <c r="AD15" s="467"/>
      <c r="AE15" s="467"/>
      <c r="AF15" s="467"/>
      <c r="AG15" s="506"/>
      <c r="AH15" s="466">
        <v>9099</v>
      </c>
      <c r="AI15" s="467"/>
      <c r="AJ15" s="467"/>
      <c r="AK15" s="467"/>
      <c r="AL15" s="468"/>
      <c r="AM15" s="444"/>
      <c r="AN15" s="445"/>
      <c r="AO15" s="445"/>
      <c r="AP15" s="445"/>
      <c r="AQ15" s="445"/>
      <c r="AR15" s="445"/>
      <c r="AS15" s="445"/>
      <c r="AT15" s="446"/>
      <c r="AU15" s="447"/>
      <c r="AV15" s="448"/>
      <c r="AW15" s="448"/>
      <c r="AX15" s="448"/>
      <c r="AY15" s="375" t="s">
        <v>130</v>
      </c>
      <c r="AZ15" s="376"/>
      <c r="BA15" s="376"/>
      <c r="BB15" s="376"/>
      <c r="BC15" s="376"/>
      <c r="BD15" s="376"/>
      <c r="BE15" s="376"/>
      <c r="BF15" s="376"/>
      <c r="BG15" s="376"/>
      <c r="BH15" s="376"/>
      <c r="BI15" s="376"/>
      <c r="BJ15" s="376"/>
      <c r="BK15" s="376"/>
      <c r="BL15" s="376"/>
      <c r="BM15" s="377"/>
      <c r="BN15" s="378">
        <v>7638036</v>
      </c>
      <c r="BO15" s="379"/>
      <c r="BP15" s="379"/>
      <c r="BQ15" s="379"/>
      <c r="BR15" s="379"/>
      <c r="BS15" s="379"/>
      <c r="BT15" s="379"/>
      <c r="BU15" s="380"/>
      <c r="BV15" s="378">
        <v>7426771</v>
      </c>
      <c r="BW15" s="379"/>
      <c r="BX15" s="379"/>
      <c r="BY15" s="379"/>
      <c r="BZ15" s="379"/>
      <c r="CA15" s="379"/>
      <c r="CB15" s="379"/>
      <c r="CC15" s="380"/>
      <c r="CD15" s="513" t="s">
        <v>131</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132</v>
      </c>
      <c r="M16" s="524"/>
      <c r="N16" s="524"/>
      <c r="O16" s="524"/>
      <c r="P16" s="524"/>
      <c r="Q16" s="525"/>
      <c r="R16" s="516" t="s">
        <v>133</v>
      </c>
      <c r="S16" s="517"/>
      <c r="T16" s="517"/>
      <c r="U16" s="517"/>
      <c r="V16" s="518"/>
      <c r="W16" s="405"/>
      <c r="X16" s="406"/>
      <c r="Y16" s="406"/>
      <c r="Z16" s="406"/>
      <c r="AA16" s="406"/>
      <c r="AB16" s="395"/>
      <c r="AC16" s="499">
        <v>27.1</v>
      </c>
      <c r="AD16" s="500"/>
      <c r="AE16" s="500"/>
      <c r="AF16" s="500"/>
      <c r="AG16" s="501"/>
      <c r="AH16" s="499">
        <v>28.8</v>
      </c>
      <c r="AI16" s="500"/>
      <c r="AJ16" s="500"/>
      <c r="AK16" s="500"/>
      <c r="AL16" s="502"/>
      <c r="AM16" s="444"/>
      <c r="AN16" s="445"/>
      <c r="AO16" s="445"/>
      <c r="AP16" s="445"/>
      <c r="AQ16" s="445"/>
      <c r="AR16" s="445"/>
      <c r="AS16" s="445"/>
      <c r="AT16" s="446"/>
      <c r="AU16" s="447"/>
      <c r="AV16" s="448"/>
      <c r="AW16" s="448"/>
      <c r="AX16" s="448"/>
      <c r="AY16" s="449" t="s">
        <v>134</v>
      </c>
      <c r="AZ16" s="450"/>
      <c r="BA16" s="450"/>
      <c r="BB16" s="450"/>
      <c r="BC16" s="450"/>
      <c r="BD16" s="450"/>
      <c r="BE16" s="450"/>
      <c r="BF16" s="450"/>
      <c r="BG16" s="450"/>
      <c r="BH16" s="450"/>
      <c r="BI16" s="450"/>
      <c r="BJ16" s="450"/>
      <c r="BK16" s="450"/>
      <c r="BL16" s="450"/>
      <c r="BM16" s="451"/>
      <c r="BN16" s="415">
        <v>8990118</v>
      </c>
      <c r="BO16" s="416"/>
      <c r="BP16" s="416"/>
      <c r="BQ16" s="416"/>
      <c r="BR16" s="416"/>
      <c r="BS16" s="416"/>
      <c r="BT16" s="416"/>
      <c r="BU16" s="417"/>
      <c r="BV16" s="415">
        <v>8639305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135</v>
      </c>
      <c r="N17" s="520"/>
      <c r="O17" s="520"/>
      <c r="P17" s="520"/>
      <c r="Q17" s="521"/>
      <c r="R17" s="516" t="s">
        <v>136</v>
      </c>
      <c r="S17" s="517"/>
      <c r="T17" s="517"/>
      <c r="U17" s="517"/>
      <c r="V17" s="518"/>
      <c r="W17" s="431" t="s">
        <v>137</v>
      </c>
      <c r="X17" s="432"/>
      <c r="Y17" s="432"/>
      <c r="Z17" s="432"/>
      <c r="AA17" s="432"/>
      <c r="AB17" s="422"/>
      <c r="AC17" s="466">
        <v>21355</v>
      </c>
      <c r="AD17" s="467"/>
      <c r="AE17" s="467"/>
      <c r="AF17" s="467"/>
      <c r="AG17" s="506"/>
      <c r="AH17" s="466">
        <v>20550</v>
      </c>
      <c r="AI17" s="467"/>
      <c r="AJ17" s="467"/>
      <c r="AK17" s="467"/>
      <c r="AL17" s="468"/>
      <c r="AM17" s="444"/>
      <c r="AN17" s="445"/>
      <c r="AO17" s="445"/>
      <c r="AP17" s="445"/>
      <c r="AQ17" s="445"/>
      <c r="AR17" s="445"/>
      <c r="AS17" s="445"/>
      <c r="AT17" s="446"/>
      <c r="AU17" s="447"/>
      <c r="AV17" s="448"/>
      <c r="AW17" s="448"/>
      <c r="AX17" s="448"/>
      <c r="AY17" s="449" t="s">
        <v>138</v>
      </c>
      <c r="AZ17" s="450"/>
      <c r="BA17" s="450"/>
      <c r="BB17" s="450"/>
      <c r="BC17" s="450"/>
      <c r="BD17" s="450"/>
      <c r="BE17" s="450"/>
      <c r="BF17" s="450"/>
      <c r="BG17" s="450"/>
      <c r="BH17" s="450"/>
      <c r="BI17" s="450"/>
      <c r="BJ17" s="450"/>
      <c r="BK17" s="450"/>
      <c r="BL17" s="450"/>
      <c r="BM17" s="451"/>
      <c r="BN17" s="415">
        <v>9776089</v>
      </c>
      <c r="BO17" s="416"/>
      <c r="BP17" s="416"/>
      <c r="BQ17" s="416"/>
      <c r="BR17" s="416"/>
      <c r="BS17" s="416"/>
      <c r="BT17" s="416"/>
      <c r="BU17" s="417"/>
      <c r="BV17" s="415">
        <v>9592524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139</v>
      </c>
      <c r="C18" s="458"/>
      <c r="D18" s="458"/>
      <c r="E18" s="527"/>
      <c r="F18" s="527"/>
      <c r="G18" s="527"/>
      <c r="H18" s="527"/>
      <c r="I18" s="527"/>
      <c r="J18" s="527"/>
      <c r="K18" s="527"/>
      <c r="L18" s="528">
        <v>31.66</v>
      </c>
      <c r="M18" s="528"/>
      <c r="N18" s="528"/>
      <c r="O18" s="528"/>
      <c r="P18" s="528"/>
      <c r="Q18" s="528"/>
      <c r="R18" s="529"/>
      <c r="S18" s="529"/>
      <c r="T18" s="529"/>
      <c r="U18" s="529"/>
      <c r="V18" s="530"/>
      <c r="W18" s="433"/>
      <c r="X18" s="434"/>
      <c r="Y18" s="434"/>
      <c r="Z18" s="434"/>
      <c r="AA18" s="434"/>
      <c r="AB18" s="425"/>
      <c r="AC18" s="531">
        <v>70.900000000000006</v>
      </c>
      <c r="AD18" s="532"/>
      <c r="AE18" s="532"/>
      <c r="AF18" s="532"/>
      <c r="AG18" s="533"/>
      <c r="AH18" s="531">
        <v>65.2</v>
      </c>
      <c r="AI18" s="532"/>
      <c r="AJ18" s="532"/>
      <c r="AK18" s="532"/>
      <c r="AL18" s="534"/>
      <c r="AM18" s="444"/>
      <c r="AN18" s="445"/>
      <c r="AO18" s="445"/>
      <c r="AP18" s="445"/>
      <c r="AQ18" s="445"/>
      <c r="AR18" s="445"/>
      <c r="AS18" s="445"/>
      <c r="AT18" s="446"/>
      <c r="AU18" s="447"/>
      <c r="AV18" s="448"/>
      <c r="AW18" s="448"/>
      <c r="AX18" s="448"/>
      <c r="AY18" s="449" t="s">
        <v>140</v>
      </c>
      <c r="AZ18" s="450"/>
      <c r="BA18" s="450"/>
      <c r="BB18" s="450"/>
      <c r="BC18" s="450"/>
      <c r="BD18" s="450"/>
      <c r="BE18" s="450"/>
      <c r="BF18" s="450"/>
      <c r="BG18" s="450"/>
      <c r="BH18" s="450"/>
      <c r="BI18" s="450"/>
      <c r="BJ18" s="450"/>
      <c r="BK18" s="450"/>
      <c r="BL18" s="450"/>
      <c r="BM18" s="451"/>
      <c r="BN18" s="415">
        <v>11587441</v>
      </c>
      <c r="BO18" s="416"/>
      <c r="BP18" s="416"/>
      <c r="BQ18" s="416"/>
      <c r="BR18" s="416"/>
      <c r="BS18" s="416"/>
      <c r="BT18" s="416"/>
      <c r="BU18" s="417"/>
      <c r="BV18" s="415">
        <v>10911351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141</v>
      </c>
      <c r="C19" s="458"/>
      <c r="D19" s="458"/>
      <c r="E19" s="527"/>
      <c r="F19" s="527"/>
      <c r="G19" s="527"/>
      <c r="H19" s="527"/>
      <c r="I19" s="527"/>
      <c r="J19" s="527"/>
      <c r="K19" s="527"/>
      <c r="L19" s="535">
        <v>2203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142</v>
      </c>
      <c r="AZ19" s="450"/>
      <c r="BA19" s="450"/>
      <c r="BB19" s="450"/>
      <c r="BC19" s="450"/>
      <c r="BD19" s="450"/>
      <c r="BE19" s="450"/>
      <c r="BF19" s="450"/>
      <c r="BG19" s="450"/>
      <c r="BH19" s="450"/>
      <c r="BI19" s="450"/>
      <c r="BJ19" s="450"/>
      <c r="BK19" s="450"/>
      <c r="BL19" s="450"/>
      <c r="BM19" s="451"/>
      <c r="BN19" s="415">
        <v>15784692</v>
      </c>
      <c r="BO19" s="416"/>
      <c r="BP19" s="416"/>
      <c r="BQ19" s="416"/>
      <c r="BR19" s="416"/>
      <c r="BS19" s="416"/>
      <c r="BT19" s="416"/>
      <c r="BU19" s="417"/>
      <c r="BV19" s="415">
        <v>14542153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143</v>
      </c>
      <c r="C20" s="458"/>
      <c r="D20" s="458"/>
      <c r="E20" s="527"/>
      <c r="F20" s="527"/>
      <c r="G20" s="527"/>
      <c r="H20" s="527"/>
      <c r="I20" s="527"/>
      <c r="J20" s="527"/>
      <c r="K20" s="527"/>
      <c r="L20" s="535">
        <v>25716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145</v>
      </c>
      <c r="C22" s="546"/>
      <c r="D22" s="547"/>
      <c r="E22" s="427" t="s">
        <v>1</v>
      </c>
      <c r="F22" s="432"/>
      <c r="G22" s="432"/>
      <c r="H22" s="432"/>
      <c r="I22" s="432"/>
      <c r="J22" s="432"/>
      <c r="K22" s="422"/>
      <c r="L22" s="427" t="s">
        <v>146</v>
      </c>
      <c r="M22" s="432"/>
      <c r="N22" s="432"/>
      <c r="O22" s="432"/>
      <c r="P22" s="422"/>
      <c r="Q22" s="554" t="s">
        <v>147</v>
      </c>
      <c r="R22" s="555"/>
      <c r="S22" s="555"/>
      <c r="T22" s="555"/>
      <c r="U22" s="555"/>
      <c r="V22" s="556"/>
      <c r="W22" s="560" t="s">
        <v>148</v>
      </c>
      <c r="X22" s="546"/>
      <c r="Y22" s="547"/>
      <c r="Z22" s="427" t="s">
        <v>1</v>
      </c>
      <c r="AA22" s="432"/>
      <c r="AB22" s="432"/>
      <c r="AC22" s="432"/>
      <c r="AD22" s="432"/>
      <c r="AE22" s="432"/>
      <c r="AF22" s="432"/>
      <c r="AG22" s="422"/>
      <c r="AH22" s="573" t="s">
        <v>149</v>
      </c>
      <c r="AI22" s="432"/>
      <c r="AJ22" s="432"/>
      <c r="AK22" s="432"/>
      <c r="AL22" s="422"/>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151</v>
      </c>
      <c r="AZ23" s="376"/>
      <c r="BA23" s="376"/>
      <c r="BB23" s="376"/>
      <c r="BC23" s="376"/>
      <c r="BD23" s="376"/>
      <c r="BE23" s="376"/>
      <c r="BF23" s="376"/>
      <c r="BG23" s="376"/>
      <c r="BH23" s="376"/>
      <c r="BI23" s="376"/>
      <c r="BJ23" s="376"/>
      <c r="BK23" s="376"/>
      <c r="BL23" s="376"/>
      <c r="BM23" s="377"/>
      <c r="BN23" s="415">
        <v>16205025</v>
      </c>
      <c r="BO23" s="416"/>
      <c r="BP23" s="416"/>
      <c r="BQ23" s="416"/>
      <c r="BR23" s="416"/>
      <c r="BS23" s="416"/>
      <c r="BT23" s="416"/>
      <c r="BU23" s="417"/>
      <c r="BV23" s="415">
        <v>14996433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152</v>
      </c>
      <c r="F24" s="445"/>
      <c r="G24" s="445"/>
      <c r="H24" s="445"/>
      <c r="I24" s="445"/>
      <c r="J24" s="445"/>
      <c r="K24" s="446"/>
      <c r="L24" s="466">
        <v>1</v>
      </c>
      <c r="M24" s="467"/>
      <c r="N24" s="467"/>
      <c r="O24" s="467"/>
      <c r="P24" s="506"/>
      <c r="Q24" s="466">
        <v>8450</v>
      </c>
      <c r="R24" s="467"/>
      <c r="S24" s="467"/>
      <c r="T24" s="467"/>
      <c r="U24" s="467"/>
      <c r="V24" s="506"/>
      <c r="W24" s="561"/>
      <c r="X24" s="549"/>
      <c r="Y24" s="550"/>
      <c r="Z24" s="465" t="s">
        <v>153</v>
      </c>
      <c r="AA24" s="445"/>
      <c r="AB24" s="445"/>
      <c r="AC24" s="445"/>
      <c r="AD24" s="445"/>
      <c r="AE24" s="445"/>
      <c r="AF24" s="445"/>
      <c r="AG24" s="446"/>
      <c r="AH24" s="466">
        <v>353</v>
      </c>
      <c r="AI24" s="467"/>
      <c r="AJ24" s="467"/>
      <c r="AK24" s="467"/>
      <c r="AL24" s="506"/>
      <c r="AM24" s="466">
        <v>1099595</v>
      </c>
      <c r="AN24" s="467"/>
      <c r="AO24" s="467"/>
      <c r="AP24" s="467"/>
      <c r="AQ24" s="467"/>
      <c r="AR24" s="506"/>
      <c r="AS24" s="466">
        <v>3115</v>
      </c>
      <c r="AT24" s="467"/>
      <c r="AU24" s="467"/>
      <c r="AV24" s="467"/>
      <c r="AW24" s="467"/>
      <c r="AX24" s="468"/>
      <c r="AY24" s="581" t="s">
        <v>154</v>
      </c>
      <c r="AZ24" s="582"/>
      <c r="BA24" s="582"/>
      <c r="BB24" s="582"/>
      <c r="BC24" s="582"/>
      <c r="BD24" s="582"/>
      <c r="BE24" s="582"/>
      <c r="BF24" s="582"/>
      <c r="BG24" s="582"/>
      <c r="BH24" s="582"/>
      <c r="BI24" s="582"/>
      <c r="BJ24" s="582"/>
      <c r="BK24" s="582"/>
      <c r="BL24" s="582"/>
      <c r="BM24" s="583"/>
      <c r="BN24" s="415">
        <v>9315889</v>
      </c>
      <c r="BO24" s="416"/>
      <c r="BP24" s="416"/>
      <c r="BQ24" s="416"/>
      <c r="BR24" s="416"/>
      <c r="BS24" s="416"/>
      <c r="BT24" s="416"/>
      <c r="BU24" s="417"/>
      <c r="BV24" s="415">
        <v>9003082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155</v>
      </c>
      <c r="F25" s="445"/>
      <c r="G25" s="445"/>
      <c r="H25" s="445"/>
      <c r="I25" s="445"/>
      <c r="J25" s="445"/>
      <c r="K25" s="446"/>
      <c r="L25" s="466">
        <v>1</v>
      </c>
      <c r="M25" s="467"/>
      <c r="N25" s="467"/>
      <c r="O25" s="467"/>
      <c r="P25" s="506"/>
      <c r="Q25" s="466">
        <v>7150</v>
      </c>
      <c r="R25" s="467"/>
      <c r="S25" s="467"/>
      <c r="T25" s="467"/>
      <c r="U25" s="467"/>
      <c r="V25" s="506"/>
      <c r="W25" s="561"/>
      <c r="X25" s="549"/>
      <c r="Y25" s="550"/>
      <c r="Z25" s="465" t="s">
        <v>156</v>
      </c>
      <c r="AA25" s="445"/>
      <c r="AB25" s="445"/>
      <c r="AC25" s="445"/>
      <c r="AD25" s="445"/>
      <c r="AE25" s="445"/>
      <c r="AF25" s="445"/>
      <c r="AG25" s="446"/>
      <c r="AH25" s="466" t="s">
        <v>120</v>
      </c>
      <c r="AI25" s="467"/>
      <c r="AJ25" s="467"/>
      <c r="AK25" s="467"/>
      <c r="AL25" s="506"/>
      <c r="AM25" s="466" t="s">
        <v>120</v>
      </c>
      <c r="AN25" s="467"/>
      <c r="AO25" s="467"/>
      <c r="AP25" s="467"/>
      <c r="AQ25" s="467"/>
      <c r="AR25" s="506"/>
      <c r="AS25" s="466" t="s">
        <v>120</v>
      </c>
      <c r="AT25" s="467"/>
      <c r="AU25" s="467"/>
      <c r="AV25" s="467"/>
      <c r="AW25" s="467"/>
      <c r="AX25" s="468"/>
      <c r="AY25" s="375" t="s">
        <v>157</v>
      </c>
      <c r="AZ25" s="376"/>
      <c r="BA25" s="376"/>
      <c r="BB25" s="376"/>
      <c r="BC25" s="376"/>
      <c r="BD25" s="376"/>
      <c r="BE25" s="376"/>
      <c r="BF25" s="376"/>
      <c r="BG25" s="376"/>
      <c r="BH25" s="376"/>
      <c r="BI25" s="376"/>
      <c r="BJ25" s="376"/>
      <c r="BK25" s="376"/>
      <c r="BL25" s="376"/>
      <c r="BM25" s="377"/>
      <c r="BN25" s="378">
        <v>10562987</v>
      </c>
      <c r="BO25" s="379"/>
      <c r="BP25" s="379"/>
      <c r="BQ25" s="379"/>
      <c r="BR25" s="379"/>
      <c r="BS25" s="379"/>
      <c r="BT25" s="379"/>
      <c r="BU25" s="380"/>
      <c r="BV25" s="378">
        <v>12208349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158</v>
      </c>
      <c r="F26" s="445"/>
      <c r="G26" s="445"/>
      <c r="H26" s="445"/>
      <c r="I26" s="445"/>
      <c r="J26" s="445"/>
      <c r="K26" s="446"/>
      <c r="L26" s="466">
        <v>1</v>
      </c>
      <c r="M26" s="467"/>
      <c r="N26" s="467"/>
      <c r="O26" s="467"/>
      <c r="P26" s="506"/>
      <c r="Q26" s="466">
        <v>6770</v>
      </c>
      <c r="R26" s="467"/>
      <c r="S26" s="467"/>
      <c r="T26" s="467"/>
      <c r="U26" s="467"/>
      <c r="V26" s="506"/>
      <c r="W26" s="561"/>
      <c r="X26" s="549"/>
      <c r="Y26" s="550"/>
      <c r="Z26" s="465" t="s">
        <v>159</v>
      </c>
      <c r="AA26" s="571"/>
      <c r="AB26" s="571"/>
      <c r="AC26" s="571"/>
      <c r="AD26" s="571"/>
      <c r="AE26" s="571"/>
      <c r="AF26" s="571"/>
      <c r="AG26" s="572"/>
      <c r="AH26" s="466">
        <v>24</v>
      </c>
      <c r="AI26" s="467"/>
      <c r="AJ26" s="467"/>
      <c r="AK26" s="467"/>
      <c r="AL26" s="506"/>
      <c r="AM26" s="466">
        <v>83880</v>
      </c>
      <c r="AN26" s="467"/>
      <c r="AO26" s="467"/>
      <c r="AP26" s="467"/>
      <c r="AQ26" s="467"/>
      <c r="AR26" s="506"/>
      <c r="AS26" s="466">
        <v>3495</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t="s">
        <v>120</v>
      </c>
      <c r="BO26" s="416"/>
      <c r="BP26" s="416"/>
      <c r="BQ26" s="416"/>
      <c r="BR26" s="416"/>
      <c r="BS26" s="416"/>
      <c r="BT26" s="416"/>
      <c r="BU26" s="417"/>
      <c r="BV26" s="415" t="s">
        <v>120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161</v>
      </c>
      <c r="F27" s="445"/>
      <c r="G27" s="445"/>
      <c r="H27" s="445"/>
      <c r="I27" s="445"/>
      <c r="J27" s="445"/>
      <c r="K27" s="446"/>
      <c r="L27" s="466">
        <v>1</v>
      </c>
      <c r="M27" s="467"/>
      <c r="N27" s="467"/>
      <c r="O27" s="467"/>
      <c r="P27" s="506"/>
      <c r="Q27" s="466">
        <v>4310</v>
      </c>
      <c r="R27" s="467"/>
      <c r="S27" s="467"/>
      <c r="T27" s="467"/>
      <c r="U27" s="467"/>
      <c r="V27" s="506"/>
      <c r="W27" s="561"/>
      <c r="X27" s="549"/>
      <c r="Y27" s="550"/>
      <c r="Z27" s="465" t="s">
        <v>162</v>
      </c>
      <c r="AA27" s="445"/>
      <c r="AB27" s="445"/>
      <c r="AC27" s="445"/>
      <c r="AD27" s="445"/>
      <c r="AE27" s="445"/>
      <c r="AF27" s="445"/>
      <c r="AG27" s="446"/>
      <c r="AH27" s="466">
        <v>6</v>
      </c>
      <c r="AI27" s="467"/>
      <c r="AJ27" s="467"/>
      <c r="AK27" s="467"/>
      <c r="AL27" s="506"/>
      <c r="AM27" s="466">
        <v>24624</v>
      </c>
      <c r="AN27" s="467"/>
      <c r="AO27" s="467"/>
      <c r="AP27" s="467"/>
      <c r="AQ27" s="467"/>
      <c r="AR27" s="506"/>
      <c r="AS27" s="466">
        <v>4104</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50245</v>
      </c>
      <c r="BO27" s="585"/>
      <c r="BP27" s="585"/>
      <c r="BQ27" s="585"/>
      <c r="BR27" s="585"/>
      <c r="BS27" s="585"/>
      <c r="BT27" s="585"/>
      <c r="BU27" s="586"/>
      <c r="BV27" s="584">
        <v>50234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164</v>
      </c>
      <c r="F28" s="445"/>
      <c r="G28" s="445"/>
      <c r="H28" s="445"/>
      <c r="I28" s="445"/>
      <c r="J28" s="445"/>
      <c r="K28" s="446"/>
      <c r="L28" s="466">
        <v>1</v>
      </c>
      <c r="M28" s="467"/>
      <c r="N28" s="467"/>
      <c r="O28" s="467"/>
      <c r="P28" s="506"/>
      <c r="Q28" s="466">
        <v>3760</v>
      </c>
      <c r="R28" s="467"/>
      <c r="S28" s="467"/>
      <c r="T28" s="467"/>
      <c r="U28" s="467"/>
      <c r="V28" s="506"/>
      <c r="W28" s="561"/>
      <c r="X28" s="549"/>
      <c r="Y28" s="550"/>
      <c r="Z28" s="465" t="s">
        <v>165</v>
      </c>
      <c r="AA28" s="445"/>
      <c r="AB28" s="445"/>
      <c r="AC28" s="445"/>
      <c r="AD28" s="445"/>
      <c r="AE28" s="445"/>
      <c r="AF28" s="445"/>
      <c r="AG28" s="446"/>
      <c r="AH28" s="466" t="s">
        <v>120</v>
      </c>
      <c r="AI28" s="467"/>
      <c r="AJ28" s="467"/>
      <c r="AK28" s="467"/>
      <c r="AL28" s="506"/>
      <c r="AM28" s="466" t="s">
        <v>120</v>
      </c>
      <c r="AN28" s="467"/>
      <c r="AO28" s="467"/>
      <c r="AP28" s="467"/>
      <c r="AQ28" s="467"/>
      <c r="AR28" s="506"/>
      <c r="AS28" s="466" t="s">
        <v>120</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1752416</v>
      </c>
      <c r="BO28" s="379"/>
      <c r="BP28" s="379"/>
      <c r="BQ28" s="379"/>
      <c r="BR28" s="379"/>
      <c r="BS28" s="379"/>
      <c r="BT28" s="379"/>
      <c r="BU28" s="380"/>
      <c r="BV28" s="378">
        <v>1647035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168</v>
      </c>
      <c r="F29" s="445"/>
      <c r="G29" s="445"/>
      <c r="H29" s="445"/>
      <c r="I29" s="445"/>
      <c r="J29" s="445"/>
      <c r="K29" s="446"/>
      <c r="L29" s="466">
        <v>18</v>
      </c>
      <c r="M29" s="467"/>
      <c r="N29" s="467"/>
      <c r="O29" s="467"/>
      <c r="P29" s="506"/>
      <c r="Q29" s="466">
        <v>3530</v>
      </c>
      <c r="R29" s="467"/>
      <c r="S29" s="467"/>
      <c r="T29" s="467"/>
      <c r="U29" s="467"/>
      <c r="V29" s="506"/>
      <c r="W29" s="562"/>
      <c r="X29" s="563"/>
      <c r="Y29" s="564"/>
      <c r="Z29" s="465" t="s">
        <v>169</v>
      </c>
      <c r="AA29" s="445"/>
      <c r="AB29" s="445"/>
      <c r="AC29" s="445"/>
      <c r="AD29" s="445"/>
      <c r="AE29" s="445"/>
      <c r="AF29" s="445"/>
      <c r="AG29" s="446"/>
      <c r="AH29" s="466">
        <v>359</v>
      </c>
      <c r="AI29" s="467"/>
      <c r="AJ29" s="467"/>
      <c r="AK29" s="467"/>
      <c r="AL29" s="506"/>
      <c r="AM29" s="466">
        <v>1124219</v>
      </c>
      <c r="AN29" s="467"/>
      <c r="AO29" s="467"/>
      <c r="AP29" s="467"/>
      <c r="AQ29" s="467"/>
      <c r="AR29" s="506"/>
      <c r="AS29" s="466">
        <v>3132</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t="s">
        <v>120</v>
      </c>
      <c r="BO29" s="416"/>
      <c r="BP29" s="416"/>
      <c r="BQ29" s="416"/>
      <c r="BR29" s="416"/>
      <c r="BS29" s="416"/>
      <c r="BT29" s="416"/>
      <c r="BU29" s="417"/>
      <c r="BV29" s="415" t="s">
        <v>120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101.1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2690541</v>
      </c>
      <c r="BO30" s="585"/>
      <c r="BP30" s="585"/>
      <c r="BQ30" s="585"/>
      <c r="BR30" s="585"/>
      <c r="BS30" s="585"/>
      <c r="BT30" s="585"/>
      <c r="BU30" s="586"/>
      <c r="BV30" s="584">
        <v>2085761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吉川市国民健康保険特別会計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吉川市水道事業会計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吉川市下水道事業特別会計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埼玉県後期高齢者医療広域連合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吉川市土地開発公社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吉川市介護保険特別会計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吉川市農業集落排水特別会計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埼玉県後期高齢者医療広域連合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吉川市後期高齢者医療特別会計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埼玉県市町村総合事務組合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埼玉県市町村総合事務組合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彩の国さいたま人づくり広域連合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東埼玉資源環境組合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江戸川水防事務組合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吉川松伏消防組合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1" t="s">
        <v>522</v>
      </c>
      <c r="D34" s="1181"/>
      <c r="E34" s="1182"/>
      <c r="F34" s="32">
        <v>19.25</v>
      </c>
      <c r="G34" s="33">
        <v>20.37</v>
      </c>
      <c r="H34" s="33">
        <v>22.29</v>
      </c>
      <c r="I34" s="33">
        <v>20.82</v>
      </c>
      <c r="J34" s="34">
        <v>19.440000000000001</v>
      </c>
      <c r="K34" s="22"/>
      <c r="L34" s="22"/>
      <c r="M34" s="22"/>
      <c r="N34" s="22"/>
      <c r="O34" s="22"/>
      <c r="P34" s="22"/>
    </row>
    <row r="35" spans="1:16" ht="39" customHeight="1">
      <c r="A35" s="22"/>
      <c r="B35" s="35"/>
      <c r="C35" s="1175" t="s">
        <v>523</v>
      </c>
      <c r="D35" s="1176"/>
      <c r="E35" s="1177"/>
      <c r="F35" s="36">
        <v>9.67</v>
      </c>
      <c r="G35" s="37">
        <v>6.34</v>
      </c>
      <c r="H35" s="37">
        <v>5.24</v>
      </c>
      <c r="I35" s="37">
        <v>5.29</v>
      </c>
      <c r="J35" s="38">
        <v>4.91</v>
      </c>
      <c r="K35" s="22"/>
      <c r="L35" s="22"/>
      <c r="M35" s="22"/>
      <c r="N35" s="22"/>
      <c r="O35" s="22"/>
      <c r="P35" s="22"/>
    </row>
    <row r="36" spans="1:16" ht="39" customHeight="1">
      <c r="A36" s="22"/>
      <c r="B36" s="35"/>
      <c r="C36" s="1175" t="s">
        <v>524</v>
      </c>
      <c r="D36" s="1176"/>
      <c r="E36" s="1177"/>
      <c r="F36" s="36">
        <v>6.86</v>
      </c>
      <c r="G36" s="37">
        <v>6.61</v>
      </c>
      <c r="H36" s="37">
        <v>6.04</v>
      </c>
      <c r="I36" s="37">
        <v>6.98</v>
      </c>
      <c r="J36" s="38">
        <v>2.57</v>
      </c>
      <c r="K36" s="22"/>
      <c r="L36" s="22"/>
      <c r="M36" s="22"/>
      <c r="N36" s="22"/>
      <c r="O36" s="22"/>
      <c r="P36" s="22"/>
    </row>
    <row r="37" spans="1:16" ht="39" customHeight="1">
      <c r="A37" s="22"/>
      <c r="B37" s="35"/>
      <c r="C37" s="1175" t="s">
        <v>525</v>
      </c>
      <c r="D37" s="1176"/>
      <c r="E37" s="1177"/>
      <c r="F37" s="36">
        <v>0.4</v>
      </c>
      <c r="G37" s="37">
        <v>1.34</v>
      </c>
      <c r="H37" s="37">
        <v>0.71</v>
      </c>
      <c r="I37" s="37">
        <v>2.54</v>
      </c>
      <c r="J37" s="38">
        <v>1.08</v>
      </c>
      <c r="K37" s="22"/>
      <c r="L37" s="22"/>
      <c r="M37" s="22"/>
      <c r="N37" s="22"/>
      <c r="O37" s="22"/>
      <c r="P37" s="22"/>
    </row>
    <row r="38" spans="1:16" ht="39" customHeight="1">
      <c r="A38" s="22"/>
      <c r="B38" s="35"/>
      <c r="C38" s="1175" t="s">
        <v>526</v>
      </c>
      <c r="D38" s="1176"/>
      <c r="E38" s="1177"/>
      <c r="F38" s="36">
        <v>0.43</v>
      </c>
      <c r="G38" s="37">
        <v>0.32</v>
      </c>
      <c r="H38" s="37">
        <v>0.24</v>
      </c>
      <c r="I38" s="37">
        <v>0.23</v>
      </c>
      <c r="J38" s="38">
        <v>0.2</v>
      </c>
      <c r="K38" s="22"/>
      <c r="L38" s="22"/>
      <c r="M38" s="22"/>
      <c r="N38" s="22"/>
      <c r="O38" s="22"/>
      <c r="P38" s="22"/>
    </row>
    <row r="39" spans="1:16" ht="39" customHeight="1">
      <c r="A39" s="22"/>
      <c r="B39" s="35"/>
      <c r="C39" s="1175" t="s">
        <v>527</v>
      </c>
      <c r="D39" s="1176"/>
      <c r="E39" s="1177"/>
      <c r="F39" s="36">
        <v>0</v>
      </c>
      <c r="G39" s="37">
        <v>0</v>
      </c>
      <c r="H39" s="37">
        <v>0.01</v>
      </c>
      <c r="I39" s="37">
        <v>0.01</v>
      </c>
      <c r="J39" s="38">
        <v>0.01</v>
      </c>
      <c r="K39" s="22"/>
      <c r="L39" s="22"/>
      <c r="M39" s="22"/>
      <c r="N39" s="22"/>
      <c r="O39" s="22"/>
      <c r="P39" s="22"/>
    </row>
    <row r="40" spans="1:16" ht="39" customHeight="1">
      <c r="A40" s="22"/>
      <c r="B40" s="35"/>
      <c r="C40" s="1175" t="s">
        <v>528</v>
      </c>
      <c r="D40" s="1176"/>
      <c r="E40" s="1177"/>
      <c r="F40" s="36">
        <v>0.03</v>
      </c>
      <c r="G40" s="37">
        <v>0.09</v>
      </c>
      <c r="H40" s="37">
        <v>0.02</v>
      </c>
      <c r="I40" s="37">
        <v>0.01</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529</v>
      </c>
      <c r="D42" s="1176"/>
      <c r="E42" s="1177"/>
      <c r="F42" s="36" t="s">
        <v>475</v>
      </c>
      <c r="G42" s="37" t="s">
        <v>475</v>
      </c>
      <c r="H42" s="37" t="s">
        <v>475</v>
      </c>
      <c r="I42" s="37" t="s">
        <v>475</v>
      </c>
      <c r="J42" s="38" t="s">
        <v>475</v>
      </c>
      <c r="K42" s="22"/>
      <c r="L42" s="22"/>
      <c r="M42" s="22"/>
      <c r="N42" s="22"/>
      <c r="O42" s="22"/>
      <c r="P42" s="22"/>
    </row>
    <row r="43" spans="1:16" ht="39" customHeight="1" thickBot="1">
      <c r="A43" s="22"/>
      <c r="B43" s="40"/>
      <c r="C43" s="1178" t="s">
        <v>530</v>
      </c>
      <c r="D43" s="1179"/>
      <c r="E43" s="1180"/>
      <c r="F43" s="41" t="s">
        <v>475</v>
      </c>
      <c r="G43" s="42" t="s">
        <v>475</v>
      </c>
      <c r="H43" s="42" t="s">
        <v>475</v>
      </c>
      <c r="I43" s="42" t="s">
        <v>475</v>
      </c>
      <c r="J43" s="43" t="s">
        <v>475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1" t="s">
        <v>10</v>
      </c>
      <c r="C45" s="1192"/>
      <c r="D45" s="58"/>
      <c r="E45" s="1197" t="s">
        <v>11</v>
      </c>
      <c r="F45" s="1197"/>
      <c r="G45" s="1197"/>
      <c r="H45" s="1197"/>
      <c r="I45" s="1197"/>
      <c r="J45" s="1198"/>
      <c r="K45" s="59">
        <v>1356</v>
      </c>
      <c r="L45" s="60">
        <v>1512</v>
      </c>
      <c r="M45" s="60">
        <v>1418</v>
      </c>
      <c r="N45" s="60">
        <v>1476</v>
      </c>
      <c r="O45" s="61">
        <v>1479</v>
      </c>
      <c r="P45" s="48"/>
      <c r="Q45" s="48"/>
      <c r="R45" s="48"/>
      <c r="S45" s="48"/>
      <c r="T45" s="48"/>
      <c r="U45" s="48"/>
    </row>
    <row r="46" spans="1:21" ht="30.75" customHeight="1">
      <c r="A46" s="48"/>
      <c r="B46" s="1193"/>
      <c r="C46" s="1194"/>
      <c r="D46" s="62"/>
      <c r="E46" s="1185" t="s">
        <v>12</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c r="A47" s="48"/>
      <c r="B47" s="1193"/>
      <c r="C47" s="1194"/>
      <c r="D47" s="62"/>
      <c r="E47" s="1185" t="s">
        <v>13</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c r="A48" s="48"/>
      <c r="B48" s="1193"/>
      <c r="C48" s="1194"/>
      <c r="D48" s="62"/>
      <c r="E48" s="1185" t="s">
        <v>14</v>
      </c>
      <c r="F48" s="1185"/>
      <c r="G48" s="1185"/>
      <c r="H48" s="1185"/>
      <c r="I48" s="1185"/>
      <c r="J48" s="1186"/>
      <c r="K48" s="63">
        <v>250</v>
      </c>
      <c r="L48" s="64">
        <v>286</v>
      </c>
      <c r="M48" s="64">
        <v>251</v>
      </c>
      <c r="N48" s="64">
        <v>261</v>
      </c>
      <c r="O48" s="65">
        <v>231</v>
      </c>
      <c r="P48" s="48"/>
      <c r="Q48" s="48"/>
      <c r="R48" s="48"/>
      <c r="S48" s="48"/>
      <c r="T48" s="48"/>
      <c r="U48" s="48"/>
    </row>
    <row r="49" spans="1:21" ht="30.75" customHeight="1">
      <c r="A49" s="48"/>
      <c r="B49" s="1193"/>
      <c r="C49" s="1194"/>
      <c r="D49" s="62"/>
      <c r="E49" s="1185" t="s">
        <v>15</v>
      </c>
      <c r="F49" s="1185"/>
      <c r="G49" s="1185"/>
      <c r="H49" s="1185"/>
      <c r="I49" s="1185"/>
      <c r="J49" s="1186"/>
      <c r="K49" s="63">
        <v>95</v>
      </c>
      <c r="L49" s="64">
        <v>118</v>
      </c>
      <c r="M49" s="64">
        <v>137</v>
      </c>
      <c r="N49" s="64">
        <v>125</v>
      </c>
      <c r="O49" s="65">
        <v>152</v>
      </c>
      <c r="P49" s="48"/>
      <c r="Q49" s="48"/>
      <c r="R49" s="48"/>
      <c r="S49" s="48"/>
      <c r="T49" s="48"/>
      <c r="U49" s="48"/>
    </row>
    <row r="50" spans="1:21" ht="30.75" customHeight="1">
      <c r="A50" s="48"/>
      <c r="B50" s="1193"/>
      <c r="C50" s="1194"/>
      <c r="D50" s="62"/>
      <c r="E50" s="1185" t="s">
        <v>16</v>
      </c>
      <c r="F50" s="1185"/>
      <c r="G50" s="1185"/>
      <c r="H50" s="1185"/>
      <c r="I50" s="1185"/>
      <c r="J50" s="1186"/>
      <c r="K50" s="63">
        <v>94</v>
      </c>
      <c r="L50" s="64">
        <v>64</v>
      </c>
      <c r="M50" s="64">
        <v>98</v>
      </c>
      <c r="N50" s="64">
        <v>94</v>
      </c>
      <c r="O50" s="65">
        <v>108</v>
      </c>
      <c r="P50" s="48"/>
      <c r="Q50" s="48"/>
      <c r="R50" s="48"/>
      <c r="S50" s="48"/>
      <c r="T50" s="48"/>
      <c r="U50" s="48"/>
    </row>
    <row r="51" spans="1:21" ht="30.75" customHeight="1">
      <c r="A51" s="48"/>
      <c r="B51" s="1195"/>
      <c r="C51" s="1196"/>
      <c r="D51" s="66"/>
      <c r="E51" s="1185" t="s">
        <v>17</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c r="A52" s="48"/>
      <c r="B52" s="1183" t="s">
        <v>18</v>
      </c>
      <c r="C52" s="1184"/>
      <c r="D52" s="66"/>
      <c r="E52" s="1185" t="s">
        <v>19</v>
      </c>
      <c r="F52" s="1185"/>
      <c r="G52" s="1185"/>
      <c r="H52" s="1185"/>
      <c r="I52" s="1185"/>
      <c r="J52" s="1186"/>
      <c r="K52" s="63">
        <v>1256</v>
      </c>
      <c r="L52" s="64">
        <v>1320</v>
      </c>
      <c r="M52" s="64">
        <v>1416</v>
      </c>
      <c r="N52" s="64">
        <v>1495</v>
      </c>
      <c r="O52" s="65">
        <v>1448</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539</v>
      </c>
      <c r="L53" s="69">
        <v>660</v>
      </c>
      <c r="M53" s="69">
        <v>488</v>
      </c>
      <c r="N53" s="69">
        <v>461</v>
      </c>
      <c r="O53" s="70">
        <v>522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3"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99" t="s">
        <v>23</v>
      </c>
      <c r="C41" s="1200"/>
      <c r="D41" s="81"/>
      <c r="E41" s="1205" t="s">
        <v>24</v>
      </c>
      <c r="F41" s="1205"/>
      <c r="G41" s="1205"/>
      <c r="H41" s="1206"/>
      <c r="I41" s="82">
        <v>13809</v>
      </c>
      <c r="J41" s="83">
        <v>14576</v>
      </c>
      <c r="K41" s="83">
        <v>14988</v>
      </c>
      <c r="L41" s="83">
        <v>14996</v>
      </c>
      <c r="M41" s="84">
        <v>16205</v>
      </c>
    </row>
    <row r="42" spans="2:13" ht="27.75" customHeight="1">
      <c r="B42" s="1201"/>
      <c r="C42" s="1202"/>
      <c r="D42" s="85"/>
      <c r="E42" s="1207" t="s">
        <v>25</v>
      </c>
      <c r="F42" s="1207"/>
      <c r="G42" s="1207"/>
      <c r="H42" s="1208"/>
      <c r="I42" s="86">
        <v>2033</v>
      </c>
      <c r="J42" s="87">
        <v>3125</v>
      </c>
      <c r="K42" s="87">
        <v>6001</v>
      </c>
      <c r="L42" s="87">
        <v>5895</v>
      </c>
      <c r="M42" s="88">
        <v>4223</v>
      </c>
    </row>
    <row r="43" spans="2:13" ht="27.75" customHeight="1">
      <c r="B43" s="1201"/>
      <c r="C43" s="1202"/>
      <c r="D43" s="85"/>
      <c r="E43" s="1207" t="s">
        <v>26</v>
      </c>
      <c r="F43" s="1207"/>
      <c r="G43" s="1207"/>
      <c r="H43" s="1208"/>
      <c r="I43" s="86">
        <v>3883</v>
      </c>
      <c r="J43" s="87">
        <v>3537</v>
      </c>
      <c r="K43" s="87">
        <v>2974</v>
      </c>
      <c r="L43" s="87">
        <v>2932</v>
      </c>
      <c r="M43" s="88">
        <v>2660</v>
      </c>
    </row>
    <row r="44" spans="2:13" ht="27.75" customHeight="1">
      <c r="B44" s="1201"/>
      <c r="C44" s="1202"/>
      <c r="D44" s="85"/>
      <c r="E44" s="1207" t="s">
        <v>27</v>
      </c>
      <c r="F44" s="1207"/>
      <c r="G44" s="1207"/>
      <c r="H44" s="1208"/>
      <c r="I44" s="86">
        <v>756</v>
      </c>
      <c r="J44" s="87">
        <v>705</v>
      </c>
      <c r="K44" s="87">
        <v>780</v>
      </c>
      <c r="L44" s="87">
        <v>981</v>
      </c>
      <c r="M44" s="88">
        <v>1425</v>
      </c>
    </row>
    <row r="45" spans="2:13" ht="27.75" customHeight="1">
      <c r="B45" s="1201"/>
      <c r="C45" s="1202"/>
      <c r="D45" s="85"/>
      <c r="E45" s="1207" t="s">
        <v>28</v>
      </c>
      <c r="F45" s="1207"/>
      <c r="G45" s="1207"/>
      <c r="H45" s="1208"/>
      <c r="I45" s="86">
        <v>2106</v>
      </c>
      <c r="J45" s="87">
        <v>1800</v>
      </c>
      <c r="K45" s="87">
        <v>1731</v>
      </c>
      <c r="L45" s="87">
        <v>1147</v>
      </c>
      <c r="M45" s="88">
        <v>1337</v>
      </c>
    </row>
    <row r="46" spans="2:13" ht="27.75" customHeight="1">
      <c r="B46" s="1201"/>
      <c r="C46" s="1202"/>
      <c r="D46" s="85"/>
      <c r="E46" s="1207" t="s">
        <v>29</v>
      </c>
      <c r="F46" s="1207"/>
      <c r="G46" s="1207"/>
      <c r="H46" s="1208"/>
      <c r="I46" s="86">
        <v>2</v>
      </c>
      <c r="J46" s="87">
        <v>0</v>
      </c>
      <c r="K46" s="87">
        <v>0</v>
      </c>
      <c r="L46" s="87">
        <v>1</v>
      </c>
      <c r="M46" s="88" t="s">
        <v>475</v>
      </c>
    </row>
    <row r="47" spans="2:13" ht="27.75" customHeight="1">
      <c r="B47" s="1201"/>
      <c r="C47" s="1202"/>
      <c r="D47" s="85"/>
      <c r="E47" s="1207" t="s">
        <v>30</v>
      </c>
      <c r="F47" s="1207"/>
      <c r="G47" s="1207"/>
      <c r="H47" s="1208"/>
      <c r="I47" s="86" t="s">
        <v>475</v>
      </c>
      <c r="J47" s="87" t="s">
        <v>475</v>
      </c>
      <c r="K47" s="87" t="s">
        <v>475</v>
      </c>
      <c r="L47" s="87" t="s">
        <v>475</v>
      </c>
      <c r="M47" s="88" t="s">
        <v>475</v>
      </c>
    </row>
    <row r="48" spans="2:13" ht="27.75" customHeight="1">
      <c r="B48" s="1203"/>
      <c r="C48" s="1204"/>
      <c r="D48" s="85"/>
      <c r="E48" s="1207" t="s">
        <v>31</v>
      </c>
      <c r="F48" s="1207"/>
      <c r="G48" s="1207"/>
      <c r="H48" s="1208"/>
      <c r="I48" s="86" t="s">
        <v>475</v>
      </c>
      <c r="J48" s="87" t="s">
        <v>475</v>
      </c>
      <c r="K48" s="87" t="s">
        <v>475</v>
      </c>
      <c r="L48" s="87" t="s">
        <v>475</v>
      </c>
      <c r="M48" s="88" t="s">
        <v>475</v>
      </c>
    </row>
    <row r="49" spans="2:13" ht="27.75" customHeight="1">
      <c r="B49" s="1209" t="s">
        <v>32</v>
      </c>
      <c r="C49" s="1210"/>
      <c r="D49" s="89"/>
      <c r="E49" s="1207" t="s">
        <v>33</v>
      </c>
      <c r="F49" s="1207"/>
      <c r="G49" s="1207"/>
      <c r="H49" s="1208"/>
      <c r="I49" s="86">
        <v>2734</v>
      </c>
      <c r="J49" s="87">
        <v>3029</v>
      </c>
      <c r="K49" s="87">
        <v>3873</v>
      </c>
      <c r="L49" s="87">
        <v>4035</v>
      </c>
      <c r="M49" s="88">
        <v>4953</v>
      </c>
    </row>
    <row r="50" spans="2:13" ht="27.75" customHeight="1">
      <c r="B50" s="1201"/>
      <c r="C50" s="1202"/>
      <c r="D50" s="85"/>
      <c r="E50" s="1207" t="s">
        <v>34</v>
      </c>
      <c r="F50" s="1207"/>
      <c r="G50" s="1207"/>
      <c r="H50" s="1208"/>
      <c r="I50" s="86">
        <v>1996</v>
      </c>
      <c r="J50" s="87">
        <v>1871</v>
      </c>
      <c r="K50" s="87">
        <v>2137</v>
      </c>
      <c r="L50" s="87">
        <v>2353</v>
      </c>
      <c r="M50" s="88">
        <v>2364</v>
      </c>
    </row>
    <row r="51" spans="2:13" ht="27.75" customHeight="1">
      <c r="B51" s="1203"/>
      <c r="C51" s="1204"/>
      <c r="D51" s="85"/>
      <c r="E51" s="1207" t="s">
        <v>35</v>
      </c>
      <c r="F51" s="1207"/>
      <c r="G51" s="1207"/>
      <c r="H51" s="1208"/>
      <c r="I51" s="86">
        <v>13277</v>
      </c>
      <c r="J51" s="87">
        <v>13881</v>
      </c>
      <c r="K51" s="87">
        <v>14217</v>
      </c>
      <c r="L51" s="87">
        <v>14771</v>
      </c>
      <c r="M51" s="88">
        <v>15015</v>
      </c>
    </row>
    <row r="52" spans="2:13" ht="27.75" customHeight="1" thickBot="1">
      <c r="B52" s="1211" t="s">
        <v>36</v>
      </c>
      <c r="C52" s="1212"/>
      <c r="D52" s="90"/>
      <c r="E52" s="1213" t="s">
        <v>37</v>
      </c>
      <c r="F52" s="1213"/>
      <c r="G52" s="1213"/>
      <c r="H52" s="1214"/>
      <c r="I52" s="91">
        <v>4582</v>
      </c>
      <c r="J52" s="92">
        <v>4963</v>
      </c>
      <c r="K52" s="92">
        <v>6246</v>
      </c>
      <c r="L52" s="92">
        <v>4792</v>
      </c>
      <c r="M52" s="93">
        <v>3518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61" zoomScaleNormal="100" zoomScaleSheetLayoutView="55" workbookViewId="0">
      <selection activeCell="I63" sqref="I63"/>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24"/>
      <c r="H50" s="1225"/>
      <c r="I50" s="1225"/>
      <c r="J50" s="1226"/>
      <c r="K50" s="354" t="s">
        <v>515</v>
      </c>
      <c r="L50" s="354" t="s">
        <v>516</v>
      </c>
      <c r="M50" s="354" t="s">
        <v>517</v>
      </c>
      <c r="N50" s="354" t="s">
        <v>518</v>
      </c>
      <c r="O50" s="354" t="s">
        <v>519</v>
      </c>
    </row>
    <row r="51" spans="1:17">
      <c r="B51" s="248"/>
      <c r="C51" s="244"/>
      <c r="D51" s="244"/>
      <c r="E51" s="244"/>
      <c r="F51" s="244"/>
      <c r="G51" s="1227" t="s">
        <v>554</v>
      </c>
      <c r="H51" s="1228"/>
      <c r="I51" s="1233" t="s">
        <v>555</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556</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557</v>
      </c>
      <c r="H55" s="1239"/>
      <c r="I55" s="1237" t="s">
        <v>555</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556</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c r="B65" s="248"/>
      <c r="C65" s="244"/>
      <c r="D65" s="244"/>
      <c r="E65" s="244"/>
      <c r="F65" s="244"/>
      <c r="G65" s="1247" t="s">
        <v>559</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560</v>
      </c>
      <c r="I71" s="368"/>
      <c r="J71" s="364"/>
      <c r="K71" s="364"/>
      <c r="L71" s="365"/>
      <c r="M71" s="364"/>
      <c r="N71" s="365"/>
      <c r="O71" s="366"/>
    </row>
    <row r="72" spans="2:30">
      <c r="B72" s="248"/>
      <c r="C72" s="244"/>
      <c r="D72" s="244"/>
      <c r="E72" s="244"/>
      <c r="F72" s="244"/>
      <c r="G72" s="1224"/>
      <c r="H72" s="1225"/>
      <c r="I72" s="1225"/>
      <c r="J72" s="1226"/>
      <c r="K72" s="354" t="s">
        <v>515</v>
      </c>
      <c r="L72" s="354" t="s">
        <v>516</v>
      </c>
      <c r="M72" s="354" t="s">
        <v>517</v>
      </c>
      <c r="N72" s="354" t="s">
        <v>518</v>
      </c>
      <c r="O72" s="354" t="s">
        <v>519</v>
      </c>
    </row>
    <row r="73" spans="2:30">
      <c r="B73" s="248"/>
      <c r="C73" s="244"/>
      <c r="D73" s="244"/>
      <c r="E73" s="244"/>
      <c r="F73" s="244"/>
      <c r="G73" s="1227" t="s">
        <v>554</v>
      </c>
      <c r="H73" s="1228"/>
      <c r="I73" s="1233" t="s">
        <v>555</v>
      </c>
      <c r="J73" s="1233"/>
      <c r="K73" s="1248">
        <v>44</v>
      </c>
      <c r="L73" s="1248">
        <v>47.2</v>
      </c>
      <c r="M73" s="1236">
        <v>57.9</v>
      </c>
      <c r="N73" s="1236">
        <v>44.7</v>
      </c>
      <c r="O73" s="1236">
        <v>31.9</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561</v>
      </c>
      <c r="J75" s="1237"/>
      <c r="K75" s="1249">
        <v>4.9000000000000004</v>
      </c>
      <c r="L75" s="1249">
        <v>5.5</v>
      </c>
      <c r="M75" s="1249">
        <v>5.3</v>
      </c>
      <c r="N75" s="1249">
        <v>5</v>
      </c>
      <c r="O75" s="1249">
        <v>4.5</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557</v>
      </c>
      <c r="H77" s="1239"/>
      <c r="I77" s="1237" t="s">
        <v>555</v>
      </c>
      <c r="J77" s="1237"/>
      <c r="K77" s="1248">
        <v>69.2</v>
      </c>
      <c r="L77" s="1248">
        <v>58.2</v>
      </c>
      <c r="M77" s="1236">
        <v>50.3</v>
      </c>
      <c r="N77" s="1236">
        <v>45.9</v>
      </c>
      <c r="O77" s="1236">
        <v>39</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561</v>
      </c>
      <c r="J79" s="1246"/>
      <c r="K79" s="1251">
        <v>11.1</v>
      </c>
      <c r="L79" s="1251">
        <v>10.3</v>
      </c>
      <c r="M79" s="1251">
        <v>9.6</v>
      </c>
      <c r="N79" s="1251">
        <v>8.8000000000000007</v>
      </c>
      <c r="O79" s="1251">
        <v>9</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5" zoomScaleNormal="100" zoomScaleSheetLayoutView="70" workbookViewId="0">
      <selection activeCell="I63" sqref="I6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8" zoomScaleNormal="100" zoomScaleSheetLayoutView="55" workbookViewId="0">
      <selection activeCell="I63" sqref="I6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63605</v>
      </c>
      <c r="E3" s="116"/>
      <c r="F3" s="117">
        <v>47569</v>
      </c>
      <c r="G3" s="118"/>
      <c r="H3" s="119"/>
    </row>
    <row r="4" spans="1:8">
      <c r="A4" s="120"/>
      <c r="B4" s="121"/>
      <c r="C4" s="122"/>
      <c r="D4" s="123">
        <v>34961</v>
      </c>
      <c r="E4" s="124"/>
      <c r="F4" s="125">
        <v>26255</v>
      </c>
      <c r="G4" s="126"/>
      <c r="H4" s="127"/>
    </row>
    <row r="5" spans="1:8">
      <c r="A5" s="108" t="s">
        <v>509</v>
      </c>
      <c r="B5" s="113"/>
      <c r="C5" s="114"/>
      <c r="D5" s="115">
        <v>56791</v>
      </c>
      <c r="E5" s="116"/>
      <c r="F5" s="117">
        <v>50880</v>
      </c>
      <c r="G5" s="118"/>
      <c r="H5" s="119"/>
    </row>
    <row r="6" spans="1:8">
      <c r="A6" s="120"/>
      <c r="B6" s="121"/>
      <c r="C6" s="122"/>
      <c r="D6" s="123">
        <v>27399</v>
      </c>
      <c r="E6" s="124"/>
      <c r="F6" s="125">
        <v>26879</v>
      </c>
      <c r="G6" s="126"/>
      <c r="H6" s="127"/>
    </row>
    <row r="7" spans="1:8">
      <c r="A7" s="108" t="s">
        <v>510</v>
      </c>
      <c r="B7" s="113"/>
      <c r="C7" s="114"/>
      <c r="D7" s="115">
        <v>21464</v>
      </c>
      <c r="E7" s="116"/>
      <c r="F7" s="117">
        <v>63956</v>
      </c>
      <c r="G7" s="118"/>
      <c r="H7" s="119"/>
    </row>
    <row r="8" spans="1:8">
      <c r="A8" s="120"/>
      <c r="B8" s="121"/>
      <c r="C8" s="122"/>
      <c r="D8" s="123">
        <v>13990</v>
      </c>
      <c r="E8" s="124"/>
      <c r="F8" s="125">
        <v>29239</v>
      </c>
      <c r="G8" s="126"/>
      <c r="H8" s="127"/>
    </row>
    <row r="9" spans="1:8">
      <c r="A9" s="108" t="s">
        <v>511</v>
      </c>
      <c r="B9" s="113"/>
      <c r="C9" s="114"/>
      <c r="D9" s="115">
        <v>19792</v>
      </c>
      <c r="E9" s="116"/>
      <c r="F9" s="117">
        <v>66255</v>
      </c>
      <c r="G9" s="118"/>
      <c r="H9" s="119"/>
    </row>
    <row r="10" spans="1:8">
      <c r="A10" s="120"/>
      <c r="B10" s="121"/>
      <c r="C10" s="122"/>
      <c r="D10" s="123">
        <v>11268</v>
      </c>
      <c r="E10" s="124"/>
      <c r="F10" s="125">
        <v>31822</v>
      </c>
      <c r="G10" s="126"/>
      <c r="H10" s="127"/>
    </row>
    <row r="11" spans="1:8">
      <c r="A11" s="108" t="s">
        <v>512</v>
      </c>
      <c r="B11" s="113"/>
      <c r="C11" s="114"/>
      <c r="D11" s="115">
        <v>43252</v>
      </c>
      <c r="E11" s="116"/>
      <c r="F11" s="117">
        <v>92247</v>
      </c>
      <c r="G11" s="118"/>
      <c r="H11" s="119"/>
    </row>
    <row r="12" spans="1:8">
      <c r="A12" s="120"/>
      <c r="B12" s="121"/>
      <c r="C12" s="128"/>
      <c r="D12" s="123">
        <v>24091</v>
      </c>
      <c r="E12" s="124"/>
      <c r="F12" s="125">
        <v>37204</v>
      </c>
      <c r="G12" s="126"/>
      <c r="H12" s="127"/>
    </row>
    <row r="13" spans="1:8">
      <c r="A13" s="108"/>
      <c r="B13" s="113"/>
      <c r="C13" s="129"/>
      <c r="D13" s="130">
        <v>40981</v>
      </c>
      <c r="E13" s="131"/>
      <c r="F13" s="132">
        <v>64181</v>
      </c>
      <c r="G13" s="133"/>
      <c r="H13" s="119"/>
    </row>
    <row r="14" spans="1:8">
      <c r="A14" s="120"/>
      <c r="B14" s="121"/>
      <c r="C14" s="122"/>
      <c r="D14" s="123">
        <v>22342</v>
      </c>
      <c r="E14" s="124"/>
      <c r="F14" s="125">
        <v>30280</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9.67</v>
      </c>
      <c r="C19" s="134">
        <f>ROUND(VALUE(SUBSTITUTE(実質収支比率等に係る経年分析!G$48,"▲","-")),2)</f>
        <v>6.35</v>
      </c>
      <c r="D19" s="134">
        <f>ROUND(VALUE(SUBSTITUTE(実質収支比率等に係る経年分析!H$48,"▲","-")),2)</f>
        <v>5.25</v>
      </c>
      <c r="E19" s="134">
        <f>ROUND(VALUE(SUBSTITUTE(実質収支比率等に係る経年分析!I$48,"▲","-")),2)</f>
        <v>5.3</v>
      </c>
      <c r="F19" s="134">
        <f>ROUND(VALUE(SUBSTITUTE(実質収支比率等に係る経年分析!J$48,"▲","-")),2)</f>
        <v>4.91</v>
      </c>
    </row>
    <row r="20" spans="1:11">
      <c r="A20" s="134" t="s">
        <v>42</v>
      </c>
      <c r="B20" s="134">
        <f>ROUND(VALUE(SUBSTITUTE(実質収支比率等に係る経年分析!F$47,"▲","-")),2)</f>
        <v>13.09</v>
      </c>
      <c r="C20" s="134">
        <f>ROUND(VALUE(SUBSTITUTE(実質収支比率等に係る経年分析!G$47,"▲","-")),2)</f>
        <v>12.69</v>
      </c>
      <c r="D20" s="134">
        <f>ROUND(VALUE(SUBSTITUTE(実質収支比率等に係る経年分析!H$47,"▲","-")),2)</f>
        <v>16.239999999999998</v>
      </c>
      <c r="E20" s="134">
        <f>ROUND(VALUE(SUBSTITUTE(実質収支比率等に係る経年分析!I$47,"▲","-")),2)</f>
        <v>13.9</v>
      </c>
      <c r="F20" s="134">
        <f>ROUND(VALUE(SUBSTITUTE(実質収支比率等に係る経年分析!J$47,"▲","-")),2)</f>
        <v>14.44</v>
      </c>
    </row>
    <row r="21" spans="1:11">
      <c r="A21" s="134" t="s">
        <v>43</v>
      </c>
      <c r="B21" s="134">
        <f>IF(ISNUMBER(VALUE(SUBSTITUTE(実質収支比率等に係る経年分析!F$49,"▲","-"))),ROUND(VALUE(SUBSTITUTE(実質収支比率等に係る経年分析!F$49,"▲","-")),2),NA())</f>
        <v>3.17</v>
      </c>
      <c r="C21" s="134">
        <f>IF(ISNUMBER(VALUE(SUBSTITUTE(実質収支比率等に係る経年分析!G$49,"▲","-"))),ROUND(VALUE(SUBSTITUTE(実質収支比率等に係る経年分析!G$49,"▲","-")),2),NA())</f>
        <v>-3.44</v>
      </c>
      <c r="D21" s="134">
        <f>IF(ISNUMBER(VALUE(SUBSTITUTE(実質収支比率等に係る経年分析!H$49,"▲","-"))),ROUND(VALUE(SUBSTITUTE(実質収支比率等に係る経年分析!H$49,"▲","-")),2),NA())</f>
        <v>2.94</v>
      </c>
      <c r="E21" s="134">
        <f>IF(ISNUMBER(VALUE(SUBSTITUTE(実質収支比率等に係る経年分析!I$49,"▲","-"))),ROUND(VALUE(SUBSTITUTE(実質収支比率等に係る経年分析!I$49,"▲","-")),2),NA())</f>
        <v>-2.2999999999999998</v>
      </c>
      <c r="F21" s="134">
        <f>IF(ISNUMBER(VALUE(SUBSTITUTE(実質収支比率等に係る経年分析!J$49,"▲","-"))),ROUND(VALUE(SUBSTITUTE(実質収支比率等に係る経年分析!J$49,"▲","-")),2),NA())</f>
        <v>1.02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吉川市後期高齢者医療特別会計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吉川市農業集落排水特別会計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吉川市下水道事業特別会計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c r="A33" s="135" t="str">
        <f>IF(連結実質赤字比率に係る赤字・黒字の構成分析!C$37="",NA(),連結実質赤字比率に係る赤字・黒字の構成分析!C$37)</f>
        <v>吉川市介護保険特別会計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1.08</v>
      </c>
    </row>
    <row r="34" spans="1:16">
      <c r="A34" s="135" t="str">
        <f>IF(連結実質赤字比率に係る赤字・黒字の構成分析!C$36="",NA(),連結実質赤字比率に係る赤字・黒字の構成分析!C$36)</f>
        <v>吉川市国民健康保険特別会計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4.91</v>
      </c>
    </row>
    <row r="36" spans="1:16">
      <c r="A36" s="135" t="str">
        <f>IF(連結実質赤字比率に係る赤字・黒字の構成分析!C$34="",NA(),連結実質赤字比率に係る赤字・黒字の構成分析!C$34)</f>
        <v>吉川市水道事業会計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20.37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20.82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19.440000000000001</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1256</v>
      </c>
      <c r="E42" s="136"/>
      <c r="F42" s="136"/>
      <c r="G42" s="136">
        <f>'実質公債費比率（分子）の構造'!L$52</f>
        <v>1320</v>
      </c>
      <c r="H42" s="136"/>
      <c r="I42" s="136"/>
      <c r="J42" s="136">
        <f>'実質公債費比率（分子）の構造'!M$52</f>
        <v>1416</v>
      </c>
      <c r="K42" s="136"/>
      <c r="L42" s="136"/>
      <c r="M42" s="136">
        <f>'実質公債費比率（分子）の構造'!N$52</f>
        <v>1495</v>
      </c>
      <c r="N42" s="136"/>
      <c r="O42" s="136"/>
      <c r="P42" s="136">
        <f>'実質公債費比率（分子）の構造'!O$52</f>
        <v>1448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94</v>
      </c>
      <c r="C44" s="136"/>
      <c r="D44" s="136"/>
      <c r="E44" s="136">
        <f>'実質公債費比率（分子）の構造'!L$50</f>
        <v>64</v>
      </c>
      <c r="F44" s="136"/>
      <c r="G44" s="136"/>
      <c r="H44" s="136">
        <f>'実質公債費比率（分子）の構造'!M$50</f>
        <v>98</v>
      </c>
      <c r="I44" s="136"/>
      <c r="J44" s="136"/>
      <c r="K44" s="136">
        <f>'実質公債費比率（分子）の構造'!N$50</f>
        <v>94</v>
      </c>
      <c r="L44" s="136"/>
      <c r="M44" s="136"/>
      <c r="N44" s="136">
        <f>'実質公債費比率（分子）の構造'!O$50</f>
        <v>108</v>
      </c>
      <c r="O44" s="136"/>
      <c r="P44" s="136"/>
    </row>
    <row r="45" spans="1:16">
      <c r="A45" s="136" t="s">
        <v>53</v>
      </c>
      <c r="B45" s="136">
        <f>'実質公債費比率（分子）の構造'!K$49</f>
        <v>95</v>
      </c>
      <c r="C45" s="136"/>
      <c r="D45" s="136"/>
      <c r="E45" s="136">
        <f>'実質公債費比率（分子）の構造'!L$49</f>
        <v>118</v>
      </c>
      <c r="F45" s="136"/>
      <c r="G45" s="136"/>
      <c r="H45" s="136">
        <f>'実質公債費比率（分子）の構造'!M$49</f>
        <v>137</v>
      </c>
      <c r="I45" s="136"/>
      <c r="J45" s="136"/>
      <c r="K45" s="136">
        <f>'実質公債費比率（分子）の構造'!N$49</f>
        <v>125</v>
      </c>
      <c r="L45" s="136"/>
      <c r="M45" s="136"/>
      <c r="N45" s="136">
        <f>'実質公債費比率（分子）の構造'!O$49</f>
        <v>152</v>
      </c>
      <c r="O45" s="136"/>
      <c r="P45" s="136"/>
    </row>
    <row r="46" spans="1:16">
      <c r="A46" s="136" t="s">
        <v>54</v>
      </c>
      <c r="B46" s="136">
        <f>'実質公債費比率（分子）の構造'!K$48</f>
        <v>250</v>
      </c>
      <c r="C46" s="136"/>
      <c r="D46" s="136"/>
      <c r="E46" s="136">
        <f>'実質公債費比率（分子）の構造'!L$48</f>
        <v>286</v>
      </c>
      <c r="F46" s="136"/>
      <c r="G46" s="136"/>
      <c r="H46" s="136">
        <f>'実質公債費比率（分子）の構造'!M$48</f>
        <v>251</v>
      </c>
      <c r="I46" s="136"/>
      <c r="J46" s="136"/>
      <c r="K46" s="136">
        <f>'実質公債費比率（分子）の構造'!N$48</f>
        <v>261</v>
      </c>
      <c r="L46" s="136"/>
      <c r="M46" s="136"/>
      <c r="N46" s="136">
        <f>'実質公債費比率（分子）の構造'!O$48</f>
        <v>231</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1356</v>
      </c>
      <c r="C49" s="136"/>
      <c r="D49" s="136"/>
      <c r="E49" s="136">
        <f>'実質公債費比率（分子）の構造'!L$45</f>
        <v>1512</v>
      </c>
      <c r="F49" s="136"/>
      <c r="G49" s="136"/>
      <c r="H49" s="136">
        <f>'実質公債費比率（分子）の構造'!M$45</f>
        <v>1418</v>
      </c>
      <c r="I49" s="136"/>
      <c r="J49" s="136"/>
      <c r="K49" s="136">
        <f>'実質公債費比率（分子）の構造'!N$45</f>
        <v>1476</v>
      </c>
      <c r="L49" s="136"/>
      <c r="M49" s="136"/>
      <c r="N49" s="136">
        <f>'実質公債費比率（分子）の構造'!O$45</f>
        <v>1479</v>
      </c>
      <c r="O49" s="136"/>
      <c r="P49" s="136"/>
    </row>
    <row r="50" spans="1:16">
      <c r="A50" s="136" t="s">
        <v>57</v>
      </c>
      <c r="B50" s="136" t="e">
        <f>NA()</f>
        <v>#N/A</v>
      </c>
      <c r="C50" s="136">
        <f>IF(ISNUMBER('実質公債費比率（分子）の構造'!K$53),'実質公債費比率（分子）の構造'!K$53,NA())</f>
        <v>539</v>
      </c>
      <c r="D50" s="136" t="e">
        <f>NA()</f>
        <v>#N/A</v>
      </c>
      <c r="E50" s="136" t="e">
        <f>NA()</f>
        <v>#N/A</v>
      </c>
      <c r="F50" s="136">
        <f>IF(ISNUMBER('実質公債費比率（分子）の構造'!L$53),'実質公債費比率（分子）の構造'!L$53,NA())</f>
        <v>660</v>
      </c>
      <c r="G50" s="136" t="e">
        <f>NA()</f>
        <v>#N/A</v>
      </c>
      <c r="H50" s="136" t="e">
        <f>NA()</f>
        <v>#N/A</v>
      </c>
      <c r="I50" s="136">
        <f>IF(ISNUMBER('実質公債費比率（分子）の構造'!M$53),'実質公債費比率（分子）の構造'!M$53,NA())</f>
        <v>488</v>
      </c>
      <c r="J50" s="136" t="e">
        <f>NA()</f>
        <v>#N/A</v>
      </c>
      <c r="K50" s="136" t="e">
        <f>NA()</f>
        <v>#N/A</v>
      </c>
      <c r="L50" s="136">
        <f>IF(ISNUMBER('実質公債費比率（分子）の構造'!N$53),'実質公債費比率（分子）の構造'!N$53,NA())</f>
        <v>461</v>
      </c>
      <c r="M50" s="136" t="e">
        <f>NA()</f>
        <v>#N/A</v>
      </c>
      <c r="N50" s="136" t="e">
        <f>NA()</f>
        <v>#N/A</v>
      </c>
      <c r="O50" s="136">
        <f>IF(ISNUMBER('実質公債費比率（分子）の構造'!O$53),'実質公債費比率（分子）の構造'!O$53,NA())</f>
        <v>522</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13277</v>
      </c>
      <c r="E56" s="135"/>
      <c r="F56" s="135"/>
      <c r="G56" s="135">
        <f>'将来負担比率（分子）の構造'!J$51</f>
        <v>13881</v>
      </c>
      <c r="H56" s="135"/>
      <c r="I56" s="135"/>
      <c r="J56" s="135">
        <f>'将来負担比率（分子）の構造'!K$51</f>
        <v>14217</v>
      </c>
      <c r="K56" s="135"/>
      <c r="L56" s="135"/>
      <c r="M56" s="135">
        <f>'将来負担比率（分子）の構造'!L$51</f>
        <v>14771</v>
      </c>
      <c r="N56" s="135"/>
      <c r="O56" s="135"/>
      <c r="P56" s="135">
        <f>'将来負担比率（分子）の構造'!M$51</f>
        <v>15015</v>
      </c>
    </row>
    <row r="57" spans="1:16">
      <c r="A57" s="135" t="s">
        <v>34</v>
      </c>
      <c r="B57" s="135"/>
      <c r="C57" s="135"/>
      <c r="D57" s="135">
        <f>'将来負担比率（分子）の構造'!I$50</f>
        <v>1996</v>
      </c>
      <c r="E57" s="135"/>
      <c r="F57" s="135"/>
      <c r="G57" s="135">
        <f>'将来負担比率（分子）の構造'!J$50</f>
        <v>1871</v>
      </c>
      <c r="H57" s="135"/>
      <c r="I57" s="135"/>
      <c r="J57" s="135">
        <f>'将来負担比率（分子）の構造'!K$50</f>
        <v>2137</v>
      </c>
      <c r="K57" s="135"/>
      <c r="L57" s="135"/>
      <c r="M57" s="135">
        <f>'将来負担比率（分子）の構造'!L$50</f>
        <v>2353</v>
      </c>
      <c r="N57" s="135"/>
      <c r="O57" s="135"/>
      <c r="P57" s="135">
        <f>'将来負担比率（分子）の構造'!M$50</f>
        <v>2364</v>
      </c>
    </row>
    <row r="58" spans="1:16">
      <c r="A58" s="135" t="s">
        <v>33</v>
      </c>
      <c r="B58" s="135"/>
      <c r="C58" s="135"/>
      <c r="D58" s="135">
        <f>'将来負担比率（分子）の構造'!I$49</f>
        <v>2734</v>
      </c>
      <c r="E58" s="135"/>
      <c r="F58" s="135"/>
      <c r="G58" s="135">
        <f>'将来負担比率（分子）の構造'!J$49</f>
        <v>3029</v>
      </c>
      <c r="H58" s="135"/>
      <c r="I58" s="135"/>
      <c r="J58" s="135">
        <f>'将来負担比率（分子）の構造'!K$49</f>
        <v>3873</v>
      </c>
      <c r="K58" s="135"/>
      <c r="L58" s="135"/>
      <c r="M58" s="135">
        <f>'将来負担比率（分子）の構造'!L$49</f>
        <v>4035</v>
      </c>
      <c r="N58" s="135"/>
      <c r="O58" s="135"/>
      <c r="P58" s="135">
        <f>'将来負担比率（分子）の構造'!M$49</f>
        <v>4953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v>
      </c>
      <c r="C61" s="135"/>
      <c r="D61" s="135"/>
      <c r="E61" s="135">
        <f>'将来負担比率（分子）の構造'!J$46</f>
        <v>0</v>
      </c>
      <c r="F61" s="135"/>
      <c r="G61" s="135"/>
      <c r="H61" s="135">
        <f>'将来負担比率（分子）の構造'!K$46</f>
        <v>0</v>
      </c>
      <c r="I61" s="135"/>
      <c r="J61" s="135"/>
      <c r="K61" s="135">
        <f>'将来負担比率（分子）の構造'!L$46</f>
        <v>1</v>
      </c>
      <c r="L61" s="135"/>
      <c r="M61" s="135"/>
      <c r="N61" s="135" t="str">
        <f>'将来負担比率（分子）の構造'!M$46</f>
        <v>-</v>
      </c>
      <c r="O61" s="135"/>
      <c r="P61" s="135"/>
    </row>
    <row r="62" spans="1:16">
      <c r="A62" s="135" t="s">
        <v>28</v>
      </c>
      <c r="B62" s="135">
        <f>'将来負担比率（分子）の構造'!I$45</f>
        <v>2106</v>
      </c>
      <c r="C62" s="135"/>
      <c r="D62" s="135"/>
      <c r="E62" s="135">
        <f>'将来負担比率（分子）の構造'!J$45</f>
        <v>1800</v>
      </c>
      <c r="F62" s="135"/>
      <c r="G62" s="135"/>
      <c r="H62" s="135">
        <f>'将来負担比率（分子）の構造'!K$45</f>
        <v>1731</v>
      </c>
      <c r="I62" s="135"/>
      <c r="J62" s="135"/>
      <c r="K62" s="135">
        <f>'将来負担比率（分子）の構造'!L$45</f>
        <v>1147</v>
      </c>
      <c r="L62" s="135"/>
      <c r="M62" s="135"/>
      <c r="N62" s="135">
        <f>'将来負担比率（分子）の構造'!M$45</f>
        <v>1337</v>
      </c>
      <c r="O62" s="135"/>
      <c r="P62" s="135"/>
    </row>
    <row r="63" spans="1:16">
      <c r="A63" s="135" t="s">
        <v>27</v>
      </c>
      <c r="B63" s="135">
        <f>'将来負担比率（分子）の構造'!I$44</f>
        <v>756</v>
      </c>
      <c r="C63" s="135"/>
      <c r="D63" s="135"/>
      <c r="E63" s="135">
        <f>'将来負担比率（分子）の構造'!J$44</f>
        <v>705</v>
      </c>
      <c r="F63" s="135"/>
      <c r="G63" s="135"/>
      <c r="H63" s="135">
        <f>'将来負担比率（分子）の構造'!K$44</f>
        <v>780</v>
      </c>
      <c r="I63" s="135"/>
      <c r="J63" s="135"/>
      <c r="K63" s="135">
        <f>'将来負担比率（分子）の構造'!L$44</f>
        <v>981</v>
      </c>
      <c r="L63" s="135"/>
      <c r="M63" s="135"/>
      <c r="N63" s="135">
        <f>'将来負担比率（分子）の構造'!M$44</f>
        <v>1425</v>
      </c>
      <c r="O63" s="135"/>
      <c r="P63" s="135"/>
    </row>
    <row r="64" spans="1:16">
      <c r="A64" s="135" t="s">
        <v>26</v>
      </c>
      <c r="B64" s="135">
        <f>'将来負担比率（分子）の構造'!I$43</f>
        <v>3883</v>
      </c>
      <c r="C64" s="135"/>
      <c r="D64" s="135"/>
      <c r="E64" s="135">
        <f>'将来負担比率（分子）の構造'!J$43</f>
        <v>3537</v>
      </c>
      <c r="F64" s="135"/>
      <c r="G64" s="135"/>
      <c r="H64" s="135">
        <f>'将来負担比率（分子）の構造'!K$43</f>
        <v>2974</v>
      </c>
      <c r="I64" s="135"/>
      <c r="J64" s="135"/>
      <c r="K64" s="135">
        <f>'将来負担比率（分子）の構造'!L$43</f>
        <v>2932</v>
      </c>
      <c r="L64" s="135"/>
      <c r="M64" s="135"/>
      <c r="N64" s="135">
        <f>'将来負担比率（分子）の構造'!M$43</f>
        <v>2660</v>
      </c>
      <c r="O64" s="135"/>
      <c r="P64" s="135"/>
    </row>
    <row r="65" spans="1:16">
      <c r="A65" s="135" t="s">
        <v>25</v>
      </c>
      <c r="B65" s="135">
        <f>'将来負担比率（分子）の構造'!I$42</f>
        <v>2033</v>
      </c>
      <c r="C65" s="135"/>
      <c r="D65" s="135"/>
      <c r="E65" s="135">
        <f>'将来負担比率（分子）の構造'!J$42</f>
        <v>3125</v>
      </c>
      <c r="F65" s="135"/>
      <c r="G65" s="135"/>
      <c r="H65" s="135">
        <f>'将来負担比率（分子）の構造'!K$42</f>
        <v>6001</v>
      </c>
      <c r="I65" s="135"/>
      <c r="J65" s="135"/>
      <c r="K65" s="135">
        <f>'将来負担比率（分子）の構造'!L$42</f>
        <v>5895</v>
      </c>
      <c r="L65" s="135"/>
      <c r="M65" s="135"/>
      <c r="N65" s="135">
        <f>'将来負担比率（分子）の構造'!M$42</f>
        <v>4223</v>
      </c>
      <c r="O65" s="135"/>
      <c r="P65" s="135"/>
    </row>
    <row r="66" spans="1:16">
      <c r="A66" s="135" t="s">
        <v>24</v>
      </c>
      <c r="B66" s="135">
        <f>'将来負担比率（分子）の構造'!I$41</f>
        <v>13809</v>
      </c>
      <c r="C66" s="135"/>
      <c r="D66" s="135"/>
      <c r="E66" s="135">
        <f>'将来負担比率（分子）の構造'!J$41</f>
        <v>14576</v>
      </c>
      <c r="F66" s="135"/>
      <c r="G66" s="135"/>
      <c r="H66" s="135">
        <f>'将来負担比率（分子）の構造'!K$41</f>
        <v>14988</v>
      </c>
      <c r="I66" s="135"/>
      <c r="J66" s="135"/>
      <c r="K66" s="135">
        <f>'将来負担比率（分子）の構造'!L$41</f>
        <v>14996</v>
      </c>
      <c r="L66" s="135"/>
      <c r="M66" s="135"/>
      <c r="N66" s="135">
        <f>'将来負担比率（分子）の構造'!M$41</f>
        <v>16205</v>
      </c>
      <c r="O66" s="135"/>
      <c r="P66" s="135"/>
    </row>
    <row r="67" spans="1:16">
      <c r="A67" s="135" t="s">
        <v>61</v>
      </c>
      <c r="B67" s="135" t="e">
        <f>NA()</f>
        <v>#N/A</v>
      </c>
      <c r="C67" s="135">
        <f>IF(ISNUMBER('将来負担比率（分子）の構造'!I$52), IF('将来負担比率（分子）の構造'!I$52 &lt; 0, 0, '将来負担比率（分子）の構造'!I$52), NA())</f>
        <v>4582</v>
      </c>
      <c r="D67" s="135" t="e">
        <f>NA()</f>
        <v>#N/A</v>
      </c>
      <c r="E67" s="135" t="e">
        <f>NA()</f>
        <v>#N/A</v>
      </c>
      <c r="F67" s="135">
        <f>IF(ISNUMBER('将来負担比率（分子）の構造'!J$52), IF('将来負担比率（分子）の構造'!J$52 &lt; 0, 0, '将来負担比率（分子）の構造'!J$52), NA())</f>
        <v>4963</v>
      </c>
      <c r="G67" s="135" t="e">
        <f>NA()</f>
        <v>#N/A</v>
      </c>
      <c r="H67" s="135" t="e">
        <f>NA()</f>
        <v>#N/A</v>
      </c>
      <c r="I67" s="135">
        <f>IF(ISNUMBER('将来負担比率（分子）の構造'!K$52), IF('将来負担比率（分子）の構造'!K$52 &lt; 0, 0, '将来負担比率（分子）の構造'!K$52), NA())</f>
        <v>6246</v>
      </c>
      <c r="J67" s="135" t="e">
        <f>NA()</f>
        <v>#N/A</v>
      </c>
      <c r="K67" s="135" t="e">
        <f>NA()</f>
        <v>#N/A</v>
      </c>
      <c r="L67" s="135">
        <f>IF(ISNUMBER('将来負担比率（分子）の構造'!L$52), IF('将来負担比率（分子）の構造'!L$52 &lt; 0, 0, '将来負担比率（分子）の構造'!L$52), NA())</f>
        <v>4792</v>
      </c>
      <c r="M67" s="135" t="e">
        <f>NA()</f>
        <v>#N/A</v>
      </c>
      <c r="N67" s="135" t="e">
        <f>NA()</f>
        <v>#N/A</v>
      </c>
      <c r="O67" s="135">
        <f>IF(ISNUMBER('将来負担比率（分子）の構造'!M$52), IF('将来負担比率（分子）の構造'!M$52 &lt; 0, 0, '将来負担比率（分子）の構造'!M$52), NA())</f>
        <v>3518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207</v>
      </c>
      <c r="C5" s="610"/>
      <c r="D5" s="610"/>
      <c r="E5" s="610"/>
      <c r="F5" s="610"/>
      <c r="G5" s="610"/>
      <c r="H5" s="610"/>
      <c r="I5" s="610"/>
      <c r="J5" s="610"/>
      <c r="K5" s="610"/>
      <c r="L5" s="610"/>
      <c r="M5" s="610"/>
      <c r="N5" s="610"/>
      <c r="O5" s="610"/>
      <c r="P5" s="610"/>
      <c r="Q5" s="611"/>
      <c r="R5" s="612">
        <v>9255298</v>
      </c>
      <c r="S5" s="613"/>
      <c r="T5" s="613"/>
      <c r="U5" s="613"/>
      <c r="V5" s="613"/>
      <c r="W5" s="613"/>
      <c r="X5" s="613"/>
      <c r="Y5" s="614"/>
      <c r="Z5" s="615">
        <v>40.4</v>
      </c>
      <c r="AA5" s="615"/>
      <c r="AB5" s="615"/>
      <c r="AC5" s="615"/>
      <c r="AD5" s="616">
        <v>8792065</v>
      </c>
      <c r="AE5" s="616"/>
      <c r="AF5" s="616"/>
      <c r="AG5" s="616"/>
      <c r="AH5" s="616"/>
      <c r="AI5" s="616"/>
      <c r="AJ5" s="616"/>
      <c r="AK5" s="616"/>
      <c r="AL5" s="617">
        <v>74.8</v>
      </c>
      <c r="AM5" s="618"/>
      <c r="AN5" s="618"/>
      <c r="AO5" s="619"/>
      <c r="AP5" s="609" t="s">
        <v>208</v>
      </c>
      <c r="AQ5" s="610"/>
      <c r="AR5" s="610"/>
      <c r="AS5" s="610"/>
      <c r="AT5" s="610"/>
      <c r="AU5" s="610"/>
      <c r="AV5" s="610"/>
      <c r="AW5" s="610"/>
      <c r="AX5" s="610"/>
      <c r="AY5" s="610"/>
      <c r="AZ5" s="610"/>
      <c r="BA5" s="610"/>
      <c r="BB5" s="610"/>
      <c r="BC5" s="610"/>
      <c r="BD5" s="610"/>
      <c r="BE5" s="610"/>
      <c r="BF5" s="611"/>
      <c r="BG5" s="623">
        <v>8792065</v>
      </c>
      <c r="BH5" s="624"/>
      <c r="BI5" s="624"/>
      <c r="BJ5" s="624"/>
      <c r="BK5" s="624"/>
      <c r="BL5" s="624"/>
      <c r="BM5" s="624"/>
      <c r="BN5" s="625"/>
      <c r="BO5" s="626">
        <v>95</v>
      </c>
      <c r="BP5" s="626"/>
      <c r="BQ5" s="626"/>
      <c r="BR5" s="626"/>
      <c r="BS5" s="627" t="s">
        <v>209</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210</v>
      </c>
      <c r="CS5" s="606"/>
      <c r="CT5" s="606"/>
      <c r="CU5" s="606"/>
      <c r="CV5" s="606"/>
      <c r="CW5" s="606"/>
      <c r="CX5" s="606"/>
      <c r="CY5" s="607"/>
      <c r="CZ5" s="605" t="s">
        <v>201</v>
      </c>
      <c r="DA5" s="606"/>
      <c r="DB5" s="606"/>
      <c r="DC5" s="607"/>
      <c r="DD5" s="605" t="s">
        <v>211</v>
      </c>
      <c r="DE5" s="606"/>
      <c r="DF5" s="606"/>
      <c r="DG5" s="606"/>
      <c r="DH5" s="606"/>
      <c r="DI5" s="606"/>
      <c r="DJ5" s="606"/>
      <c r="DK5" s="606"/>
      <c r="DL5" s="606"/>
      <c r="DM5" s="606"/>
      <c r="DN5" s="606"/>
      <c r="DO5" s="606"/>
      <c r="DP5" s="607"/>
      <c r="DQ5" s="605" t="s">
        <v>212</v>
      </c>
      <c r="DR5" s="606"/>
      <c r="DS5" s="606"/>
      <c r="DT5" s="606"/>
      <c r="DU5" s="606"/>
      <c r="DV5" s="606"/>
      <c r="DW5" s="606"/>
      <c r="DX5" s="606"/>
      <c r="DY5" s="606"/>
      <c r="DZ5" s="606"/>
      <c r="EA5" s="606"/>
      <c r="EB5" s="606"/>
      <c r="EC5" s="607"/>
    </row>
    <row r="6" spans="2:143" ht="11.25" customHeight="1">
      <c r="B6" s="620" t="s">
        <v>213</v>
      </c>
      <c r="C6" s="621"/>
      <c r="D6" s="621"/>
      <c r="E6" s="621"/>
      <c r="F6" s="621"/>
      <c r="G6" s="621"/>
      <c r="H6" s="621"/>
      <c r="I6" s="621"/>
      <c r="J6" s="621"/>
      <c r="K6" s="621"/>
      <c r="L6" s="621"/>
      <c r="M6" s="621"/>
      <c r="N6" s="621"/>
      <c r="O6" s="621"/>
      <c r="P6" s="621"/>
      <c r="Q6" s="622"/>
      <c r="R6" s="623">
        <v>173604</v>
      </c>
      <c r="S6" s="624"/>
      <c r="T6" s="624"/>
      <c r="U6" s="624"/>
      <c r="V6" s="624"/>
      <c r="W6" s="624"/>
      <c r="X6" s="624"/>
      <c r="Y6" s="625"/>
      <c r="Z6" s="626">
        <v>0.8</v>
      </c>
      <c r="AA6" s="626"/>
      <c r="AB6" s="626"/>
      <c r="AC6" s="626"/>
      <c r="AD6" s="627">
        <v>173604</v>
      </c>
      <c r="AE6" s="627"/>
      <c r="AF6" s="627"/>
      <c r="AG6" s="627"/>
      <c r="AH6" s="627"/>
      <c r="AI6" s="627"/>
      <c r="AJ6" s="627"/>
      <c r="AK6" s="627"/>
      <c r="AL6" s="628">
        <v>1.5</v>
      </c>
      <c r="AM6" s="629"/>
      <c r="AN6" s="629"/>
      <c r="AO6" s="630"/>
      <c r="AP6" s="620" t="s">
        <v>214</v>
      </c>
      <c r="AQ6" s="621"/>
      <c r="AR6" s="621"/>
      <c r="AS6" s="621"/>
      <c r="AT6" s="621"/>
      <c r="AU6" s="621"/>
      <c r="AV6" s="621"/>
      <c r="AW6" s="621"/>
      <c r="AX6" s="621"/>
      <c r="AY6" s="621"/>
      <c r="AZ6" s="621"/>
      <c r="BA6" s="621"/>
      <c r="BB6" s="621"/>
      <c r="BC6" s="621"/>
      <c r="BD6" s="621"/>
      <c r="BE6" s="621"/>
      <c r="BF6" s="622"/>
      <c r="BG6" s="623">
        <v>8792065</v>
      </c>
      <c r="BH6" s="624"/>
      <c r="BI6" s="624"/>
      <c r="BJ6" s="624"/>
      <c r="BK6" s="624"/>
      <c r="BL6" s="624"/>
      <c r="BM6" s="624"/>
      <c r="BN6" s="625"/>
      <c r="BO6" s="626">
        <v>95</v>
      </c>
      <c r="BP6" s="626"/>
      <c r="BQ6" s="626"/>
      <c r="BR6" s="626"/>
      <c r="BS6" s="627" t="s">
        <v>209</v>
      </c>
      <c r="BT6" s="627"/>
      <c r="BU6" s="627"/>
      <c r="BV6" s="627"/>
      <c r="BW6" s="627"/>
      <c r="BX6" s="627"/>
      <c r="BY6" s="627"/>
      <c r="BZ6" s="627"/>
      <c r="CA6" s="627"/>
      <c r="CB6" s="631"/>
      <c r="CD6" s="634" t="s">
        <v>215</v>
      </c>
      <c r="CE6" s="635"/>
      <c r="CF6" s="635"/>
      <c r="CG6" s="635"/>
      <c r="CH6" s="635"/>
      <c r="CI6" s="635"/>
      <c r="CJ6" s="635"/>
      <c r="CK6" s="635"/>
      <c r="CL6" s="635"/>
      <c r="CM6" s="635"/>
      <c r="CN6" s="635"/>
      <c r="CO6" s="635"/>
      <c r="CP6" s="635"/>
      <c r="CQ6" s="636"/>
      <c r="CR6" s="623">
        <v>221188</v>
      </c>
      <c r="CS6" s="624"/>
      <c r="CT6" s="624"/>
      <c r="CU6" s="624"/>
      <c r="CV6" s="624"/>
      <c r="CW6" s="624"/>
      <c r="CX6" s="624"/>
      <c r="CY6" s="625"/>
      <c r="CZ6" s="626">
        <v>1</v>
      </c>
      <c r="DA6" s="626"/>
      <c r="DB6" s="626"/>
      <c r="DC6" s="626"/>
      <c r="DD6" s="632" t="s">
        <v>209</v>
      </c>
      <c r="DE6" s="624"/>
      <c r="DF6" s="624"/>
      <c r="DG6" s="624"/>
      <c r="DH6" s="624"/>
      <c r="DI6" s="624"/>
      <c r="DJ6" s="624"/>
      <c r="DK6" s="624"/>
      <c r="DL6" s="624"/>
      <c r="DM6" s="624"/>
      <c r="DN6" s="624"/>
      <c r="DO6" s="624"/>
      <c r="DP6" s="625"/>
      <c r="DQ6" s="632">
        <v>221188</v>
      </c>
      <c r="DR6" s="624"/>
      <c r="DS6" s="624"/>
      <c r="DT6" s="624"/>
      <c r="DU6" s="624"/>
      <c r="DV6" s="624"/>
      <c r="DW6" s="624"/>
      <c r="DX6" s="624"/>
      <c r="DY6" s="624"/>
      <c r="DZ6" s="624"/>
      <c r="EA6" s="624"/>
      <c r="EB6" s="624"/>
      <c r="EC6" s="633"/>
    </row>
    <row r="7" spans="2:143" ht="11.25" customHeight="1">
      <c r="B7" s="620" t="s">
        <v>216</v>
      </c>
      <c r="C7" s="621"/>
      <c r="D7" s="621"/>
      <c r="E7" s="621"/>
      <c r="F7" s="621"/>
      <c r="G7" s="621"/>
      <c r="H7" s="621"/>
      <c r="I7" s="621"/>
      <c r="J7" s="621"/>
      <c r="K7" s="621"/>
      <c r="L7" s="621"/>
      <c r="M7" s="621"/>
      <c r="N7" s="621"/>
      <c r="O7" s="621"/>
      <c r="P7" s="621"/>
      <c r="Q7" s="622"/>
      <c r="R7" s="623">
        <v>13172</v>
      </c>
      <c r="S7" s="624"/>
      <c r="T7" s="624"/>
      <c r="U7" s="624"/>
      <c r="V7" s="624"/>
      <c r="W7" s="624"/>
      <c r="X7" s="624"/>
      <c r="Y7" s="625"/>
      <c r="Z7" s="626">
        <v>0.1</v>
      </c>
      <c r="AA7" s="626"/>
      <c r="AB7" s="626"/>
      <c r="AC7" s="626"/>
      <c r="AD7" s="627">
        <v>13172</v>
      </c>
      <c r="AE7" s="627"/>
      <c r="AF7" s="627"/>
      <c r="AG7" s="627"/>
      <c r="AH7" s="627"/>
      <c r="AI7" s="627"/>
      <c r="AJ7" s="627"/>
      <c r="AK7" s="627"/>
      <c r="AL7" s="628">
        <v>0.1</v>
      </c>
      <c r="AM7" s="629"/>
      <c r="AN7" s="629"/>
      <c r="AO7" s="630"/>
      <c r="AP7" s="620" t="s">
        <v>217</v>
      </c>
      <c r="AQ7" s="621"/>
      <c r="AR7" s="621"/>
      <c r="AS7" s="621"/>
      <c r="AT7" s="621"/>
      <c r="AU7" s="621"/>
      <c r="AV7" s="621"/>
      <c r="AW7" s="621"/>
      <c r="AX7" s="621"/>
      <c r="AY7" s="621"/>
      <c r="AZ7" s="621"/>
      <c r="BA7" s="621"/>
      <c r="BB7" s="621"/>
      <c r="BC7" s="621"/>
      <c r="BD7" s="621"/>
      <c r="BE7" s="621"/>
      <c r="BF7" s="622"/>
      <c r="BG7" s="623">
        <v>4457312</v>
      </c>
      <c r="BH7" s="624"/>
      <c r="BI7" s="624"/>
      <c r="BJ7" s="624"/>
      <c r="BK7" s="624"/>
      <c r="BL7" s="624"/>
      <c r="BM7" s="624"/>
      <c r="BN7" s="625"/>
      <c r="BO7" s="626">
        <v>48.2</v>
      </c>
      <c r="BP7" s="626"/>
      <c r="BQ7" s="626"/>
      <c r="BR7" s="626"/>
      <c r="BS7" s="627" t="s">
        <v>209</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3896186</v>
      </c>
      <c r="CS7" s="624"/>
      <c r="CT7" s="624"/>
      <c r="CU7" s="624"/>
      <c r="CV7" s="624"/>
      <c r="CW7" s="624"/>
      <c r="CX7" s="624"/>
      <c r="CY7" s="625"/>
      <c r="CZ7" s="626">
        <v>17.5</v>
      </c>
      <c r="DA7" s="626"/>
      <c r="DB7" s="626"/>
      <c r="DC7" s="626"/>
      <c r="DD7" s="632">
        <v>44453</v>
      </c>
      <c r="DE7" s="624"/>
      <c r="DF7" s="624"/>
      <c r="DG7" s="624"/>
      <c r="DH7" s="624"/>
      <c r="DI7" s="624"/>
      <c r="DJ7" s="624"/>
      <c r="DK7" s="624"/>
      <c r="DL7" s="624"/>
      <c r="DM7" s="624"/>
      <c r="DN7" s="624"/>
      <c r="DO7" s="624"/>
      <c r="DP7" s="625"/>
      <c r="DQ7" s="632">
        <v>3550176</v>
      </c>
      <c r="DR7" s="624"/>
      <c r="DS7" s="624"/>
      <c r="DT7" s="624"/>
      <c r="DU7" s="624"/>
      <c r="DV7" s="624"/>
      <c r="DW7" s="624"/>
      <c r="DX7" s="624"/>
      <c r="DY7" s="624"/>
      <c r="DZ7" s="624"/>
      <c r="EA7" s="624"/>
      <c r="EB7" s="624"/>
      <c r="EC7" s="633"/>
    </row>
    <row r="8" spans="2:143" ht="11.25" customHeight="1">
      <c r="B8" s="620" t="s">
        <v>219</v>
      </c>
      <c r="C8" s="621"/>
      <c r="D8" s="621"/>
      <c r="E8" s="621"/>
      <c r="F8" s="621"/>
      <c r="G8" s="621"/>
      <c r="H8" s="621"/>
      <c r="I8" s="621"/>
      <c r="J8" s="621"/>
      <c r="K8" s="621"/>
      <c r="L8" s="621"/>
      <c r="M8" s="621"/>
      <c r="N8" s="621"/>
      <c r="O8" s="621"/>
      <c r="P8" s="621"/>
      <c r="Q8" s="622"/>
      <c r="R8" s="623">
        <v>53646</v>
      </c>
      <c r="S8" s="624"/>
      <c r="T8" s="624"/>
      <c r="U8" s="624"/>
      <c r="V8" s="624"/>
      <c r="W8" s="624"/>
      <c r="X8" s="624"/>
      <c r="Y8" s="625"/>
      <c r="Z8" s="626">
        <v>0.2</v>
      </c>
      <c r="AA8" s="626"/>
      <c r="AB8" s="626"/>
      <c r="AC8" s="626"/>
      <c r="AD8" s="627">
        <v>53646</v>
      </c>
      <c r="AE8" s="627"/>
      <c r="AF8" s="627"/>
      <c r="AG8" s="627"/>
      <c r="AH8" s="627"/>
      <c r="AI8" s="627"/>
      <c r="AJ8" s="627"/>
      <c r="AK8" s="627"/>
      <c r="AL8" s="628">
        <v>0.5</v>
      </c>
      <c r="AM8" s="629"/>
      <c r="AN8" s="629"/>
      <c r="AO8" s="630"/>
      <c r="AP8" s="620" t="s">
        <v>220</v>
      </c>
      <c r="AQ8" s="621"/>
      <c r="AR8" s="621"/>
      <c r="AS8" s="621"/>
      <c r="AT8" s="621"/>
      <c r="AU8" s="621"/>
      <c r="AV8" s="621"/>
      <c r="AW8" s="621"/>
      <c r="AX8" s="621"/>
      <c r="AY8" s="621"/>
      <c r="AZ8" s="621"/>
      <c r="BA8" s="621"/>
      <c r="BB8" s="621"/>
      <c r="BC8" s="621"/>
      <c r="BD8" s="621"/>
      <c r="BE8" s="621"/>
      <c r="BF8" s="622"/>
      <c r="BG8" s="623">
        <v>120090</v>
      </c>
      <c r="BH8" s="624"/>
      <c r="BI8" s="624"/>
      <c r="BJ8" s="624"/>
      <c r="BK8" s="624"/>
      <c r="BL8" s="624"/>
      <c r="BM8" s="624"/>
      <c r="BN8" s="625"/>
      <c r="BO8" s="626">
        <v>1.3</v>
      </c>
      <c r="BP8" s="626"/>
      <c r="BQ8" s="626"/>
      <c r="BR8" s="626"/>
      <c r="BS8" s="632" t="s">
        <v>110</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8255872</v>
      </c>
      <c r="CS8" s="624"/>
      <c r="CT8" s="624"/>
      <c r="CU8" s="624"/>
      <c r="CV8" s="624"/>
      <c r="CW8" s="624"/>
      <c r="CX8" s="624"/>
      <c r="CY8" s="625"/>
      <c r="CZ8" s="626">
        <v>37</v>
      </c>
      <c r="DA8" s="626"/>
      <c r="DB8" s="626"/>
      <c r="DC8" s="626"/>
      <c r="DD8" s="632">
        <v>478506</v>
      </c>
      <c r="DE8" s="624"/>
      <c r="DF8" s="624"/>
      <c r="DG8" s="624"/>
      <c r="DH8" s="624"/>
      <c r="DI8" s="624"/>
      <c r="DJ8" s="624"/>
      <c r="DK8" s="624"/>
      <c r="DL8" s="624"/>
      <c r="DM8" s="624"/>
      <c r="DN8" s="624"/>
      <c r="DO8" s="624"/>
      <c r="DP8" s="625"/>
      <c r="DQ8" s="632">
        <v>4000636</v>
      </c>
      <c r="DR8" s="624"/>
      <c r="DS8" s="624"/>
      <c r="DT8" s="624"/>
      <c r="DU8" s="624"/>
      <c r="DV8" s="624"/>
      <c r="DW8" s="624"/>
      <c r="DX8" s="624"/>
      <c r="DY8" s="624"/>
      <c r="DZ8" s="624"/>
      <c r="EA8" s="624"/>
      <c r="EB8" s="624"/>
      <c r="EC8" s="633"/>
    </row>
    <row r="9" spans="2:143" ht="11.25" customHeight="1">
      <c r="B9" s="620" t="s">
        <v>222</v>
      </c>
      <c r="C9" s="621"/>
      <c r="D9" s="621"/>
      <c r="E9" s="621"/>
      <c r="F9" s="621"/>
      <c r="G9" s="621"/>
      <c r="H9" s="621"/>
      <c r="I9" s="621"/>
      <c r="J9" s="621"/>
      <c r="K9" s="621"/>
      <c r="L9" s="621"/>
      <c r="M9" s="621"/>
      <c r="N9" s="621"/>
      <c r="O9" s="621"/>
      <c r="P9" s="621"/>
      <c r="Q9" s="622"/>
      <c r="R9" s="623">
        <v>54527</v>
      </c>
      <c r="S9" s="624"/>
      <c r="T9" s="624"/>
      <c r="U9" s="624"/>
      <c r="V9" s="624"/>
      <c r="W9" s="624"/>
      <c r="X9" s="624"/>
      <c r="Y9" s="625"/>
      <c r="Z9" s="626">
        <v>0.2</v>
      </c>
      <c r="AA9" s="626"/>
      <c r="AB9" s="626"/>
      <c r="AC9" s="626"/>
      <c r="AD9" s="627">
        <v>54527</v>
      </c>
      <c r="AE9" s="627"/>
      <c r="AF9" s="627"/>
      <c r="AG9" s="627"/>
      <c r="AH9" s="627"/>
      <c r="AI9" s="627"/>
      <c r="AJ9" s="627"/>
      <c r="AK9" s="627"/>
      <c r="AL9" s="628">
        <v>0.5</v>
      </c>
      <c r="AM9" s="629"/>
      <c r="AN9" s="629"/>
      <c r="AO9" s="630"/>
      <c r="AP9" s="620" t="s">
        <v>223</v>
      </c>
      <c r="AQ9" s="621"/>
      <c r="AR9" s="621"/>
      <c r="AS9" s="621"/>
      <c r="AT9" s="621"/>
      <c r="AU9" s="621"/>
      <c r="AV9" s="621"/>
      <c r="AW9" s="621"/>
      <c r="AX9" s="621"/>
      <c r="AY9" s="621"/>
      <c r="AZ9" s="621"/>
      <c r="BA9" s="621"/>
      <c r="BB9" s="621"/>
      <c r="BC9" s="621"/>
      <c r="BD9" s="621"/>
      <c r="BE9" s="621"/>
      <c r="BF9" s="622"/>
      <c r="BG9" s="623">
        <v>3824036</v>
      </c>
      <c r="BH9" s="624"/>
      <c r="BI9" s="624"/>
      <c r="BJ9" s="624"/>
      <c r="BK9" s="624"/>
      <c r="BL9" s="624"/>
      <c r="BM9" s="624"/>
      <c r="BN9" s="625"/>
      <c r="BO9" s="626">
        <v>41.3</v>
      </c>
      <c r="BP9" s="626"/>
      <c r="BQ9" s="626"/>
      <c r="BR9" s="626"/>
      <c r="BS9" s="632" t="s">
        <v>110</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1413295</v>
      </c>
      <c r="CS9" s="624"/>
      <c r="CT9" s="624"/>
      <c r="CU9" s="624"/>
      <c r="CV9" s="624"/>
      <c r="CW9" s="624"/>
      <c r="CX9" s="624"/>
      <c r="CY9" s="625"/>
      <c r="CZ9" s="626">
        <v>6.3</v>
      </c>
      <c r="DA9" s="626"/>
      <c r="DB9" s="626"/>
      <c r="DC9" s="626"/>
      <c r="DD9" s="632">
        <v>90175</v>
      </c>
      <c r="DE9" s="624"/>
      <c r="DF9" s="624"/>
      <c r="DG9" s="624"/>
      <c r="DH9" s="624"/>
      <c r="DI9" s="624"/>
      <c r="DJ9" s="624"/>
      <c r="DK9" s="624"/>
      <c r="DL9" s="624"/>
      <c r="DM9" s="624"/>
      <c r="DN9" s="624"/>
      <c r="DO9" s="624"/>
      <c r="DP9" s="625"/>
      <c r="DQ9" s="632">
        <v>1295072</v>
      </c>
      <c r="DR9" s="624"/>
      <c r="DS9" s="624"/>
      <c r="DT9" s="624"/>
      <c r="DU9" s="624"/>
      <c r="DV9" s="624"/>
      <c r="DW9" s="624"/>
      <c r="DX9" s="624"/>
      <c r="DY9" s="624"/>
      <c r="DZ9" s="624"/>
      <c r="EA9" s="624"/>
      <c r="EB9" s="624"/>
      <c r="EC9" s="633"/>
    </row>
    <row r="10" spans="2:143" ht="11.25" customHeight="1">
      <c r="B10" s="620" t="s">
        <v>225</v>
      </c>
      <c r="C10" s="621"/>
      <c r="D10" s="621"/>
      <c r="E10" s="621"/>
      <c r="F10" s="621"/>
      <c r="G10" s="621"/>
      <c r="H10" s="621"/>
      <c r="I10" s="621"/>
      <c r="J10" s="621"/>
      <c r="K10" s="621"/>
      <c r="L10" s="621"/>
      <c r="M10" s="621"/>
      <c r="N10" s="621"/>
      <c r="O10" s="621"/>
      <c r="P10" s="621"/>
      <c r="Q10" s="622"/>
      <c r="R10" s="623">
        <v>1057546</v>
      </c>
      <c r="S10" s="624"/>
      <c r="T10" s="624"/>
      <c r="U10" s="624"/>
      <c r="V10" s="624"/>
      <c r="W10" s="624"/>
      <c r="X10" s="624"/>
      <c r="Y10" s="625"/>
      <c r="Z10" s="626">
        <v>4.5999999999999996</v>
      </c>
      <c r="AA10" s="626"/>
      <c r="AB10" s="626"/>
      <c r="AC10" s="626"/>
      <c r="AD10" s="627">
        <v>1057546</v>
      </c>
      <c r="AE10" s="627"/>
      <c r="AF10" s="627"/>
      <c r="AG10" s="627"/>
      <c r="AH10" s="627"/>
      <c r="AI10" s="627"/>
      <c r="AJ10" s="627"/>
      <c r="AK10" s="627"/>
      <c r="AL10" s="628">
        <v>9</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156713</v>
      </c>
      <c r="BH10" s="624"/>
      <c r="BI10" s="624"/>
      <c r="BJ10" s="624"/>
      <c r="BK10" s="624"/>
      <c r="BL10" s="624"/>
      <c r="BM10" s="624"/>
      <c r="BN10" s="625"/>
      <c r="BO10" s="626">
        <v>1.7</v>
      </c>
      <c r="BP10" s="626"/>
      <c r="BQ10" s="626"/>
      <c r="BR10" s="626"/>
      <c r="BS10" s="632" t="s">
        <v>110</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v>40011</v>
      </c>
      <c r="CS10" s="624"/>
      <c r="CT10" s="624"/>
      <c r="CU10" s="624"/>
      <c r="CV10" s="624"/>
      <c r="CW10" s="624"/>
      <c r="CX10" s="624"/>
      <c r="CY10" s="625"/>
      <c r="CZ10" s="626">
        <v>0.2</v>
      </c>
      <c r="DA10" s="626"/>
      <c r="DB10" s="626"/>
      <c r="DC10" s="626"/>
      <c r="DD10" s="632" t="s">
        <v>110</v>
      </c>
      <c r="DE10" s="624"/>
      <c r="DF10" s="624"/>
      <c r="DG10" s="624"/>
      <c r="DH10" s="624"/>
      <c r="DI10" s="624"/>
      <c r="DJ10" s="624"/>
      <c r="DK10" s="624"/>
      <c r="DL10" s="624"/>
      <c r="DM10" s="624"/>
      <c r="DN10" s="624"/>
      <c r="DO10" s="624"/>
      <c r="DP10" s="625"/>
      <c r="DQ10" s="632">
        <v>27822</v>
      </c>
      <c r="DR10" s="624"/>
      <c r="DS10" s="624"/>
      <c r="DT10" s="624"/>
      <c r="DU10" s="624"/>
      <c r="DV10" s="624"/>
      <c r="DW10" s="624"/>
      <c r="DX10" s="624"/>
      <c r="DY10" s="624"/>
      <c r="DZ10" s="624"/>
      <c r="EA10" s="624"/>
      <c r="EB10" s="624"/>
      <c r="EC10" s="633"/>
    </row>
    <row r="11" spans="2:143" ht="11.25" customHeight="1">
      <c r="B11" s="620" t="s">
        <v>228</v>
      </c>
      <c r="C11" s="621"/>
      <c r="D11" s="621"/>
      <c r="E11" s="621"/>
      <c r="F11" s="621"/>
      <c r="G11" s="621"/>
      <c r="H11" s="621"/>
      <c r="I11" s="621"/>
      <c r="J11" s="621"/>
      <c r="K11" s="621"/>
      <c r="L11" s="621"/>
      <c r="M11" s="621"/>
      <c r="N11" s="621"/>
      <c r="O11" s="621"/>
      <c r="P11" s="621"/>
      <c r="Q11" s="622"/>
      <c r="R11" s="623">
        <v>14977</v>
      </c>
      <c r="S11" s="624"/>
      <c r="T11" s="624"/>
      <c r="U11" s="624"/>
      <c r="V11" s="624"/>
      <c r="W11" s="624"/>
      <c r="X11" s="624"/>
      <c r="Y11" s="625"/>
      <c r="Z11" s="626">
        <v>0.1</v>
      </c>
      <c r="AA11" s="626"/>
      <c r="AB11" s="626"/>
      <c r="AC11" s="626"/>
      <c r="AD11" s="627">
        <v>14977</v>
      </c>
      <c r="AE11" s="627"/>
      <c r="AF11" s="627"/>
      <c r="AG11" s="627"/>
      <c r="AH11" s="627"/>
      <c r="AI11" s="627"/>
      <c r="AJ11" s="627"/>
      <c r="AK11" s="627"/>
      <c r="AL11" s="628">
        <v>0.1</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356473</v>
      </c>
      <c r="BH11" s="624"/>
      <c r="BI11" s="624"/>
      <c r="BJ11" s="624"/>
      <c r="BK11" s="624"/>
      <c r="BL11" s="624"/>
      <c r="BM11" s="624"/>
      <c r="BN11" s="625"/>
      <c r="BO11" s="626">
        <v>3.9</v>
      </c>
      <c r="BP11" s="626"/>
      <c r="BQ11" s="626"/>
      <c r="BR11" s="626"/>
      <c r="BS11" s="632" t="s">
        <v>110</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324936</v>
      </c>
      <c r="CS11" s="624"/>
      <c r="CT11" s="624"/>
      <c r="CU11" s="624"/>
      <c r="CV11" s="624"/>
      <c r="CW11" s="624"/>
      <c r="CX11" s="624"/>
      <c r="CY11" s="625"/>
      <c r="CZ11" s="626">
        <v>1.5</v>
      </c>
      <c r="DA11" s="626"/>
      <c r="DB11" s="626"/>
      <c r="DC11" s="626"/>
      <c r="DD11" s="632">
        <v>211140</v>
      </c>
      <c r="DE11" s="624"/>
      <c r="DF11" s="624"/>
      <c r="DG11" s="624"/>
      <c r="DH11" s="624"/>
      <c r="DI11" s="624"/>
      <c r="DJ11" s="624"/>
      <c r="DK11" s="624"/>
      <c r="DL11" s="624"/>
      <c r="DM11" s="624"/>
      <c r="DN11" s="624"/>
      <c r="DO11" s="624"/>
      <c r="DP11" s="625"/>
      <c r="DQ11" s="632">
        <v>224623</v>
      </c>
      <c r="DR11" s="624"/>
      <c r="DS11" s="624"/>
      <c r="DT11" s="624"/>
      <c r="DU11" s="624"/>
      <c r="DV11" s="624"/>
      <c r="DW11" s="624"/>
      <c r="DX11" s="624"/>
      <c r="DY11" s="624"/>
      <c r="DZ11" s="624"/>
      <c r="EA11" s="624"/>
      <c r="EB11" s="624"/>
      <c r="EC11" s="633"/>
    </row>
    <row r="12" spans="2:143" ht="11.25" customHeight="1">
      <c r="B12" s="620" t="s">
        <v>231</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3748794</v>
      </c>
      <c r="BH12" s="624"/>
      <c r="BI12" s="624"/>
      <c r="BJ12" s="624"/>
      <c r="BK12" s="624"/>
      <c r="BL12" s="624"/>
      <c r="BM12" s="624"/>
      <c r="BN12" s="625"/>
      <c r="BO12" s="626">
        <v>40.5</v>
      </c>
      <c r="BP12" s="626"/>
      <c r="BQ12" s="626"/>
      <c r="BR12" s="626"/>
      <c r="BS12" s="632" t="s">
        <v>110</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161543</v>
      </c>
      <c r="CS12" s="624"/>
      <c r="CT12" s="624"/>
      <c r="CU12" s="624"/>
      <c r="CV12" s="624"/>
      <c r="CW12" s="624"/>
      <c r="CX12" s="624"/>
      <c r="CY12" s="625"/>
      <c r="CZ12" s="626">
        <v>0.7</v>
      </c>
      <c r="DA12" s="626"/>
      <c r="DB12" s="626"/>
      <c r="DC12" s="626"/>
      <c r="DD12" s="632">
        <v>1971</v>
      </c>
      <c r="DE12" s="624"/>
      <c r="DF12" s="624"/>
      <c r="DG12" s="624"/>
      <c r="DH12" s="624"/>
      <c r="DI12" s="624"/>
      <c r="DJ12" s="624"/>
      <c r="DK12" s="624"/>
      <c r="DL12" s="624"/>
      <c r="DM12" s="624"/>
      <c r="DN12" s="624"/>
      <c r="DO12" s="624"/>
      <c r="DP12" s="625"/>
      <c r="DQ12" s="632">
        <v>137692</v>
      </c>
      <c r="DR12" s="624"/>
      <c r="DS12" s="624"/>
      <c r="DT12" s="624"/>
      <c r="DU12" s="624"/>
      <c r="DV12" s="624"/>
      <c r="DW12" s="624"/>
      <c r="DX12" s="624"/>
      <c r="DY12" s="624"/>
      <c r="DZ12" s="624"/>
      <c r="EA12" s="624"/>
      <c r="EB12" s="624"/>
      <c r="EC12" s="633"/>
    </row>
    <row r="13" spans="2:143" ht="11.25" customHeight="1">
      <c r="B13" s="620" t="s">
        <v>234</v>
      </c>
      <c r="C13" s="621"/>
      <c r="D13" s="621"/>
      <c r="E13" s="621"/>
      <c r="F13" s="621"/>
      <c r="G13" s="621"/>
      <c r="H13" s="621"/>
      <c r="I13" s="621"/>
      <c r="J13" s="621"/>
      <c r="K13" s="621"/>
      <c r="L13" s="621"/>
      <c r="M13" s="621"/>
      <c r="N13" s="621"/>
      <c r="O13" s="621"/>
      <c r="P13" s="621"/>
      <c r="Q13" s="622"/>
      <c r="R13" s="623">
        <v>51938</v>
      </c>
      <c r="S13" s="624"/>
      <c r="T13" s="624"/>
      <c r="U13" s="624"/>
      <c r="V13" s="624"/>
      <c r="W13" s="624"/>
      <c r="X13" s="624"/>
      <c r="Y13" s="625"/>
      <c r="Z13" s="626">
        <v>0.2</v>
      </c>
      <c r="AA13" s="626"/>
      <c r="AB13" s="626"/>
      <c r="AC13" s="626"/>
      <c r="AD13" s="627">
        <v>51938</v>
      </c>
      <c r="AE13" s="627"/>
      <c r="AF13" s="627"/>
      <c r="AG13" s="627"/>
      <c r="AH13" s="627"/>
      <c r="AI13" s="627"/>
      <c r="AJ13" s="627"/>
      <c r="AK13" s="627"/>
      <c r="AL13" s="628">
        <v>0.4</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3746538</v>
      </c>
      <c r="BH13" s="624"/>
      <c r="BI13" s="624"/>
      <c r="BJ13" s="624"/>
      <c r="BK13" s="624"/>
      <c r="BL13" s="624"/>
      <c r="BM13" s="624"/>
      <c r="BN13" s="625"/>
      <c r="BO13" s="626">
        <v>40.5</v>
      </c>
      <c r="BP13" s="626"/>
      <c r="BQ13" s="626"/>
      <c r="BR13" s="626"/>
      <c r="BS13" s="632" t="s">
        <v>110</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1776045</v>
      </c>
      <c r="CS13" s="624"/>
      <c r="CT13" s="624"/>
      <c r="CU13" s="624"/>
      <c r="CV13" s="624"/>
      <c r="CW13" s="624"/>
      <c r="CX13" s="624"/>
      <c r="CY13" s="625"/>
      <c r="CZ13" s="626">
        <v>8</v>
      </c>
      <c r="DA13" s="626"/>
      <c r="DB13" s="626"/>
      <c r="DC13" s="626"/>
      <c r="DD13" s="632">
        <v>599191</v>
      </c>
      <c r="DE13" s="624"/>
      <c r="DF13" s="624"/>
      <c r="DG13" s="624"/>
      <c r="DH13" s="624"/>
      <c r="DI13" s="624"/>
      <c r="DJ13" s="624"/>
      <c r="DK13" s="624"/>
      <c r="DL13" s="624"/>
      <c r="DM13" s="624"/>
      <c r="DN13" s="624"/>
      <c r="DO13" s="624"/>
      <c r="DP13" s="625"/>
      <c r="DQ13" s="632">
        <v>1471155</v>
      </c>
      <c r="DR13" s="624"/>
      <c r="DS13" s="624"/>
      <c r="DT13" s="624"/>
      <c r="DU13" s="624"/>
      <c r="DV13" s="624"/>
      <c r="DW13" s="624"/>
      <c r="DX13" s="624"/>
      <c r="DY13" s="624"/>
      <c r="DZ13" s="624"/>
      <c r="EA13" s="624"/>
      <c r="EB13" s="624"/>
      <c r="EC13" s="633"/>
    </row>
    <row r="14" spans="2:143" ht="11.25" customHeight="1">
      <c r="B14" s="620" t="s">
        <v>237</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85483</v>
      </c>
      <c r="BH14" s="624"/>
      <c r="BI14" s="624"/>
      <c r="BJ14" s="624"/>
      <c r="BK14" s="624"/>
      <c r="BL14" s="624"/>
      <c r="BM14" s="624"/>
      <c r="BN14" s="625"/>
      <c r="BO14" s="626">
        <v>0.9</v>
      </c>
      <c r="BP14" s="626"/>
      <c r="BQ14" s="626"/>
      <c r="BR14" s="626"/>
      <c r="BS14" s="632" t="s">
        <v>110</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1068050</v>
      </c>
      <c r="CS14" s="624"/>
      <c r="CT14" s="624"/>
      <c r="CU14" s="624"/>
      <c r="CV14" s="624"/>
      <c r="CW14" s="624"/>
      <c r="CX14" s="624"/>
      <c r="CY14" s="625"/>
      <c r="CZ14" s="626">
        <v>4.8</v>
      </c>
      <c r="DA14" s="626"/>
      <c r="DB14" s="626"/>
      <c r="DC14" s="626"/>
      <c r="DD14" s="632">
        <v>21185</v>
      </c>
      <c r="DE14" s="624"/>
      <c r="DF14" s="624"/>
      <c r="DG14" s="624"/>
      <c r="DH14" s="624"/>
      <c r="DI14" s="624"/>
      <c r="DJ14" s="624"/>
      <c r="DK14" s="624"/>
      <c r="DL14" s="624"/>
      <c r="DM14" s="624"/>
      <c r="DN14" s="624"/>
      <c r="DO14" s="624"/>
      <c r="DP14" s="625"/>
      <c r="DQ14" s="632">
        <v>1050979</v>
      </c>
      <c r="DR14" s="624"/>
      <c r="DS14" s="624"/>
      <c r="DT14" s="624"/>
      <c r="DU14" s="624"/>
      <c r="DV14" s="624"/>
      <c r="DW14" s="624"/>
      <c r="DX14" s="624"/>
      <c r="DY14" s="624"/>
      <c r="DZ14" s="624"/>
      <c r="EA14" s="624"/>
      <c r="EB14" s="624"/>
      <c r="EC14" s="633"/>
    </row>
    <row r="15" spans="2:143" ht="11.25" customHeight="1">
      <c r="B15" s="620" t="s">
        <v>240</v>
      </c>
      <c r="C15" s="621"/>
      <c r="D15" s="621"/>
      <c r="E15" s="621"/>
      <c r="F15" s="621"/>
      <c r="G15" s="621"/>
      <c r="H15" s="621"/>
      <c r="I15" s="621"/>
      <c r="J15" s="621"/>
      <c r="K15" s="621"/>
      <c r="L15" s="621"/>
      <c r="M15" s="621"/>
      <c r="N15" s="621"/>
      <c r="O15" s="621"/>
      <c r="P15" s="621"/>
      <c r="Q15" s="622"/>
      <c r="R15" s="623">
        <v>83707</v>
      </c>
      <c r="S15" s="624"/>
      <c r="T15" s="624"/>
      <c r="U15" s="624"/>
      <c r="V15" s="624"/>
      <c r="W15" s="624"/>
      <c r="X15" s="624"/>
      <c r="Y15" s="625"/>
      <c r="Z15" s="626">
        <v>0.4</v>
      </c>
      <c r="AA15" s="626"/>
      <c r="AB15" s="626"/>
      <c r="AC15" s="626"/>
      <c r="AD15" s="627">
        <v>83707</v>
      </c>
      <c r="AE15" s="627"/>
      <c r="AF15" s="627"/>
      <c r="AG15" s="627"/>
      <c r="AH15" s="627"/>
      <c r="AI15" s="627"/>
      <c r="AJ15" s="627"/>
      <c r="AK15" s="627"/>
      <c r="AL15" s="628">
        <v>0.7</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500476</v>
      </c>
      <c r="BH15" s="624"/>
      <c r="BI15" s="624"/>
      <c r="BJ15" s="624"/>
      <c r="BK15" s="624"/>
      <c r="BL15" s="624"/>
      <c r="BM15" s="624"/>
      <c r="BN15" s="625"/>
      <c r="BO15" s="626">
        <v>5.4</v>
      </c>
      <c r="BP15" s="626"/>
      <c r="BQ15" s="626"/>
      <c r="BR15" s="626"/>
      <c r="BS15" s="632" t="s">
        <v>110</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3606767</v>
      </c>
      <c r="CS15" s="624"/>
      <c r="CT15" s="624"/>
      <c r="CU15" s="624"/>
      <c r="CV15" s="624"/>
      <c r="CW15" s="624"/>
      <c r="CX15" s="624"/>
      <c r="CY15" s="625"/>
      <c r="CZ15" s="626">
        <v>16.2</v>
      </c>
      <c r="DA15" s="626"/>
      <c r="DB15" s="626"/>
      <c r="DC15" s="626"/>
      <c r="DD15" s="632">
        <v>1626334</v>
      </c>
      <c r="DE15" s="624"/>
      <c r="DF15" s="624"/>
      <c r="DG15" s="624"/>
      <c r="DH15" s="624"/>
      <c r="DI15" s="624"/>
      <c r="DJ15" s="624"/>
      <c r="DK15" s="624"/>
      <c r="DL15" s="624"/>
      <c r="DM15" s="624"/>
      <c r="DN15" s="624"/>
      <c r="DO15" s="624"/>
      <c r="DP15" s="625"/>
      <c r="DQ15" s="632">
        <v>1654375</v>
      </c>
      <c r="DR15" s="624"/>
      <c r="DS15" s="624"/>
      <c r="DT15" s="624"/>
      <c r="DU15" s="624"/>
      <c r="DV15" s="624"/>
      <c r="DW15" s="624"/>
      <c r="DX15" s="624"/>
      <c r="DY15" s="624"/>
      <c r="DZ15" s="624"/>
      <c r="EA15" s="624"/>
      <c r="EB15" s="624"/>
      <c r="EC15" s="633"/>
    </row>
    <row r="16" spans="2:143" ht="11.25" customHeight="1">
      <c r="B16" s="620" t="s">
        <v>243</v>
      </c>
      <c r="C16" s="621"/>
      <c r="D16" s="621"/>
      <c r="E16" s="621"/>
      <c r="F16" s="621"/>
      <c r="G16" s="621"/>
      <c r="H16" s="621"/>
      <c r="I16" s="621"/>
      <c r="J16" s="621"/>
      <c r="K16" s="621"/>
      <c r="L16" s="621"/>
      <c r="M16" s="621"/>
      <c r="N16" s="621"/>
      <c r="O16" s="621"/>
      <c r="P16" s="621"/>
      <c r="Q16" s="622"/>
      <c r="R16" s="623">
        <v>1560999</v>
      </c>
      <c r="S16" s="624"/>
      <c r="T16" s="624"/>
      <c r="U16" s="624"/>
      <c r="V16" s="624"/>
      <c r="W16" s="624"/>
      <c r="X16" s="624"/>
      <c r="Y16" s="625"/>
      <c r="Z16" s="626">
        <v>6.8</v>
      </c>
      <c r="AA16" s="626"/>
      <c r="AB16" s="626"/>
      <c r="AC16" s="626"/>
      <c r="AD16" s="627">
        <v>1351115</v>
      </c>
      <c r="AE16" s="627"/>
      <c r="AF16" s="627"/>
      <c r="AG16" s="627"/>
      <c r="AH16" s="627"/>
      <c r="AI16" s="627"/>
      <c r="AJ16" s="627"/>
      <c r="AK16" s="627"/>
      <c r="AL16" s="628">
        <v>11.5</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t="s">
        <v>110</v>
      </c>
      <c r="CS16" s="624"/>
      <c r="CT16" s="624"/>
      <c r="CU16" s="624"/>
      <c r="CV16" s="624"/>
      <c r="CW16" s="624"/>
      <c r="CX16" s="624"/>
      <c r="CY16" s="625"/>
      <c r="CZ16" s="626" t="s">
        <v>110</v>
      </c>
      <c r="DA16" s="626"/>
      <c r="DB16" s="626"/>
      <c r="DC16" s="626"/>
      <c r="DD16" s="632" t="s">
        <v>110</v>
      </c>
      <c r="DE16" s="624"/>
      <c r="DF16" s="624"/>
      <c r="DG16" s="624"/>
      <c r="DH16" s="624"/>
      <c r="DI16" s="624"/>
      <c r="DJ16" s="624"/>
      <c r="DK16" s="624"/>
      <c r="DL16" s="624"/>
      <c r="DM16" s="624"/>
      <c r="DN16" s="624"/>
      <c r="DO16" s="624"/>
      <c r="DP16" s="625"/>
      <c r="DQ16" s="632" t="s">
        <v>110</v>
      </c>
      <c r="DR16" s="624"/>
      <c r="DS16" s="624"/>
      <c r="DT16" s="624"/>
      <c r="DU16" s="624"/>
      <c r="DV16" s="624"/>
      <c r="DW16" s="624"/>
      <c r="DX16" s="624"/>
      <c r="DY16" s="624"/>
      <c r="DZ16" s="624"/>
      <c r="EA16" s="624"/>
      <c r="EB16" s="624"/>
      <c r="EC16" s="633"/>
    </row>
    <row r="17" spans="2:133" ht="11.25" customHeight="1">
      <c r="B17" s="620" t="s">
        <v>246</v>
      </c>
      <c r="C17" s="621"/>
      <c r="D17" s="621"/>
      <c r="E17" s="621"/>
      <c r="F17" s="621"/>
      <c r="G17" s="621"/>
      <c r="H17" s="621"/>
      <c r="I17" s="621"/>
      <c r="J17" s="621"/>
      <c r="K17" s="621"/>
      <c r="L17" s="621"/>
      <c r="M17" s="621"/>
      <c r="N17" s="621"/>
      <c r="O17" s="621"/>
      <c r="P17" s="621"/>
      <c r="Q17" s="622"/>
      <c r="R17" s="623">
        <v>1351115</v>
      </c>
      <c r="S17" s="624"/>
      <c r="T17" s="624"/>
      <c r="U17" s="624"/>
      <c r="V17" s="624"/>
      <c r="W17" s="624"/>
      <c r="X17" s="624"/>
      <c r="Y17" s="625"/>
      <c r="Z17" s="626">
        <v>5.9</v>
      </c>
      <c r="AA17" s="626"/>
      <c r="AB17" s="626"/>
      <c r="AC17" s="626"/>
      <c r="AD17" s="627">
        <v>1351115</v>
      </c>
      <c r="AE17" s="627"/>
      <c r="AF17" s="627"/>
      <c r="AG17" s="627"/>
      <c r="AH17" s="627"/>
      <c r="AI17" s="627"/>
      <c r="AJ17" s="627"/>
      <c r="AK17" s="627"/>
      <c r="AL17" s="628">
        <v>11.5</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1528489</v>
      </c>
      <c r="CS17" s="624"/>
      <c r="CT17" s="624"/>
      <c r="CU17" s="624"/>
      <c r="CV17" s="624"/>
      <c r="CW17" s="624"/>
      <c r="CX17" s="624"/>
      <c r="CY17" s="625"/>
      <c r="CZ17" s="626">
        <v>6.9</v>
      </c>
      <c r="DA17" s="626"/>
      <c r="DB17" s="626"/>
      <c r="DC17" s="626"/>
      <c r="DD17" s="632" t="s">
        <v>110</v>
      </c>
      <c r="DE17" s="624"/>
      <c r="DF17" s="624"/>
      <c r="DG17" s="624"/>
      <c r="DH17" s="624"/>
      <c r="DI17" s="624"/>
      <c r="DJ17" s="624"/>
      <c r="DK17" s="624"/>
      <c r="DL17" s="624"/>
      <c r="DM17" s="624"/>
      <c r="DN17" s="624"/>
      <c r="DO17" s="624"/>
      <c r="DP17" s="625"/>
      <c r="DQ17" s="632">
        <v>1528489</v>
      </c>
      <c r="DR17" s="624"/>
      <c r="DS17" s="624"/>
      <c r="DT17" s="624"/>
      <c r="DU17" s="624"/>
      <c r="DV17" s="624"/>
      <c r="DW17" s="624"/>
      <c r="DX17" s="624"/>
      <c r="DY17" s="624"/>
      <c r="DZ17" s="624"/>
      <c r="EA17" s="624"/>
      <c r="EB17" s="624"/>
      <c r="EC17" s="633"/>
    </row>
    <row r="18" spans="2:133" ht="11.25" customHeight="1">
      <c r="B18" s="620" t="s">
        <v>249</v>
      </c>
      <c r="C18" s="621"/>
      <c r="D18" s="621"/>
      <c r="E18" s="621"/>
      <c r="F18" s="621"/>
      <c r="G18" s="621"/>
      <c r="H18" s="621"/>
      <c r="I18" s="621"/>
      <c r="J18" s="621"/>
      <c r="K18" s="621"/>
      <c r="L18" s="621"/>
      <c r="M18" s="621"/>
      <c r="N18" s="621"/>
      <c r="O18" s="621"/>
      <c r="P18" s="621"/>
      <c r="Q18" s="622"/>
      <c r="R18" s="623">
        <v>209849</v>
      </c>
      <c r="S18" s="624"/>
      <c r="T18" s="624"/>
      <c r="U18" s="624"/>
      <c r="V18" s="624"/>
      <c r="W18" s="624"/>
      <c r="X18" s="624"/>
      <c r="Y18" s="625"/>
      <c r="Z18" s="626">
        <v>0.9</v>
      </c>
      <c r="AA18" s="626"/>
      <c r="AB18" s="626"/>
      <c r="AC18" s="626"/>
      <c r="AD18" s="627" t="s">
        <v>110</v>
      </c>
      <c r="AE18" s="627"/>
      <c r="AF18" s="627"/>
      <c r="AG18" s="627"/>
      <c r="AH18" s="627"/>
      <c r="AI18" s="627"/>
      <c r="AJ18" s="627"/>
      <c r="AK18" s="627"/>
      <c r="AL18" s="628" t="s">
        <v>110</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252</v>
      </c>
      <c r="C19" s="621"/>
      <c r="D19" s="621"/>
      <c r="E19" s="621"/>
      <c r="F19" s="621"/>
      <c r="G19" s="621"/>
      <c r="H19" s="621"/>
      <c r="I19" s="621"/>
      <c r="J19" s="621"/>
      <c r="K19" s="621"/>
      <c r="L19" s="621"/>
      <c r="M19" s="621"/>
      <c r="N19" s="621"/>
      <c r="O19" s="621"/>
      <c r="P19" s="621"/>
      <c r="Q19" s="622"/>
      <c r="R19" s="623">
        <v>35</v>
      </c>
      <c r="S19" s="624"/>
      <c r="T19" s="624"/>
      <c r="U19" s="624"/>
      <c r="V19" s="624"/>
      <c r="W19" s="624"/>
      <c r="X19" s="624"/>
      <c r="Y19" s="625"/>
      <c r="Z19" s="626">
        <v>0</v>
      </c>
      <c r="AA19" s="626"/>
      <c r="AB19" s="626"/>
      <c r="AC19" s="626"/>
      <c r="AD19" s="627" t="s">
        <v>110</v>
      </c>
      <c r="AE19" s="627"/>
      <c r="AF19" s="627"/>
      <c r="AG19" s="627"/>
      <c r="AH19" s="627"/>
      <c r="AI19" s="627"/>
      <c r="AJ19" s="627"/>
      <c r="AK19" s="627"/>
      <c r="AL19" s="628" t="s">
        <v>110</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v>463233</v>
      </c>
      <c r="BH19" s="624"/>
      <c r="BI19" s="624"/>
      <c r="BJ19" s="624"/>
      <c r="BK19" s="624"/>
      <c r="BL19" s="624"/>
      <c r="BM19" s="624"/>
      <c r="BN19" s="625"/>
      <c r="BO19" s="626">
        <v>5</v>
      </c>
      <c r="BP19" s="626"/>
      <c r="BQ19" s="626"/>
      <c r="BR19" s="626"/>
      <c r="BS19" s="632" t="s">
        <v>110</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255</v>
      </c>
      <c r="C20" s="621"/>
      <c r="D20" s="621"/>
      <c r="E20" s="621"/>
      <c r="F20" s="621"/>
      <c r="G20" s="621"/>
      <c r="H20" s="621"/>
      <c r="I20" s="621"/>
      <c r="J20" s="621"/>
      <c r="K20" s="621"/>
      <c r="L20" s="621"/>
      <c r="M20" s="621"/>
      <c r="N20" s="621"/>
      <c r="O20" s="621"/>
      <c r="P20" s="621"/>
      <c r="Q20" s="622"/>
      <c r="R20" s="623">
        <v>12319414</v>
      </c>
      <c r="S20" s="624"/>
      <c r="T20" s="624"/>
      <c r="U20" s="624"/>
      <c r="V20" s="624"/>
      <c r="W20" s="624"/>
      <c r="X20" s="624"/>
      <c r="Y20" s="625"/>
      <c r="Z20" s="626">
        <v>53.8</v>
      </c>
      <c r="AA20" s="626"/>
      <c r="AB20" s="626"/>
      <c r="AC20" s="626"/>
      <c r="AD20" s="627">
        <v>11646297</v>
      </c>
      <c r="AE20" s="627"/>
      <c r="AF20" s="627"/>
      <c r="AG20" s="627"/>
      <c r="AH20" s="627"/>
      <c r="AI20" s="627"/>
      <c r="AJ20" s="627"/>
      <c r="AK20" s="627"/>
      <c r="AL20" s="628">
        <v>99.1</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v>463233</v>
      </c>
      <c r="BH20" s="624"/>
      <c r="BI20" s="624"/>
      <c r="BJ20" s="624"/>
      <c r="BK20" s="624"/>
      <c r="BL20" s="624"/>
      <c r="BM20" s="624"/>
      <c r="BN20" s="625"/>
      <c r="BO20" s="626">
        <v>5</v>
      </c>
      <c r="BP20" s="626"/>
      <c r="BQ20" s="626"/>
      <c r="BR20" s="626"/>
      <c r="BS20" s="632" t="s">
        <v>110</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22292382</v>
      </c>
      <c r="CS20" s="624"/>
      <c r="CT20" s="624"/>
      <c r="CU20" s="624"/>
      <c r="CV20" s="624"/>
      <c r="CW20" s="624"/>
      <c r="CX20" s="624"/>
      <c r="CY20" s="625"/>
      <c r="CZ20" s="626">
        <v>100</v>
      </c>
      <c r="DA20" s="626"/>
      <c r="DB20" s="626"/>
      <c r="DC20" s="626"/>
      <c r="DD20" s="632">
        <v>3072955</v>
      </c>
      <c r="DE20" s="624"/>
      <c r="DF20" s="624"/>
      <c r="DG20" s="624"/>
      <c r="DH20" s="624"/>
      <c r="DI20" s="624"/>
      <c r="DJ20" s="624"/>
      <c r="DK20" s="624"/>
      <c r="DL20" s="624"/>
      <c r="DM20" s="624"/>
      <c r="DN20" s="624"/>
      <c r="DO20" s="624"/>
      <c r="DP20" s="625"/>
      <c r="DQ20" s="632">
        <v>15162207</v>
      </c>
      <c r="DR20" s="624"/>
      <c r="DS20" s="624"/>
      <c r="DT20" s="624"/>
      <c r="DU20" s="624"/>
      <c r="DV20" s="624"/>
      <c r="DW20" s="624"/>
      <c r="DX20" s="624"/>
      <c r="DY20" s="624"/>
      <c r="DZ20" s="624"/>
      <c r="EA20" s="624"/>
      <c r="EB20" s="624"/>
      <c r="EC20" s="633"/>
    </row>
    <row r="21" spans="2:133" ht="11.25" customHeight="1">
      <c r="B21" s="620" t="s">
        <v>258</v>
      </c>
      <c r="C21" s="621"/>
      <c r="D21" s="621"/>
      <c r="E21" s="621"/>
      <c r="F21" s="621"/>
      <c r="G21" s="621"/>
      <c r="H21" s="621"/>
      <c r="I21" s="621"/>
      <c r="J21" s="621"/>
      <c r="K21" s="621"/>
      <c r="L21" s="621"/>
      <c r="M21" s="621"/>
      <c r="N21" s="621"/>
      <c r="O21" s="621"/>
      <c r="P21" s="621"/>
      <c r="Q21" s="622"/>
      <c r="R21" s="623">
        <v>9395</v>
      </c>
      <c r="S21" s="624"/>
      <c r="T21" s="624"/>
      <c r="U21" s="624"/>
      <c r="V21" s="624"/>
      <c r="W21" s="624"/>
      <c r="X21" s="624"/>
      <c r="Y21" s="625"/>
      <c r="Z21" s="626">
        <v>0</v>
      </c>
      <c r="AA21" s="626"/>
      <c r="AB21" s="626"/>
      <c r="AC21" s="626"/>
      <c r="AD21" s="627">
        <v>9395</v>
      </c>
      <c r="AE21" s="627"/>
      <c r="AF21" s="627"/>
      <c r="AG21" s="627"/>
      <c r="AH21" s="627"/>
      <c r="AI21" s="627"/>
      <c r="AJ21" s="627"/>
      <c r="AK21" s="627"/>
      <c r="AL21" s="628">
        <v>0.1</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t="s">
        <v>110</v>
      </c>
      <c r="BH21" s="624"/>
      <c r="BI21" s="624"/>
      <c r="BJ21" s="624"/>
      <c r="BK21" s="624"/>
      <c r="BL21" s="624"/>
      <c r="BM21" s="624"/>
      <c r="BN21" s="625"/>
      <c r="BO21" s="626" t="s">
        <v>110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260</v>
      </c>
      <c r="C22" s="621"/>
      <c r="D22" s="621"/>
      <c r="E22" s="621"/>
      <c r="F22" s="621"/>
      <c r="G22" s="621"/>
      <c r="H22" s="621"/>
      <c r="I22" s="621"/>
      <c r="J22" s="621"/>
      <c r="K22" s="621"/>
      <c r="L22" s="621"/>
      <c r="M22" s="621"/>
      <c r="N22" s="621"/>
      <c r="O22" s="621"/>
      <c r="P22" s="621"/>
      <c r="Q22" s="622"/>
      <c r="R22" s="623">
        <v>346620</v>
      </c>
      <c r="S22" s="624"/>
      <c r="T22" s="624"/>
      <c r="U22" s="624"/>
      <c r="V22" s="624"/>
      <c r="W22" s="624"/>
      <c r="X22" s="624"/>
      <c r="Y22" s="625"/>
      <c r="Z22" s="626">
        <v>1.5</v>
      </c>
      <c r="AA22" s="626"/>
      <c r="AB22" s="626"/>
      <c r="AC22" s="626"/>
      <c r="AD22" s="627">
        <v>5860</v>
      </c>
      <c r="AE22" s="627"/>
      <c r="AF22" s="627"/>
      <c r="AG22" s="627"/>
      <c r="AH22" s="627"/>
      <c r="AI22" s="627"/>
      <c r="AJ22" s="627"/>
      <c r="AK22" s="627"/>
      <c r="AL22" s="628">
        <v>0</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263</v>
      </c>
      <c r="C23" s="621"/>
      <c r="D23" s="621"/>
      <c r="E23" s="621"/>
      <c r="F23" s="621"/>
      <c r="G23" s="621"/>
      <c r="H23" s="621"/>
      <c r="I23" s="621"/>
      <c r="J23" s="621"/>
      <c r="K23" s="621"/>
      <c r="L23" s="621"/>
      <c r="M23" s="621"/>
      <c r="N23" s="621"/>
      <c r="O23" s="621"/>
      <c r="P23" s="621"/>
      <c r="Q23" s="622"/>
      <c r="R23" s="623">
        <v>188674</v>
      </c>
      <c r="S23" s="624"/>
      <c r="T23" s="624"/>
      <c r="U23" s="624"/>
      <c r="V23" s="624"/>
      <c r="W23" s="624"/>
      <c r="X23" s="624"/>
      <c r="Y23" s="625"/>
      <c r="Z23" s="626">
        <v>0.8</v>
      </c>
      <c r="AA23" s="626"/>
      <c r="AB23" s="626"/>
      <c r="AC23" s="626"/>
      <c r="AD23" s="627">
        <v>35338</v>
      </c>
      <c r="AE23" s="627"/>
      <c r="AF23" s="627"/>
      <c r="AG23" s="627"/>
      <c r="AH23" s="627"/>
      <c r="AI23" s="627"/>
      <c r="AJ23" s="627"/>
      <c r="AK23" s="627"/>
      <c r="AL23" s="628">
        <v>0.3</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v>463233</v>
      </c>
      <c r="BH23" s="624"/>
      <c r="BI23" s="624"/>
      <c r="BJ23" s="624"/>
      <c r="BK23" s="624"/>
      <c r="BL23" s="624"/>
      <c r="BM23" s="624"/>
      <c r="BN23" s="625"/>
      <c r="BO23" s="626">
        <v>5</v>
      </c>
      <c r="BP23" s="626"/>
      <c r="BQ23" s="626"/>
      <c r="BR23" s="626"/>
      <c r="BS23" s="632" t="s">
        <v>110</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c r="B24" s="620" t="s">
        <v>270</v>
      </c>
      <c r="C24" s="621"/>
      <c r="D24" s="621"/>
      <c r="E24" s="621"/>
      <c r="F24" s="621"/>
      <c r="G24" s="621"/>
      <c r="H24" s="621"/>
      <c r="I24" s="621"/>
      <c r="J24" s="621"/>
      <c r="K24" s="621"/>
      <c r="L24" s="621"/>
      <c r="M24" s="621"/>
      <c r="N24" s="621"/>
      <c r="O24" s="621"/>
      <c r="P24" s="621"/>
      <c r="Q24" s="622"/>
      <c r="R24" s="623">
        <v>53022</v>
      </c>
      <c r="S24" s="624"/>
      <c r="T24" s="624"/>
      <c r="U24" s="624"/>
      <c r="V24" s="624"/>
      <c r="W24" s="624"/>
      <c r="X24" s="624"/>
      <c r="Y24" s="625"/>
      <c r="Z24" s="626">
        <v>0.2</v>
      </c>
      <c r="AA24" s="626"/>
      <c r="AB24" s="626"/>
      <c r="AC24" s="626"/>
      <c r="AD24" s="627">
        <v>243</v>
      </c>
      <c r="AE24" s="627"/>
      <c r="AF24" s="627"/>
      <c r="AG24" s="627"/>
      <c r="AH24" s="627"/>
      <c r="AI24" s="627"/>
      <c r="AJ24" s="627"/>
      <c r="AK24" s="627"/>
      <c r="AL24" s="628">
        <v>0</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9786516</v>
      </c>
      <c r="CS24" s="613"/>
      <c r="CT24" s="613"/>
      <c r="CU24" s="613"/>
      <c r="CV24" s="613"/>
      <c r="CW24" s="613"/>
      <c r="CX24" s="613"/>
      <c r="CY24" s="614"/>
      <c r="CZ24" s="650">
        <v>43.9</v>
      </c>
      <c r="DA24" s="651"/>
      <c r="DB24" s="651"/>
      <c r="DC24" s="652"/>
      <c r="DD24" s="649">
        <v>6123886</v>
      </c>
      <c r="DE24" s="613"/>
      <c r="DF24" s="613"/>
      <c r="DG24" s="613"/>
      <c r="DH24" s="613"/>
      <c r="DI24" s="613"/>
      <c r="DJ24" s="613"/>
      <c r="DK24" s="614"/>
      <c r="DL24" s="649">
        <v>6062217</v>
      </c>
      <c r="DM24" s="613"/>
      <c r="DN24" s="613"/>
      <c r="DO24" s="613"/>
      <c r="DP24" s="613"/>
      <c r="DQ24" s="613"/>
      <c r="DR24" s="613"/>
      <c r="DS24" s="613"/>
      <c r="DT24" s="613"/>
      <c r="DU24" s="613"/>
      <c r="DV24" s="614"/>
      <c r="DW24" s="617">
        <v>47.5</v>
      </c>
      <c r="DX24" s="618"/>
      <c r="DY24" s="618"/>
      <c r="DZ24" s="618"/>
      <c r="EA24" s="618"/>
      <c r="EB24" s="618"/>
      <c r="EC24" s="619"/>
    </row>
    <row r="25" spans="2:133" ht="11.25" customHeight="1">
      <c r="B25" s="620" t="s">
        <v>273</v>
      </c>
      <c r="C25" s="621"/>
      <c r="D25" s="621"/>
      <c r="E25" s="621"/>
      <c r="F25" s="621"/>
      <c r="G25" s="621"/>
      <c r="H25" s="621"/>
      <c r="I25" s="621"/>
      <c r="J25" s="621"/>
      <c r="K25" s="621"/>
      <c r="L25" s="621"/>
      <c r="M25" s="621"/>
      <c r="N25" s="621"/>
      <c r="O25" s="621"/>
      <c r="P25" s="621"/>
      <c r="Q25" s="622"/>
      <c r="R25" s="623">
        <v>3203949</v>
      </c>
      <c r="S25" s="624"/>
      <c r="T25" s="624"/>
      <c r="U25" s="624"/>
      <c r="V25" s="624"/>
      <c r="W25" s="624"/>
      <c r="X25" s="624"/>
      <c r="Y25" s="625"/>
      <c r="Z25" s="626">
        <v>14</v>
      </c>
      <c r="AA25" s="626"/>
      <c r="AB25" s="626"/>
      <c r="AC25" s="626"/>
      <c r="AD25" s="627" t="s">
        <v>110</v>
      </c>
      <c r="AE25" s="627"/>
      <c r="AF25" s="627"/>
      <c r="AG25" s="627"/>
      <c r="AH25" s="627"/>
      <c r="AI25" s="627"/>
      <c r="AJ25" s="627"/>
      <c r="AK25" s="627"/>
      <c r="AL25" s="628" t="s">
        <v>110</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3354584</v>
      </c>
      <c r="CS25" s="655"/>
      <c r="CT25" s="655"/>
      <c r="CU25" s="655"/>
      <c r="CV25" s="655"/>
      <c r="CW25" s="655"/>
      <c r="CX25" s="655"/>
      <c r="CY25" s="656"/>
      <c r="CZ25" s="657">
        <v>15</v>
      </c>
      <c r="DA25" s="658"/>
      <c r="DB25" s="658"/>
      <c r="DC25" s="659"/>
      <c r="DD25" s="632">
        <v>3002956</v>
      </c>
      <c r="DE25" s="655"/>
      <c r="DF25" s="655"/>
      <c r="DG25" s="655"/>
      <c r="DH25" s="655"/>
      <c r="DI25" s="655"/>
      <c r="DJ25" s="655"/>
      <c r="DK25" s="656"/>
      <c r="DL25" s="632">
        <v>2991701</v>
      </c>
      <c r="DM25" s="655"/>
      <c r="DN25" s="655"/>
      <c r="DO25" s="655"/>
      <c r="DP25" s="655"/>
      <c r="DQ25" s="655"/>
      <c r="DR25" s="655"/>
      <c r="DS25" s="655"/>
      <c r="DT25" s="655"/>
      <c r="DU25" s="655"/>
      <c r="DV25" s="656"/>
      <c r="DW25" s="628">
        <v>23.4</v>
      </c>
      <c r="DX25" s="653"/>
      <c r="DY25" s="653"/>
      <c r="DZ25" s="653"/>
      <c r="EA25" s="653"/>
      <c r="EB25" s="653"/>
      <c r="EC25" s="654"/>
    </row>
    <row r="26" spans="2:133" ht="11.25" customHeight="1">
      <c r="B26" s="660" t="s">
        <v>276</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2171169</v>
      </c>
      <c r="CS26" s="624"/>
      <c r="CT26" s="624"/>
      <c r="CU26" s="624"/>
      <c r="CV26" s="624"/>
      <c r="CW26" s="624"/>
      <c r="CX26" s="624"/>
      <c r="CY26" s="625"/>
      <c r="CZ26" s="657">
        <v>9.6999999999999993</v>
      </c>
      <c r="DA26" s="658"/>
      <c r="DB26" s="658"/>
      <c r="DC26" s="659"/>
      <c r="DD26" s="632">
        <v>1953365</v>
      </c>
      <c r="DE26" s="624"/>
      <c r="DF26" s="624"/>
      <c r="DG26" s="624"/>
      <c r="DH26" s="624"/>
      <c r="DI26" s="624"/>
      <c r="DJ26" s="624"/>
      <c r="DK26" s="625"/>
      <c r="DL26" s="632" t="s">
        <v>209</v>
      </c>
      <c r="DM26" s="624"/>
      <c r="DN26" s="624"/>
      <c r="DO26" s="624"/>
      <c r="DP26" s="624"/>
      <c r="DQ26" s="624"/>
      <c r="DR26" s="624"/>
      <c r="DS26" s="624"/>
      <c r="DT26" s="624"/>
      <c r="DU26" s="624"/>
      <c r="DV26" s="625"/>
      <c r="DW26" s="628" t="s">
        <v>209</v>
      </c>
      <c r="DX26" s="653"/>
      <c r="DY26" s="653"/>
      <c r="DZ26" s="653"/>
      <c r="EA26" s="653"/>
      <c r="EB26" s="653"/>
      <c r="EC26" s="654"/>
    </row>
    <row r="27" spans="2:133" ht="11.25" customHeight="1">
      <c r="B27" s="620" t="s">
        <v>279</v>
      </c>
      <c r="C27" s="621"/>
      <c r="D27" s="621"/>
      <c r="E27" s="621"/>
      <c r="F27" s="621"/>
      <c r="G27" s="621"/>
      <c r="H27" s="621"/>
      <c r="I27" s="621"/>
      <c r="J27" s="621"/>
      <c r="K27" s="621"/>
      <c r="L27" s="621"/>
      <c r="M27" s="621"/>
      <c r="N27" s="621"/>
      <c r="O27" s="621"/>
      <c r="P27" s="621"/>
      <c r="Q27" s="622"/>
      <c r="R27" s="623">
        <v>1535066</v>
      </c>
      <c r="S27" s="624"/>
      <c r="T27" s="624"/>
      <c r="U27" s="624"/>
      <c r="V27" s="624"/>
      <c r="W27" s="624"/>
      <c r="X27" s="624"/>
      <c r="Y27" s="625"/>
      <c r="Z27" s="626">
        <v>6.7</v>
      </c>
      <c r="AA27" s="626"/>
      <c r="AB27" s="626"/>
      <c r="AC27" s="626"/>
      <c r="AD27" s="627" t="s">
        <v>110</v>
      </c>
      <c r="AE27" s="627"/>
      <c r="AF27" s="627"/>
      <c r="AG27" s="627"/>
      <c r="AH27" s="627"/>
      <c r="AI27" s="627"/>
      <c r="AJ27" s="627"/>
      <c r="AK27" s="627"/>
      <c r="AL27" s="628" t="s">
        <v>110</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9255298</v>
      </c>
      <c r="BH27" s="624"/>
      <c r="BI27" s="624"/>
      <c r="BJ27" s="624"/>
      <c r="BK27" s="624"/>
      <c r="BL27" s="624"/>
      <c r="BM27" s="624"/>
      <c r="BN27" s="625"/>
      <c r="BO27" s="626">
        <v>100</v>
      </c>
      <c r="BP27" s="626"/>
      <c r="BQ27" s="626"/>
      <c r="BR27" s="626"/>
      <c r="BS27" s="632" t="s">
        <v>110</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4907953</v>
      </c>
      <c r="CS27" s="655"/>
      <c r="CT27" s="655"/>
      <c r="CU27" s="655"/>
      <c r="CV27" s="655"/>
      <c r="CW27" s="655"/>
      <c r="CX27" s="655"/>
      <c r="CY27" s="656"/>
      <c r="CZ27" s="657">
        <v>22</v>
      </c>
      <c r="DA27" s="658"/>
      <c r="DB27" s="658"/>
      <c r="DC27" s="659"/>
      <c r="DD27" s="632">
        <v>1596951</v>
      </c>
      <c r="DE27" s="655"/>
      <c r="DF27" s="655"/>
      <c r="DG27" s="655"/>
      <c r="DH27" s="655"/>
      <c r="DI27" s="655"/>
      <c r="DJ27" s="655"/>
      <c r="DK27" s="656"/>
      <c r="DL27" s="632">
        <v>1596425</v>
      </c>
      <c r="DM27" s="655"/>
      <c r="DN27" s="655"/>
      <c r="DO27" s="655"/>
      <c r="DP27" s="655"/>
      <c r="DQ27" s="655"/>
      <c r="DR27" s="655"/>
      <c r="DS27" s="655"/>
      <c r="DT27" s="655"/>
      <c r="DU27" s="655"/>
      <c r="DV27" s="656"/>
      <c r="DW27" s="628">
        <v>12.5</v>
      </c>
      <c r="DX27" s="653"/>
      <c r="DY27" s="653"/>
      <c r="DZ27" s="653"/>
      <c r="EA27" s="653"/>
      <c r="EB27" s="653"/>
      <c r="EC27" s="654"/>
    </row>
    <row r="28" spans="2:133" ht="11.25" customHeight="1">
      <c r="B28" s="620" t="s">
        <v>282</v>
      </c>
      <c r="C28" s="621"/>
      <c r="D28" s="621"/>
      <c r="E28" s="621"/>
      <c r="F28" s="621"/>
      <c r="G28" s="621"/>
      <c r="H28" s="621"/>
      <c r="I28" s="621"/>
      <c r="J28" s="621"/>
      <c r="K28" s="621"/>
      <c r="L28" s="621"/>
      <c r="M28" s="621"/>
      <c r="N28" s="621"/>
      <c r="O28" s="621"/>
      <c r="P28" s="621"/>
      <c r="Q28" s="622"/>
      <c r="R28" s="623">
        <v>6842</v>
      </c>
      <c r="S28" s="624"/>
      <c r="T28" s="624"/>
      <c r="U28" s="624"/>
      <c r="V28" s="624"/>
      <c r="W28" s="624"/>
      <c r="X28" s="624"/>
      <c r="Y28" s="625"/>
      <c r="Z28" s="626">
        <v>0</v>
      </c>
      <c r="AA28" s="626"/>
      <c r="AB28" s="626"/>
      <c r="AC28" s="626"/>
      <c r="AD28" s="627" t="s">
        <v>110</v>
      </c>
      <c r="AE28" s="627"/>
      <c r="AF28" s="627"/>
      <c r="AG28" s="627"/>
      <c r="AH28" s="627"/>
      <c r="AI28" s="627"/>
      <c r="AJ28" s="627"/>
      <c r="AK28" s="627"/>
      <c r="AL28" s="628" t="s">
        <v>110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1523979</v>
      </c>
      <c r="CS28" s="624"/>
      <c r="CT28" s="624"/>
      <c r="CU28" s="624"/>
      <c r="CV28" s="624"/>
      <c r="CW28" s="624"/>
      <c r="CX28" s="624"/>
      <c r="CY28" s="625"/>
      <c r="CZ28" s="657">
        <v>6.8</v>
      </c>
      <c r="DA28" s="658"/>
      <c r="DB28" s="658"/>
      <c r="DC28" s="659"/>
      <c r="DD28" s="632">
        <v>1523979</v>
      </c>
      <c r="DE28" s="624"/>
      <c r="DF28" s="624"/>
      <c r="DG28" s="624"/>
      <c r="DH28" s="624"/>
      <c r="DI28" s="624"/>
      <c r="DJ28" s="624"/>
      <c r="DK28" s="625"/>
      <c r="DL28" s="632">
        <v>1474091</v>
      </c>
      <c r="DM28" s="624"/>
      <c r="DN28" s="624"/>
      <c r="DO28" s="624"/>
      <c r="DP28" s="624"/>
      <c r="DQ28" s="624"/>
      <c r="DR28" s="624"/>
      <c r="DS28" s="624"/>
      <c r="DT28" s="624"/>
      <c r="DU28" s="624"/>
      <c r="DV28" s="625"/>
      <c r="DW28" s="628">
        <v>11.6</v>
      </c>
      <c r="DX28" s="653"/>
      <c r="DY28" s="653"/>
      <c r="DZ28" s="653"/>
      <c r="EA28" s="653"/>
      <c r="EB28" s="653"/>
      <c r="EC28" s="654"/>
    </row>
    <row r="29" spans="2:133" ht="11.25" customHeight="1">
      <c r="B29" s="620" t="s">
        <v>284</v>
      </c>
      <c r="C29" s="621"/>
      <c r="D29" s="621"/>
      <c r="E29" s="621"/>
      <c r="F29" s="621"/>
      <c r="G29" s="621"/>
      <c r="H29" s="621"/>
      <c r="I29" s="621"/>
      <c r="J29" s="621"/>
      <c r="K29" s="621"/>
      <c r="L29" s="621"/>
      <c r="M29" s="621"/>
      <c r="N29" s="621"/>
      <c r="O29" s="621"/>
      <c r="P29" s="621"/>
      <c r="Q29" s="622"/>
      <c r="R29" s="623">
        <v>8713</v>
      </c>
      <c r="S29" s="624"/>
      <c r="T29" s="624"/>
      <c r="U29" s="624"/>
      <c r="V29" s="624"/>
      <c r="W29" s="624"/>
      <c r="X29" s="624"/>
      <c r="Y29" s="625"/>
      <c r="Z29" s="626">
        <v>0</v>
      </c>
      <c r="AA29" s="626"/>
      <c r="AB29" s="626"/>
      <c r="AC29" s="626"/>
      <c r="AD29" s="627" t="s">
        <v>110</v>
      </c>
      <c r="AE29" s="627"/>
      <c r="AF29" s="627"/>
      <c r="AG29" s="627"/>
      <c r="AH29" s="627"/>
      <c r="AI29" s="627"/>
      <c r="AJ29" s="627"/>
      <c r="AK29" s="627"/>
      <c r="AL29" s="628" t="s">
        <v>110</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56</v>
      </c>
      <c r="CG29" s="638"/>
      <c r="CH29" s="638"/>
      <c r="CI29" s="638"/>
      <c r="CJ29" s="638"/>
      <c r="CK29" s="638"/>
      <c r="CL29" s="638"/>
      <c r="CM29" s="638"/>
      <c r="CN29" s="638"/>
      <c r="CO29" s="638"/>
      <c r="CP29" s="638"/>
      <c r="CQ29" s="639"/>
      <c r="CR29" s="623">
        <v>1523979</v>
      </c>
      <c r="CS29" s="655"/>
      <c r="CT29" s="655"/>
      <c r="CU29" s="655"/>
      <c r="CV29" s="655"/>
      <c r="CW29" s="655"/>
      <c r="CX29" s="655"/>
      <c r="CY29" s="656"/>
      <c r="CZ29" s="657">
        <v>6.8</v>
      </c>
      <c r="DA29" s="658"/>
      <c r="DB29" s="658"/>
      <c r="DC29" s="659"/>
      <c r="DD29" s="632">
        <v>1523979</v>
      </c>
      <c r="DE29" s="655"/>
      <c r="DF29" s="655"/>
      <c r="DG29" s="655"/>
      <c r="DH29" s="655"/>
      <c r="DI29" s="655"/>
      <c r="DJ29" s="655"/>
      <c r="DK29" s="656"/>
      <c r="DL29" s="632">
        <v>1474091</v>
      </c>
      <c r="DM29" s="655"/>
      <c r="DN29" s="655"/>
      <c r="DO29" s="655"/>
      <c r="DP29" s="655"/>
      <c r="DQ29" s="655"/>
      <c r="DR29" s="655"/>
      <c r="DS29" s="655"/>
      <c r="DT29" s="655"/>
      <c r="DU29" s="655"/>
      <c r="DV29" s="656"/>
      <c r="DW29" s="628">
        <v>11.6</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1428114</v>
      </c>
      <c r="S30" s="624"/>
      <c r="T30" s="624"/>
      <c r="U30" s="624"/>
      <c r="V30" s="624"/>
      <c r="W30" s="624"/>
      <c r="X30" s="624"/>
      <c r="Y30" s="625"/>
      <c r="Z30" s="626">
        <v>6.2</v>
      </c>
      <c r="AA30" s="626"/>
      <c r="AB30" s="626"/>
      <c r="AC30" s="626"/>
      <c r="AD30" s="627" t="s">
        <v>110</v>
      </c>
      <c r="AE30" s="627"/>
      <c r="AF30" s="627"/>
      <c r="AG30" s="627"/>
      <c r="AH30" s="627"/>
      <c r="AI30" s="627"/>
      <c r="AJ30" s="627"/>
      <c r="AK30" s="627"/>
      <c r="AL30" s="628" t="s">
        <v>110</v>
      </c>
      <c r="AM30" s="629"/>
      <c r="AN30" s="629"/>
      <c r="AO30" s="630"/>
      <c r="AP30" s="669" t="s">
        <v>289</v>
      </c>
      <c r="AQ30" s="670"/>
      <c r="AR30" s="670"/>
      <c r="AS30" s="670"/>
      <c r="AT30" s="675" t="s">
        <v>290</v>
      </c>
      <c r="AU30" s="182"/>
      <c r="AV30" s="182"/>
      <c r="AW30" s="182"/>
      <c r="AX30" s="609" t="s">
        <v>169</v>
      </c>
      <c r="AY30" s="610"/>
      <c r="AZ30" s="610"/>
      <c r="BA30" s="610"/>
      <c r="BB30" s="610"/>
      <c r="BC30" s="610"/>
      <c r="BD30" s="610"/>
      <c r="BE30" s="610"/>
      <c r="BF30" s="611"/>
      <c r="BG30" s="681">
        <v>98.8</v>
      </c>
      <c r="BH30" s="682"/>
      <c r="BI30" s="682"/>
      <c r="BJ30" s="682"/>
      <c r="BK30" s="682"/>
      <c r="BL30" s="682"/>
      <c r="BM30" s="618">
        <v>95.2</v>
      </c>
      <c r="BN30" s="682"/>
      <c r="BO30" s="682"/>
      <c r="BP30" s="682"/>
      <c r="BQ30" s="683"/>
      <c r="BR30" s="681">
        <v>98.5</v>
      </c>
      <c r="BS30" s="682"/>
      <c r="BT30" s="682"/>
      <c r="BU30" s="682"/>
      <c r="BV30" s="682"/>
      <c r="BW30" s="682"/>
      <c r="BX30" s="618">
        <v>94.4</v>
      </c>
      <c r="BY30" s="682"/>
      <c r="BZ30" s="682"/>
      <c r="CA30" s="682"/>
      <c r="CB30" s="683"/>
      <c r="CD30" s="686"/>
      <c r="CE30" s="687"/>
      <c r="CF30" s="637" t="s">
        <v>291</v>
      </c>
      <c r="CG30" s="638"/>
      <c r="CH30" s="638"/>
      <c r="CI30" s="638"/>
      <c r="CJ30" s="638"/>
      <c r="CK30" s="638"/>
      <c r="CL30" s="638"/>
      <c r="CM30" s="638"/>
      <c r="CN30" s="638"/>
      <c r="CO30" s="638"/>
      <c r="CP30" s="638"/>
      <c r="CQ30" s="639"/>
      <c r="CR30" s="623">
        <v>1370479</v>
      </c>
      <c r="CS30" s="624"/>
      <c r="CT30" s="624"/>
      <c r="CU30" s="624"/>
      <c r="CV30" s="624"/>
      <c r="CW30" s="624"/>
      <c r="CX30" s="624"/>
      <c r="CY30" s="625"/>
      <c r="CZ30" s="657">
        <v>6.1</v>
      </c>
      <c r="DA30" s="658"/>
      <c r="DB30" s="658"/>
      <c r="DC30" s="659"/>
      <c r="DD30" s="632">
        <v>1370479</v>
      </c>
      <c r="DE30" s="624"/>
      <c r="DF30" s="624"/>
      <c r="DG30" s="624"/>
      <c r="DH30" s="624"/>
      <c r="DI30" s="624"/>
      <c r="DJ30" s="624"/>
      <c r="DK30" s="625"/>
      <c r="DL30" s="632">
        <v>1320591</v>
      </c>
      <c r="DM30" s="624"/>
      <c r="DN30" s="624"/>
      <c r="DO30" s="624"/>
      <c r="DP30" s="624"/>
      <c r="DQ30" s="624"/>
      <c r="DR30" s="624"/>
      <c r="DS30" s="624"/>
      <c r="DT30" s="624"/>
      <c r="DU30" s="624"/>
      <c r="DV30" s="625"/>
      <c r="DW30" s="628">
        <v>10.4</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659154</v>
      </c>
      <c r="S31" s="624"/>
      <c r="T31" s="624"/>
      <c r="U31" s="624"/>
      <c r="V31" s="624"/>
      <c r="W31" s="624"/>
      <c r="X31" s="624"/>
      <c r="Y31" s="625"/>
      <c r="Z31" s="626">
        <v>2.9</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98.6</v>
      </c>
      <c r="BH31" s="655"/>
      <c r="BI31" s="655"/>
      <c r="BJ31" s="655"/>
      <c r="BK31" s="655"/>
      <c r="BL31" s="655"/>
      <c r="BM31" s="629">
        <v>94.6</v>
      </c>
      <c r="BN31" s="679"/>
      <c r="BO31" s="679"/>
      <c r="BP31" s="679"/>
      <c r="BQ31" s="680"/>
      <c r="BR31" s="678">
        <v>98.1</v>
      </c>
      <c r="BS31" s="655"/>
      <c r="BT31" s="655"/>
      <c r="BU31" s="655"/>
      <c r="BV31" s="655"/>
      <c r="BW31" s="655"/>
      <c r="BX31" s="629">
        <v>93.5</v>
      </c>
      <c r="BY31" s="679"/>
      <c r="BZ31" s="679"/>
      <c r="CA31" s="679"/>
      <c r="CB31" s="680"/>
      <c r="CD31" s="686"/>
      <c r="CE31" s="687"/>
      <c r="CF31" s="637" t="s">
        <v>295</v>
      </c>
      <c r="CG31" s="638"/>
      <c r="CH31" s="638"/>
      <c r="CI31" s="638"/>
      <c r="CJ31" s="638"/>
      <c r="CK31" s="638"/>
      <c r="CL31" s="638"/>
      <c r="CM31" s="638"/>
      <c r="CN31" s="638"/>
      <c r="CO31" s="638"/>
      <c r="CP31" s="638"/>
      <c r="CQ31" s="639"/>
      <c r="CR31" s="623">
        <v>153500</v>
      </c>
      <c r="CS31" s="655"/>
      <c r="CT31" s="655"/>
      <c r="CU31" s="655"/>
      <c r="CV31" s="655"/>
      <c r="CW31" s="655"/>
      <c r="CX31" s="655"/>
      <c r="CY31" s="656"/>
      <c r="CZ31" s="657">
        <v>0.7</v>
      </c>
      <c r="DA31" s="658"/>
      <c r="DB31" s="658"/>
      <c r="DC31" s="659"/>
      <c r="DD31" s="632">
        <v>153500</v>
      </c>
      <c r="DE31" s="655"/>
      <c r="DF31" s="655"/>
      <c r="DG31" s="655"/>
      <c r="DH31" s="655"/>
      <c r="DI31" s="655"/>
      <c r="DJ31" s="655"/>
      <c r="DK31" s="656"/>
      <c r="DL31" s="632">
        <v>153500</v>
      </c>
      <c r="DM31" s="655"/>
      <c r="DN31" s="655"/>
      <c r="DO31" s="655"/>
      <c r="DP31" s="655"/>
      <c r="DQ31" s="655"/>
      <c r="DR31" s="655"/>
      <c r="DS31" s="655"/>
      <c r="DT31" s="655"/>
      <c r="DU31" s="655"/>
      <c r="DV31" s="656"/>
      <c r="DW31" s="628">
        <v>1.2</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576833</v>
      </c>
      <c r="S32" s="624"/>
      <c r="T32" s="624"/>
      <c r="U32" s="624"/>
      <c r="V32" s="624"/>
      <c r="W32" s="624"/>
      <c r="X32" s="624"/>
      <c r="Y32" s="625"/>
      <c r="Z32" s="626">
        <v>2.5</v>
      </c>
      <c r="AA32" s="626"/>
      <c r="AB32" s="626"/>
      <c r="AC32" s="626"/>
      <c r="AD32" s="627">
        <v>56341</v>
      </c>
      <c r="AE32" s="627"/>
      <c r="AF32" s="627"/>
      <c r="AG32" s="627"/>
      <c r="AH32" s="627"/>
      <c r="AI32" s="627"/>
      <c r="AJ32" s="627"/>
      <c r="AK32" s="627"/>
      <c r="AL32" s="628">
        <v>0.5</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98.9</v>
      </c>
      <c r="BH32" s="691"/>
      <c r="BI32" s="691"/>
      <c r="BJ32" s="691"/>
      <c r="BK32" s="691"/>
      <c r="BL32" s="691"/>
      <c r="BM32" s="692">
        <v>95.2</v>
      </c>
      <c r="BN32" s="691"/>
      <c r="BO32" s="691"/>
      <c r="BP32" s="691"/>
      <c r="BQ32" s="693"/>
      <c r="BR32" s="690">
        <v>98.7</v>
      </c>
      <c r="BS32" s="691"/>
      <c r="BT32" s="691"/>
      <c r="BU32" s="691"/>
      <c r="BV32" s="691"/>
      <c r="BW32" s="691"/>
      <c r="BX32" s="692">
        <v>94.5</v>
      </c>
      <c r="BY32" s="691"/>
      <c r="BZ32" s="691"/>
      <c r="CA32" s="691"/>
      <c r="CB32" s="693"/>
      <c r="CD32" s="688"/>
      <c r="CE32" s="689"/>
      <c r="CF32" s="637" t="s">
        <v>298</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2579071</v>
      </c>
      <c r="S33" s="624"/>
      <c r="T33" s="624"/>
      <c r="U33" s="624"/>
      <c r="V33" s="624"/>
      <c r="W33" s="624"/>
      <c r="X33" s="624"/>
      <c r="Y33" s="625"/>
      <c r="Z33" s="626">
        <v>11.3</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9432911</v>
      </c>
      <c r="CS33" s="655"/>
      <c r="CT33" s="655"/>
      <c r="CU33" s="655"/>
      <c r="CV33" s="655"/>
      <c r="CW33" s="655"/>
      <c r="CX33" s="655"/>
      <c r="CY33" s="656"/>
      <c r="CZ33" s="657">
        <v>42.3</v>
      </c>
      <c r="DA33" s="658"/>
      <c r="DB33" s="658"/>
      <c r="DC33" s="659"/>
      <c r="DD33" s="632">
        <v>8346797</v>
      </c>
      <c r="DE33" s="655"/>
      <c r="DF33" s="655"/>
      <c r="DG33" s="655"/>
      <c r="DH33" s="655"/>
      <c r="DI33" s="655"/>
      <c r="DJ33" s="655"/>
      <c r="DK33" s="656"/>
      <c r="DL33" s="632">
        <v>5525224</v>
      </c>
      <c r="DM33" s="655"/>
      <c r="DN33" s="655"/>
      <c r="DO33" s="655"/>
      <c r="DP33" s="655"/>
      <c r="DQ33" s="655"/>
      <c r="DR33" s="655"/>
      <c r="DS33" s="655"/>
      <c r="DT33" s="655"/>
      <c r="DU33" s="655"/>
      <c r="DV33" s="656"/>
      <c r="DW33" s="628">
        <v>43.3</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3431952</v>
      </c>
      <c r="CS34" s="624"/>
      <c r="CT34" s="624"/>
      <c r="CU34" s="624"/>
      <c r="CV34" s="624"/>
      <c r="CW34" s="624"/>
      <c r="CX34" s="624"/>
      <c r="CY34" s="625"/>
      <c r="CZ34" s="657">
        <v>15.4</v>
      </c>
      <c r="DA34" s="658"/>
      <c r="DB34" s="658"/>
      <c r="DC34" s="659"/>
      <c r="DD34" s="632">
        <v>2793147</v>
      </c>
      <c r="DE34" s="624"/>
      <c r="DF34" s="624"/>
      <c r="DG34" s="624"/>
      <c r="DH34" s="624"/>
      <c r="DI34" s="624"/>
      <c r="DJ34" s="624"/>
      <c r="DK34" s="625"/>
      <c r="DL34" s="632">
        <v>2495166</v>
      </c>
      <c r="DM34" s="624"/>
      <c r="DN34" s="624"/>
      <c r="DO34" s="624"/>
      <c r="DP34" s="624"/>
      <c r="DQ34" s="624"/>
      <c r="DR34" s="624"/>
      <c r="DS34" s="624"/>
      <c r="DT34" s="624"/>
      <c r="DU34" s="624"/>
      <c r="DV34" s="625"/>
      <c r="DW34" s="628">
        <v>19.600000000000001</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1005071</v>
      </c>
      <c r="S35" s="624"/>
      <c r="T35" s="624"/>
      <c r="U35" s="624"/>
      <c r="V35" s="624"/>
      <c r="W35" s="624"/>
      <c r="X35" s="624"/>
      <c r="Y35" s="625"/>
      <c r="Z35" s="626">
        <v>4.4000000000000004</v>
      </c>
      <c r="AA35" s="626"/>
      <c r="AB35" s="626"/>
      <c r="AC35" s="626"/>
      <c r="AD35" s="627" t="s">
        <v>110</v>
      </c>
      <c r="AE35" s="627"/>
      <c r="AF35" s="627"/>
      <c r="AG35" s="627"/>
      <c r="AH35" s="627"/>
      <c r="AI35" s="627"/>
      <c r="AJ35" s="627"/>
      <c r="AK35" s="627"/>
      <c r="AL35" s="628" t="s">
        <v>110</v>
      </c>
      <c r="AM35" s="629"/>
      <c r="AN35" s="629"/>
      <c r="AO35" s="630"/>
      <c r="AP35" s="186"/>
      <c r="AQ35" s="634" t="s">
        <v>306</v>
      </c>
      <c r="AR35" s="635"/>
      <c r="AS35" s="635"/>
      <c r="AT35" s="635"/>
      <c r="AU35" s="635"/>
      <c r="AV35" s="635"/>
      <c r="AW35" s="635"/>
      <c r="AX35" s="635"/>
      <c r="AY35" s="636"/>
      <c r="AZ35" s="612">
        <v>2054556</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312080</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78010</v>
      </c>
      <c r="CS35" s="655"/>
      <c r="CT35" s="655"/>
      <c r="CU35" s="655"/>
      <c r="CV35" s="655"/>
      <c r="CW35" s="655"/>
      <c r="CX35" s="655"/>
      <c r="CY35" s="656"/>
      <c r="CZ35" s="657">
        <v>0.3</v>
      </c>
      <c r="DA35" s="658"/>
      <c r="DB35" s="658"/>
      <c r="DC35" s="659"/>
      <c r="DD35" s="632">
        <v>67167</v>
      </c>
      <c r="DE35" s="655"/>
      <c r="DF35" s="655"/>
      <c r="DG35" s="655"/>
      <c r="DH35" s="655"/>
      <c r="DI35" s="655"/>
      <c r="DJ35" s="655"/>
      <c r="DK35" s="656"/>
      <c r="DL35" s="632">
        <v>66686</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22914867</v>
      </c>
      <c r="S36" s="696"/>
      <c r="T36" s="696"/>
      <c r="U36" s="696"/>
      <c r="V36" s="696"/>
      <c r="W36" s="696"/>
      <c r="X36" s="696"/>
      <c r="Y36" s="697"/>
      <c r="Z36" s="698">
        <v>100</v>
      </c>
      <c r="AA36" s="698"/>
      <c r="AB36" s="698"/>
      <c r="AC36" s="698"/>
      <c r="AD36" s="699">
        <v>11753474</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402408</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428334</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2263268</v>
      </c>
      <c r="CS36" s="624"/>
      <c r="CT36" s="624"/>
      <c r="CU36" s="624"/>
      <c r="CV36" s="624"/>
      <c r="CW36" s="624"/>
      <c r="CX36" s="624"/>
      <c r="CY36" s="625"/>
      <c r="CZ36" s="657">
        <v>10.199999999999999</v>
      </c>
      <c r="DA36" s="658"/>
      <c r="DB36" s="658"/>
      <c r="DC36" s="659"/>
      <c r="DD36" s="632">
        <v>2124373</v>
      </c>
      <c r="DE36" s="624"/>
      <c r="DF36" s="624"/>
      <c r="DG36" s="624"/>
      <c r="DH36" s="624"/>
      <c r="DI36" s="624"/>
      <c r="DJ36" s="624"/>
      <c r="DK36" s="625"/>
      <c r="DL36" s="632">
        <v>1709847</v>
      </c>
      <c r="DM36" s="624"/>
      <c r="DN36" s="624"/>
      <c r="DO36" s="624"/>
      <c r="DP36" s="624"/>
      <c r="DQ36" s="624"/>
      <c r="DR36" s="624"/>
      <c r="DS36" s="624"/>
      <c r="DT36" s="624"/>
      <c r="DU36" s="624"/>
      <c r="DV36" s="625"/>
      <c r="DW36" s="628">
        <v>13.4</v>
      </c>
      <c r="DX36" s="653"/>
      <c r="DY36" s="653"/>
      <c r="DZ36" s="653"/>
      <c r="EA36" s="653"/>
      <c r="EB36" s="653"/>
      <c r="EC36" s="654"/>
    </row>
    <row r="37" spans="2:133" ht="11.25" customHeight="1">
      <c r="AQ37" s="702" t="s">
        <v>313</v>
      </c>
      <c r="AR37" s="703"/>
      <c r="AS37" s="703"/>
      <c r="AT37" s="703"/>
      <c r="AU37" s="703"/>
      <c r="AV37" s="703"/>
      <c r="AW37" s="703"/>
      <c r="AX37" s="703"/>
      <c r="AY37" s="704"/>
      <c r="AZ37" s="623">
        <v>3893</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10543</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1313732</v>
      </c>
      <c r="CS37" s="655"/>
      <c r="CT37" s="655"/>
      <c r="CU37" s="655"/>
      <c r="CV37" s="655"/>
      <c r="CW37" s="655"/>
      <c r="CX37" s="655"/>
      <c r="CY37" s="656"/>
      <c r="CZ37" s="657">
        <v>5.9</v>
      </c>
      <c r="DA37" s="658"/>
      <c r="DB37" s="658"/>
      <c r="DC37" s="659"/>
      <c r="DD37" s="632">
        <v>1313732</v>
      </c>
      <c r="DE37" s="655"/>
      <c r="DF37" s="655"/>
      <c r="DG37" s="655"/>
      <c r="DH37" s="655"/>
      <c r="DI37" s="655"/>
      <c r="DJ37" s="655"/>
      <c r="DK37" s="656"/>
      <c r="DL37" s="632">
        <v>1216812</v>
      </c>
      <c r="DM37" s="655"/>
      <c r="DN37" s="655"/>
      <c r="DO37" s="655"/>
      <c r="DP37" s="655"/>
      <c r="DQ37" s="655"/>
      <c r="DR37" s="655"/>
      <c r="DS37" s="655"/>
      <c r="DT37" s="655"/>
      <c r="DU37" s="655"/>
      <c r="DV37" s="656"/>
      <c r="DW37" s="628">
        <v>9.5</v>
      </c>
      <c r="DX37" s="653"/>
      <c r="DY37" s="653"/>
      <c r="DZ37" s="653"/>
      <c r="EA37" s="653"/>
      <c r="EB37" s="653"/>
      <c r="EC37" s="654"/>
    </row>
    <row r="38" spans="2:133" ht="11.25" customHeight="1">
      <c r="AQ38" s="702" t="s">
        <v>316</v>
      </c>
      <c r="AR38" s="703"/>
      <c r="AS38" s="703"/>
      <c r="AT38" s="703"/>
      <c r="AU38" s="703"/>
      <c r="AV38" s="703"/>
      <c r="AW38" s="703"/>
      <c r="AX38" s="703"/>
      <c r="AY38" s="704"/>
      <c r="AZ38" s="623" t="s">
        <v>317</v>
      </c>
      <c r="BA38" s="624"/>
      <c r="BB38" s="624"/>
      <c r="BC38" s="624"/>
      <c r="BD38" s="655"/>
      <c r="BE38" s="655"/>
      <c r="BF38" s="680"/>
      <c r="BG38" s="637" t="s">
        <v>318</v>
      </c>
      <c r="BH38" s="638"/>
      <c r="BI38" s="638"/>
      <c r="BJ38" s="638"/>
      <c r="BK38" s="638"/>
      <c r="BL38" s="638"/>
      <c r="BM38" s="638"/>
      <c r="BN38" s="638"/>
      <c r="BO38" s="638"/>
      <c r="BP38" s="638"/>
      <c r="BQ38" s="638"/>
      <c r="BR38" s="638"/>
      <c r="BS38" s="638"/>
      <c r="BT38" s="638"/>
      <c r="BU38" s="639"/>
      <c r="BV38" s="623">
        <v>18044</v>
      </c>
      <c r="BW38" s="624"/>
      <c r="BX38" s="624"/>
      <c r="BY38" s="624"/>
      <c r="BZ38" s="624"/>
      <c r="CA38" s="624"/>
      <c r="CB38" s="633"/>
      <c r="CD38" s="637" t="s">
        <v>319</v>
      </c>
      <c r="CE38" s="638"/>
      <c r="CF38" s="638"/>
      <c r="CG38" s="638"/>
      <c r="CH38" s="638"/>
      <c r="CI38" s="638"/>
      <c r="CJ38" s="638"/>
      <c r="CK38" s="638"/>
      <c r="CL38" s="638"/>
      <c r="CM38" s="638"/>
      <c r="CN38" s="638"/>
      <c r="CO38" s="638"/>
      <c r="CP38" s="638"/>
      <c r="CQ38" s="639"/>
      <c r="CR38" s="623">
        <v>2050663</v>
      </c>
      <c r="CS38" s="624"/>
      <c r="CT38" s="624"/>
      <c r="CU38" s="624"/>
      <c r="CV38" s="624"/>
      <c r="CW38" s="624"/>
      <c r="CX38" s="624"/>
      <c r="CY38" s="625"/>
      <c r="CZ38" s="657">
        <v>9.1999999999999993</v>
      </c>
      <c r="DA38" s="658"/>
      <c r="DB38" s="658"/>
      <c r="DC38" s="659"/>
      <c r="DD38" s="632">
        <v>1788064</v>
      </c>
      <c r="DE38" s="624"/>
      <c r="DF38" s="624"/>
      <c r="DG38" s="624"/>
      <c r="DH38" s="624"/>
      <c r="DI38" s="624"/>
      <c r="DJ38" s="624"/>
      <c r="DK38" s="625"/>
      <c r="DL38" s="632">
        <v>1253525</v>
      </c>
      <c r="DM38" s="624"/>
      <c r="DN38" s="624"/>
      <c r="DO38" s="624"/>
      <c r="DP38" s="624"/>
      <c r="DQ38" s="624"/>
      <c r="DR38" s="624"/>
      <c r="DS38" s="624"/>
      <c r="DT38" s="624"/>
      <c r="DU38" s="624"/>
      <c r="DV38" s="625"/>
      <c r="DW38" s="628">
        <v>9.8000000000000007</v>
      </c>
      <c r="DX38" s="653"/>
      <c r="DY38" s="653"/>
      <c r="DZ38" s="653"/>
      <c r="EA38" s="653"/>
      <c r="EB38" s="653"/>
      <c r="EC38" s="654"/>
    </row>
    <row r="39" spans="2:133" ht="11.25" customHeight="1">
      <c r="AQ39" s="702" t="s">
        <v>320</v>
      </c>
      <c r="AR39" s="703"/>
      <c r="AS39" s="703"/>
      <c r="AT39" s="703"/>
      <c r="AU39" s="703"/>
      <c r="AV39" s="703"/>
      <c r="AW39" s="703"/>
      <c r="AX39" s="703"/>
      <c r="AY39" s="704"/>
      <c r="AZ39" s="623" t="s">
        <v>317</v>
      </c>
      <c r="BA39" s="624"/>
      <c r="BB39" s="624"/>
      <c r="BC39" s="624"/>
      <c r="BD39" s="655"/>
      <c r="BE39" s="655"/>
      <c r="BF39" s="680"/>
      <c r="BG39" s="708" t="s">
        <v>321</v>
      </c>
      <c r="BH39" s="709"/>
      <c r="BI39" s="709"/>
      <c r="BJ39" s="709"/>
      <c r="BK39" s="709"/>
      <c r="BL39" s="187"/>
      <c r="BM39" s="638" t="s">
        <v>322</v>
      </c>
      <c r="BN39" s="638"/>
      <c r="BO39" s="638"/>
      <c r="BP39" s="638"/>
      <c r="BQ39" s="638"/>
      <c r="BR39" s="638"/>
      <c r="BS39" s="638"/>
      <c r="BT39" s="638"/>
      <c r="BU39" s="639"/>
      <c r="BV39" s="623">
        <v>103</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1579018</v>
      </c>
      <c r="CS39" s="655"/>
      <c r="CT39" s="655"/>
      <c r="CU39" s="655"/>
      <c r="CV39" s="655"/>
      <c r="CW39" s="655"/>
      <c r="CX39" s="655"/>
      <c r="CY39" s="656"/>
      <c r="CZ39" s="657">
        <v>7.1</v>
      </c>
      <c r="DA39" s="658"/>
      <c r="DB39" s="658"/>
      <c r="DC39" s="659"/>
      <c r="DD39" s="632">
        <v>1574046</v>
      </c>
      <c r="DE39" s="655"/>
      <c r="DF39" s="655"/>
      <c r="DG39" s="655"/>
      <c r="DH39" s="655"/>
      <c r="DI39" s="655"/>
      <c r="DJ39" s="655"/>
      <c r="DK39" s="656"/>
      <c r="DL39" s="632" t="s">
        <v>317</v>
      </c>
      <c r="DM39" s="655"/>
      <c r="DN39" s="655"/>
      <c r="DO39" s="655"/>
      <c r="DP39" s="655"/>
      <c r="DQ39" s="655"/>
      <c r="DR39" s="655"/>
      <c r="DS39" s="655"/>
      <c r="DT39" s="655"/>
      <c r="DU39" s="655"/>
      <c r="DV39" s="656"/>
      <c r="DW39" s="628" t="s">
        <v>317</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668087</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82</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30000</v>
      </c>
      <c r="CS40" s="624"/>
      <c r="CT40" s="624"/>
      <c r="CU40" s="624"/>
      <c r="CV40" s="624"/>
      <c r="CW40" s="624"/>
      <c r="CX40" s="624"/>
      <c r="CY40" s="625"/>
      <c r="CZ40" s="657">
        <v>0.1</v>
      </c>
      <c r="DA40" s="658"/>
      <c r="DB40" s="658"/>
      <c r="DC40" s="659"/>
      <c r="DD40" s="632" t="s">
        <v>317</v>
      </c>
      <c r="DE40" s="624"/>
      <c r="DF40" s="624"/>
      <c r="DG40" s="624"/>
      <c r="DH40" s="624"/>
      <c r="DI40" s="624"/>
      <c r="DJ40" s="624"/>
      <c r="DK40" s="625"/>
      <c r="DL40" s="632" t="s">
        <v>317</v>
      </c>
      <c r="DM40" s="624"/>
      <c r="DN40" s="624"/>
      <c r="DO40" s="624"/>
      <c r="DP40" s="624"/>
      <c r="DQ40" s="624"/>
      <c r="DR40" s="624"/>
      <c r="DS40" s="624"/>
      <c r="DT40" s="624"/>
      <c r="DU40" s="624"/>
      <c r="DV40" s="625"/>
      <c r="DW40" s="628" t="s">
        <v>317</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327</v>
      </c>
      <c r="AR41" s="644"/>
      <c r="AS41" s="644"/>
      <c r="AT41" s="644"/>
      <c r="AU41" s="644"/>
      <c r="AV41" s="644"/>
      <c r="AW41" s="644"/>
      <c r="AX41" s="644"/>
      <c r="AY41" s="645"/>
      <c r="AZ41" s="695">
        <v>980168</v>
      </c>
      <c r="BA41" s="696"/>
      <c r="BB41" s="696"/>
      <c r="BC41" s="696"/>
      <c r="BD41" s="691"/>
      <c r="BE41" s="691"/>
      <c r="BF41" s="693"/>
      <c r="BG41" s="710"/>
      <c r="BH41" s="711"/>
      <c r="BI41" s="711"/>
      <c r="BJ41" s="711"/>
      <c r="BK41" s="711"/>
      <c r="BL41" s="189"/>
      <c r="BM41" s="644" t="s">
        <v>328</v>
      </c>
      <c r="BN41" s="644"/>
      <c r="BO41" s="644"/>
      <c r="BP41" s="644"/>
      <c r="BQ41" s="644"/>
      <c r="BR41" s="644"/>
      <c r="BS41" s="644"/>
      <c r="BT41" s="644"/>
      <c r="BU41" s="645"/>
      <c r="BV41" s="695">
        <v>288</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330</v>
      </c>
      <c r="CS41" s="655"/>
      <c r="CT41" s="655"/>
      <c r="CU41" s="655"/>
      <c r="CV41" s="655"/>
      <c r="CW41" s="655"/>
      <c r="CX41" s="655"/>
      <c r="CY41" s="656"/>
      <c r="CZ41" s="657" t="s">
        <v>330</v>
      </c>
      <c r="DA41" s="658"/>
      <c r="DB41" s="658"/>
      <c r="DC41" s="659"/>
      <c r="DD41" s="632" t="s">
        <v>330</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332</v>
      </c>
      <c r="CE42" s="621"/>
      <c r="CF42" s="621"/>
      <c r="CG42" s="621"/>
      <c r="CH42" s="621"/>
      <c r="CI42" s="621"/>
      <c r="CJ42" s="621"/>
      <c r="CK42" s="621"/>
      <c r="CL42" s="621"/>
      <c r="CM42" s="621"/>
      <c r="CN42" s="621"/>
      <c r="CO42" s="621"/>
      <c r="CP42" s="621"/>
      <c r="CQ42" s="622"/>
      <c r="CR42" s="623">
        <v>3072955</v>
      </c>
      <c r="CS42" s="624"/>
      <c r="CT42" s="624"/>
      <c r="CU42" s="624"/>
      <c r="CV42" s="624"/>
      <c r="CW42" s="624"/>
      <c r="CX42" s="624"/>
      <c r="CY42" s="625"/>
      <c r="CZ42" s="657">
        <v>13.8</v>
      </c>
      <c r="DA42" s="706"/>
      <c r="DB42" s="706"/>
      <c r="DC42" s="707"/>
      <c r="DD42" s="632">
        <v>691524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334</v>
      </c>
      <c r="CE43" s="621"/>
      <c r="CF43" s="621"/>
      <c r="CG43" s="621"/>
      <c r="CH43" s="621"/>
      <c r="CI43" s="621"/>
      <c r="CJ43" s="621"/>
      <c r="CK43" s="621"/>
      <c r="CL43" s="621"/>
      <c r="CM43" s="621"/>
      <c r="CN43" s="621"/>
      <c r="CO43" s="621"/>
      <c r="CP43" s="621"/>
      <c r="CQ43" s="622"/>
      <c r="CR43" s="623">
        <v>23271</v>
      </c>
      <c r="CS43" s="655"/>
      <c r="CT43" s="655"/>
      <c r="CU43" s="655"/>
      <c r="CV43" s="655"/>
      <c r="CW43" s="655"/>
      <c r="CX43" s="655"/>
      <c r="CY43" s="656"/>
      <c r="CZ43" s="657">
        <v>0.1</v>
      </c>
      <c r="DA43" s="658"/>
      <c r="DB43" s="658"/>
      <c r="DC43" s="659"/>
      <c r="DD43" s="632">
        <v>23271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335</v>
      </c>
      <c r="CD44" s="729" t="s">
        <v>287</v>
      </c>
      <c r="CE44" s="730"/>
      <c r="CF44" s="620" t="s">
        <v>336</v>
      </c>
      <c r="CG44" s="621"/>
      <c r="CH44" s="621"/>
      <c r="CI44" s="621"/>
      <c r="CJ44" s="621"/>
      <c r="CK44" s="621"/>
      <c r="CL44" s="621"/>
      <c r="CM44" s="621"/>
      <c r="CN44" s="621"/>
      <c r="CO44" s="621"/>
      <c r="CP44" s="621"/>
      <c r="CQ44" s="622"/>
      <c r="CR44" s="623">
        <v>3072955</v>
      </c>
      <c r="CS44" s="624"/>
      <c r="CT44" s="624"/>
      <c r="CU44" s="624"/>
      <c r="CV44" s="624"/>
      <c r="CW44" s="624"/>
      <c r="CX44" s="624"/>
      <c r="CY44" s="625"/>
      <c r="CZ44" s="657">
        <v>13.8</v>
      </c>
      <c r="DA44" s="706"/>
      <c r="DB44" s="706"/>
      <c r="DC44" s="707"/>
      <c r="DD44" s="632">
        <v>691524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337</v>
      </c>
      <c r="CG45" s="621"/>
      <c r="CH45" s="621"/>
      <c r="CI45" s="621"/>
      <c r="CJ45" s="621"/>
      <c r="CK45" s="621"/>
      <c r="CL45" s="621"/>
      <c r="CM45" s="621"/>
      <c r="CN45" s="621"/>
      <c r="CO45" s="621"/>
      <c r="CP45" s="621"/>
      <c r="CQ45" s="622"/>
      <c r="CR45" s="623">
        <v>1224422</v>
      </c>
      <c r="CS45" s="655"/>
      <c r="CT45" s="655"/>
      <c r="CU45" s="655"/>
      <c r="CV45" s="655"/>
      <c r="CW45" s="655"/>
      <c r="CX45" s="655"/>
      <c r="CY45" s="656"/>
      <c r="CZ45" s="657">
        <v>5.5</v>
      </c>
      <c r="DA45" s="658"/>
      <c r="DB45" s="658"/>
      <c r="DC45" s="659"/>
      <c r="DD45" s="632">
        <v>42256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338</v>
      </c>
      <c r="CG46" s="621"/>
      <c r="CH46" s="621"/>
      <c r="CI46" s="621"/>
      <c r="CJ46" s="621"/>
      <c r="CK46" s="621"/>
      <c r="CL46" s="621"/>
      <c r="CM46" s="621"/>
      <c r="CN46" s="621"/>
      <c r="CO46" s="621"/>
      <c r="CP46" s="621"/>
      <c r="CQ46" s="622"/>
      <c r="CR46" s="623">
        <v>1711587</v>
      </c>
      <c r="CS46" s="624"/>
      <c r="CT46" s="624"/>
      <c r="CU46" s="624"/>
      <c r="CV46" s="624"/>
      <c r="CW46" s="624"/>
      <c r="CX46" s="624"/>
      <c r="CY46" s="625"/>
      <c r="CZ46" s="657">
        <v>7.7</v>
      </c>
      <c r="DA46" s="706"/>
      <c r="DB46" s="706"/>
      <c r="DC46" s="707"/>
      <c r="DD46" s="632">
        <v>613622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339</v>
      </c>
      <c r="CG47" s="621"/>
      <c r="CH47" s="621"/>
      <c r="CI47" s="621"/>
      <c r="CJ47" s="621"/>
      <c r="CK47" s="621"/>
      <c r="CL47" s="621"/>
      <c r="CM47" s="621"/>
      <c r="CN47" s="621"/>
      <c r="CO47" s="621"/>
      <c r="CP47" s="621"/>
      <c r="CQ47" s="622"/>
      <c r="CR47" s="623" t="s">
        <v>110</v>
      </c>
      <c r="CS47" s="655"/>
      <c r="CT47" s="655"/>
      <c r="CU47" s="655"/>
      <c r="CV47" s="655"/>
      <c r="CW47" s="655"/>
      <c r="CX47" s="655"/>
      <c r="CY47" s="656"/>
      <c r="CZ47" s="657" t="s">
        <v>110</v>
      </c>
      <c r="DA47" s="658"/>
      <c r="DB47" s="658"/>
      <c r="DC47" s="659"/>
      <c r="DD47" s="632" t="s">
        <v>110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340</v>
      </c>
      <c r="CG48" s="621"/>
      <c r="CH48" s="621"/>
      <c r="CI48" s="621"/>
      <c r="CJ48" s="621"/>
      <c r="CK48" s="621"/>
      <c r="CL48" s="621"/>
      <c r="CM48" s="621"/>
      <c r="CN48" s="621"/>
      <c r="CO48" s="621"/>
      <c r="CP48" s="621"/>
      <c r="CQ48" s="622"/>
      <c r="CR48" s="623" t="s">
        <v>110</v>
      </c>
      <c r="CS48" s="624"/>
      <c r="CT48" s="624"/>
      <c r="CU48" s="624"/>
      <c r="CV48" s="624"/>
      <c r="CW48" s="624"/>
      <c r="CX48" s="624"/>
      <c r="CY48" s="625"/>
      <c r="CZ48" s="657" t="s">
        <v>110</v>
      </c>
      <c r="DA48" s="706"/>
      <c r="DB48" s="706"/>
      <c r="DC48" s="707"/>
      <c r="DD48" s="632" t="s">
        <v>110</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341</v>
      </c>
      <c r="CE49" s="667"/>
      <c r="CF49" s="667"/>
      <c r="CG49" s="667"/>
      <c r="CH49" s="667"/>
      <c r="CI49" s="667"/>
      <c r="CJ49" s="667"/>
      <c r="CK49" s="667"/>
      <c r="CL49" s="667"/>
      <c r="CM49" s="667"/>
      <c r="CN49" s="667"/>
      <c r="CO49" s="667"/>
      <c r="CP49" s="667"/>
      <c r="CQ49" s="668"/>
      <c r="CR49" s="695">
        <v>22292382</v>
      </c>
      <c r="CS49" s="691"/>
      <c r="CT49" s="691"/>
      <c r="CU49" s="691"/>
      <c r="CV49" s="691"/>
      <c r="CW49" s="691"/>
      <c r="CX49" s="691"/>
      <c r="CY49" s="718"/>
      <c r="CZ49" s="719">
        <v>100</v>
      </c>
      <c r="DA49" s="720"/>
      <c r="DB49" s="720"/>
      <c r="DC49" s="721"/>
      <c r="DD49" s="722">
        <v>15162207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CE107" sqref="CE10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343</v>
      </c>
      <c r="DK2" s="765"/>
      <c r="DL2" s="765"/>
      <c r="DM2" s="765"/>
      <c r="DN2" s="765"/>
      <c r="DO2" s="766"/>
      <c r="DP2" s="200"/>
      <c r="DQ2" s="764" t="s">
        <v>344</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345</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347</v>
      </c>
      <c r="B5" s="759"/>
      <c r="C5" s="759"/>
      <c r="D5" s="759"/>
      <c r="E5" s="759"/>
      <c r="F5" s="759"/>
      <c r="G5" s="759"/>
      <c r="H5" s="759"/>
      <c r="I5" s="759"/>
      <c r="J5" s="759"/>
      <c r="K5" s="759"/>
      <c r="L5" s="759"/>
      <c r="M5" s="759"/>
      <c r="N5" s="759"/>
      <c r="O5" s="759"/>
      <c r="P5" s="760"/>
      <c r="Q5" s="735" t="s">
        <v>348</v>
      </c>
      <c r="R5" s="736"/>
      <c r="S5" s="736"/>
      <c r="T5" s="736"/>
      <c r="U5" s="737"/>
      <c r="V5" s="735" t="s">
        <v>349</v>
      </c>
      <c r="W5" s="736"/>
      <c r="X5" s="736"/>
      <c r="Y5" s="736"/>
      <c r="Z5" s="737"/>
      <c r="AA5" s="735" t="s">
        <v>350</v>
      </c>
      <c r="AB5" s="736"/>
      <c r="AC5" s="736"/>
      <c r="AD5" s="736"/>
      <c r="AE5" s="736"/>
      <c r="AF5" s="768" t="s">
        <v>351</v>
      </c>
      <c r="AG5" s="736"/>
      <c r="AH5" s="736"/>
      <c r="AI5" s="736"/>
      <c r="AJ5" s="747"/>
      <c r="AK5" s="736" t="s">
        <v>352</v>
      </c>
      <c r="AL5" s="736"/>
      <c r="AM5" s="736"/>
      <c r="AN5" s="736"/>
      <c r="AO5" s="737"/>
      <c r="AP5" s="735" t="s">
        <v>353</v>
      </c>
      <c r="AQ5" s="736"/>
      <c r="AR5" s="736"/>
      <c r="AS5" s="736"/>
      <c r="AT5" s="737"/>
      <c r="AU5" s="735" t="s">
        <v>354</v>
      </c>
      <c r="AV5" s="736"/>
      <c r="AW5" s="736"/>
      <c r="AX5" s="736"/>
      <c r="AY5" s="747"/>
      <c r="AZ5" s="207"/>
      <c r="BA5" s="207"/>
      <c r="BB5" s="207"/>
      <c r="BC5" s="207"/>
      <c r="BD5" s="207"/>
      <c r="BE5" s="208"/>
      <c r="BF5" s="208"/>
      <c r="BG5" s="208"/>
      <c r="BH5" s="208"/>
      <c r="BI5" s="208"/>
      <c r="BJ5" s="208"/>
      <c r="BK5" s="208"/>
      <c r="BL5" s="208"/>
      <c r="BM5" s="208"/>
      <c r="BN5" s="208"/>
      <c r="BO5" s="208"/>
      <c r="BP5" s="208"/>
      <c r="BQ5" s="758" t="s">
        <v>355</v>
      </c>
      <c r="BR5" s="759"/>
      <c r="BS5" s="759"/>
      <c r="BT5" s="759"/>
      <c r="BU5" s="759"/>
      <c r="BV5" s="759"/>
      <c r="BW5" s="759"/>
      <c r="BX5" s="759"/>
      <c r="BY5" s="759"/>
      <c r="BZ5" s="759"/>
      <c r="CA5" s="759"/>
      <c r="CB5" s="759"/>
      <c r="CC5" s="759"/>
      <c r="CD5" s="759"/>
      <c r="CE5" s="759"/>
      <c r="CF5" s="759"/>
      <c r="CG5" s="760"/>
      <c r="CH5" s="735" t="s">
        <v>356</v>
      </c>
      <c r="CI5" s="736"/>
      <c r="CJ5" s="736"/>
      <c r="CK5" s="736"/>
      <c r="CL5" s="737"/>
      <c r="CM5" s="735" t="s">
        <v>357</v>
      </c>
      <c r="CN5" s="736"/>
      <c r="CO5" s="736"/>
      <c r="CP5" s="736"/>
      <c r="CQ5" s="737"/>
      <c r="CR5" s="735" t="s">
        <v>358</v>
      </c>
      <c r="CS5" s="736"/>
      <c r="CT5" s="736"/>
      <c r="CU5" s="736"/>
      <c r="CV5" s="737"/>
      <c r="CW5" s="735" t="s">
        <v>359</v>
      </c>
      <c r="CX5" s="736"/>
      <c r="CY5" s="736"/>
      <c r="CZ5" s="736"/>
      <c r="DA5" s="737"/>
      <c r="DB5" s="735" t="s">
        <v>360</v>
      </c>
      <c r="DC5" s="736"/>
      <c r="DD5" s="736"/>
      <c r="DE5" s="736"/>
      <c r="DF5" s="737"/>
      <c r="DG5" s="741" t="s">
        <v>361</v>
      </c>
      <c r="DH5" s="742"/>
      <c r="DI5" s="742"/>
      <c r="DJ5" s="742"/>
      <c r="DK5" s="743"/>
      <c r="DL5" s="741" t="s">
        <v>362</v>
      </c>
      <c r="DM5" s="742"/>
      <c r="DN5" s="742"/>
      <c r="DO5" s="742"/>
      <c r="DP5" s="743"/>
      <c r="DQ5" s="735" t="s">
        <v>363</v>
      </c>
      <c r="DR5" s="736"/>
      <c r="DS5" s="736"/>
      <c r="DT5" s="736"/>
      <c r="DU5" s="737"/>
      <c r="DV5" s="735" t="s">
        <v>354</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364</v>
      </c>
      <c r="C7" s="750"/>
      <c r="D7" s="750"/>
      <c r="E7" s="750"/>
      <c r="F7" s="750"/>
      <c r="G7" s="750"/>
      <c r="H7" s="750"/>
      <c r="I7" s="750"/>
      <c r="J7" s="750"/>
      <c r="K7" s="750"/>
      <c r="L7" s="750"/>
      <c r="M7" s="750"/>
      <c r="N7" s="750"/>
      <c r="O7" s="750"/>
      <c r="P7" s="751"/>
      <c r="Q7" s="752">
        <f>ROUND(22914867,-3)/1000</f>
        <v>22915</v>
      </c>
      <c r="R7" s="753"/>
      <c r="S7" s="753"/>
      <c r="T7" s="753"/>
      <c r="U7" s="753"/>
      <c r="V7" s="753">
        <v>22293</v>
      </c>
      <c r="W7" s="753"/>
      <c r="X7" s="753"/>
      <c r="Y7" s="753"/>
      <c r="Z7" s="753"/>
      <c r="AA7" s="753">
        <f>Q7-V7</f>
        <v>622</v>
      </c>
      <c r="AB7" s="753"/>
      <c r="AC7" s="753"/>
      <c r="AD7" s="753"/>
      <c r="AE7" s="754"/>
      <c r="AF7" s="755">
        <v>596</v>
      </c>
      <c r="AG7" s="756"/>
      <c r="AH7" s="756"/>
      <c r="AI7" s="756"/>
      <c r="AJ7" s="757"/>
      <c r="AK7" s="792">
        <f>ROUND(559256513,-6)/1000000</f>
        <v>559</v>
      </c>
      <c r="AL7" s="793"/>
      <c r="AM7" s="793"/>
      <c r="AN7" s="793"/>
      <c r="AO7" s="793"/>
      <c r="AP7" s="793">
        <f>ROUND(16205025,-3)/1000</f>
        <v>16205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543</v>
      </c>
      <c r="BS7" s="796" t="s">
        <v>542</v>
      </c>
      <c r="BT7" s="797"/>
      <c r="BU7" s="797"/>
      <c r="BV7" s="797"/>
      <c r="BW7" s="797"/>
      <c r="BX7" s="797"/>
      <c r="BY7" s="797"/>
      <c r="BZ7" s="797"/>
      <c r="CA7" s="797"/>
      <c r="CB7" s="797"/>
      <c r="CC7" s="797"/>
      <c r="CD7" s="797"/>
      <c r="CE7" s="797"/>
      <c r="CF7" s="797"/>
      <c r="CG7" s="798"/>
      <c r="CH7" s="789">
        <f>ROUND(-185,-3)/1000</f>
        <v>0</v>
      </c>
      <c r="CI7" s="790"/>
      <c r="CJ7" s="790"/>
      <c r="CK7" s="790"/>
      <c r="CL7" s="791"/>
      <c r="CM7" s="789">
        <f>ROUND(1163896,-3)/1000</f>
        <v>1164</v>
      </c>
      <c r="CN7" s="790"/>
      <c r="CO7" s="790"/>
      <c r="CP7" s="790"/>
      <c r="CQ7" s="791"/>
      <c r="CR7" s="789">
        <f>ROUND(1000,-3)/1000</f>
        <v>1</v>
      </c>
      <c r="CS7" s="790"/>
      <c r="CT7" s="790"/>
      <c r="CU7" s="790"/>
      <c r="CV7" s="791"/>
      <c r="CW7" s="789">
        <f>ROUND(10394,-3)/1000</f>
        <v>10</v>
      </c>
      <c r="CX7" s="790"/>
      <c r="CY7" s="790"/>
      <c r="CZ7" s="790"/>
      <c r="DA7" s="791"/>
      <c r="DB7" s="789" t="s">
        <v>544</v>
      </c>
      <c r="DC7" s="790"/>
      <c r="DD7" s="790"/>
      <c r="DE7" s="790"/>
      <c r="DF7" s="791"/>
      <c r="DG7" s="789">
        <f>ROUND(1604180,-3)/1000</f>
        <v>1604</v>
      </c>
      <c r="DH7" s="790"/>
      <c r="DI7" s="790"/>
      <c r="DJ7" s="790"/>
      <c r="DK7" s="791"/>
      <c r="DL7" s="789" t="s">
        <v>545</v>
      </c>
      <c r="DM7" s="790"/>
      <c r="DN7" s="790"/>
      <c r="DO7" s="790"/>
      <c r="DP7" s="791"/>
      <c r="DQ7" s="789" t="s">
        <v>545</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f>Q7</f>
        <v>22915</v>
      </c>
      <c r="R23" s="812"/>
      <c r="S23" s="812"/>
      <c r="T23" s="812"/>
      <c r="U23" s="812"/>
      <c r="V23" s="812">
        <f t="shared" ref="V23" si="0">V7</f>
        <v>22293</v>
      </c>
      <c r="W23" s="812"/>
      <c r="X23" s="812"/>
      <c r="Y23" s="812"/>
      <c r="Z23" s="812"/>
      <c r="AA23" s="812">
        <f t="shared" ref="AA23" si="1">AA7</f>
        <v>622</v>
      </c>
      <c r="AB23" s="812"/>
      <c r="AC23" s="812"/>
      <c r="AD23" s="812"/>
      <c r="AE23" s="813"/>
      <c r="AF23" s="814">
        <v>596</v>
      </c>
      <c r="AG23" s="812"/>
      <c r="AH23" s="812"/>
      <c r="AI23" s="812"/>
      <c r="AJ23" s="815"/>
      <c r="AK23" s="816"/>
      <c r="AL23" s="817"/>
      <c r="AM23" s="817"/>
      <c r="AN23" s="817"/>
      <c r="AO23" s="817"/>
      <c r="AP23" s="812">
        <f>AP7</f>
        <v>16205</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347</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354</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f>ROUND(9461999,-3)/1000</f>
        <v>9462</v>
      </c>
      <c r="R28" s="841"/>
      <c r="S28" s="841"/>
      <c r="T28" s="841"/>
      <c r="U28" s="841"/>
      <c r="V28" s="841">
        <f>ROUND(9149199,-3)/1000</f>
        <v>9149</v>
      </c>
      <c r="W28" s="841"/>
      <c r="X28" s="841"/>
      <c r="Y28" s="841"/>
      <c r="Z28" s="841"/>
      <c r="AA28" s="841">
        <f>Q28-V28</f>
        <v>313</v>
      </c>
      <c r="AB28" s="841"/>
      <c r="AC28" s="841"/>
      <c r="AD28" s="841"/>
      <c r="AE28" s="842"/>
      <c r="AF28" s="843">
        <v>313</v>
      </c>
      <c r="AG28" s="841"/>
      <c r="AH28" s="841"/>
      <c r="AI28" s="841"/>
      <c r="AJ28" s="844"/>
      <c r="AK28" s="845">
        <f>ROUND(570329973,-6)/1000000</f>
        <v>570</v>
      </c>
      <c r="AL28" s="836"/>
      <c r="AM28" s="836"/>
      <c r="AN28" s="836"/>
      <c r="AO28" s="836"/>
      <c r="AP28" s="836" t="s">
        <v>531</v>
      </c>
      <c r="AQ28" s="836"/>
      <c r="AR28" s="836"/>
      <c r="AS28" s="836"/>
      <c r="AT28" s="836"/>
      <c r="AU28" s="836" t="s">
        <v>532</v>
      </c>
      <c r="AV28" s="836"/>
      <c r="AW28" s="836"/>
      <c r="AX28" s="836"/>
      <c r="AY28" s="836"/>
      <c r="AZ28" s="837" t="s">
        <v>533</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f>ROUND(3290497,-3)/1000</f>
        <v>3290</v>
      </c>
      <c r="R29" s="777"/>
      <c r="S29" s="777"/>
      <c r="T29" s="777"/>
      <c r="U29" s="777"/>
      <c r="V29" s="777">
        <f>ROUND(3159330,-3)/1000</f>
        <v>3159</v>
      </c>
      <c r="W29" s="777"/>
      <c r="X29" s="777"/>
      <c r="Y29" s="777"/>
      <c r="Z29" s="777"/>
      <c r="AA29" s="777">
        <f t="shared" ref="AA29:AA30" si="2">Q29-V29</f>
        <v>131</v>
      </c>
      <c r="AB29" s="777"/>
      <c r="AC29" s="777"/>
      <c r="AD29" s="777"/>
      <c r="AE29" s="778"/>
      <c r="AF29" s="779">
        <v>131</v>
      </c>
      <c r="AG29" s="780"/>
      <c r="AH29" s="780"/>
      <c r="AI29" s="780"/>
      <c r="AJ29" s="781"/>
      <c r="AK29" s="848">
        <f>ROUND(417380000,-6)/1000000</f>
        <v>417</v>
      </c>
      <c r="AL29" s="849"/>
      <c r="AM29" s="849"/>
      <c r="AN29" s="849"/>
      <c r="AO29" s="849"/>
      <c r="AP29" s="849" t="s">
        <v>532</v>
      </c>
      <c r="AQ29" s="849"/>
      <c r="AR29" s="849"/>
      <c r="AS29" s="849"/>
      <c r="AT29" s="849"/>
      <c r="AU29" s="849" t="s">
        <v>532</v>
      </c>
      <c r="AV29" s="849"/>
      <c r="AW29" s="849"/>
      <c r="AX29" s="849"/>
      <c r="AY29" s="849"/>
      <c r="AZ29" s="850" t="s">
        <v>532</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f>ROUND(444964,-3)/1000</f>
        <v>445</v>
      </c>
      <c r="R30" s="777"/>
      <c r="S30" s="777"/>
      <c r="T30" s="777"/>
      <c r="U30" s="777"/>
      <c r="V30" s="777">
        <f>ROUND(444420,-3)/1000</f>
        <v>444</v>
      </c>
      <c r="W30" s="777"/>
      <c r="X30" s="777"/>
      <c r="Y30" s="777"/>
      <c r="Z30" s="777"/>
      <c r="AA30" s="777">
        <f t="shared" si="2"/>
        <v>1</v>
      </c>
      <c r="AB30" s="777"/>
      <c r="AC30" s="777"/>
      <c r="AD30" s="777"/>
      <c r="AE30" s="778"/>
      <c r="AF30" s="779">
        <v>1</v>
      </c>
      <c r="AG30" s="780"/>
      <c r="AH30" s="780"/>
      <c r="AI30" s="780"/>
      <c r="AJ30" s="781"/>
      <c r="AK30" s="848">
        <f>ROUND(79614880,-6)/1000000</f>
        <v>80</v>
      </c>
      <c r="AL30" s="849"/>
      <c r="AM30" s="849"/>
      <c r="AN30" s="849"/>
      <c r="AO30" s="849"/>
      <c r="AP30" s="849" t="s">
        <v>532</v>
      </c>
      <c r="AQ30" s="849"/>
      <c r="AR30" s="849"/>
      <c r="AS30" s="849"/>
      <c r="AT30" s="849"/>
      <c r="AU30" s="849" t="s">
        <v>532</v>
      </c>
      <c r="AV30" s="849"/>
      <c r="AW30" s="849"/>
      <c r="AX30" s="849"/>
      <c r="AY30" s="849"/>
      <c r="AZ30" s="850" t="s">
        <v>532</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f>ROUND(1492369,-3)/1000</f>
        <v>1492</v>
      </c>
      <c r="R31" s="777"/>
      <c r="S31" s="777"/>
      <c r="T31" s="777"/>
      <c r="U31" s="777"/>
      <c r="V31" s="777">
        <f>ROUND(1349168,-3)/1000</f>
        <v>1349</v>
      </c>
      <c r="W31" s="777"/>
      <c r="X31" s="777"/>
      <c r="Y31" s="777"/>
      <c r="Z31" s="777"/>
      <c r="AA31" s="777">
        <f t="shared" ref="AA31" si="3">Q31-V31</f>
        <v>143</v>
      </c>
      <c r="AB31" s="777"/>
      <c r="AC31" s="777"/>
      <c r="AD31" s="777"/>
      <c r="AE31" s="778"/>
      <c r="AF31" s="779">
        <v>2359</v>
      </c>
      <c r="AG31" s="780"/>
      <c r="AH31" s="780"/>
      <c r="AI31" s="780"/>
      <c r="AJ31" s="781"/>
      <c r="AK31" s="848">
        <f>ROUND(3893,-3)/1000</f>
        <v>4</v>
      </c>
      <c r="AL31" s="849"/>
      <c r="AM31" s="849"/>
      <c r="AN31" s="849"/>
      <c r="AO31" s="849"/>
      <c r="AP31" s="849">
        <f>ROUND(3533786,-3)/1000</f>
        <v>3534</v>
      </c>
      <c r="AQ31" s="849"/>
      <c r="AR31" s="849"/>
      <c r="AS31" s="849"/>
      <c r="AT31" s="849"/>
      <c r="AU31" s="849" t="s">
        <v>533</v>
      </c>
      <c r="AV31" s="849"/>
      <c r="AW31" s="849"/>
      <c r="AX31" s="849"/>
      <c r="AY31" s="849"/>
      <c r="AZ31" s="850" t="s">
        <v>532</v>
      </c>
      <c r="BA31" s="850"/>
      <c r="BB31" s="850"/>
      <c r="BC31" s="850"/>
      <c r="BD31" s="850"/>
      <c r="BE31" s="846" t="s">
        <v>382</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1245</v>
      </c>
      <c r="R32" s="777"/>
      <c r="S32" s="777"/>
      <c r="T32" s="777"/>
      <c r="U32" s="777"/>
      <c r="V32" s="777">
        <v>1212</v>
      </c>
      <c r="W32" s="777"/>
      <c r="X32" s="777"/>
      <c r="Y32" s="777"/>
      <c r="Z32" s="777"/>
      <c r="AA32" s="777">
        <f t="shared" ref="AA32:AA33" si="4">Q32-V32</f>
        <v>33</v>
      </c>
      <c r="AB32" s="777"/>
      <c r="AC32" s="777"/>
      <c r="AD32" s="777"/>
      <c r="AE32" s="778"/>
      <c r="AF32" s="779">
        <v>24</v>
      </c>
      <c r="AG32" s="780"/>
      <c r="AH32" s="780"/>
      <c r="AI32" s="780"/>
      <c r="AJ32" s="781"/>
      <c r="AK32" s="848">
        <f>ROUND(402408000,-6)/1000000</f>
        <v>402</v>
      </c>
      <c r="AL32" s="849"/>
      <c r="AM32" s="849"/>
      <c r="AN32" s="849"/>
      <c r="AO32" s="849"/>
      <c r="AP32" s="849">
        <f>ROUND(5195112,-3)/1000</f>
        <v>5195</v>
      </c>
      <c r="AQ32" s="849"/>
      <c r="AR32" s="849"/>
      <c r="AS32" s="849"/>
      <c r="AT32" s="849"/>
      <c r="AU32" s="849">
        <f>ROUND(2524824,-3)/1000</f>
        <v>2525</v>
      </c>
      <c r="AV32" s="849"/>
      <c r="AW32" s="849"/>
      <c r="AX32" s="849"/>
      <c r="AY32" s="849"/>
      <c r="AZ32" s="850" t="s">
        <v>532</v>
      </c>
      <c r="BA32" s="850"/>
      <c r="BB32" s="850"/>
      <c r="BC32" s="850"/>
      <c r="BD32" s="850"/>
      <c r="BE32" s="846" t="s">
        <v>384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385</v>
      </c>
      <c r="C33" s="774"/>
      <c r="D33" s="774"/>
      <c r="E33" s="774"/>
      <c r="F33" s="774"/>
      <c r="G33" s="774"/>
      <c r="H33" s="774"/>
      <c r="I33" s="774"/>
      <c r="J33" s="774"/>
      <c r="K33" s="774"/>
      <c r="L33" s="774"/>
      <c r="M33" s="774"/>
      <c r="N33" s="774"/>
      <c r="O33" s="774"/>
      <c r="P33" s="775"/>
      <c r="Q33" s="776">
        <v>76</v>
      </c>
      <c r="R33" s="777"/>
      <c r="S33" s="777"/>
      <c r="T33" s="777"/>
      <c r="U33" s="777"/>
      <c r="V33" s="777">
        <v>74</v>
      </c>
      <c r="W33" s="777"/>
      <c r="X33" s="777"/>
      <c r="Y33" s="777"/>
      <c r="Z33" s="777"/>
      <c r="AA33" s="777">
        <f t="shared" si="4"/>
        <v>2</v>
      </c>
      <c r="AB33" s="777"/>
      <c r="AC33" s="777"/>
      <c r="AD33" s="777"/>
      <c r="AE33" s="778"/>
      <c r="AF33" s="779">
        <v>2</v>
      </c>
      <c r="AG33" s="780"/>
      <c r="AH33" s="780"/>
      <c r="AI33" s="780"/>
      <c r="AJ33" s="781"/>
      <c r="AK33" s="848" t="s">
        <v>533</v>
      </c>
      <c r="AL33" s="849"/>
      <c r="AM33" s="849"/>
      <c r="AN33" s="849"/>
      <c r="AO33" s="849"/>
      <c r="AP33" s="849">
        <f>ROUND(203403,-3)/1000</f>
        <v>203</v>
      </c>
      <c r="AQ33" s="849"/>
      <c r="AR33" s="849"/>
      <c r="AS33" s="849"/>
      <c r="AT33" s="849"/>
      <c r="AU33" s="849">
        <f>ROUND(135669,-3)/1000</f>
        <v>136</v>
      </c>
      <c r="AV33" s="849"/>
      <c r="AW33" s="849"/>
      <c r="AX33" s="849"/>
      <c r="AY33" s="849"/>
      <c r="AZ33" s="850" t="s">
        <v>532</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2830</v>
      </c>
      <c r="AG63" s="860"/>
      <c r="AH63" s="860"/>
      <c r="AI63" s="860"/>
      <c r="AJ63" s="861"/>
      <c r="AK63" s="862"/>
      <c r="AL63" s="857"/>
      <c r="AM63" s="857"/>
      <c r="AN63" s="857"/>
      <c r="AO63" s="857"/>
      <c r="AP63" s="860">
        <v>8932</v>
      </c>
      <c r="AQ63" s="860"/>
      <c r="AR63" s="860"/>
      <c r="AS63" s="860"/>
      <c r="AT63" s="860"/>
      <c r="AU63" s="860">
        <v>2661</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389</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390</v>
      </c>
      <c r="AV66" s="736"/>
      <c r="AW66" s="736"/>
      <c r="AX66" s="736"/>
      <c r="AY66" s="737"/>
      <c r="AZ66" s="735" t="s">
        <v>354</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536</v>
      </c>
      <c r="C68" s="888"/>
      <c r="D68" s="888"/>
      <c r="E68" s="888"/>
      <c r="F68" s="888"/>
      <c r="G68" s="888"/>
      <c r="H68" s="888"/>
      <c r="I68" s="888"/>
      <c r="J68" s="888"/>
      <c r="K68" s="888"/>
      <c r="L68" s="888"/>
      <c r="M68" s="888"/>
      <c r="N68" s="888"/>
      <c r="O68" s="888"/>
      <c r="P68" s="889"/>
      <c r="Q68" s="890">
        <v>1476</v>
      </c>
      <c r="R68" s="884"/>
      <c r="S68" s="884"/>
      <c r="T68" s="884"/>
      <c r="U68" s="884"/>
      <c r="V68" s="884">
        <v>1442</v>
      </c>
      <c r="W68" s="884"/>
      <c r="X68" s="884"/>
      <c r="Y68" s="884"/>
      <c r="Z68" s="884"/>
      <c r="AA68" s="884">
        <v>35</v>
      </c>
      <c r="AB68" s="884"/>
      <c r="AC68" s="884"/>
      <c r="AD68" s="884"/>
      <c r="AE68" s="884"/>
      <c r="AF68" s="884">
        <v>35</v>
      </c>
      <c r="AG68" s="884"/>
      <c r="AH68" s="884"/>
      <c r="AI68" s="884"/>
      <c r="AJ68" s="884"/>
      <c r="AK68" s="884" t="s">
        <v>475</v>
      </c>
      <c r="AL68" s="884"/>
      <c r="AM68" s="884"/>
      <c r="AN68" s="884"/>
      <c r="AO68" s="884"/>
      <c r="AP68" s="884" t="s">
        <v>475</v>
      </c>
      <c r="AQ68" s="884"/>
      <c r="AR68" s="884"/>
      <c r="AS68" s="884"/>
      <c r="AT68" s="884"/>
      <c r="AU68" s="884" t="s">
        <v>475</v>
      </c>
      <c r="AV68" s="884"/>
      <c r="AW68" s="884"/>
      <c r="AX68" s="884"/>
      <c r="AY68" s="884"/>
      <c r="AZ68" s="885" t="s">
        <v>546</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536</v>
      </c>
      <c r="C69" s="892"/>
      <c r="D69" s="892"/>
      <c r="E69" s="892"/>
      <c r="F69" s="892"/>
      <c r="G69" s="892"/>
      <c r="H69" s="892"/>
      <c r="I69" s="892"/>
      <c r="J69" s="892"/>
      <c r="K69" s="892"/>
      <c r="L69" s="892"/>
      <c r="M69" s="892"/>
      <c r="N69" s="892"/>
      <c r="O69" s="892"/>
      <c r="P69" s="893"/>
      <c r="Q69" s="894">
        <v>634650</v>
      </c>
      <c r="R69" s="849"/>
      <c r="S69" s="849"/>
      <c r="T69" s="849"/>
      <c r="U69" s="849"/>
      <c r="V69" s="849">
        <v>617408</v>
      </c>
      <c r="W69" s="849"/>
      <c r="X69" s="849"/>
      <c r="Y69" s="849"/>
      <c r="Z69" s="849"/>
      <c r="AA69" s="849">
        <v>17242</v>
      </c>
      <c r="AB69" s="849"/>
      <c r="AC69" s="849"/>
      <c r="AD69" s="849"/>
      <c r="AE69" s="849"/>
      <c r="AF69" s="849">
        <v>17242</v>
      </c>
      <c r="AG69" s="849"/>
      <c r="AH69" s="849"/>
      <c r="AI69" s="849"/>
      <c r="AJ69" s="849"/>
      <c r="AK69" s="849">
        <v>5814</v>
      </c>
      <c r="AL69" s="849"/>
      <c r="AM69" s="849"/>
      <c r="AN69" s="849"/>
      <c r="AO69" s="849"/>
      <c r="AP69" s="849" t="s">
        <v>531</v>
      </c>
      <c r="AQ69" s="849"/>
      <c r="AR69" s="849"/>
      <c r="AS69" s="849"/>
      <c r="AT69" s="849"/>
      <c r="AU69" s="849" t="s">
        <v>531</v>
      </c>
      <c r="AV69" s="849"/>
      <c r="AW69" s="849"/>
      <c r="AX69" s="849"/>
      <c r="AY69" s="849"/>
      <c r="AZ69" s="895" t="s">
        <v>547</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538</v>
      </c>
      <c r="C70" s="892"/>
      <c r="D70" s="892"/>
      <c r="E70" s="892"/>
      <c r="F70" s="892"/>
      <c r="G70" s="892"/>
      <c r="H70" s="892"/>
      <c r="I70" s="892"/>
      <c r="J70" s="892"/>
      <c r="K70" s="892"/>
      <c r="L70" s="892"/>
      <c r="M70" s="892"/>
      <c r="N70" s="892"/>
      <c r="O70" s="892"/>
      <c r="P70" s="893"/>
      <c r="Q70" s="894">
        <v>31982</v>
      </c>
      <c r="R70" s="849"/>
      <c r="S70" s="849"/>
      <c r="T70" s="849"/>
      <c r="U70" s="849"/>
      <c r="V70" s="849">
        <v>31890</v>
      </c>
      <c r="W70" s="849"/>
      <c r="X70" s="849"/>
      <c r="Y70" s="849"/>
      <c r="Z70" s="849"/>
      <c r="AA70" s="849">
        <v>92</v>
      </c>
      <c r="AB70" s="849"/>
      <c r="AC70" s="849"/>
      <c r="AD70" s="849"/>
      <c r="AE70" s="849"/>
      <c r="AF70" s="849">
        <v>92</v>
      </c>
      <c r="AG70" s="849"/>
      <c r="AH70" s="849"/>
      <c r="AI70" s="849"/>
      <c r="AJ70" s="849"/>
      <c r="AK70" s="849">
        <v>972</v>
      </c>
      <c r="AL70" s="849"/>
      <c r="AM70" s="849"/>
      <c r="AN70" s="849"/>
      <c r="AO70" s="849"/>
      <c r="AP70" s="849" t="s">
        <v>539</v>
      </c>
      <c r="AQ70" s="849"/>
      <c r="AR70" s="849"/>
      <c r="AS70" s="849"/>
      <c r="AT70" s="849"/>
      <c r="AU70" s="849" t="s">
        <v>541</v>
      </c>
      <c r="AV70" s="849"/>
      <c r="AW70" s="849"/>
      <c r="AX70" s="849"/>
      <c r="AY70" s="849"/>
      <c r="AZ70" s="895" t="s">
        <v>546</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538</v>
      </c>
      <c r="C71" s="892"/>
      <c r="D71" s="892"/>
      <c r="E71" s="892"/>
      <c r="F71" s="892"/>
      <c r="G71" s="892"/>
      <c r="H71" s="892"/>
      <c r="I71" s="892"/>
      <c r="J71" s="892"/>
      <c r="K71" s="892"/>
      <c r="L71" s="892"/>
      <c r="M71" s="892"/>
      <c r="N71" s="892"/>
      <c r="O71" s="892"/>
      <c r="P71" s="893"/>
      <c r="Q71" s="894">
        <v>346</v>
      </c>
      <c r="R71" s="849"/>
      <c r="S71" s="849"/>
      <c r="T71" s="849"/>
      <c r="U71" s="849"/>
      <c r="V71" s="849">
        <v>170</v>
      </c>
      <c r="W71" s="849"/>
      <c r="X71" s="849"/>
      <c r="Y71" s="849"/>
      <c r="Z71" s="849"/>
      <c r="AA71" s="849">
        <v>176</v>
      </c>
      <c r="AB71" s="849"/>
      <c r="AC71" s="849"/>
      <c r="AD71" s="849"/>
      <c r="AE71" s="849"/>
      <c r="AF71" s="849">
        <v>176</v>
      </c>
      <c r="AG71" s="849"/>
      <c r="AH71" s="849"/>
      <c r="AI71" s="849"/>
      <c r="AJ71" s="849"/>
      <c r="AK71" s="849" t="s">
        <v>531</v>
      </c>
      <c r="AL71" s="849"/>
      <c r="AM71" s="849"/>
      <c r="AN71" s="849"/>
      <c r="AO71" s="849"/>
      <c r="AP71" s="849" t="s">
        <v>539</v>
      </c>
      <c r="AQ71" s="849"/>
      <c r="AR71" s="849"/>
      <c r="AS71" s="849"/>
      <c r="AT71" s="849"/>
      <c r="AU71" s="849" t="s">
        <v>539</v>
      </c>
      <c r="AV71" s="849"/>
      <c r="AW71" s="849"/>
      <c r="AX71" s="849"/>
      <c r="AY71" s="849"/>
      <c r="AZ71" s="895" t="s">
        <v>548</v>
      </c>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549</v>
      </c>
      <c r="C72" s="892"/>
      <c r="D72" s="892"/>
      <c r="E72" s="892"/>
      <c r="F72" s="892"/>
      <c r="G72" s="892"/>
      <c r="H72" s="892"/>
      <c r="I72" s="892"/>
      <c r="J72" s="892"/>
      <c r="K72" s="892"/>
      <c r="L72" s="892"/>
      <c r="M72" s="892"/>
      <c r="N72" s="892"/>
      <c r="O72" s="892"/>
      <c r="P72" s="893"/>
      <c r="Q72" s="894">
        <v>422</v>
      </c>
      <c r="R72" s="849"/>
      <c r="S72" s="849"/>
      <c r="T72" s="849"/>
      <c r="U72" s="849"/>
      <c r="V72" s="849">
        <v>404</v>
      </c>
      <c r="W72" s="849"/>
      <c r="X72" s="849"/>
      <c r="Y72" s="849"/>
      <c r="Z72" s="849"/>
      <c r="AA72" s="849">
        <v>17</v>
      </c>
      <c r="AB72" s="849"/>
      <c r="AC72" s="849"/>
      <c r="AD72" s="849"/>
      <c r="AE72" s="849"/>
      <c r="AF72" s="849">
        <v>17</v>
      </c>
      <c r="AG72" s="849"/>
      <c r="AH72" s="849"/>
      <c r="AI72" s="849"/>
      <c r="AJ72" s="849"/>
      <c r="AK72" s="849">
        <v>95</v>
      </c>
      <c r="AL72" s="849"/>
      <c r="AM72" s="849"/>
      <c r="AN72" s="849"/>
      <c r="AO72" s="849"/>
      <c r="AP72" s="849" t="s">
        <v>540</v>
      </c>
      <c r="AQ72" s="849"/>
      <c r="AR72" s="849"/>
      <c r="AS72" s="849"/>
      <c r="AT72" s="849"/>
      <c r="AU72" s="849" t="s">
        <v>539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535</v>
      </c>
      <c r="C73" s="892"/>
      <c r="D73" s="892"/>
      <c r="E73" s="892"/>
      <c r="F73" s="892"/>
      <c r="G73" s="892"/>
      <c r="H73" s="892"/>
      <c r="I73" s="892"/>
      <c r="J73" s="892"/>
      <c r="K73" s="892"/>
      <c r="L73" s="892"/>
      <c r="M73" s="892"/>
      <c r="N73" s="892"/>
      <c r="O73" s="892"/>
      <c r="P73" s="893"/>
      <c r="Q73" s="894">
        <v>15258</v>
      </c>
      <c r="R73" s="849"/>
      <c r="S73" s="849"/>
      <c r="T73" s="849"/>
      <c r="U73" s="849"/>
      <c r="V73" s="849">
        <v>14933</v>
      </c>
      <c r="W73" s="849"/>
      <c r="X73" s="849"/>
      <c r="Y73" s="849"/>
      <c r="Z73" s="849"/>
      <c r="AA73" s="849">
        <v>325</v>
      </c>
      <c r="AB73" s="849"/>
      <c r="AC73" s="849"/>
      <c r="AD73" s="849"/>
      <c r="AE73" s="849"/>
      <c r="AF73" s="849">
        <v>325</v>
      </c>
      <c r="AG73" s="849"/>
      <c r="AH73" s="849"/>
      <c r="AI73" s="849"/>
      <c r="AJ73" s="849"/>
      <c r="AK73" s="849" t="s">
        <v>531</v>
      </c>
      <c r="AL73" s="849"/>
      <c r="AM73" s="849"/>
      <c r="AN73" s="849"/>
      <c r="AO73" s="849"/>
      <c r="AP73" s="849">
        <v>9971</v>
      </c>
      <c r="AQ73" s="849"/>
      <c r="AR73" s="849"/>
      <c r="AS73" s="849"/>
      <c r="AT73" s="849"/>
      <c r="AU73" s="849">
        <v>818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537</v>
      </c>
      <c r="C74" s="892"/>
      <c r="D74" s="892"/>
      <c r="E74" s="892"/>
      <c r="F74" s="892"/>
      <c r="G74" s="892"/>
      <c r="H74" s="892"/>
      <c r="I74" s="892"/>
      <c r="J74" s="892"/>
      <c r="K74" s="892"/>
      <c r="L74" s="892"/>
      <c r="M74" s="892"/>
      <c r="N74" s="892"/>
      <c r="O74" s="892"/>
      <c r="P74" s="893"/>
      <c r="Q74" s="894">
        <v>9</v>
      </c>
      <c r="R74" s="849"/>
      <c r="S74" s="849"/>
      <c r="T74" s="849"/>
      <c r="U74" s="849"/>
      <c r="V74" s="849">
        <v>7</v>
      </c>
      <c r="W74" s="849"/>
      <c r="X74" s="849"/>
      <c r="Y74" s="849"/>
      <c r="Z74" s="849"/>
      <c r="AA74" s="849">
        <v>3</v>
      </c>
      <c r="AB74" s="849"/>
      <c r="AC74" s="849"/>
      <c r="AD74" s="849"/>
      <c r="AE74" s="849"/>
      <c r="AF74" s="849">
        <v>3</v>
      </c>
      <c r="AG74" s="849"/>
      <c r="AH74" s="849"/>
      <c r="AI74" s="849"/>
      <c r="AJ74" s="849"/>
      <c r="AK74" s="849" t="s">
        <v>531</v>
      </c>
      <c r="AL74" s="849"/>
      <c r="AM74" s="849"/>
      <c r="AN74" s="849"/>
      <c r="AO74" s="849"/>
      <c r="AP74" s="849" t="s">
        <v>531</v>
      </c>
      <c r="AQ74" s="849"/>
      <c r="AR74" s="849"/>
      <c r="AS74" s="849"/>
      <c r="AT74" s="849"/>
      <c r="AU74" s="849" t="s">
        <v>531</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534</v>
      </c>
      <c r="C75" s="892"/>
      <c r="D75" s="892"/>
      <c r="E75" s="892"/>
      <c r="F75" s="892"/>
      <c r="G75" s="892"/>
      <c r="H75" s="892"/>
      <c r="I75" s="892"/>
      <c r="J75" s="892"/>
      <c r="K75" s="892"/>
      <c r="L75" s="892"/>
      <c r="M75" s="892"/>
      <c r="N75" s="892"/>
      <c r="O75" s="892"/>
      <c r="P75" s="893"/>
      <c r="Q75" s="897">
        <v>1971</v>
      </c>
      <c r="R75" s="898"/>
      <c r="S75" s="898"/>
      <c r="T75" s="898"/>
      <c r="U75" s="848"/>
      <c r="V75" s="899">
        <v>1945</v>
      </c>
      <c r="W75" s="898"/>
      <c r="X75" s="898"/>
      <c r="Y75" s="898"/>
      <c r="Z75" s="848"/>
      <c r="AA75" s="899">
        <v>25</v>
      </c>
      <c r="AB75" s="898"/>
      <c r="AC75" s="898"/>
      <c r="AD75" s="898"/>
      <c r="AE75" s="848"/>
      <c r="AF75" s="899">
        <v>25</v>
      </c>
      <c r="AG75" s="898"/>
      <c r="AH75" s="898"/>
      <c r="AI75" s="898"/>
      <c r="AJ75" s="848"/>
      <c r="AK75" s="899">
        <v>16</v>
      </c>
      <c r="AL75" s="898"/>
      <c r="AM75" s="898"/>
      <c r="AN75" s="898"/>
      <c r="AO75" s="848"/>
      <c r="AP75" s="899">
        <v>945</v>
      </c>
      <c r="AQ75" s="898"/>
      <c r="AR75" s="898"/>
      <c r="AS75" s="898"/>
      <c r="AT75" s="848"/>
      <c r="AU75" s="899">
        <v>564</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366</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17915</v>
      </c>
      <c r="AG88" s="860"/>
      <c r="AH88" s="860"/>
      <c r="AI88" s="860"/>
      <c r="AJ88" s="860"/>
      <c r="AK88" s="857"/>
      <c r="AL88" s="857"/>
      <c r="AM88" s="857"/>
      <c r="AN88" s="857"/>
      <c r="AO88" s="857"/>
      <c r="AP88" s="860">
        <v>10916</v>
      </c>
      <c r="AQ88" s="860"/>
      <c r="AR88" s="860"/>
      <c r="AS88" s="860"/>
      <c r="AT88" s="860"/>
      <c r="AU88" s="860">
        <v>1382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v>
      </c>
      <c r="CS102" s="868"/>
      <c r="CT102" s="868"/>
      <c r="CU102" s="868"/>
      <c r="CV102" s="911"/>
      <c r="CW102" s="910">
        <v>10</v>
      </c>
      <c r="CX102" s="868"/>
      <c r="CY102" s="868"/>
      <c r="CZ102" s="868"/>
      <c r="DA102" s="911"/>
      <c r="DB102" s="910" t="s">
        <v>475</v>
      </c>
      <c r="DC102" s="868"/>
      <c r="DD102" s="868"/>
      <c r="DE102" s="868"/>
      <c r="DF102" s="911"/>
      <c r="DG102" s="910">
        <v>1604</v>
      </c>
      <c r="DH102" s="868"/>
      <c r="DI102" s="868"/>
      <c r="DJ102" s="868"/>
      <c r="DK102" s="911"/>
      <c r="DL102" s="910" t="s">
        <v>475</v>
      </c>
      <c r="DM102" s="868"/>
      <c r="DN102" s="868"/>
      <c r="DO102" s="868"/>
      <c r="DP102" s="911"/>
      <c r="DQ102" s="910" t="s">
        <v>475</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286</v>
      </c>
      <c r="AG109" s="913"/>
      <c r="AH109" s="913"/>
      <c r="AI109" s="913"/>
      <c r="AJ109" s="914"/>
      <c r="AK109" s="912" t="s">
        <v>285</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286</v>
      </c>
      <c r="BW109" s="913"/>
      <c r="BX109" s="913"/>
      <c r="BY109" s="913"/>
      <c r="BZ109" s="914"/>
      <c r="CA109" s="912" t="s">
        <v>285</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286</v>
      </c>
      <c r="DM109" s="913"/>
      <c r="DN109" s="913"/>
      <c r="DO109" s="913"/>
      <c r="DP109" s="914"/>
      <c r="DQ109" s="912" t="s">
        <v>285</v>
      </c>
      <c r="DR109" s="913"/>
      <c r="DS109" s="913"/>
      <c r="DT109" s="913"/>
      <c r="DU109" s="914"/>
      <c r="DV109" s="912" t="s">
        <v>401</v>
      </c>
      <c r="DW109" s="913"/>
      <c r="DX109" s="913"/>
      <c r="DY109" s="913"/>
      <c r="DZ109" s="915"/>
    </row>
    <row r="110" spans="1:131" s="197" customFormat="1" ht="26.25" customHeight="1">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1418156</v>
      </c>
      <c r="AB110" s="920"/>
      <c r="AC110" s="920"/>
      <c r="AD110" s="920"/>
      <c r="AE110" s="921"/>
      <c r="AF110" s="922">
        <v>1475949</v>
      </c>
      <c r="AG110" s="920"/>
      <c r="AH110" s="920"/>
      <c r="AI110" s="920"/>
      <c r="AJ110" s="921"/>
      <c r="AK110" s="922">
        <v>1479091</v>
      </c>
      <c r="AL110" s="920"/>
      <c r="AM110" s="920"/>
      <c r="AN110" s="920"/>
      <c r="AO110" s="921"/>
      <c r="AP110" s="923">
        <v>13.4</v>
      </c>
      <c r="AQ110" s="924"/>
      <c r="AR110" s="924"/>
      <c r="AS110" s="924"/>
      <c r="AT110" s="925"/>
      <c r="AU110" s="926" t="s">
        <v>59</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14988333</v>
      </c>
      <c r="BR110" s="957"/>
      <c r="BS110" s="957"/>
      <c r="BT110" s="957"/>
      <c r="BU110" s="957"/>
      <c r="BV110" s="957">
        <v>14996433</v>
      </c>
      <c r="BW110" s="957"/>
      <c r="BX110" s="957"/>
      <c r="BY110" s="957"/>
      <c r="BZ110" s="957"/>
      <c r="CA110" s="957">
        <v>16205025</v>
      </c>
      <c r="CB110" s="957"/>
      <c r="CC110" s="957"/>
      <c r="CD110" s="957"/>
      <c r="CE110" s="957"/>
      <c r="CF110" s="971">
        <v>147</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3073448</v>
      </c>
      <c r="DH110" s="957"/>
      <c r="DI110" s="957"/>
      <c r="DJ110" s="957"/>
      <c r="DK110" s="957"/>
      <c r="DL110" s="957">
        <v>3001980</v>
      </c>
      <c r="DM110" s="957"/>
      <c r="DN110" s="957"/>
      <c r="DO110" s="957"/>
      <c r="DP110" s="957"/>
      <c r="DQ110" s="957">
        <v>1371620</v>
      </c>
      <c r="DR110" s="957"/>
      <c r="DS110" s="957"/>
      <c r="DT110" s="957"/>
      <c r="DU110" s="957"/>
      <c r="DV110" s="958">
        <v>12.4</v>
      </c>
      <c r="DW110" s="958"/>
      <c r="DX110" s="958"/>
      <c r="DY110" s="958"/>
      <c r="DZ110" s="959"/>
    </row>
    <row r="111" spans="1:131" s="197"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v>6000860</v>
      </c>
      <c r="BR111" s="950"/>
      <c r="BS111" s="950"/>
      <c r="BT111" s="950"/>
      <c r="BU111" s="950"/>
      <c r="BV111" s="950">
        <v>5894912</v>
      </c>
      <c r="BW111" s="950"/>
      <c r="BX111" s="950"/>
      <c r="BY111" s="950"/>
      <c r="BZ111" s="950"/>
      <c r="CA111" s="950">
        <v>4222769</v>
      </c>
      <c r="CB111" s="950"/>
      <c r="CC111" s="950"/>
      <c r="CD111" s="950"/>
      <c r="CE111" s="950"/>
      <c r="CF111" s="944">
        <v>38.299999999999997</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7"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2973714</v>
      </c>
      <c r="BR112" s="950"/>
      <c r="BS112" s="950"/>
      <c r="BT112" s="950"/>
      <c r="BU112" s="950"/>
      <c r="BV112" s="950">
        <v>2931793</v>
      </c>
      <c r="BW112" s="950"/>
      <c r="BX112" s="950"/>
      <c r="BY112" s="950"/>
      <c r="BZ112" s="950"/>
      <c r="CA112" s="950">
        <v>2660493</v>
      </c>
      <c r="CB112" s="950"/>
      <c r="CC112" s="950"/>
      <c r="CD112" s="950"/>
      <c r="CE112" s="950"/>
      <c r="CF112" s="944">
        <v>24.1</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250716</v>
      </c>
      <c r="AB113" s="964"/>
      <c r="AC113" s="964"/>
      <c r="AD113" s="964"/>
      <c r="AE113" s="965"/>
      <c r="AF113" s="966">
        <v>261383</v>
      </c>
      <c r="AG113" s="964"/>
      <c r="AH113" s="964"/>
      <c r="AI113" s="964"/>
      <c r="AJ113" s="965"/>
      <c r="AK113" s="966">
        <v>230972</v>
      </c>
      <c r="AL113" s="964"/>
      <c r="AM113" s="964"/>
      <c r="AN113" s="964"/>
      <c r="AO113" s="965"/>
      <c r="AP113" s="967">
        <v>2.1</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779730</v>
      </c>
      <c r="BR113" s="950"/>
      <c r="BS113" s="950"/>
      <c r="BT113" s="950"/>
      <c r="BU113" s="950"/>
      <c r="BV113" s="950">
        <v>981055</v>
      </c>
      <c r="BW113" s="950"/>
      <c r="BX113" s="950"/>
      <c r="BY113" s="950"/>
      <c r="BZ113" s="950"/>
      <c r="CA113" s="950">
        <v>1424809</v>
      </c>
      <c r="CB113" s="950"/>
      <c r="CC113" s="950"/>
      <c r="CD113" s="950"/>
      <c r="CE113" s="950"/>
      <c r="CF113" s="944">
        <v>12.9</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137453</v>
      </c>
      <c r="AB114" s="989"/>
      <c r="AC114" s="989"/>
      <c r="AD114" s="989"/>
      <c r="AE114" s="990"/>
      <c r="AF114" s="991">
        <v>125191</v>
      </c>
      <c r="AG114" s="989"/>
      <c r="AH114" s="989"/>
      <c r="AI114" s="989"/>
      <c r="AJ114" s="990"/>
      <c r="AK114" s="991">
        <v>152043</v>
      </c>
      <c r="AL114" s="989"/>
      <c r="AM114" s="989"/>
      <c r="AN114" s="989"/>
      <c r="AO114" s="990"/>
      <c r="AP114" s="992">
        <v>1.4</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1730941</v>
      </c>
      <c r="BR114" s="950"/>
      <c r="BS114" s="950"/>
      <c r="BT114" s="950"/>
      <c r="BU114" s="950"/>
      <c r="BV114" s="950">
        <v>1146731</v>
      </c>
      <c r="BW114" s="950"/>
      <c r="BX114" s="950"/>
      <c r="BY114" s="950"/>
      <c r="BZ114" s="950"/>
      <c r="CA114" s="950">
        <v>1337161</v>
      </c>
      <c r="CB114" s="950"/>
      <c r="CC114" s="950"/>
      <c r="CD114" s="950"/>
      <c r="CE114" s="950"/>
      <c r="CF114" s="944">
        <v>12.1</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97806</v>
      </c>
      <c r="AB115" s="964"/>
      <c r="AC115" s="964"/>
      <c r="AD115" s="964"/>
      <c r="AE115" s="965"/>
      <c r="AF115" s="966">
        <v>94387</v>
      </c>
      <c r="AG115" s="964"/>
      <c r="AH115" s="964"/>
      <c r="AI115" s="964"/>
      <c r="AJ115" s="965"/>
      <c r="AK115" s="966">
        <v>107754</v>
      </c>
      <c r="AL115" s="964"/>
      <c r="AM115" s="964"/>
      <c r="AN115" s="964"/>
      <c r="AO115" s="965"/>
      <c r="AP115" s="967">
        <v>1</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v>177</v>
      </c>
      <c r="BR115" s="950"/>
      <c r="BS115" s="950"/>
      <c r="BT115" s="950"/>
      <c r="BU115" s="950"/>
      <c r="BV115" s="950">
        <v>695</v>
      </c>
      <c r="BW115" s="950"/>
      <c r="BX115" s="950"/>
      <c r="BY115" s="950"/>
      <c r="BZ115" s="950"/>
      <c r="CA115" s="950" t="s">
        <v>110</v>
      </c>
      <c r="CB115" s="950"/>
      <c r="CC115" s="950"/>
      <c r="CD115" s="950"/>
      <c r="CE115" s="950"/>
      <c r="CF115" s="944" t="s">
        <v>110</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2765488</v>
      </c>
      <c r="DH115" s="989"/>
      <c r="DI115" s="989"/>
      <c r="DJ115" s="989"/>
      <c r="DK115" s="990"/>
      <c r="DL115" s="991">
        <v>2772974</v>
      </c>
      <c r="DM115" s="989"/>
      <c r="DN115" s="989"/>
      <c r="DO115" s="989"/>
      <c r="DP115" s="990"/>
      <c r="DQ115" s="991">
        <v>2772974</v>
      </c>
      <c r="DR115" s="989"/>
      <c r="DS115" s="989"/>
      <c r="DT115" s="989"/>
      <c r="DU115" s="990"/>
      <c r="DV115" s="992">
        <v>25.2</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47240</v>
      </c>
      <c r="DH116" s="989"/>
      <c r="DI116" s="989"/>
      <c r="DJ116" s="989"/>
      <c r="DK116" s="990"/>
      <c r="DL116" s="991">
        <v>49893</v>
      </c>
      <c r="DM116" s="989"/>
      <c r="DN116" s="989"/>
      <c r="DO116" s="989"/>
      <c r="DP116" s="990"/>
      <c r="DQ116" s="991">
        <v>46052</v>
      </c>
      <c r="DR116" s="989"/>
      <c r="DS116" s="989"/>
      <c r="DT116" s="989"/>
      <c r="DU116" s="990"/>
      <c r="DV116" s="992">
        <v>0.4</v>
      </c>
      <c r="DW116" s="993"/>
      <c r="DX116" s="993"/>
      <c r="DY116" s="993"/>
      <c r="DZ116" s="994"/>
    </row>
    <row r="117" spans="1:130" s="197" customFormat="1" ht="26.25" customHeight="1">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1904131</v>
      </c>
      <c r="AB117" s="996"/>
      <c r="AC117" s="996"/>
      <c r="AD117" s="996"/>
      <c r="AE117" s="997"/>
      <c r="AF117" s="995">
        <v>1956910</v>
      </c>
      <c r="AG117" s="996"/>
      <c r="AH117" s="996"/>
      <c r="AI117" s="996"/>
      <c r="AJ117" s="997"/>
      <c r="AK117" s="995">
        <v>1969860</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286</v>
      </c>
      <c r="AG118" s="913"/>
      <c r="AH118" s="913"/>
      <c r="AI118" s="913"/>
      <c r="AJ118" s="914"/>
      <c r="AK118" s="912" t="s">
        <v>285</v>
      </c>
      <c r="AL118" s="913"/>
      <c r="AM118" s="913"/>
      <c r="AN118" s="913"/>
      <c r="AO118" s="914"/>
      <c r="AP118" s="1020" t="s">
        <v>401</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429</v>
      </c>
      <c r="BP118" s="1024"/>
      <c r="BQ118" s="1015">
        <v>26473755</v>
      </c>
      <c r="BR118" s="1016"/>
      <c r="BS118" s="1016"/>
      <c r="BT118" s="1016"/>
      <c r="BU118" s="1016"/>
      <c r="BV118" s="1016">
        <v>25951619</v>
      </c>
      <c r="BW118" s="1016"/>
      <c r="BX118" s="1016"/>
      <c r="BY118" s="1016"/>
      <c r="BZ118" s="1016"/>
      <c r="CA118" s="1016">
        <v>25850257</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3873261</v>
      </c>
      <c r="BR119" s="957"/>
      <c r="BS119" s="957"/>
      <c r="BT119" s="957"/>
      <c r="BU119" s="957"/>
      <c r="BV119" s="957">
        <v>4035235</v>
      </c>
      <c r="BW119" s="957"/>
      <c r="BX119" s="957"/>
      <c r="BY119" s="957"/>
      <c r="BZ119" s="957"/>
      <c r="CA119" s="957">
        <v>4953010</v>
      </c>
      <c r="CB119" s="957"/>
      <c r="CC119" s="957"/>
      <c r="CD119" s="957"/>
      <c r="CE119" s="957"/>
      <c r="CF119" s="971">
        <v>44.9</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114684</v>
      </c>
      <c r="DH119" s="1028"/>
      <c r="DI119" s="1028"/>
      <c r="DJ119" s="1028"/>
      <c r="DK119" s="1029"/>
      <c r="DL119" s="1030">
        <v>70065</v>
      </c>
      <c r="DM119" s="1028"/>
      <c r="DN119" s="1028"/>
      <c r="DO119" s="1028"/>
      <c r="DP119" s="1029"/>
      <c r="DQ119" s="1030">
        <v>32123</v>
      </c>
      <c r="DR119" s="1028"/>
      <c r="DS119" s="1028"/>
      <c r="DT119" s="1028"/>
      <c r="DU119" s="1029"/>
      <c r="DV119" s="1031">
        <v>0.3</v>
      </c>
      <c r="DW119" s="1032"/>
      <c r="DX119" s="1032"/>
      <c r="DY119" s="1032"/>
      <c r="DZ119" s="1033"/>
    </row>
    <row r="120" spans="1:130" s="197" customFormat="1" ht="26.25" customHeight="1">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2137302</v>
      </c>
      <c r="BR120" s="950"/>
      <c r="BS120" s="950"/>
      <c r="BT120" s="950"/>
      <c r="BU120" s="950"/>
      <c r="BV120" s="950">
        <v>2353069</v>
      </c>
      <c r="BW120" s="950"/>
      <c r="BX120" s="950"/>
      <c r="BY120" s="950"/>
      <c r="BZ120" s="950"/>
      <c r="CA120" s="950">
        <v>2364043</v>
      </c>
      <c r="CB120" s="950"/>
      <c r="CC120" s="950"/>
      <c r="CD120" s="950"/>
      <c r="CE120" s="950"/>
      <c r="CF120" s="944">
        <v>21.4</v>
      </c>
      <c r="CG120" s="945"/>
      <c r="CH120" s="945"/>
      <c r="CI120" s="945"/>
      <c r="CJ120" s="945"/>
      <c r="CK120" s="1043" t="s">
        <v>435</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2778761</v>
      </c>
      <c r="DH120" s="957"/>
      <c r="DI120" s="957"/>
      <c r="DJ120" s="957"/>
      <c r="DK120" s="957"/>
      <c r="DL120" s="957">
        <v>2746028</v>
      </c>
      <c r="DM120" s="957"/>
      <c r="DN120" s="957"/>
      <c r="DO120" s="957"/>
      <c r="DP120" s="957"/>
      <c r="DQ120" s="957">
        <v>2524824</v>
      </c>
      <c r="DR120" s="957"/>
      <c r="DS120" s="957"/>
      <c r="DT120" s="957"/>
      <c r="DU120" s="957"/>
      <c r="DV120" s="958">
        <v>22.9</v>
      </c>
      <c r="DW120" s="958"/>
      <c r="DX120" s="958"/>
      <c r="DY120" s="958"/>
      <c r="DZ120" s="959"/>
    </row>
    <row r="121" spans="1:130" s="197" customFormat="1" ht="26.25" customHeight="1">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14217397</v>
      </c>
      <c r="BR121" s="1016"/>
      <c r="BS121" s="1016"/>
      <c r="BT121" s="1016"/>
      <c r="BU121" s="1016"/>
      <c r="BV121" s="1016">
        <v>14771445</v>
      </c>
      <c r="BW121" s="1016"/>
      <c r="BX121" s="1016"/>
      <c r="BY121" s="1016"/>
      <c r="BZ121" s="1016"/>
      <c r="CA121" s="1016">
        <v>15015070</v>
      </c>
      <c r="CB121" s="1016"/>
      <c r="CC121" s="1016"/>
      <c r="CD121" s="1016"/>
      <c r="CE121" s="1016"/>
      <c r="CF121" s="1054">
        <v>136.19999999999999</v>
      </c>
      <c r="CG121" s="1055"/>
      <c r="CH121" s="1055"/>
      <c r="CI121" s="1055"/>
      <c r="CJ121" s="1055"/>
      <c r="CK121" s="1046"/>
      <c r="CL121" s="1047"/>
      <c r="CM121" s="1047"/>
      <c r="CN121" s="1047"/>
      <c r="CO121" s="1048"/>
      <c r="CP121" s="1037" t="s">
        <v>385</v>
      </c>
      <c r="CQ121" s="1038"/>
      <c r="CR121" s="1038"/>
      <c r="CS121" s="1038"/>
      <c r="CT121" s="1038"/>
      <c r="CU121" s="1038"/>
      <c r="CV121" s="1038"/>
      <c r="CW121" s="1038"/>
      <c r="CX121" s="1038"/>
      <c r="CY121" s="1038"/>
      <c r="CZ121" s="1038"/>
      <c r="DA121" s="1038"/>
      <c r="DB121" s="1038"/>
      <c r="DC121" s="1038"/>
      <c r="DD121" s="1038"/>
      <c r="DE121" s="1038"/>
      <c r="DF121" s="1039"/>
      <c r="DG121" s="949">
        <v>194953</v>
      </c>
      <c r="DH121" s="950"/>
      <c r="DI121" s="950"/>
      <c r="DJ121" s="950"/>
      <c r="DK121" s="950"/>
      <c r="DL121" s="950">
        <v>185765</v>
      </c>
      <c r="DM121" s="950"/>
      <c r="DN121" s="950"/>
      <c r="DO121" s="950"/>
      <c r="DP121" s="950"/>
      <c r="DQ121" s="950">
        <v>135669</v>
      </c>
      <c r="DR121" s="950"/>
      <c r="DS121" s="950"/>
      <c r="DT121" s="950"/>
      <c r="DU121" s="950"/>
      <c r="DV121" s="951">
        <v>1.2</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438</v>
      </c>
      <c r="BP122" s="1024"/>
      <c r="BQ122" s="1064">
        <v>20227960</v>
      </c>
      <c r="BR122" s="1065"/>
      <c r="BS122" s="1065"/>
      <c r="BT122" s="1065"/>
      <c r="BU122" s="1065"/>
      <c r="BV122" s="1065">
        <v>21159749</v>
      </c>
      <c r="BW122" s="1065"/>
      <c r="BX122" s="1065"/>
      <c r="BY122" s="1065"/>
      <c r="BZ122" s="1065"/>
      <c r="CA122" s="1065">
        <v>22332123</v>
      </c>
      <c r="CB122" s="1065"/>
      <c r="CC122" s="1065"/>
      <c r="CD122" s="1065"/>
      <c r="CE122" s="1065"/>
      <c r="CF122" s="1017"/>
      <c r="CG122" s="1018"/>
      <c r="CH122" s="1018"/>
      <c r="CI122" s="1018"/>
      <c r="CJ122" s="1019"/>
      <c r="CK122" s="1046"/>
      <c r="CL122" s="1047"/>
      <c r="CM122" s="1047"/>
      <c r="CN122" s="1047"/>
      <c r="CO122" s="1048"/>
      <c r="CP122" s="1037" t="s">
        <v>381</v>
      </c>
      <c r="CQ122" s="1038"/>
      <c r="CR122" s="1038"/>
      <c r="CS122" s="1038"/>
      <c r="CT122" s="1038"/>
      <c r="CU122" s="1038"/>
      <c r="CV122" s="1038"/>
      <c r="CW122" s="1038"/>
      <c r="CX122" s="1038"/>
      <c r="CY122" s="1038"/>
      <c r="CZ122" s="1038"/>
      <c r="DA122" s="1038"/>
      <c r="DB122" s="1038"/>
      <c r="DC122" s="1038"/>
      <c r="DD122" s="1038"/>
      <c r="DE122" s="1038"/>
      <c r="DF122" s="1039"/>
      <c r="DG122" s="949" t="s">
        <v>110</v>
      </c>
      <c r="DH122" s="950"/>
      <c r="DI122" s="950"/>
      <c r="DJ122" s="950"/>
      <c r="DK122" s="950"/>
      <c r="DL122" s="950" t="s">
        <v>110</v>
      </c>
      <c r="DM122" s="950"/>
      <c r="DN122" s="950"/>
      <c r="DO122" s="950"/>
      <c r="DP122" s="950"/>
      <c r="DQ122" s="950" t="s">
        <v>110</v>
      </c>
      <c r="DR122" s="950"/>
      <c r="DS122" s="950"/>
      <c r="DT122" s="950"/>
      <c r="DU122" s="950"/>
      <c r="DV122" s="951" t="s">
        <v>110</v>
      </c>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57.9</v>
      </c>
      <c r="BR123" s="1057"/>
      <c r="BS123" s="1057"/>
      <c r="BT123" s="1057"/>
      <c r="BU123" s="1057"/>
      <c r="BV123" s="1057">
        <v>44.7</v>
      </c>
      <c r="BW123" s="1057"/>
      <c r="BX123" s="1057"/>
      <c r="BY123" s="1057"/>
      <c r="BZ123" s="1057"/>
      <c r="CA123" s="1057">
        <v>31.9</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440</v>
      </c>
      <c r="CQ124" s="1038"/>
      <c r="CR124" s="1038"/>
      <c r="CS124" s="1038"/>
      <c r="CT124" s="1038"/>
      <c r="CU124" s="1038"/>
      <c r="CV124" s="1038"/>
      <c r="CW124" s="1038"/>
      <c r="CX124" s="1038"/>
      <c r="CY124" s="1038"/>
      <c r="CZ124" s="1038"/>
      <c r="DA124" s="1038"/>
      <c r="DB124" s="1038"/>
      <c r="DC124" s="1038"/>
      <c r="DD124" s="1038"/>
      <c r="DE124" s="1038"/>
      <c r="DF124" s="1039"/>
      <c r="DG124" s="1027" t="s">
        <v>110</v>
      </c>
      <c r="DH124" s="1028"/>
      <c r="DI124" s="1028"/>
      <c r="DJ124" s="1028"/>
      <c r="DK124" s="1029"/>
      <c r="DL124" s="1030" t="s">
        <v>110</v>
      </c>
      <c r="DM124" s="1028"/>
      <c r="DN124" s="1028"/>
      <c r="DO124" s="1028"/>
      <c r="DP124" s="1029"/>
      <c r="DQ124" s="1030" t="s">
        <v>110</v>
      </c>
      <c r="DR124" s="1028"/>
      <c r="DS124" s="1028"/>
      <c r="DT124" s="1028"/>
      <c r="DU124" s="1029"/>
      <c r="DV124" s="1031" t="s">
        <v>110</v>
      </c>
      <c r="DW124" s="1032"/>
      <c r="DX124" s="1032"/>
      <c r="DY124" s="1032"/>
      <c r="DZ124" s="1033"/>
    </row>
    <row r="125" spans="1:130" s="197" customFormat="1" ht="26.25" customHeight="1" thickBot="1">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441</v>
      </c>
      <c r="CL125" s="1044"/>
      <c r="CM125" s="1044"/>
      <c r="CN125" s="1044"/>
      <c r="CO125" s="1045"/>
      <c r="CP125" s="970" t="s">
        <v>442</v>
      </c>
      <c r="CQ125" s="917"/>
      <c r="CR125" s="917"/>
      <c r="CS125" s="917"/>
      <c r="CT125" s="917"/>
      <c r="CU125" s="917"/>
      <c r="CV125" s="917"/>
      <c r="CW125" s="917"/>
      <c r="CX125" s="917"/>
      <c r="CY125" s="917"/>
      <c r="CZ125" s="917"/>
      <c r="DA125" s="917"/>
      <c r="DB125" s="917"/>
      <c r="DC125" s="917"/>
      <c r="DD125" s="917"/>
      <c r="DE125" s="917"/>
      <c r="DF125" s="918"/>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7" customFormat="1" ht="26.25" customHeight="1">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97806</v>
      </c>
      <c r="AB126" s="989"/>
      <c r="AC126" s="989"/>
      <c r="AD126" s="989"/>
      <c r="AE126" s="990"/>
      <c r="AF126" s="991">
        <v>94387</v>
      </c>
      <c r="AG126" s="989"/>
      <c r="AH126" s="989"/>
      <c r="AI126" s="989"/>
      <c r="AJ126" s="990"/>
      <c r="AK126" s="991">
        <v>107754</v>
      </c>
      <c r="AL126" s="989"/>
      <c r="AM126" s="989"/>
      <c r="AN126" s="989"/>
      <c r="AO126" s="990"/>
      <c r="AP126" s="992">
        <v>1</v>
      </c>
      <c r="AQ126" s="993"/>
      <c r="AR126" s="993"/>
      <c r="AS126" s="993"/>
      <c r="AT126" s="994"/>
      <c r="AU126" s="233"/>
      <c r="AV126" s="233"/>
      <c r="AW126" s="233"/>
      <c r="AX126" s="1066" t="s">
        <v>443</v>
      </c>
      <c r="AY126" s="1067"/>
      <c r="AZ126" s="1067"/>
      <c r="BA126" s="1067"/>
      <c r="BB126" s="1067"/>
      <c r="BC126" s="1067"/>
      <c r="BD126" s="1067"/>
      <c r="BE126" s="1068"/>
      <c r="BF126" s="1082" t="s">
        <v>444</v>
      </c>
      <c r="BG126" s="1067"/>
      <c r="BH126" s="1067"/>
      <c r="BI126" s="1067"/>
      <c r="BJ126" s="1067"/>
      <c r="BK126" s="1067"/>
      <c r="BL126" s="1068"/>
      <c r="BM126" s="1082" t="s">
        <v>445</v>
      </c>
      <c r="BN126" s="1067"/>
      <c r="BO126" s="1067"/>
      <c r="BP126" s="1067"/>
      <c r="BQ126" s="1067"/>
      <c r="BR126" s="1067"/>
      <c r="BS126" s="1068"/>
      <c r="BT126" s="1082" t="s">
        <v>446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447</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7" customFormat="1" ht="26.25" customHeight="1" thickBot="1">
      <c r="A127" s="1006"/>
      <c r="B127" s="978"/>
      <c r="C127" s="1034" t="s">
        <v>448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110</v>
      </c>
      <c r="AB127" s="989"/>
      <c r="AC127" s="989"/>
      <c r="AD127" s="989"/>
      <c r="AE127" s="990"/>
      <c r="AF127" s="991" t="s">
        <v>110</v>
      </c>
      <c r="AG127" s="989"/>
      <c r="AH127" s="989"/>
      <c r="AI127" s="989"/>
      <c r="AJ127" s="990"/>
      <c r="AK127" s="991" t="s">
        <v>110</v>
      </c>
      <c r="AL127" s="989"/>
      <c r="AM127" s="989"/>
      <c r="AN127" s="989"/>
      <c r="AO127" s="990"/>
      <c r="AP127" s="992" t="s">
        <v>110</v>
      </c>
      <c r="AQ127" s="993"/>
      <c r="AR127" s="993"/>
      <c r="AS127" s="993"/>
      <c r="AT127" s="994"/>
      <c r="AU127" s="233"/>
      <c r="AV127" s="233"/>
      <c r="AW127" s="233"/>
      <c r="AX127" s="916" t="s">
        <v>449</v>
      </c>
      <c r="AY127" s="917"/>
      <c r="AZ127" s="917"/>
      <c r="BA127" s="917"/>
      <c r="BB127" s="917"/>
      <c r="BC127" s="917"/>
      <c r="BD127" s="917"/>
      <c r="BE127" s="918"/>
      <c r="BF127" s="1071" t="s">
        <v>110</v>
      </c>
      <c r="BG127" s="1072"/>
      <c r="BH127" s="1072"/>
      <c r="BI127" s="1072"/>
      <c r="BJ127" s="1072"/>
      <c r="BK127" s="1072"/>
      <c r="BL127" s="1081"/>
      <c r="BM127" s="1071">
        <v>13.04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450</v>
      </c>
      <c r="CQ127" s="1075"/>
      <c r="CR127" s="1075"/>
      <c r="CS127" s="1075"/>
      <c r="CT127" s="1075"/>
      <c r="CU127" s="1075"/>
      <c r="CV127" s="1075"/>
      <c r="CW127" s="1075"/>
      <c r="CX127" s="1075"/>
      <c r="CY127" s="1075"/>
      <c r="CZ127" s="1075"/>
      <c r="DA127" s="1075"/>
      <c r="DB127" s="1075"/>
      <c r="DC127" s="1075"/>
      <c r="DD127" s="1075"/>
      <c r="DE127" s="1075"/>
      <c r="DF127" s="1076"/>
      <c r="DG127" s="1077">
        <v>177</v>
      </c>
      <c r="DH127" s="1078"/>
      <c r="DI127" s="1078"/>
      <c r="DJ127" s="1078"/>
      <c r="DK127" s="1078"/>
      <c r="DL127" s="1078">
        <v>695</v>
      </c>
      <c r="DM127" s="1078"/>
      <c r="DN127" s="1078"/>
      <c r="DO127" s="1078"/>
      <c r="DP127" s="1078"/>
      <c r="DQ127" s="1078" t="s">
        <v>451</v>
      </c>
      <c r="DR127" s="1078"/>
      <c r="DS127" s="1078"/>
      <c r="DT127" s="1078"/>
      <c r="DU127" s="1078"/>
      <c r="DV127" s="1079" t="s">
        <v>451</v>
      </c>
      <c r="DW127" s="1079"/>
      <c r="DX127" s="1079"/>
      <c r="DY127" s="1079"/>
      <c r="DZ127" s="1080"/>
    </row>
    <row r="128" spans="1:130" s="197" customFormat="1" ht="26.25" customHeight="1">
      <c r="A128" s="1101" t="s">
        <v>452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453</v>
      </c>
      <c r="X128" s="1103"/>
      <c r="Y128" s="1103"/>
      <c r="Z128" s="1104"/>
      <c r="AA128" s="1119">
        <v>342970</v>
      </c>
      <c r="AB128" s="1120"/>
      <c r="AC128" s="1120"/>
      <c r="AD128" s="1120"/>
      <c r="AE128" s="1121"/>
      <c r="AF128" s="1122">
        <v>349433</v>
      </c>
      <c r="AG128" s="1120"/>
      <c r="AH128" s="1120"/>
      <c r="AI128" s="1120"/>
      <c r="AJ128" s="1121"/>
      <c r="AK128" s="1122">
        <v>337996</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110</v>
      </c>
      <c r="BG128" s="1097"/>
      <c r="BH128" s="1097"/>
      <c r="BI128" s="1097"/>
      <c r="BJ128" s="1097"/>
      <c r="BK128" s="1097"/>
      <c r="BL128" s="1098"/>
      <c r="BM128" s="1096">
        <v>18.04</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455</v>
      </c>
      <c r="X129" s="1091"/>
      <c r="Y129" s="1091"/>
      <c r="Z129" s="1092"/>
      <c r="AA129" s="988">
        <v>11854105</v>
      </c>
      <c r="AB129" s="989"/>
      <c r="AC129" s="989"/>
      <c r="AD129" s="989"/>
      <c r="AE129" s="990"/>
      <c r="AF129" s="991">
        <v>11847672</v>
      </c>
      <c r="AG129" s="989"/>
      <c r="AH129" s="989"/>
      <c r="AI129" s="989"/>
      <c r="AJ129" s="990"/>
      <c r="AK129" s="991">
        <v>12132275</v>
      </c>
      <c r="AL129" s="989"/>
      <c r="AM129" s="989"/>
      <c r="AN129" s="989"/>
      <c r="AO129" s="990"/>
      <c r="AP129" s="1093"/>
      <c r="AQ129" s="1094"/>
      <c r="AR129" s="1094"/>
      <c r="AS129" s="1094"/>
      <c r="AT129" s="1095"/>
      <c r="AU129" s="235"/>
      <c r="AV129" s="235"/>
      <c r="AW129" s="235"/>
      <c r="AX129" s="1084" t="s">
        <v>456</v>
      </c>
      <c r="AY129" s="980"/>
      <c r="AZ129" s="980"/>
      <c r="BA129" s="980"/>
      <c r="BB129" s="980"/>
      <c r="BC129" s="980"/>
      <c r="BD129" s="980"/>
      <c r="BE129" s="981"/>
      <c r="BF129" s="1085">
        <v>4.5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458</v>
      </c>
      <c r="X130" s="1091"/>
      <c r="Y130" s="1091"/>
      <c r="Z130" s="1092"/>
      <c r="AA130" s="988">
        <v>1073377</v>
      </c>
      <c r="AB130" s="989"/>
      <c r="AC130" s="989"/>
      <c r="AD130" s="989"/>
      <c r="AE130" s="990"/>
      <c r="AF130" s="991">
        <v>1147143</v>
      </c>
      <c r="AG130" s="989"/>
      <c r="AH130" s="989"/>
      <c r="AI130" s="989"/>
      <c r="AJ130" s="990"/>
      <c r="AK130" s="991">
        <v>1110467</v>
      </c>
      <c r="AL130" s="989"/>
      <c r="AM130" s="989"/>
      <c r="AN130" s="989"/>
      <c r="AO130" s="990"/>
      <c r="AP130" s="1093"/>
      <c r="AQ130" s="1094"/>
      <c r="AR130" s="1094"/>
      <c r="AS130" s="1094"/>
      <c r="AT130" s="1095"/>
      <c r="AU130" s="235"/>
      <c r="AV130" s="235"/>
      <c r="AW130" s="235"/>
      <c r="AX130" s="1143" t="s">
        <v>459</v>
      </c>
      <c r="AY130" s="1075"/>
      <c r="AZ130" s="1075"/>
      <c r="BA130" s="1075"/>
      <c r="BB130" s="1075"/>
      <c r="BC130" s="1075"/>
      <c r="BD130" s="1075"/>
      <c r="BE130" s="1076"/>
      <c r="BF130" s="1105">
        <v>31.9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460</v>
      </c>
      <c r="X131" s="1114"/>
      <c r="Y131" s="1114"/>
      <c r="Z131" s="1115"/>
      <c r="AA131" s="1027">
        <v>10780728</v>
      </c>
      <c r="AB131" s="1028"/>
      <c r="AC131" s="1028"/>
      <c r="AD131" s="1028"/>
      <c r="AE131" s="1029"/>
      <c r="AF131" s="1030">
        <v>10700529</v>
      </c>
      <c r="AG131" s="1028"/>
      <c r="AH131" s="1028"/>
      <c r="AI131" s="1028"/>
      <c r="AJ131" s="1029"/>
      <c r="AK131" s="1030">
        <v>11021808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462</v>
      </c>
      <c r="W132" s="1131"/>
      <c r="X132" s="1131"/>
      <c r="Y132" s="1131"/>
      <c r="Z132" s="1132"/>
      <c r="AA132" s="1133">
        <v>4.5245924019999997</v>
      </c>
      <c r="AB132" s="1134"/>
      <c r="AC132" s="1134"/>
      <c r="AD132" s="1134"/>
      <c r="AE132" s="1135"/>
      <c r="AF132" s="1136">
        <v>4.3019742289999998</v>
      </c>
      <c r="AG132" s="1134"/>
      <c r="AH132" s="1134"/>
      <c r="AI132" s="1134"/>
      <c r="AJ132" s="1135"/>
      <c r="AK132" s="1136">
        <v>4.7305904649999997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463</v>
      </c>
      <c r="W133" s="1138"/>
      <c r="X133" s="1138"/>
      <c r="Y133" s="1138"/>
      <c r="Z133" s="1139"/>
      <c r="AA133" s="1140">
        <v>5.3</v>
      </c>
      <c r="AB133" s="1141"/>
      <c r="AC133" s="1141"/>
      <c r="AD133" s="1141"/>
      <c r="AE133" s="1142"/>
      <c r="AF133" s="1140">
        <v>5</v>
      </c>
      <c r="AG133" s="1141"/>
      <c r="AH133" s="1141"/>
      <c r="AI133" s="1141"/>
      <c r="AJ133" s="1142"/>
      <c r="AK133" s="1140">
        <v>4.5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F73" sqref="AF73"/>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47" t="s">
        <v>466</v>
      </c>
      <c r="L7" s="254"/>
      <c r="M7" s="255" t="s">
        <v>467</v>
      </c>
      <c r="N7" s="256"/>
    </row>
    <row r="8" spans="1:16">
      <c r="A8" s="248"/>
      <c r="B8" s="244"/>
      <c r="C8" s="244"/>
      <c r="D8" s="244"/>
      <c r="E8" s="244"/>
      <c r="F8" s="244"/>
      <c r="G8" s="257"/>
      <c r="H8" s="258"/>
      <c r="I8" s="258"/>
      <c r="J8" s="259"/>
      <c r="K8" s="1148"/>
      <c r="L8" s="260" t="s">
        <v>468</v>
      </c>
      <c r="M8" s="261" t="s">
        <v>469</v>
      </c>
      <c r="N8" s="262" t="s">
        <v>470</v>
      </c>
    </row>
    <row r="9" spans="1:16">
      <c r="A9" s="248"/>
      <c r="B9" s="244"/>
      <c r="C9" s="244"/>
      <c r="D9" s="244"/>
      <c r="E9" s="244"/>
      <c r="F9" s="244"/>
      <c r="G9" s="1149" t="s">
        <v>471</v>
      </c>
      <c r="H9" s="1150"/>
      <c r="I9" s="1150"/>
      <c r="J9" s="1151"/>
      <c r="K9" s="263">
        <v>3354584</v>
      </c>
      <c r="L9" s="264">
        <v>47216</v>
      </c>
      <c r="M9" s="265">
        <v>72299</v>
      </c>
      <c r="N9" s="266">
        <v>-34.700000000000003</v>
      </c>
    </row>
    <row r="10" spans="1:16">
      <c r="A10" s="248"/>
      <c r="B10" s="244"/>
      <c r="C10" s="244"/>
      <c r="D10" s="244"/>
      <c r="E10" s="244"/>
      <c r="F10" s="244"/>
      <c r="G10" s="1149" t="s">
        <v>472</v>
      </c>
      <c r="H10" s="1150"/>
      <c r="I10" s="1150"/>
      <c r="J10" s="1151"/>
      <c r="K10" s="267">
        <v>166736</v>
      </c>
      <c r="L10" s="268">
        <v>2347</v>
      </c>
      <c r="M10" s="269">
        <v>5259</v>
      </c>
      <c r="N10" s="270">
        <v>-55.4</v>
      </c>
    </row>
    <row r="11" spans="1:16" ht="13.5" customHeight="1">
      <c r="A11" s="248"/>
      <c r="B11" s="244"/>
      <c r="C11" s="244"/>
      <c r="D11" s="244"/>
      <c r="E11" s="244"/>
      <c r="F11" s="244"/>
      <c r="G11" s="1149" t="s">
        <v>473</v>
      </c>
      <c r="H11" s="1150"/>
      <c r="I11" s="1150"/>
      <c r="J11" s="1151"/>
      <c r="K11" s="267">
        <v>633142</v>
      </c>
      <c r="L11" s="268">
        <v>8911</v>
      </c>
      <c r="M11" s="269">
        <v>5513</v>
      </c>
      <c r="N11" s="270">
        <v>61.6</v>
      </c>
    </row>
    <row r="12" spans="1:16" ht="13.5" customHeight="1">
      <c r="A12" s="248"/>
      <c r="B12" s="244"/>
      <c r="C12" s="244"/>
      <c r="D12" s="244"/>
      <c r="E12" s="244"/>
      <c r="F12" s="244"/>
      <c r="G12" s="1149" t="s">
        <v>474</v>
      </c>
      <c r="H12" s="1150"/>
      <c r="I12" s="1150"/>
      <c r="J12" s="1151"/>
      <c r="K12" s="267" t="s">
        <v>475</v>
      </c>
      <c r="L12" s="268" t="s">
        <v>475</v>
      </c>
      <c r="M12" s="269">
        <v>1180</v>
      </c>
      <c r="N12" s="270" t="s">
        <v>475</v>
      </c>
    </row>
    <row r="13" spans="1:16" ht="13.5" customHeight="1">
      <c r="A13" s="248"/>
      <c r="B13" s="244"/>
      <c r="C13" s="244"/>
      <c r="D13" s="244"/>
      <c r="E13" s="244"/>
      <c r="F13" s="244"/>
      <c r="G13" s="1149" t="s">
        <v>476</v>
      </c>
      <c r="H13" s="1150"/>
      <c r="I13" s="1150"/>
      <c r="J13" s="1151"/>
      <c r="K13" s="267" t="s">
        <v>475</v>
      </c>
      <c r="L13" s="268" t="s">
        <v>475</v>
      </c>
      <c r="M13" s="269">
        <v>2</v>
      </c>
      <c r="N13" s="270" t="s">
        <v>475</v>
      </c>
    </row>
    <row r="14" spans="1:16" ht="13.5" customHeight="1">
      <c r="A14" s="248"/>
      <c r="B14" s="244"/>
      <c r="C14" s="244"/>
      <c r="D14" s="244"/>
      <c r="E14" s="244"/>
      <c r="F14" s="244"/>
      <c r="G14" s="1149" t="s">
        <v>477</v>
      </c>
      <c r="H14" s="1150"/>
      <c r="I14" s="1150"/>
      <c r="J14" s="1151"/>
      <c r="K14" s="267">
        <v>175890</v>
      </c>
      <c r="L14" s="268">
        <v>2476</v>
      </c>
      <c r="M14" s="269">
        <v>3170</v>
      </c>
      <c r="N14" s="270">
        <v>-21.9</v>
      </c>
    </row>
    <row r="15" spans="1:16" ht="13.5" customHeight="1">
      <c r="A15" s="248"/>
      <c r="B15" s="244"/>
      <c r="C15" s="244"/>
      <c r="D15" s="244"/>
      <c r="E15" s="244"/>
      <c r="F15" s="244"/>
      <c r="G15" s="1149" t="s">
        <v>478</v>
      </c>
      <c r="H15" s="1150"/>
      <c r="I15" s="1150"/>
      <c r="J15" s="1151"/>
      <c r="K15" s="267">
        <v>23271</v>
      </c>
      <c r="L15" s="268">
        <v>328</v>
      </c>
      <c r="M15" s="269">
        <v>1822</v>
      </c>
      <c r="N15" s="270">
        <v>-82</v>
      </c>
    </row>
    <row r="16" spans="1:16">
      <c r="A16" s="248"/>
      <c r="B16" s="244"/>
      <c r="C16" s="244"/>
      <c r="D16" s="244"/>
      <c r="E16" s="244"/>
      <c r="F16" s="244"/>
      <c r="G16" s="1152" t="s">
        <v>479</v>
      </c>
      <c r="H16" s="1153"/>
      <c r="I16" s="1153"/>
      <c r="J16" s="1154"/>
      <c r="K16" s="268">
        <v>-311898</v>
      </c>
      <c r="L16" s="268">
        <v>-4390</v>
      </c>
      <c r="M16" s="269">
        <v>-7642</v>
      </c>
      <c r="N16" s="270">
        <v>-42.6</v>
      </c>
    </row>
    <row r="17" spans="1:16">
      <c r="A17" s="248"/>
      <c r="B17" s="244"/>
      <c r="C17" s="244"/>
      <c r="D17" s="244"/>
      <c r="E17" s="244"/>
      <c r="F17" s="244"/>
      <c r="G17" s="1152" t="s">
        <v>169</v>
      </c>
      <c r="H17" s="1153"/>
      <c r="I17" s="1153"/>
      <c r="J17" s="1154"/>
      <c r="K17" s="268">
        <v>4041725</v>
      </c>
      <c r="L17" s="268">
        <v>56887</v>
      </c>
      <c r="M17" s="269">
        <v>81603</v>
      </c>
      <c r="N17" s="270">
        <v>-30.3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44" t="s">
        <v>484</v>
      </c>
      <c r="H21" s="1145"/>
      <c r="I21" s="1145"/>
      <c r="J21" s="1146"/>
      <c r="K21" s="280">
        <v>5.05</v>
      </c>
      <c r="L21" s="281">
        <v>7.96</v>
      </c>
      <c r="M21" s="282">
        <v>-2.91</v>
      </c>
      <c r="N21" s="249"/>
      <c r="O21" s="283"/>
      <c r="P21" s="279"/>
    </row>
    <row r="22" spans="1:16" s="284" customFormat="1">
      <c r="A22" s="279"/>
      <c r="B22" s="249"/>
      <c r="C22" s="249"/>
      <c r="D22" s="249"/>
      <c r="E22" s="249"/>
      <c r="F22" s="249"/>
      <c r="G22" s="1144" t="s">
        <v>485</v>
      </c>
      <c r="H22" s="1145"/>
      <c r="I22" s="1145"/>
      <c r="J22" s="1146"/>
      <c r="K22" s="285">
        <v>101.1</v>
      </c>
      <c r="L22" s="286">
        <v>98.3</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47" t="s">
        <v>466</v>
      </c>
      <c r="L30" s="254"/>
      <c r="M30" s="255" t="s">
        <v>467</v>
      </c>
      <c r="N30" s="256"/>
    </row>
    <row r="31" spans="1:16">
      <c r="A31" s="248"/>
      <c r="B31" s="244"/>
      <c r="C31" s="244"/>
      <c r="D31" s="244"/>
      <c r="E31" s="244"/>
      <c r="F31" s="244"/>
      <c r="G31" s="257"/>
      <c r="H31" s="258"/>
      <c r="I31" s="258"/>
      <c r="J31" s="259"/>
      <c r="K31" s="1148"/>
      <c r="L31" s="260" t="s">
        <v>468</v>
      </c>
      <c r="M31" s="261" t="s">
        <v>469</v>
      </c>
      <c r="N31" s="262" t="s">
        <v>470</v>
      </c>
    </row>
    <row r="32" spans="1:16" ht="27" customHeight="1">
      <c r="A32" s="248"/>
      <c r="B32" s="244"/>
      <c r="C32" s="244"/>
      <c r="D32" s="244"/>
      <c r="E32" s="244"/>
      <c r="F32" s="244"/>
      <c r="G32" s="1160" t="s">
        <v>489</v>
      </c>
      <c r="H32" s="1161"/>
      <c r="I32" s="1161"/>
      <c r="J32" s="1162"/>
      <c r="K32" s="294">
        <v>1479091</v>
      </c>
      <c r="L32" s="294">
        <v>20818</v>
      </c>
      <c r="M32" s="295">
        <v>50969</v>
      </c>
      <c r="N32" s="296">
        <v>-59.2</v>
      </c>
    </row>
    <row r="33" spans="1:16" ht="13.5" customHeight="1">
      <c r="A33" s="248"/>
      <c r="B33" s="244"/>
      <c r="C33" s="244"/>
      <c r="D33" s="244"/>
      <c r="E33" s="244"/>
      <c r="F33" s="244"/>
      <c r="G33" s="1160" t="s">
        <v>490</v>
      </c>
      <c r="H33" s="1161"/>
      <c r="I33" s="1161"/>
      <c r="J33" s="1162"/>
      <c r="K33" s="294" t="s">
        <v>475</v>
      </c>
      <c r="L33" s="294" t="s">
        <v>475</v>
      </c>
      <c r="M33" s="295" t="s">
        <v>475</v>
      </c>
      <c r="N33" s="296" t="s">
        <v>475</v>
      </c>
    </row>
    <row r="34" spans="1:16" ht="27" customHeight="1">
      <c r="A34" s="248"/>
      <c r="B34" s="244"/>
      <c r="C34" s="244"/>
      <c r="D34" s="244"/>
      <c r="E34" s="244"/>
      <c r="F34" s="244"/>
      <c r="G34" s="1160" t="s">
        <v>491</v>
      </c>
      <c r="H34" s="1161"/>
      <c r="I34" s="1161"/>
      <c r="J34" s="1162"/>
      <c r="K34" s="294" t="s">
        <v>475</v>
      </c>
      <c r="L34" s="294" t="s">
        <v>475</v>
      </c>
      <c r="M34" s="295">
        <v>29</v>
      </c>
      <c r="N34" s="296" t="s">
        <v>475</v>
      </c>
    </row>
    <row r="35" spans="1:16" ht="27" customHeight="1">
      <c r="A35" s="248"/>
      <c r="B35" s="244"/>
      <c r="C35" s="244"/>
      <c r="D35" s="244"/>
      <c r="E35" s="244"/>
      <c r="F35" s="244"/>
      <c r="G35" s="1160" t="s">
        <v>492</v>
      </c>
      <c r="H35" s="1161"/>
      <c r="I35" s="1161"/>
      <c r="J35" s="1162"/>
      <c r="K35" s="294">
        <v>230972</v>
      </c>
      <c r="L35" s="294">
        <v>3251</v>
      </c>
      <c r="M35" s="295">
        <v>14294</v>
      </c>
      <c r="N35" s="296">
        <v>-77.3</v>
      </c>
    </row>
    <row r="36" spans="1:16" ht="27" customHeight="1">
      <c r="A36" s="248"/>
      <c r="B36" s="244"/>
      <c r="C36" s="244"/>
      <c r="D36" s="244"/>
      <c r="E36" s="244"/>
      <c r="F36" s="244"/>
      <c r="G36" s="1160" t="s">
        <v>493</v>
      </c>
      <c r="H36" s="1161"/>
      <c r="I36" s="1161"/>
      <c r="J36" s="1162"/>
      <c r="K36" s="294">
        <v>152043</v>
      </c>
      <c r="L36" s="294">
        <v>2140</v>
      </c>
      <c r="M36" s="295">
        <v>1493</v>
      </c>
      <c r="N36" s="296">
        <v>43.3</v>
      </c>
    </row>
    <row r="37" spans="1:16" ht="13.5" customHeight="1">
      <c r="A37" s="248"/>
      <c r="B37" s="244"/>
      <c r="C37" s="244"/>
      <c r="D37" s="244"/>
      <c r="E37" s="244"/>
      <c r="F37" s="244"/>
      <c r="G37" s="1160" t="s">
        <v>494</v>
      </c>
      <c r="H37" s="1161"/>
      <c r="I37" s="1161"/>
      <c r="J37" s="1162"/>
      <c r="K37" s="294">
        <v>107754</v>
      </c>
      <c r="L37" s="294">
        <v>1517</v>
      </c>
      <c r="M37" s="295">
        <v>1584</v>
      </c>
      <c r="N37" s="296">
        <v>-4.2</v>
      </c>
    </row>
    <row r="38" spans="1:16" ht="27" customHeight="1">
      <c r="A38" s="248"/>
      <c r="B38" s="244"/>
      <c r="C38" s="244"/>
      <c r="D38" s="244"/>
      <c r="E38" s="244"/>
      <c r="F38" s="244"/>
      <c r="G38" s="1163" t="s">
        <v>495</v>
      </c>
      <c r="H38" s="1164"/>
      <c r="I38" s="1164"/>
      <c r="J38" s="1165"/>
      <c r="K38" s="297" t="s">
        <v>475</v>
      </c>
      <c r="L38" s="297" t="s">
        <v>475</v>
      </c>
      <c r="M38" s="298">
        <v>4</v>
      </c>
      <c r="N38" s="299" t="s">
        <v>475</v>
      </c>
      <c r="O38" s="293"/>
    </row>
    <row r="39" spans="1:16">
      <c r="A39" s="248"/>
      <c r="B39" s="244"/>
      <c r="C39" s="244"/>
      <c r="D39" s="244"/>
      <c r="E39" s="244"/>
      <c r="F39" s="244"/>
      <c r="G39" s="1163" t="s">
        <v>496</v>
      </c>
      <c r="H39" s="1164"/>
      <c r="I39" s="1164"/>
      <c r="J39" s="1165"/>
      <c r="K39" s="300">
        <v>-337996</v>
      </c>
      <c r="L39" s="300">
        <v>-4757</v>
      </c>
      <c r="M39" s="301">
        <v>-4432</v>
      </c>
      <c r="N39" s="302">
        <v>7.3</v>
      </c>
      <c r="O39" s="293"/>
    </row>
    <row r="40" spans="1:16" ht="27" customHeight="1">
      <c r="A40" s="248"/>
      <c r="B40" s="244"/>
      <c r="C40" s="244"/>
      <c r="D40" s="244"/>
      <c r="E40" s="244"/>
      <c r="F40" s="244"/>
      <c r="G40" s="1160" t="s">
        <v>497</v>
      </c>
      <c r="H40" s="1161"/>
      <c r="I40" s="1161"/>
      <c r="J40" s="1162"/>
      <c r="K40" s="300">
        <v>-1110467</v>
      </c>
      <c r="L40" s="300">
        <v>-15630</v>
      </c>
      <c r="M40" s="301">
        <v>-44638</v>
      </c>
      <c r="N40" s="302">
        <v>-65</v>
      </c>
      <c r="O40" s="293"/>
    </row>
    <row r="41" spans="1:16">
      <c r="A41" s="248"/>
      <c r="B41" s="244"/>
      <c r="C41" s="244"/>
      <c r="D41" s="244"/>
      <c r="E41" s="244"/>
      <c r="F41" s="244"/>
      <c r="G41" s="1166" t="s">
        <v>280</v>
      </c>
      <c r="H41" s="1167"/>
      <c r="I41" s="1167"/>
      <c r="J41" s="1168"/>
      <c r="K41" s="294">
        <v>521397</v>
      </c>
      <c r="L41" s="300">
        <v>7339</v>
      </c>
      <c r="M41" s="301">
        <v>19303</v>
      </c>
      <c r="N41" s="302">
        <v>-62</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55" t="s">
        <v>466</v>
      </c>
      <c r="J49" s="1157" t="s">
        <v>501</v>
      </c>
      <c r="K49" s="1158"/>
      <c r="L49" s="1158"/>
      <c r="M49" s="1158"/>
      <c r="N49" s="1159"/>
    </row>
    <row r="50" spans="1:14">
      <c r="A50" s="248"/>
      <c r="B50" s="244"/>
      <c r="C50" s="244"/>
      <c r="D50" s="244"/>
      <c r="E50" s="244"/>
      <c r="F50" s="244"/>
      <c r="G50" s="312"/>
      <c r="H50" s="313"/>
      <c r="I50" s="1156"/>
      <c r="J50" s="314" t="s">
        <v>502</v>
      </c>
      <c r="K50" s="315" t="s">
        <v>503</v>
      </c>
      <c r="L50" s="316" t="s">
        <v>504</v>
      </c>
      <c r="M50" s="317" t="s">
        <v>505</v>
      </c>
      <c r="N50" s="318" t="s">
        <v>506</v>
      </c>
    </row>
    <row r="51" spans="1:14">
      <c r="A51" s="248"/>
      <c r="B51" s="244"/>
      <c r="C51" s="244"/>
      <c r="D51" s="244"/>
      <c r="E51" s="244"/>
      <c r="F51" s="244"/>
      <c r="G51" s="310" t="s">
        <v>507</v>
      </c>
      <c r="H51" s="311"/>
      <c r="I51" s="319">
        <v>4235966</v>
      </c>
      <c r="J51" s="320">
        <v>63605</v>
      </c>
      <c r="K51" s="321">
        <v>-4.8</v>
      </c>
      <c r="L51" s="322">
        <v>47569</v>
      </c>
      <c r="M51" s="323">
        <v>-23.1</v>
      </c>
      <c r="N51" s="324">
        <v>18.3</v>
      </c>
    </row>
    <row r="52" spans="1:14">
      <c r="A52" s="248"/>
      <c r="B52" s="244"/>
      <c r="C52" s="244"/>
      <c r="D52" s="244"/>
      <c r="E52" s="244"/>
      <c r="F52" s="244"/>
      <c r="G52" s="325"/>
      <c r="H52" s="326" t="s">
        <v>508</v>
      </c>
      <c r="I52" s="327">
        <v>2328353</v>
      </c>
      <c r="J52" s="328">
        <v>34961</v>
      </c>
      <c r="K52" s="329">
        <v>-28</v>
      </c>
      <c r="L52" s="330">
        <v>26255</v>
      </c>
      <c r="M52" s="331">
        <v>-18.399999999999999</v>
      </c>
      <c r="N52" s="332">
        <v>-9.6</v>
      </c>
    </row>
    <row r="53" spans="1:14">
      <c r="A53" s="248"/>
      <c r="B53" s="244"/>
      <c r="C53" s="244"/>
      <c r="D53" s="244"/>
      <c r="E53" s="244"/>
      <c r="F53" s="244"/>
      <c r="G53" s="310" t="s">
        <v>509</v>
      </c>
      <c r="H53" s="311"/>
      <c r="I53" s="319">
        <v>3871673</v>
      </c>
      <c r="J53" s="320">
        <v>56791</v>
      </c>
      <c r="K53" s="321">
        <v>-10.7</v>
      </c>
      <c r="L53" s="322">
        <v>50880</v>
      </c>
      <c r="M53" s="323">
        <v>7</v>
      </c>
      <c r="N53" s="324">
        <v>-17.7</v>
      </c>
    </row>
    <row r="54" spans="1:14">
      <c r="A54" s="248"/>
      <c r="B54" s="244"/>
      <c r="C54" s="244"/>
      <c r="D54" s="244"/>
      <c r="E54" s="244"/>
      <c r="F54" s="244"/>
      <c r="G54" s="325"/>
      <c r="H54" s="326" t="s">
        <v>508</v>
      </c>
      <c r="I54" s="327">
        <v>1867869</v>
      </c>
      <c r="J54" s="328">
        <v>27399</v>
      </c>
      <c r="K54" s="329">
        <v>-21.6</v>
      </c>
      <c r="L54" s="330">
        <v>26879</v>
      </c>
      <c r="M54" s="331">
        <v>2.4</v>
      </c>
      <c r="N54" s="332">
        <v>-24</v>
      </c>
    </row>
    <row r="55" spans="1:14">
      <c r="A55" s="248"/>
      <c r="B55" s="244"/>
      <c r="C55" s="244"/>
      <c r="D55" s="244"/>
      <c r="E55" s="244"/>
      <c r="F55" s="244"/>
      <c r="G55" s="310" t="s">
        <v>510</v>
      </c>
      <c r="H55" s="311"/>
      <c r="I55" s="319">
        <v>1473258</v>
      </c>
      <c r="J55" s="320">
        <v>21464</v>
      </c>
      <c r="K55" s="321">
        <v>-62.2</v>
      </c>
      <c r="L55" s="322">
        <v>63956</v>
      </c>
      <c r="M55" s="323">
        <v>25.7</v>
      </c>
      <c r="N55" s="324">
        <v>-87.9</v>
      </c>
    </row>
    <row r="56" spans="1:14">
      <c r="A56" s="248"/>
      <c r="B56" s="244"/>
      <c r="C56" s="244"/>
      <c r="D56" s="244"/>
      <c r="E56" s="244"/>
      <c r="F56" s="244"/>
      <c r="G56" s="325"/>
      <c r="H56" s="326" t="s">
        <v>508</v>
      </c>
      <c r="I56" s="327">
        <v>960236</v>
      </c>
      <c r="J56" s="328">
        <v>13990</v>
      </c>
      <c r="K56" s="329">
        <v>-48.9</v>
      </c>
      <c r="L56" s="330">
        <v>29239</v>
      </c>
      <c r="M56" s="331">
        <v>8.8000000000000007</v>
      </c>
      <c r="N56" s="332">
        <v>-57.7</v>
      </c>
    </row>
    <row r="57" spans="1:14">
      <c r="A57" s="248"/>
      <c r="B57" s="244"/>
      <c r="C57" s="244"/>
      <c r="D57" s="244"/>
      <c r="E57" s="244"/>
      <c r="F57" s="244"/>
      <c r="G57" s="310" t="s">
        <v>511</v>
      </c>
      <c r="H57" s="311"/>
      <c r="I57" s="319">
        <v>1382911</v>
      </c>
      <c r="J57" s="320">
        <v>19792</v>
      </c>
      <c r="K57" s="321">
        <v>-7.8</v>
      </c>
      <c r="L57" s="322">
        <v>66255</v>
      </c>
      <c r="M57" s="323">
        <v>3.6</v>
      </c>
      <c r="N57" s="324">
        <v>-11.4</v>
      </c>
    </row>
    <row r="58" spans="1:14">
      <c r="A58" s="248"/>
      <c r="B58" s="244"/>
      <c r="C58" s="244"/>
      <c r="D58" s="244"/>
      <c r="E58" s="244"/>
      <c r="F58" s="244"/>
      <c r="G58" s="325"/>
      <c r="H58" s="326" t="s">
        <v>508</v>
      </c>
      <c r="I58" s="327">
        <v>787294</v>
      </c>
      <c r="J58" s="328">
        <v>11268</v>
      </c>
      <c r="K58" s="329">
        <v>-19.5</v>
      </c>
      <c r="L58" s="330">
        <v>31822</v>
      </c>
      <c r="M58" s="331">
        <v>8.8000000000000007</v>
      </c>
      <c r="N58" s="332">
        <v>-28.3</v>
      </c>
    </row>
    <row r="59" spans="1:14">
      <c r="A59" s="248"/>
      <c r="B59" s="244"/>
      <c r="C59" s="244"/>
      <c r="D59" s="244"/>
      <c r="E59" s="244"/>
      <c r="F59" s="244"/>
      <c r="G59" s="310" t="s">
        <v>512</v>
      </c>
      <c r="H59" s="311"/>
      <c r="I59" s="319">
        <v>3072955</v>
      </c>
      <c r="J59" s="320">
        <v>43252</v>
      </c>
      <c r="K59" s="321">
        <v>118.5</v>
      </c>
      <c r="L59" s="322">
        <v>92247</v>
      </c>
      <c r="M59" s="323">
        <v>39.200000000000003</v>
      </c>
      <c r="N59" s="324">
        <v>79.3</v>
      </c>
    </row>
    <row r="60" spans="1:14">
      <c r="A60" s="248"/>
      <c r="B60" s="244"/>
      <c r="C60" s="244"/>
      <c r="D60" s="244"/>
      <c r="E60" s="244"/>
      <c r="F60" s="244"/>
      <c r="G60" s="325"/>
      <c r="H60" s="326" t="s">
        <v>508</v>
      </c>
      <c r="I60" s="333">
        <v>1711587</v>
      </c>
      <c r="J60" s="328">
        <v>24091</v>
      </c>
      <c r="K60" s="329">
        <v>113.8</v>
      </c>
      <c r="L60" s="330">
        <v>37204</v>
      </c>
      <c r="M60" s="331">
        <v>16.899999999999999</v>
      </c>
      <c r="N60" s="332">
        <v>96.9</v>
      </c>
    </row>
    <row r="61" spans="1:14">
      <c r="A61" s="248"/>
      <c r="B61" s="244"/>
      <c r="C61" s="244"/>
      <c r="D61" s="244"/>
      <c r="E61" s="244"/>
      <c r="F61" s="244"/>
      <c r="G61" s="310" t="s">
        <v>513</v>
      </c>
      <c r="H61" s="334"/>
      <c r="I61" s="335">
        <v>2807353</v>
      </c>
      <c r="J61" s="336">
        <v>40981</v>
      </c>
      <c r="K61" s="337">
        <v>6.6</v>
      </c>
      <c r="L61" s="338">
        <v>64181</v>
      </c>
      <c r="M61" s="339">
        <v>10.5</v>
      </c>
      <c r="N61" s="324">
        <v>-3.9</v>
      </c>
    </row>
    <row r="62" spans="1:14">
      <c r="A62" s="248"/>
      <c r="B62" s="244"/>
      <c r="C62" s="244"/>
      <c r="D62" s="244"/>
      <c r="E62" s="244"/>
      <c r="F62" s="244"/>
      <c r="G62" s="325"/>
      <c r="H62" s="326" t="s">
        <v>508</v>
      </c>
      <c r="I62" s="327">
        <v>1531068</v>
      </c>
      <c r="J62" s="328">
        <v>22342</v>
      </c>
      <c r="K62" s="329">
        <v>-0.8</v>
      </c>
      <c r="L62" s="330">
        <v>30280</v>
      </c>
      <c r="M62" s="331">
        <v>3.7</v>
      </c>
      <c r="N62" s="332">
        <v>-4.5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98" sqref="I98"/>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69" t="s">
        <v>3</v>
      </c>
      <c r="D47" s="1169"/>
      <c r="E47" s="1170"/>
      <c r="F47" s="11">
        <v>13.09</v>
      </c>
      <c r="G47" s="12">
        <v>12.69</v>
      </c>
      <c r="H47" s="12">
        <v>16.239999999999998</v>
      </c>
      <c r="I47" s="12">
        <v>13.9</v>
      </c>
      <c r="J47" s="13">
        <v>14.44</v>
      </c>
    </row>
    <row r="48" spans="2:10" ht="57.75" customHeight="1">
      <c r="B48" s="14"/>
      <c r="C48" s="1171" t="s">
        <v>4</v>
      </c>
      <c r="D48" s="1171"/>
      <c r="E48" s="1172"/>
      <c r="F48" s="15">
        <v>9.67</v>
      </c>
      <c r="G48" s="16">
        <v>6.35</v>
      </c>
      <c r="H48" s="16">
        <v>5.25</v>
      </c>
      <c r="I48" s="16">
        <v>5.3</v>
      </c>
      <c r="J48" s="17">
        <v>4.91</v>
      </c>
    </row>
    <row r="49" spans="2:10" ht="57.75" customHeight="1" thickBot="1">
      <c r="B49" s="18"/>
      <c r="C49" s="1173" t="s">
        <v>5</v>
      </c>
      <c r="D49" s="1173"/>
      <c r="E49" s="1174"/>
      <c r="F49" s="19">
        <v>3.17</v>
      </c>
      <c r="G49" s="20" t="s">
        <v>520</v>
      </c>
      <c r="H49" s="20">
        <v>2.94</v>
      </c>
      <c r="I49" s="20" t="s">
        <v>521</v>
      </c>
      <c r="J49" s="21">
        <v>1.02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2017-03-01T08:33:42Z</cp:lastPrinted>
  <dcterms:created xsi:type="dcterms:W3CDTF">2017-01-25T02:18:39Z</dcterms:created>
  <dcterms:modified xsi:type="dcterms:W3CDTF">2017-05-16T08:01:36Z</dcterms:modified>
  <cp:category/>
</cp:coreProperties>
</file>