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8.0.25\file\2専用\310（専用）上下水道課\312課共通\02 業務班\003水道業務\経営分析（水道）\28\"/>
    </mc:Choice>
  </mc:AlternateContent>
  <workbookProtection workbookPassword="8649" lockStructure="1"/>
  <bookViews>
    <workbookView xWindow="0" yWindow="0" windowWidth="20490" windowHeight="723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M6" i="5"/>
  <c r="L6" i="5"/>
  <c r="K6" i="5"/>
  <c r="J6" i="5"/>
  <c r="J8" i="4" s="1"/>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J10" i="4"/>
  <c r="B10" i="4"/>
  <c r="AY8" i="4"/>
  <c r="Z8" i="4"/>
  <c r="R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<sst xmlns="http://schemas.openxmlformats.org/spreadsheetml/2006/main" count="217" uniqueCount="107">
  <si>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</si>
  <si>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</si>
  <si>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</si>
  <si>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</si>
  <si>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</si>
  <si>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</si>
  <si>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</si>
  <si>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</si>
  <si>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</si>
  <si>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</si>
  <si>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</si>
  <si>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</si>
  <si>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</si>
  <si>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</si>
  <si>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</si>
  <si>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</si>
  <si>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</si>
  <si>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</si>
  <si>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</si>
  <si>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</si>
  <si>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</si>
  <si>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</si>
  <si>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</si>
  <si>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</si>
  <si>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</si>
  <si>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</si>
  <si>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</si>
  <si>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</si>
  <si>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</si>
  <si>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</si>
  <si>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</si>
  <si>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</si>
  <si>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</si>
  <si>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</si>
  <si>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</si>
  <si>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</si>
  <si>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</si>
  <si>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</si>
  <si>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</si>
  <si>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</si>
  <si>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</si>
  <si>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</si>
  <si>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</si>
  <si>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</si>
  <si>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</si>
  <si>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</si>
  <si>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</si>
  <si>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</si>
  <si>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</si>
  <si>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</si>
  <si>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</si>
  <si>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</si>
  <si>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</si>
  <si>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</si>
  <si>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</si>
  <si>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</si>
  <si>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</si>
  <si>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</si>
  <si>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</si>
  <si>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</si>
  <si>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</si>
  <si>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</si>
  <si>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</si>
  <si>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</si>
  <si>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</si>
  <si>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</si>
  <si>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</si>
  <si>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</si>
  <si>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</si>
  <si>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</si>
  <si>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</si>
  <si>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</si>
  <si>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</si>
  <si>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</si>
  <si>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</si>
  <si>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</si>
  <si>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</si>
  <si>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</si>
  <si>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</si>
  <si>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</si>
  <si>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</si>
  <si>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</si>
  <si>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</si>
  <si>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</si>
  <si>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</si>
  <si>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</si>
  <si>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</si>
  <si>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</si>
  <si>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</si>
  <si>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</si>
  <si>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</si>
  <si>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</si>
  <si>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</si>
  <si>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寄居町</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</si>
  <si>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</si>
  <si>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</si>
  <si>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</si>
  <si>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</si>
  <si>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</si>
  <si>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</si>
  <si>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</si>
  <si>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</si>
  <si>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</si>
  <si>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</si>
  <si>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については、１００％を超えている。累積欠損金は昨年同様に発生していない。流動比率についても、良好な経営となっている。料金回収率は１００％を超えており、問題がない。給水原価は類似団体と比較して、安くなっている。施設の利用率、有収率もおおむね良好と考えられる。</t>
    <phoneticPr fontId="4"/>
  </si>
  <si>
    <t>現状においては、経営の健全性については保たれているが、管路や施設の老朽化が進んでいる。引き続き多角的な観点から老朽管更新対策等を実施する必要がある。</t>
    <phoneticPr fontId="4"/>
  </si>
  <si>
    <t>有形固定資産の減価償却率は、全国平均よりも高い数値となっている。老朽管については、全国平均を上回る割合で更新を行っている。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</si>
</sst>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1.71</c:v>
                </c:pt>
                <c:pt idx="1">
                  <c:v>1.69</c:v>
                </c:pt>
                <c:pt idx="2">
                  <c:v>2.33</c:v>
                </c:pt>
                <c:pt idx="3">
                  <c:v>1.1000000000000001</c:v>
                </c:pt>
                <c:pt idx="4">
                  <c:v>1.19</c:v>
                </c:pt>
              </c:numCache>
            </c:numRef>
          </c:val>
        </c:ser>
        <c:dLbls>
          <c:showLegendKey val="0"/>
          <c:showVal val="0"/>
          <c:showCatName val="0"/>
          <c:showSerName val="0"/>
          <c:showPercent val="0"/>
          <c:showBubbleSize val="0"/>
        </c:dLbls>
        <c:gapWidth val="150"/>
        <c:axId val="383451216"/>
        <c:axId val="38345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383451216"/>
        <c:axId val="383453568"/>
      </c:lineChart>
      <c:dateAx>
        <c:axId val="383451216"/>
        <c:scaling>
          <c:orientation val="minMax"/>
        </c:scaling>
        <c:delete val="1"/>
        <c:axPos val="b"/>
        <c:numFmt formatCode="ge" sourceLinked="1"/>
        <c:majorTickMark val="none"/>
        <c:minorTickMark val="none"/>
        <c:tickLblPos val="none"/>
        <c:crossAx val="383453568"/>
        <c:crosses val="autoZero"/>
        <c:auto val="1"/>
        <c:lblOffset val="100"/>
        <c:baseTimeUnit val="years"/>
      </c:dateAx>
      <c:valAx>
        <c:axId val="38345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45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63.38</c:v>
                </c:pt>
                <c:pt idx="1">
                  <c:v>63.33</c:v>
                </c:pt>
                <c:pt idx="2">
                  <c:v>65.739999999999995</c:v>
                </c:pt>
                <c:pt idx="3">
                  <c:v>66.88</c:v>
                </c:pt>
                <c:pt idx="4">
                  <c:v>66.17</c:v>
                </c:pt>
              </c:numCache>
            </c:numRef>
          </c:val>
        </c:ser>
        <c:dLbls>
          <c:showLegendKey val="0"/>
          <c:showVal val="0"/>
          <c:showCatName val="0"/>
          <c:showSerName val="0"/>
          <c:showPercent val="0"/>
          <c:showBubbleSize val="0"/>
        </c:dLbls>
        <c:gapWidth val="150"/>
        <c:axId val="248634512"/>
        <c:axId val="248634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248634512"/>
        <c:axId val="248634904"/>
      </c:lineChart>
      <c:dateAx>
        <c:axId val="248634512"/>
        <c:scaling>
          <c:orientation val="minMax"/>
        </c:scaling>
        <c:delete val="1"/>
        <c:axPos val="b"/>
        <c:numFmt formatCode="ge" sourceLinked="1"/>
        <c:majorTickMark val="none"/>
        <c:minorTickMark val="none"/>
        <c:tickLblPos val="none"/>
        <c:crossAx val="248634904"/>
        <c:crosses val="autoZero"/>
        <c:auto val="1"/>
        <c:lblOffset val="100"/>
        <c:baseTimeUnit val="years"/>
      </c:dateAx>
      <c:valAx>
        <c:axId val="248634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63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91.72</c:v>
                </c:pt>
                <c:pt idx="1">
                  <c:v>91.93</c:v>
                </c:pt>
                <c:pt idx="2">
                  <c:v>91.93</c:v>
                </c:pt>
                <c:pt idx="3">
                  <c:v>91.29</c:v>
                </c:pt>
                <c:pt idx="4">
                  <c:v>92.07</c:v>
                </c:pt>
              </c:numCache>
            </c:numRef>
          </c:val>
        </c:ser>
        <c:dLbls>
          <c:showLegendKey val="0"/>
          <c:showVal val="0"/>
          <c:showCatName val="0"/>
          <c:showSerName val="0"/>
          <c:showPercent val="0"/>
          <c:showBubbleSize val="0"/>
        </c:dLbls>
        <c:gapWidth val="150"/>
        <c:axId val="248636080"/>
        <c:axId val="248636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248636080"/>
        <c:axId val="248636472"/>
      </c:lineChart>
      <c:dateAx>
        <c:axId val="248636080"/>
        <c:scaling>
          <c:orientation val="minMax"/>
        </c:scaling>
        <c:delete val="1"/>
        <c:axPos val="b"/>
        <c:numFmt formatCode="ge" sourceLinked="1"/>
        <c:majorTickMark val="none"/>
        <c:minorTickMark val="none"/>
        <c:tickLblPos val="none"/>
        <c:crossAx val="248636472"/>
        <c:crosses val="autoZero"/>
        <c:auto val="1"/>
        <c:lblOffset val="100"/>
        <c:baseTimeUnit val="years"/>
      </c:dateAx>
      <c:valAx>
        <c:axId val="248636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63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105.62</c:v>
                </c:pt>
                <c:pt idx="1">
                  <c:v>109.55</c:v>
                </c:pt>
                <c:pt idx="2">
                  <c:v>105.17</c:v>
                </c:pt>
                <c:pt idx="3">
                  <c:v>114.2</c:v>
                </c:pt>
                <c:pt idx="4">
                  <c:v>118.92</c:v>
                </c:pt>
              </c:numCache>
            </c:numRef>
          </c:val>
        </c:ser>
        <c:dLbls>
          <c:showLegendKey val="0"/>
          <c:showVal val="0"/>
          <c:showCatName val="0"/>
          <c:showSerName val="0"/>
          <c:showPercent val="0"/>
          <c:showBubbleSize val="0"/>
        </c:dLbls>
        <c:gapWidth val="150"/>
        <c:axId val="383453960"/>
        <c:axId val="383456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383453960"/>
        <c:axId val="383456312"/>
      </c:lineChart>
      <c:dateAx>
        <c:axId val="383453960"/>
        <c:scaling>
          <c:orientation val="minMax"/>
        </c:scaling>
        <c:delete val="1"/>
        <c:axPos val="b"/>
        <c:numFmt formatCode="ge" sourceLinked="1"/>
        <c:majorTickMark val="none"/>
        <c:minorTickMark val="none"/>
        <c:tickLblPos val="none"/>
        <c:crossAx val="383456312"/>
        <c:crosses val="autoZero"/>
        <c:auto val="1"/>
        <c:lblOffset val="100"/>
        <c:baseTimeUnit val="years"/>
      </c:dateAx>
      <c:valAx>
        <c:axId val="383456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3453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45.76</c:v>
                </c:pt>
                <c:pt idx="1">
                  <c:v>44.73</c:v>
                </c:pt>
                <c:pt idx="2">
                  <c:v>45.82</c:v>
                </c:pt>
                <c:pt idx="3">
                  <c:v>48.45</c:v>
                </c:pt>
                <c:pt idx="4">
                  <c:v>50</c:v>
                </c:pt>
              </c:numCache>
            </c:numRef>
          </c:val>
        </c:ser>
        <c:dLbls>
          <c:showLegendKey val="0"/>
          <c:showVal val="0"/>
          <c:showCatName val="0"/>
          <c:showSerName val="0"/>
          <c:showPercent val="0"/>
          <c:showBubbleSize val="0"/>
        </c:dLbls>
        <c:gapWidth val="150"/>
        <c:axId val="383457488"/>
        <c:axId val="383457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383457488"/>
        <c:axId val="383457096"/>
      </c:lineChart>
      <c:dateAx>
        <c:axId val="383457488"/>
        <c:scaling>
          <c:orientation val="minMax"/>
        </c:scaling>
        <c:delete val="1"/>
        <c:axPos val="b"/>
        <c:numFmt formatCode="ge" sourceLinked="1"/>
        <c:majorTickMark val="none"/>
        <c:minorTickMark val="none"/>
        <c:tickLblPos val="none"/>
        <c:crossAx val="383457096"/>
        <c:crosses val="autoZero"/>
        <c:auto val="1"/>
        <c:lblOffset val="100"/>
        <c:baseTimeUnit val="years"/>
      </c:dateAx>
      <c:valAx>
        <c:axId val="38345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45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11.21</c:v>
                </c:pt>
                <c:pt idx="1">
                  <c:v>11.06</c:v>
                </c:pt>
                <c:pt idx="2">
                  <c:v>8.99</c:v>
                </c:pt>
                <c:pt idx="3">
                  <c:v>8.26</c:v>
                </c:pt>
                <c:pt idx="4">
                  <c:v>2.35</c:v>
                </c:pt>
              </c:numCache>
            </c:numRef>
          </c:val>
        </c:ser>
        <c:dLbls>
          <c:showLegendKey val="0"/>
          <c:showVal val="0"/>
          <c:showCatName val="0"/>
          <c:showSerName val="0"/>
          <c:showPercent val="0"/>
          <c:showBubbleSize val="0"/>
        </c:dLbls>
        <c:gapWidth val="150"/>
        <c:axId val="339905128"/>
        <c:axId val="33989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339905128"/>
        <c:axId val="339897680"/>
      </c:lineChart>
      <c:dateAx>
        <c:axId val="339905128"/>
        <c:scaling>
          <c:orientation val="minMax"/>
        </c:scaling>
        <c:delete val="1"/>
        <c:axPos val="b"/>
        <c:numFmt formatCode="ge" sourceLinked="1"/>
        <c:majorTickMark val="none"/>
        <c:minorTickMark val="none"/>
        <c:tickLblPos val="none"/>
        <c:crossAx val="339897680"/>
        <c:crosses val="autoZero"/>
        <c:auto val="1"/>
        <c:lblOffset val="100"/>
        <c:baseTimeUnit val="years"/>
      </c:dateAx>
      <c:valAx>
        <c:axId val="33989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90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9903560"/>
        <c:axId val="339900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339903560"/>
        <c:axId val="339900424"/>
      </c:lineChart>
      <c:dateAx>
        <c:axId val="339903560"/>
        <c:scaling>
          <c:orientation val="minMax"/>
        </c:scaling>
        <c:delete val="1"/>
        <c:axPos val="b"/>
        <c:numFmt formatCode="ge" sourceLinked="1"/>
        <c:majorTickMark val="none"/>
        <c:minorTickMark val="none"/>
        <c:tickLblPos val="none"/>
        <c:crossAx val="339900424"/>
        <c:crosses val="autoZero"/>
        <c:auto val="1"/>
        <c:lblOffset val="100"/>
        <c:baseTimeUnit val="years"/>
      </c:dateAx>
      <c:valAx>
        <c:axId val="339900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990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2129.3000000000002</c:v>
                </c:pt>
                <c:pt idx="1">
                  <c:v>959.8</c:v>
                </c:pt>
                <c:pt idx="2">
                  <c:v>997.28</c:v>
                </c:pt>
                <c:pt idx="3">
                  <c:v>736.41</c:v>
                </c:pt>
                <c:pt idx="4">
                  <c:v>672.39</c:v>
                </c:pt>
              </c:numCache>
            </c:numRef>
          </c:val>
        </c:ser>
        <c:dLbls>
          <c:showLegendKey val="0"/>
          <c:showVal val="0"/>
          <c:showCatName val="0"/>
          <c:showSerName val="0"/>
          <c:showPercent val="0"/>
          <c:showBubbleSize val="0"/>
        </c:dLbls>
        <c:gapWidth val="150"/>
        <c:axId val="250722336"/>
        <c:axId val="25072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250722336"/>
        <c:axId val="250724688"/>
      </c:lineChart>
      <c:dateAx>
        <c:axId val="250722336"/>
        <c:scaling>
          <c:orientation val="minMax"/>
        </c:scaling>
        <c:delete val="1"/>
        <c:axPos val="b"/>
        <c:numFmt formatCode="ge" sourceLinked="1"/>
        <c:majorTickMark val="none"/>
        <c:minorTickMark val="none"/>
        <c:tickLblPos val="none"/>
        <c:crossAx val="250724688"/>
        <c:crosses val="autoZero"/>
        <c:auto val="1"/>
        <c:lblOffset val="100"/>
        <c:baseTimeUnit val="years"/>
      </c:dateAx>
      <c:valAx>
        <c:axId val="250724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072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138.52000000000001</c:v>
                </c:pt>
                <c:pt idx="1">
                  <c:v>124.95</c:v>
                </c:pt>
                <c:pt idx="2">
                  <c:v>109.44</c:v>
                </c:pt>
                <c:pt idx="3">
                  <c:v>100.49</c:v>
                </c:pt>
                <c:pt idx="4">
                  <c:v>91.99</c:v>
                </c:pt>
              </c:numCache>
            </c:numRef>
          </c:val>
        </c:ser>
        <c:dLbls>
          <c:showLegendKey val="0"/>
          <c:showVal val="0"/>
          <c:showCatName val="0"/>
          <c:showSerName val="0"/>
          <c:showPercent val="0"/>
          <c:showBubbleSize val="0"/>
        </c:dLbls>
        <c:gapWidth val="150"/>
        <c:axId val="385207616"/>
        <c:axId val="385206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385207616"/>
        <c:axId val="385206440"/>
      </c:lineChart>
      <c:dateAx>
        <c:axId val="385207616"/>
        <c:scaling>
          <c:orientation val="minMax"/>
        </c:scaling>
        <c:delete val="1"/>
        <c:axPos val="b"/>
        <c:numFmt formatCode="ge" sourceLinked="1"/>
        <c:majorTickMark val="none"/>
        <c:minorTickMark val="none"/>
        <c:tickLblPos val="none"/>
        <c:crossAx val="385206440"/>
        <c:crosses val="autoZero"/>
        <c:auto val="1"/>
        <c:lblOffset val="100"/>
        <c:baseTimeUnit val="years"/>
      </c:dateAx>
      <c:valAx>
        <c:axId val="385206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520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99.86</c:v>
                </c:pt>
                <c:pt idx="1">
                  <c:v>100.12</c:v>
                </c:pt>
                <c:pt idx="2">
                  <c:v>98.6</c:v>
                </c:pt>
                <c:pt idx="3">
                  <c:v>108.84</c:v>
                </c:pt>
                <c:pt idx="4">
                  <c:v>116.29</c:v>
                </c:pt>
              </c:numCache>
            </c:numRef>
          </c:val>
        </c:ser>
        <c:dLbls>
          <c:showLegendKey val="0"/>
          <c:showVal val="0"/>
          <c:showCatName val="0"/>
          <c:showSerName val="0"/>
          <c:showPercent val="0"/>
          <c:showBubbleSize val="0"/>
        </c:dLbls>
        <c:gapWidth val="150"/>
        <c:axId val="335689568"/>
        <c:axId val="19933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335689568"/>
        <c:axId val="199339728"/>
      </c:lineChart>
      <c:dateAx>
        <c:axId val="335689568"/>
        <c:scaling>
          <c:orientation val="minMax"/>
        </c:scaling>
        <c:delete val="1"/>
        <c:axPos val="b"/>
        <c:numFmt formatCode="ge" sourceLinked="1"/>
        <c:majorTickMark val="none"/>
        <c:minorTickMark val="none"/>
        <c:tickLblPos val="none"/>
        <c:crossAx val="199339728"/>
        <c:crosses val="autoZero"/>
        <c:auto val="1"/>
        <c:lblOffset val="100"/>
        <c:baseTimeUnit val="years"/>
      </c:dateAx>
      <c:valAx>
        <c:axId val="19933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568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170.86</c:v>
                </c:pt>
                <c:pt idx="1">
                  <c:v>171.84</c:v>
                </c:pt>
                <c:pt idx="2">
                  <c:v>176.33</c:v>
                </c:pt>
                <c:pt idx="3">
                  <c:v>160.71</c:v>
                </c:pt>
                <c:pt idx="4">
                  <c:v>150.37</c:v>
                </c:pt>
              </c:numCache>
            </c:numRef>
          </c:val>
        </c:ser>
        <c:dLbls>
          <c:showLegendKey val="0"/>
          <c:showVal val="0"/>
          <c:showCatName val="0"/>
          <c:showSerName val="0"/>
          <c:showPercent val="0"/>
          <c:showBubbleSize val="0"/>
        </c:dLbls>
        <c:gapWidth val="150"/>
        <c:axId val="339216912"/>
        <c:axId val="339216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339216912"/>
        <c:axId val="339216520"/>
      </c:lineChart>
      <c:dateAx>
        <c:axId val="339216912"/>
        <c:scaling>
          <c:orientation val="minMax"/>
        </c:scaling>
        <c:delete val="1"/>
        <c:axPos val="b"/>
        <c:numFmt formatCode="ge" sourceLinked="1"/>
        <c:majorTickMark val="none"/>
        <c:minorTickMark val="none"/>
        <c:tickLblPos val="none"/>
        <c:crossAx val="339216520"/>
        <c:crosses val="autoZero"/>
        <c:auto val="1"/>
        <c:lblOffset val="100"/>
        <c:baseTimeUnit val="years"/>
      </c:dateAx>
      <c:valAx>
        <c:axId val="33921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21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4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埼玉県　寄居町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A5</v>
      </c>
      <c r="AA8" s="53"/>
      <c r="AB8" s="53"/>
      <c r="AC8" s="53"/>
      <c r="AD8" s="53"/>
      <c r="AE8" s="53"/>
      <c r="AF8" s="53"/>
      <c r="AG8" s="54"/>
      <c r="AH8" s="3"/>
      <c r="AI8" s="55">
        <f>データ!Q6</f>
        <v>34855</v>
      </c>
      <c r="AJ8" s="56"/>
      <c r="AK8" s="56"/>
      <c r="AL8" s="56"/>
      <c r="AM8" s="56"/>
      <c r="AN8" s="56"/>
      <c r="AO8" s="56"/>
      <c r="AP8" s="57"/>
      <c r="AQ8" s="47">
        <f>データ!R6</f>
        <v>64.25</v>
      </c>
      <c r="AR8" s="47"/>
      <c r="AS8" s="47"/>
      <c r="AT8" s="47"/>
      <c r="AU8" s="47"/>
      <c r="AV8" s="47"/>
      <c r="AW8" s="47"/>
      <c r="AX8" s="47"/>
      <c r="AY8" s="47">
        <f>データ!S6</f>
        <v>542.49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88.63</v>
      </c>
      <c r="K10" s="47"/>
      <c r="L10" s="47"/>
      <c r="M10" s="47"/>
      <c r="N10" s="47"/>
      <c r="O10" s="47"/>
      <c r="P10" s="47"/>
      <c r="Q10" s="47"/>
      <c r="R10" s="47">
        <f>データ!O6</f>
        <v>99.58</v>
      </c>
      <c r="S10" s="47"/>
      <c r="T10" s="47"/>
      <c r="U10" s="47"/>
      <c r="V10" s="47"/>
      <c r="W10" s="47"/>
      <c r="X10" s="47"/>
      <c r="Y10" s="47"/>
      <c r="Z10" s="78">
        <f>データ!P6</f>
        <v>2932</v>
      </c>
      <c r="AA10" s="78"/>
      <c r="AB10" s="78"/>
      <c r="AC10" s="78"/>
      <c r="AD10" s="78"/>
      <c r="AE10" s="78"/>
      <c r="AF10" s="78"/>
      <c r="AG10" s="78"/>
      <c r="AH10" s="2"/>
      <c r="AI10" s="78">
        <f>データ!T6</f>
        <v>34619</v>
      </c>
      <c r="AJ10" s="78"/>
      <c r="AK10" s="78"/>
      <c r="AL10" s="78"/>
      <c r="AM10" s="78"/>
      <c r="AN10" s="78"/>
      <c r="AO10" s="78"/>
      <c r="AP10" s="78"/>
      <c r="AQ10" s="47">
        <f>データ!U6</f>
        <v>63.55</v>
      </c>
      <c r="AR10" s="47"/>
      <c r="AS10" s="47"/>
      <c r="AT10" s="47"/>
      <c r="AU10" s="47"/>
      <c r="AV10" s="47"/>
      <c r="AW10" s="47"/>
      <c r="AX10" s="47"/>
      <c r="AY10" s="47">
        <f>データ!V6</f>
        <v>544.75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2015</v>
      </c>
      <c r="C6" s="31">
        <f t="shared" ref="C6:V6" si="3">C7</f>
        <v>114081</v>
      </c>
      <c r="D6" s="31">
        <f t="shared" si="3"/>
        <v>46</v>
      </c>
      <c r="E6" s="31">
        <f t="shared" si="3"/>
        <v>1</v>
      </c>
      <c r="F6" s="31">
        <f t="shared" si="3"/>
        <v>0</v>
      </c>
      <c r="G6" s="31">
        <f t="shared" si="3"/>
        <v>1</v>
      </c>
      <c r="H6" s="31" t="str">
        <f t="shared" si="3"/>
        <v>埼玉県　寄居町</v>
      </c>
      <c r="I6" s="31" t="str">
        <f t="shared" si="3"/>
        <v>法適用</v>
      </c>
      <c r="J6" s="31" t="str">
        <f t="shared" si="3"/>
        <v>水道事業</v>
      </c>
      <c r="K6" s="31" t="str">
        <f t="shared" si="3"/>
        <v>末端給水事業</v>
      </c>
      <c r="L6" s="31" t="str">
        <f t="shared" si="3"/>
        <v>A5</v>
      </c>
      <c r="M6" s="32" t="str">
        <f t="shared" si="3"/>
        <v>-</v>
      </c>
      <c r="N6" s="32">
        <f t="shared" si="3"/>
        <v>88.63</v>
      </c>
      <c r="O6" s="32">
        <f t="shared" si="3"/>
        <v>99.58</v>
      </c>
      <c r="P6" s="32">
        <f t="shared" si="3"/>
        <v>2932</v>
      </c>
      <c r="Q6" s="32">
        <f t="shared" si="3"/>
        <v>34855</v>
      </c>
      <c r="R6" s="32">
        <f t="shared" si="3"/>
        <v>64.25</v>
      </c>
      <c r="S6" s="32">
        <f t="shared" si="3"/>
        <v>542.49</v>
      </c>
      <c r="T6" s="32">
        <f t="shared" si="3"/>
        <v>34619</v>
      </c>
      <c r="U6" s="32">
        <f t="shared" si="3"/>
        <v>63.55</v>
      </c>
      <c r="V6" s="32">
        <f t="shared" si="3"/>
        <v>544.75</v>
      </c>
      <c r="W6" s="33">
        <f>IF(W7="",NA(),W7)</f>
        <v>105.62</v>
      </c>
      <c r="X6" s="33">
        <f t="shared" ref="X6:AF6" si="4">IF(X7="",NA(),X7)</f>
        <v>109.55</v>
      </c>
      <c r="Y6" s="33">
        <f t="shared" si="4"/>
        <v>105.17</v>
      </c>
      <c r="Z6" s="33">
        <f t="shared" si="4"/>
        <v>114.2</v>
      </c>
      <c r="AA6" s="33">
        <f t="shared" si="4"/>
        <v>118.92</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2129.3000000000002</v>
      </c>
      <c r="AT6" s="33">
        <f t="shared" ref="AT6:BB6" si="6">IF(AT7="",NA(),AT7)</f>
        <v>959.8</v>
      </c>
      <c r="AU6" s="33">
        <f t="shared" si="6"/>
        <v>997.28</v>
      </c>
      <c r="AV6" s="33">
        <f t="shared" si="6"/>
        <v>736.41</v>
      </c>
      <c r="AW6" s="33">
        <f t="shared" si="6"/>
        <v>672.39</v>
      </c>
      <c r="AX6" s="33">
        <f t="shared" si="6"/>
        <v>832.37</v>
      </c>
      <c r="AY6" s="33">
        <f t="shared" si="6"/>
        <v>852.01</v>
      </c>
      <c r="AZ6" s="33">
        <f t="shared" si="6"/>
        <v>909.68</v>
      </c>
      <c r="BA6" s="33">
        <f t="shared" si="6"/>
        <v>382.09</v>
      </c>
      <c r="BB6" s="33">
        <f t="shared" si="6"/>
        <v>371.31</v>
      </c>
      <c r="BC6" s="32" t="str">
        <f>IF(BC7="","",IF(BC7="-","【-】","【"&amp;SUBSTITUTE(TEXT(BC7,"#,##0.00"),"-","△")&amp;"】"))</f>
        <v>【262.74】</v>
      </c>
      <c r="BD6" s="33">
        <f>IF(BD7="",NA(),BD7)</f>
        <v>138.52000000000001</v>
      </c>
      <c r="BE6" s="33">
        <f t="shared" ref="BE6:BM6" si="7">IF(BE7="",NA(),BE7)</f>
        <v>124.95</v>
      </c>
      <c r="BF6" s="33">
        <f t="shared" si="7"/>
        <v>109.44</v>
      </c>
      <c r="BG6" s="33">
        <f t="shared" si="7"/>
        <v>100.49</v>
      </c>
      <c r="BH6" s="33">
        <f t="shared" si="7"/>
        <v>91.99</v>
      </c>
      <c r="BI6" s="33">
        <f t="shared" si="7"/>
        <v>403.15</v>
      </c>
      <c r="BJ6" s="33">
        <f t="shared" si="7"/>
        <v>391.4</v>
      </c>
      <c r="BK6" s="33">
        <f t="shared" si="7"/>
        <v>382.65</v>
      </c>
      <c r="BL6" s="33">
        <f t="shared" si="7"/>
        <v>385.06</v>
      </c>
      <c r="BM6" s="33">
        <f t="shared" si="7"/>
        <v>373.09</v>
      </c>
      <c r="BN6" s="32" t="str">
        <f>IF(BN7="","",IF(BN7="-","【-】","【"&amp;SUBSTITUTE(TEXT(BN7,"#,##0.00"),"-","△")&amp;"】"))</f>
        <v>【276.38】</v>
      </c>
      <c r="BO6" s="33">
        <f>IF(BO7="",NA(),BO7)</f>
        <v>99.86</v>
      </c>
      <c r="BP6" s="33">
        <f t="shared" ref="BP6:BX6" si="8">IF(BP7="",NA(),BP7)</f>
        <v>100.12</v>
      </c>
      <c r="BQ6" s="33">
        <f t="shared" si="8"/>
        <v>98.6</v>
      </c>
      <c r="BR6" s="33">
        <f t="shared" si="8"/>
        <v>108.84</v>
      </c>
      <c r="BS6" s="33">
        <f t="shared" si="8"/>
        <v>116.29</v>
      </c>
      <c r="BT6" s="33">
        <f t="shared" si="8"/>
        <v>94.86</v>
      </c>
      <c r="BU6" s="33">
        <f t="shared" si="8"/>
        <v>95.91</v>
      </c>
      <c r="BV6" s="33">
        <f t="shared" si="8"/>
        <v>96.1</v>
      </c>
      <c r="BW6" s="33">
        <f t="shared" si="8"/>
        <v>99.07</v>
      </c>
      <c r="BX6" s="33">
        <f t="shared" si="8"/>
        <v>99.99</v>
      </c>
      <c r="BY6" s="32" t="str">
        <f>IF(BY7="","",IF(BY7="-","【-】","【"&amp;SUBSTITUTE(TEXT(BY7,"#,##0.00"),"-","△")&amp;"】"))</f>
        <v>【104.99】</v>
      </c>
      <c r="BZ6" s="33">
        <f>IF(BZ7="",NA(),BZ7)</f>
        <v>170.86</v>
      </c>
      <c r="CA6" s="33">
        <f t="shared" ref="CA6:CI6" si="9">IF(CA7="",NA(),CA7)</f>
        <v>171.84</v>
      </c>
      <c r="CB6" s="33">
        <f t="shared" si="9"/>
        <v>176.33</v>
      </c>
      <c r="CC6" s="33">
        <f t="shared" si="9"/>
        <v>160.71</v>
      </c>
      <c r="CD6" s="33">
        <f t="shared" si="9"/>
        <v>150.37</v>
      </c>
      <c r="CE6" s="33">
        <f t="shared" si="9"/>
        <v>179.14</v>
      </c>
      <c r="CF6" s="33">
        <f t="shared" si="9"/>
        <v>179.29</v>
      </c>
      <c r="CG6" s="33">
        <f t="shared" si="9"/>
        <v>178.39</v>
      </c>
      <c r="CH6" s="33">
        <f t="shared" si="9"/>
        <v>173.03</v>
      </c>
      <c r="CI6" s="33">
        <f t="shared" si="9"/>
        <v>171.15</v>
      </c>
      <c r="CJ6" s="32" t="str">
        <f>IF(CJ7="","",IF(CJ7="-","【-】","【"&amp;SUBSTITUTE(TEXT(CJ7,"#,##0.00"),"-","△")&amp;"】"))</f>
        <v>【163.72】</v>
      </c>
      <c r="CK6" s="33">
        <f>IF(CK7="",NA(),CK7)</f>
        <v>63.38</v>
      </c>
      <c r="CL6" s="33">
        <f t="shared" ref="CL6:CT6" si="10">IF(CL7="",NA(),CL7)</f>
        <v>63.33</v>
      </c>
      <c r="CM6" s="33">
        <f t="shared" si="10"/>
        <v>65.739999999999995</v>
      </c>
      <c r="CN6" s="33">
        <f t="shared" si="10"/>
        <v>66.88</v>
      </c>
      <c r="CO6" s="33">
        <f t="shared" si="10"/>
        <v>66.17</v>
      </c>
      <c r="CP6" s="33">
        <f t="shared" si="10"/>
        <v>58.76</v>
      </c>
      <c r="CQ6" s="33">
        <f t="shared" si="10"/>
        <v>59.09</v>
      </c>
      <c r="CR6" s="33">
        <f t="shared" si="10"/>
        <v>59.23</v>
      </c>
      <c r="CS6" s="33">
        <f t="shared" si="10"/>
        <v>58.58</v>
      </c>
      <c r="CT6" s="33">
        <f t="shared" si="10"/>
        <v>58.53</v>
      </c>
      <c r="CU6" s="32" t="str">
        <f>IF(CU7="","",IF(CU7="-","【-】","【"&amp;SUBSTITUTE(TEXT(CU7,"#,##0.00"),"-","△")&amp;"】"))</f>
        <v>【59.76】</v>
      </c>
      <c r="CV6" s="33">
        <f>IF(CV7="",NA(),CV7)</f>
        <v>91.72</v>
      </c>
      <c r="CW6" s="33">
        <f t="shared" ref="CW6:DE6" si="11">IF(CW7="",NA(),CW7)</f>
        <v>91.93</v>
      </c>
      <c r="CX6" s="33">
        <f t="shared" si="11"/>
        <v>91.93</v>
      </c>
      <c r="CY6" s="33">
        <f t="shared" si="11"/>
        <v>91.29</v>
      </c>
      <c r="CZ6" s="33">
        <f t="shared" si="11"/>
        <v>92.07</v>
      </c>
      <c r="DA6" s="33">
        <f t="shared" si="11"/>
        <v>84.87</v>
      </c>
      <c r="DB6" s="33">
        <f t="shared" si="11"/>
        <v>85.4</v>
      </c>
      <c r="DC6" s="33">
        <f t="shared" si="11"/>
        <v>85.53</v>
      </c>
      <c r="DD6" s="33">
        <f t="shared" si="11"/>
        <v>85.23</v>
      </c>
      <c r="DE6" s="33">
        <f t="shared" si="11"/>
        <v>85.26</v>
      </c>
      <c r="DF6" s="32" t="str">
        <f>IF(DF7="","",IF(DF7="-","【-】","【"&amp;SUBSTITUTE(TEXT(DF7,"#,##0.00"),"-","△")&amp;"】"))</f>
        <v>【89.95】</v>
      </c>
      <c r="DG6" s="33">
        <f>IF(DG7="",NA(),DG7)</f>
        <v>45.76</v>
      </c>
      <c r="DH6" s="33">
        <f t="shared" ref="DH6:DP6" si="12">IF(DH7="",NA(),DH7)</f>
        <v>44.73</v>
      </c>
      <c r="DI6" s="33">
        <f t="shared" si="12"/>
        <v>45.82</v>
      </c>
      <c r="DJ6" s="33">
        <f t="shared" si="12"/>
        <v>48.45</v>
      </c>
      <c r="DK6" s="33">
        <f t="shared" si="12"/>
        <v>50</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11.21</v>
      </c>
      <c r="DS6" s="33">
        <f t="shared" ref="DS6:EA6" si="13">IF(DS7="",NA(),DS7)</f>
        <v>11.06</v>
      </c>
      <c r="DT6" s="33">
        <f t="shared" si="13"/>
        <v>8.99</v>
      </c>
      <c r="DU6" s="33">
        <f t="shared" si="13"/>
        <v>8.26</v>
      </c>
      <c r="DV6" s="33">
        <f t="shared" si="13"/>
        <v>2.35</v>
      </c>
      <c r="DW6" s="33">
        <f t="shared" si="13"/>
        <v>6.47</v>
      </c>
      <c r="DX6" s="33">
        <f t="shared" si="13"/>
        <v>7.8</v>
      </c>
      <c r="DY6" s="33">
        <f t="shared" si="13"/>
        <v>8.39</v>
      </c>
      <c r="DZ6" s="33">
        <f t="shared" si="13"/>
        <v>10.09</v>
      </c>
      <c r="EA6" s="33">
        <f t="shared" si="13"/>
        <v>10.54</v>
      </c>
      <c r="EB6" s="32" t="str">
        <f>IF(EB7="","",IF(EB7="-","【-】","【"&amp;SUBSTITUTE(TEXT(EB7,"#,##0.00"),"-","△")&amp;"】"))</f>
        <v>【13.18】</v>
      </c>
      <c r="EC6" s="33">
        <f>IF(EC7="",NA(),EC7)</f>
        <v>1.71</v>
      </c>
      <c r="ED6" s="33">
        <f t="shared" ref="ED6:EL6" si="14">IF(ED7="",NA(),ED7)</f>
        <v>1.69</v>
      </c>
      <c r="EE6" s="33">
        <f t="shared" si="14"/>
        <v>2.33</v>
      </c>
      <c r="EF6" s="33">
        <f t="shared" si="14"/>
        <v>1.1000000000000001</v>
      </c>
      <c r="EG6" s="33">
        <f t="shared" si="14"/>
        <v>1.19</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x14ac:dyDescent="0.15">
      <c r="A7" s="26"/>
      <c r="B7" s="35">
        <v>2015</v>
      </c>
      <c r="C7" s="35">
        <v>114081</v>
      </c>
      <c r="D7" s="35">
        <v>46</v>
      </c>
      <c r="E7" s="35">
        <v>1</v>
      </c>
      <c r="F7" s="35">
        <v>0</v>
      </c>
      <c r="G7" s="35">
        <v>1</v>
      </c>
      <c r="H7" s="35" t="s">
        <v>93</v>
      </c>
      <c r="I7" s="35" t="s">
        <v>94</v>
      </c>
      <c r="J7" s="35" t="s">
        <v>95</v>
      </c>
      <c r="K7" s="35" t="s">
        <v>96</v>
      </c>
      <c r="L7" s="35" t="s">
        <v>97</v>
      </c>
      <c r="M7" s="36" t="s">
        <v>98</v>
      </c>
      <c r="N7" s="36">
        <v>88.63</v>
      </c>
      <c r="O7" s="36">
        <v>99.58</v>
      </c>
      <c r="P7" s="36">
        <v>2932</v>
      </c>
      <c r="Q7" s="36">
        <v>34855</v>
      </c>
      <c r="R7" s="36">
        <v>64.25</v>
      </c>
      <c r="S7" s="36">
        <v>542.49</v>
      </c>
      <c r="T7" s="36">
        <v>34619</v>
      </c>
      <c r="U7" s="36">
        <v>63.55</v>
      </c>
      <c r="V7" s="36">
        <v>544.75</v>
      </c>
      <c r="W7" s="36">
        <v>105.62</v>
      </c>
      <c r="X7" s="36">
        <v>109.55</v>
      </c>
      <c r="Y7" s="36">
        <v>105.17</v>
      </c>
      <c r="Z7" s="36">
        <v>114.2</v>
      </c>
      <c r="AA7" s="36">
        <v>118.92</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2129.3000000000002</v>
      </c>
      <c r="AT7" s="36">
        <v>959.8</v>
      </c>
      <c r="AU7" s="36">
        <v>997.28</v>
      </c>
      <c r="AV7" s="36">
        <v>736.41</v>
      </c>
      <c r="AW7" s="36">
        <v>672.39</v>
      </c>
      <c r="AX7" s="36">
        <v>832.37</v>
      </c>
      <c r="AY7" s="36">
        <v>852.01</v>
      </c>
      <c r="AZ7" s="36">
        <v>909.68</v>
      </c>
      <c r="BA7" s="36">
        <v>382.09</v>
      </c>
      <c r="BB7" s="36">
        <v>371.31</v>
      </c>
      <c r="BC7" s="36">
        <v>262.74</v>
      </c>
      <c r="BD7" s="36">
        <v>138.52000000000001</v>
      </c>
      <c r="BE7" s="36">
        <v>124.95</v>
      </c>
      <c r="BF7" s="36">
        <v>109.44</v>
      </c>
      <c r="BG7" s="36">
        <v>100.49</v>
      </c>
      <c r="BH7" s="36">
        <v>91.99</v>
      </c>
      <c r="BI7" s="36">
        <v>403.15</v>
      </c>
      <c r="BJ7" s="36">
        <v>391.4</v>
      </c>
      <c r="BK7" s="36">
        <v>382.65</v>
      </c>
      <c r="BL7" s="36">
        <v>385.06</v>
      </c>
      <c r="BM7" s="36">
        <v>373.09</v>
      </c>
      <c r="BN7" s="36">
        <v>276.38</v>
      </c>
      <c r="BO7" s="36">
        <v>99.86</v>
      </c>
      <c r="BP7" s="36">
        <v>100.12</v>
      </c>
      <c r="BQ7" s="36">
        <v>98.6</v>
      </c>
      <c r="BR7" s="36">
        <v>108.84</v>
      </c>
      <c r="BS7" s="36">
        <v>116.29</v>
      </c>
      <c r="BT7" s="36">
        <v>94.86</v>
      </c>
      <c r="BU7" s="36">
        <v>95.91</v>
      </c>
      <c r="BV7" s="36">
        <v>96.1</v>
      </c>
      <c r="BW7" s="36">
        <v>99.07</v>
      </c>
      <c r="BX7" s="36">
        <v>99.99</v>
      </c>
      <c r="BY7" s="36">
        <v>104.99</v>
      </c>
      <c r="BZ7" s="36">
        <v>170.86</v>
      </c>
      <c r="CA7" s="36">
        <v>171.84</v>
      </c>
      <c r="CB7" s="36">
        <v>176.33</v>
      </c>
      <c r="CC7" s="36">
        <v>160.71</v>
      </c>
      <c r="CD7" s="36">
        <v>150.37</v>
      </c>
      <c r="CE7" s="36">
        <v>179.14</v>
      </c>
      <c r="CF7" s="36">
        <v>179.29</v>
      </c>
      <c r="CG7" s="36">
        <v>178.39</v>
      </c>
      <c r="CH7" s="36">
        <v>173.03</v>
      </c>
      <c r="CI7" s="36">
        <v>171.15</v>
      </c>
      <c r="CJ7" s="36">
        <v>163.72</v>
      </c>
      <c r="CK7" s="36">
        <v>63.38</v>
      </c>
      <c r="CL7" s="36">
        <v>63.33</v>
      </c>
      <c r="CM7" s="36">
        <v>65.739999999999995</v>
      </c>
      <c r="CN7" s="36">
        <v>66.88</v>
      </c>
      <c r="CO7" s="36">
        <v>66.17</v>
      </c>
      <c r="CP7" s="36">
        <v>58.76</v>
      </c>
      <c r="CQ7" s="36">
        <v>59.09</v>
      </c>
      <c r="CR7" s="36">
        <v>59.23</v>
      </c>
      <c r="CS7" s="36">
        <v>58.58</v>
      </c>
      <c r="CT7" s="36">
        <v>58.53</v>
      </c>
      <c r="CU7" s="36">
        <v>59.76</v>
      </c>
      <c r="CV7" s="36">
        <v>91.72</v>
      </c>
      <c r="CW7" s="36">
        <v>91.93</v>
      </c>
      <c r="CX7" s="36">
        <v>91.93</v>
      </c>
      <c r="CY7" s="36">
        <v>91.29</v>
      </c>
      <c r="CZ7" s="36">
        <v>92.07</v>
      </c>
      <c r="DA7" s="36">
        <v>84.87</v>
      </c>
      <c r="DB7" s="36">
        <v>85.4</v>
      </c>
      <c r="DC7" s="36">
        <v>85.53</v>
      </c>
      <c r="DD7" s="36">
        <v>85.23</v>
      </c>
      <c r="DE7" s="36">
        <v>85.26</v>
      </c>
      <c r="DF7" s="36">
        <v>89.95</v>
      </c>
      <c r="DG7" s="36">
        <v>45.76</v>
      </c>
      <c r="DH7" s="36">
        <v>44.73</v>
      </c>
      <c r="DI7" s="36">
        <v>45.82</v>
      </c>
      <c r="DJ7" s="36">
        <v>48.45</v>
      </c>
      <c r="DK7" s="36">
        <v>50</v>
      </c>
      <c r="DL7" s="36">
        <v>35.53</v>
      </c>
      <c r="DM7" s="36">
        <v>36.36</v>
      </c>
      <c r="DN7" s="36">
        <v>37.340000000000003</v>
      </c>
      <c r="DO7" s="36">
        <v>44.31</v>
      </c>
      <c r="DP7" s="36">
        <v>45.75</v>
      </c>
      <c r="DQ7" s="36">
        <v>47.18</v>
      </c>
      <c r="DR7" s="36">
        <v>11.21</v>
      </c>
      <c r="DS7" s="36">
        <v>11.06</v>
      </c>
      <c r="DT7" s="36">
        <v>8.99</v>
      </c>
      <c r="DU7" s="36">
        <v>8.26</v>
      </c>
      <c r="DV7" s="36">
        <v>2.35</v>
      </c>
      <c r="DW7" s="36">
        <v>6.47</v>
      </c>
      <c r="DX7" s="36">
        <v>7.8</v>
      </c>
      <c r="DY7" s="36">
        <v>8.39</v>
      </c>
      <c r="DZ7" s="36">
        <v>10.09</v>
      </c>
      <c r="EA7" s="36">
        <v>10.54</v>
      </c>
      <c r="EB7" s="36">
        <v>13.18</v>
      </c>
      <c r="EC7" s="36">
        <v>1.71</v>
      </c>
      <c r="ED7" s="36">
        <v>1.69</v>
      </c>
      <c r="EE7" s="36">
        <v>2.33</v>
      </c>
      <c r="EF7" s="36">
        <v>1.1000000000000001</v>
      </c>
      <c r="EG7" s="36">
        <v>1.19</v>
      </c>
      <c r="EH7" s="36">
        <v>0.7</v>
      </c>
      <c r="EI7" s="36">
        <v>0.81</v>
      </c>
      <c r="EJ7" s="36">
        <v>0.59</v>
      </c>
      <c r="EK7" s="36">
        <v>0.6</v>
      </c>
      <c r="EL7" s="36">
        <v>0.56000000000000005</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2017-02-01T08:38:17Z</dcterms:created>
  <dcterms:modified xsi:type="dcterms:W3CDTF">2017-02-03T02:57:01Z</dcterms:modified>
  <cp:category/>
</cp:coreProperties>
</file>