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1625" activeTab="5"/>
  </bookViews>
  <sheets>
    <sheet name="歳入総括" sheetId="1" r:id="rId1"/>
    <sheet name="目的別総括" sheetId="2" r:id="rId2"/>
    <sheet name="性質別総括" sheetId="3" r:id="rId3"/>
    <sheet name="税繰入内訳" sheetId="4" r:id="rId4"/>
    <sheet name="地方債内訳" sheetId="5" r:id="rId5"/>
    <sheet name="普建積立内訳" sheetId="6" r:id="rId6"/>
    <sheet name="予算総額" sheetId="7" r:id="rId7"/>
  </sheets>
  <definedNames>
    <definedName name="_xlnm.Print_Area" localSheetId="0">'歳入総括'!$A$1:$L$33</definedName>
    <definedName name="_xlnm.Print_Area" localSheetId="2">'性質別総括'!$A$1:$M$24</definedName>
    <definedName name="_xlnm.Print_Area" localSheetId="3">'税繰入内訳'!$A$1:$L$29</definedName>
    <definedName name="_xlnm.Print_Area" localSheetId="4">'地方債内訳'!$A$1:$K$15</definedName>
    <definedName name="_xlnm.Print_Area" localSheetId="5">'普建積立内訳'!$A$1:$K$19</definedName>
    <definedName name="_xlnm.Print_Area" localSheetId="1">'目的別総括'!$A$1:$L$18</definedName>
    <definedName name="_xlnm.Print_Area" localSheetId="6">'予算総額'!$A$1:$H$74</definedName>
    <definedName name="その他の時間">#REF!</definedName>
    <definedName name="その他の理由">#REF!</definedName>
    <definedName name="リスト">#REF!</definedName>
    <definedName name="勤務地">#REF!</definedName>
    <definedName name="事務室内">#REF!</definedName>
    <definedName name="事務室内の時間">#REF!</definedName>
    <definedName name="職位">#REF!</definedName>
    <definedName name="前年度数値等" localSheetId="6">#REF!</definedName>
    <definedName name="前年度数値等">#REF!</definedName>
    <definedName name="庁舎外">#REF!</definedName>
    <definedName name="庁舎外の時間">#REF!</definedName>
    <definedName name="庁舎内">#REF!</definedName>
    <definedName name="庁舎内の時間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<sst xmlns="http://schemas.openxmlformats.org/spreadsheetml/2006/main" count="277" uniqueCount="198">
  <si>
    <t>３　全市町村のデータ</t>
  </si>
  <si>
    <t>（１）　歳入</t>
  </si>
  <si>
    <t>（単位：千円）</t>
  </si>
  <si>
    <t>増　　　　　　　　　　　　減</t>
  </si>
  <si>
    <t>金額(A)</t>
  </si>
  <si>
    <t>構成比</t>
  </si>
  <si>
    <t>金額(B)</t>
  </si>
  <si>
    <t>金額A-B</t>
  </si>
  <si>
    <t>増減率</t>
  </si>
  <si>
    <t>市町村税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</si>
  <si>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</si>
  <si>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</si>
  <si>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</si>
  <si>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</si>
  <si>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</si>
  <si>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</si>
  <si>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</si>
  <si>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</si>
  <si>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</si>
  <si>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</si>
  <si>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</si>
  <si>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</si>
  <si>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</si>
  <si>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</si>
  <si>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軽油引取税交付金</t>
  </si>
  <si>
    <t>地方特例交付金</t>
  </si>
  <si>
    <t>地方交付税</t>
  </si>
  <si>
    <t>交通安全対策特別交付金</t>
  </si>
  <si>
    <t>国庫支出金</t>
  </si>
  <si>
    <t>県支出金</t>
  </si>
  <si>
    <t>市町村債</t>
  </si>
  <si>
    <t>合　　　　　計</t>
  </si>
  <si>
    <t>自動車取得税交付金</t>
  </si>
  <si>
    <t>国有提供施設等所在
市町村助成交付金</t>
  </si>
  <si>
    <t>（２）　歳出（目的別）</t>
  </si>
  <si>
    <t>区　　　　　　　　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</si>
  <si>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</si>
  <si>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</si>
  <si>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</si>
  <si>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</si>
  <si>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</si>
  <si>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</si>
  <si>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</si>
  <si>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</si>
  <si>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</si>
  <si>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</si>
  <si>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</si>
  <si>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</si>
  <si>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</si>
  <si>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（３）　歳出（性質別）</t>
  </si>
  <si>
    <t>義務的経費</t>
  </si>
  <si>
    <t>人件費</t>
  </si>
  <si>
    <t xml:space="preserve">  うち職員給</t>
  </si>
  <si>
    <t xml:space="preserve">    うち退職手当</t>
  </si>
  <si>
    <t>扶助費</t>
  </si>
  <si>
    <t>公債費</t>
  </si>
  <si>
    <t>計</t>
  </si>
  <si>
    <t>投資的経費</t>
  </si>
  <si>
    <t>普通建設事業費</t>
  </si>
  <si>
    <t>災害復旧事業費</t>
  </si>
  <si>
    <t>失業対策事業費</t>
  </si>
  <si>
    <t>その他の経費</t>
  </si>
  <si>
    <t>物件費</t>
  </si>
  <si>
    <t>維持補修費</t>
  </si>
  <si>
    <t>補助費等</t>
  </si>
  <si>
    <t>積立金</t>
  </si>
  <si>
    <t>投資及び出資金</t>
  </si>
  <si>
    <t>貸付金</t>
  </si>
  <si>
    <t>繰出金</t>
  </si>
  <si>
    <t>予備費</t>
  </si>
  <si>
    <t>合　　　　　　　　　計</t>
  </si>
  <si>
    <t>（４）　市町村税の内訳</t>
  </si>
  <si>
    <t>市町村民税</t>
  </si>
  <si>
    <t>個人市町村民税</t>
  </si>
  <si>
    <t>個人均等割</t>
  </si>
  <si>
    <t>所得割</t>
  </si>
  <si>
    <t>法人市町村民税</t>
  </si>
  <si>
    <t>法人均等割</t>
  </si>
  <si>
    <t>法人税割</t>
  </si>
  <si>
    <t>固定資産税</t>
  </si>
  <si>
    <t>軽自動車税</t>
  </si>
  <si>
    <t>たばこ税</t>
  </si>
  <si>
    <t>都市計画税</t>
  </si>
  <si>
    <t>（５）　繰入金の内訳</t>
  </si>
  <si>
    <t>内訳</t>
  </si>
  <si>
    <t>財政調整基金繰入金</t>
  </si>
  <si>
    <t>減債基金繰入金</t>
  </si>
  <si>
    <t>その他特定目的基金繰入金</t>
  </si>
  <si>
    <t>他会計繰入金</t>
  </si>
  <si>
    <t>（６）　市町村債の内訳</t>
  </si>
  <si>
    <t>総務債</t>
  </si>
  <si>
    <t>民生債</t>
  </si>
  <si>
    <t>衛生債</t>
  </si>
  <si>
    <t>土木債</t>
  </si>
  <si>
    <t>教育債</t>
  </si>
  <si>
    <t>その他</t>
  </si>
  <si>
    <t>うち退職手当債</t>
  </si>
  <si>
    <t>小計（1～6）</t>
  </si>
  <si>
    <t>臨時財政対策債</t>
  </si>
  <si>
    <t>合計</t>
  </si>
  <si>
    <t>（７）　普通建設事業費の内訳</t>
  </si>
  <si>
    <t>国庫補助事業費</t>
  </si>
  <si>
    <t>国直轄事業負担金</t>
  </si>
  <si>
    <t>単独事業費</t>
  </si>
  <si>
    <t>（８）　積立金の内訳</t>
  </si>
  <si>
    <t>財政調整基金積立金</t>
  </si>
  <si>
    <t>減債基金積立金</t>
  </si>
  <si>
    <t>その他特定目的基金積立金</t>
  </si>
  <si>
    <r>
      <t>（９）　予算総額</t>
    </r>
    <r>
      <rPr>
        <b/>
        <sz val="18"/>
        <rFont val="ＭＳ Ｐゴシック"/>
        <family val="3"/>
      </rPr>
      <t>の市町村別明細</t>
    </r>
  </si>
  <si>
    <t>(単位：千円)</t>
  </si>
  <si>
    <t>増減額</t>
  </si>
  <si>
    <t>　(参考)</t>
  </si>
  <si>
    <t>番号</t>
  </si>
  <si>
    <t>団体名</t>
  </si>
  <si>
    <t>普通会計当初予算額</t>
  </si>
  <si>
    <t>(A)-(B)</t>
  </si>
  <si>
    <t>(Ｃ)/(B)</t>
  </si>
  <si>
    <t>備考</t>
  </si>
  <si>
    <t>　　　(Ｃ)</t>
  </si>
  <si>
    <t>(Ｄ)</t>
  </si>
  <si>
    <t>一般会計当初予算額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</si>
  <si>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</si>
  <si>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</si>
  <si>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</si>
  <si>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</si>
  <si>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</si>
  <si>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</si>
  <si>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</si>
  <si>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</si>
  <si>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</si>
  <si>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</si>
  <si>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</si>
  <si>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</si>
  <si>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</si>
  <si>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</si>
  <si>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</si>
  <si>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</si>
  <si>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</si>
  <si>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</si>
  <si>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</si>
  <si>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</si>
  <si>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</si>
  <si>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</si>
  <si>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</si>
  <si>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</si>
  <si>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</si>
  <si>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</si>
  <si>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</si>
  <si>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</si>
  <si>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</si>
  <si>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</si>
  <si>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</si>
  <si>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</si>
  <si>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</si>
  <si>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</si>
  <si>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</si>
  <si>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</si>
  <si>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</si>
  <si>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</si>
  <si>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</si>
  <si>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　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</si>
  <si>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</si>
  <si>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</si>
  <si>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</si>
  <si>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</si>
  <si>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</si>
  <si>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</si>
  <si>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</si>
  <si>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</si>
  <si>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</si>
  <si>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</si>
  <si>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</si>
  <si>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</si>
  <si>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</si>
  <si>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</si>
  <si>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</si>
  <si>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</si>
  <si>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</si>
  <si>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</si>
  <si>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</si>
  <si>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</si>
  <si>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</si>
  <si>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</si>
  <si>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</si>
  <si>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　村　　計</t>
  </si>
  <si>
    <t>県　　　　　　計</t>
  </si>
  <si>
    <t>白岡市</t>
  </si>
  <si>
    <t>-</t>
  </si>
  <si>
    <t>　※１　　　　　　　　(Ａ)</t>
  </si>
  <si>
    <t>※１　　　　 　　　　　　(Ｂ)</t>
  </si>
  <si>
    <t>平成２７年度当初予算額</t>
  </si>
  <si>
    <t>平成２８年度当初予算額</t>
  </si>
  <si>
    <t>平成２７年度当初予算額</t>
  </si>
  <si>
    <t>平成２７年度当初予算額</t>
  </si>
  <si>
    <t>平成２８年度</t>
  </si>
  <si>
    <t>平成２７年度</t>
  </si>
  <si>
    <t xml:space="preserve">※１　平成２７・２８年度普通会計当初予算額については、全団体本予算となっている。
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</si>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</sst>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#,##0.0%;&quot;▲ &quot;#,##0.0%"/>
    <numFmt numFmtId="180" formatCode="0.0%"/>
    <numFmt numFmtId="181" formatCode="&quot;平&quot;&quot;成&quot;0&quot;年&quot;&quot;度&quot;"/>
    <numFmt numFmtId="182" formatCode="0.0;&quot;▲ &quot;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28"/>
      <name val="ＭＳ 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>
        <color indexed="63"/>
      </bottom>
    </border>
    <border>
      <left style="thin"/>
      <right/>
      <top style="dotted"/>
      <bottom/>
    </border>
    <border>
      <left style="thin"/>
      <right/>
      <top/>
      <bottom style="dotted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>
        <color indexed="63"/>
      </right>
      <top/>
      <bottom style="dott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/>
      <right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4" fillId="0" borderId="0" xfId="66" applyFont="1" applyFill="1">
      <alignment vertical="center"/>
      <protection/>
    </xf>
    <xf numFmtId="0" fontId="5" fillId="0" borderId="0" xfId="66" applyFont="1" applyFill="1">
      <alignment vertical="center"/>
      <protection/>
    </xf>
    <xf numFmtId="176" fontId="4" fillId="0" borderId="0" xfId="66" applyNumberFormat="1" applyFont="1" applyFill="1" applyAlignment="1">
      <alignment/>
      <protection/>
    </xf>
    <xf numFmtId="176" fontId="4" fillId="0" borderId="0" xfId="66" applyNumberFormat="1" applyFont="1" applyFill="1">
      <alignment vertical="center"/>
      <protection/>
    </xf>
    <xf numFmtId="0" fontId="6" fillId="0" borderId="0" xfId="66" applyFont="1" applyFill="1">
      <alignment vertical="center"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horizontal="right"/>
      <protection/>
    </xf>
    <xf numFmtId="0" fontId="7" fillId="0" borderId="0" xfId="66" applyFont="1" applyFill="1">
      <alignment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176" fontId="4" fillId="0" borderId="10" xfId="66" applyNumberFormat="1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>
      <alignment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>
      <alignment vertical="center"/>
      <protection/>
    </xf>
    <xf numFmtId="177" fontId="4" fillId="0" borderId="15" xfId="66" applyNumberFormat="1" applyFont="1" applyFill="1" applyBorder="1">
      <alignment vertical="center"/>
      <protection/>
    </xf>
    <xf numFmtId="177" fontId="4" fillId="0" borderId="17" xfId="66" applyNumberFormat="1" applyFont="1" applyFill="1" applyBorder="1">
      <alignment vertical="center"/>
      <protection/>
    </xf>
    <xf numFmtId="177" fontId="4" fillId="0" borderId="18" xfId="66" applyNumberFormat="1" applyFont="1" applyFill="1" applyBorder="1">
      <alignment vertical="center"/>
      <protection/>
    </xf>
    <xf numFmtId="179" fontId="4" fillId="0" borderId="18" xfId="66" applyNumberFormat="1" applyFont="1" applyFill="1" applyBorder="1">
      <alignment vertical="center"/>
      <protection/>
    </xf>
    <xf numFmtId="177" fontId="4" fillId="0" borderId="18" xfId="51" applyNumberFormat="1" applyFont="1" applyFill="1" applyBorder="1" applyAlignment="1">
      <alignment vertical="center"/>
    </xf>
    <xf numFmtId="179" fontId="4" fillId="0" borderId="16" xfId="66" applyNumberFormat="1" applyFont="1" applyFill="1" applyBorder="1" applyAlignment="1">
      <alignment horizontal="right" vertical="center"/>
      <protection/>
    </xf>
    <xf numFmtId="0" fontId="4" fillId="0" borderId="19" xfId="66" applyFont="1" applyFill="1" applyBorder="1">
      <alignment vertical="center"/>
      <protection/>
    </xf>
    <xf numFmtId="0" fontId="4" fillId="0" borderId="20" xfId="66" applyFont="1" applyFill="1" applyBorder="1" applyAlignment="1">
      <alignment horizontal="distributed" vertical="center"/>
      <protection/>
    </xf>
    <xf numFmtId="0" fontId="4" fillId="0" borderId="21" xfId="66" applyFont="1" applyFill="1" applyBorder="1">
      <alignment vertical="center"/>
      <protection/>
    </xf>
    <xf numFmtId="177" fontId="4" fillId="0" borderId="20" xfId="66" applyNumberFormat="1" applyFont="1" applyFill="1" applyBorder="1">
      <alignment vertical="center"/>
      <protection/>
    </xf>
    <xf numFmtId="177" fontId="4" fillId="0" borderId="22" xfId="66" applyNumberFormat="1" applyFont="1" applyFill="1" applyBorder="1">
      <alignment vertical="center"/>
      <protection/>
    </xf>
    <xf numFmtId="0" fontId="4" fillId="0" borderId="20" xfId="66" applyFont="1" applyFill="1" applyBorder="1" applyAlignment="1">
      <alignment horizontal="distributed" vertical="center" wrapText="1"/>
      <protection/>
    </xf>
    <xf numFmtId="0" fontId="4" fillId="0" borderId="20" xfId="66" applyFont="1" applyFill="1" applyBorder="1" applyAlignment="1">
      <alignment horizontal="distributed" vertical="center" wrapText="1" shrinkToFit="1"/>
      <protection/>
    </xf>
    <xf numFmtId="0" fontId="4" fillId="0" borderId="23" xfId="66" applyFont="1" applyFill="1" applyBorder="1">
      <alignment vertical="center"/>
      <protection/>
    </xf>
    <xf numFmtId="0" fontId="4" fillId="0" borderId="24" xfId="66" applyFont="1" applyFill="1" applyBorder="1" applyAlignment="1">
      <alignment horizontal="distributed" vertical="center"/>
      <protection/>
    </xf>
    <xf numFmtId="0" fontId="4" fillId="0" borderId="25" xfId="66" applyFont="1" applyFill="1" applyBorder="1">
      <alignment vertical="center"/>
      <protection/>
    </xf>
    <xf numFmtId="177" fontId="4" fillId="0" borderId="24" xfId="66" applyNumberFormat="1" applyFont="1" applyFill="1" applyBorder="1">
      <alignment vertical="center"/>
      <protection/>
    </xf>
    <xf numFmtId="0" fontId="4" fillId="0" borderId="26" xfId="66" applyFont="1" applyFill="1" applyBorder="1">
      <alignment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28" xfId="66" applyFont="1" applyFill="1" applyBorder="1">
      <alignment vertical="center"/>
      <protection/>
    </xf>
    <xf numFmtId="177" fontId="4" fillId="0" borderId="27" xfId="66" applyNumberFormat="1" applyFont="1" applyFill="1" applyBorder="1">
      <alignment vertical="center"/>
      <protection/>
    </xf>
    <xf numFmtId="177" fontId="4" fillId="0" borderId="29" xfId="66" applyNumberFormat="1" applyFont="1" applyFill="1" applyBorder="1">
      <alignment vertical="center"/>
      <protection/>
    </xf>
    <xf numFmtId="179" fontId="4" fillId="0" borderId="29" xfId="66" applyNumberFormat="1" applyFont="1" applyFill="1" applyBorder="1">
      <alignment vertical="center"/>
      <protection/>
    </xf>
    <xf numFmtId="177" fontId="4" fillId="0" borderId="30" xfId="66" applyNumberFormat="1" applyFont="1" applyFill="1" applyBorder="1">
      <alignment vertical="center"/>
      <protection/>
    </xf>
    <xf numFmtId="179" fontId="4" fillId="0" borderId="28" xfId="66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right"/>
      <protection/>
    </xf>
    <xf numFmtId="0" fontId="4" fillId="0" borderId="0" xfId="62" applyFont="1" applyFill="1">
      <alignment/>
      <protection/>
    </xf>
    <xf numFmtId="0" fontId="9" fillId="0" borderId="0" xfId="66" applyFont="1" applyFill="1">
      <alignment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>
      <alignment vertical="center"/>
      <protection/>
    </xf>
    <xf numFmtId="179" fontId="4" fillId="0" borderId="31" xfId="66" applyNumberFormat="1" applyFont="1" applyFill="1" applyBorder="1">
      <alignment vertical="center"/>
      <protection/>
    </xf>
    <xf numFmtId="0" fontId="4" fillId="0" borderId="17" xfId="66" applyFont="1" applyFill="1" applyBorder="1">
      <alignment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0" xfId="66" applyFont="1" applyFill="1" applyBorder="1">
      <alignment vertical="center"/>
      <protection/>
    </xf>
    <xf numFmtId="0" fontId="4" fillId="0" borderId="22" xfId="66" applyFont="1" applyFill="1" applyBorder="1">
      <alignment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>
      <alignment vertical="center"/>
      <protection/>
    </xf>
    <xf numFmtId="0" fontId="4" fillId="0" borderId="32" xfId="66" applyFont="1" applyFill="1" applyBorder="1">
      <alignment vertical="center"/>
      <protection/>
    </xf>
    <xf numFmtId="0" fontId="4" fillId="0" borderId="34" xfId="66" applyFont="1" applyFill="1" applyBorder="1">
      <alignment vertical="center"/>
      <protection/>
    </xf>
    <xf numFmtId="0" fontId="10" fillId="0" borderId="0" xfId="66" applyFont="1" applyFill="1">
      <alignment vertical="center"/>
      <protection/>
    </xf>
    <xf numFmtId="0" fontId="4" fillId="0" borderId="27" xfId="66" applyFont="1" applyFill="1" applyBorder="1">
      <alignment vertical="center"/>
      <protection/>
    </xf>
    <xf numFmtId="177" fontId="4" fillId="0" borderId="29" xfId="51" applyNumberFormat="1" applyFont="1" applyFill="1" applyBorder="1" applyAlignment="1">
      <alignment vertical="center"/>
    </xf>
    <xf numFmtId="0" fontId="4" fillId="0" borderId="0" xfId="66" applyFont="1" applyFill="1" applyBorder="1">
      <alignment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35" xfId="66" applyFont="1" applyFill="1" applyBorder="1">
      <alignment vertical="center"/>
      <protection/>
    </xf>
    <xf numFmtId="0" fontId="4" fillId="0" borderId="36" xfId="66" applyFont="1" applyFill="1" applyBorder="1" applyAlignment="1">
      <alignment horizontal="distributed" vertical="center"/>
      <protection/>
    </xf>
    <xf numFmtId="0" fontId="4" fillId="0" borderId="37" xfId="66" applyFont="1" applyFill="1" applyBorder="1">
      <alignment vertical="center"/>
      <protection/>
    </xf>
    <xf numFmtId="0" fontId="4" fillId="0" borderId="36" xfId="66" applyFont="1" applyFill="1" applyBorder="1">
      <alignment vertical="center"/>
      <protection/>
    </xf>
    <xf numFmtId="177" fontId="4" fillId="0" borderId="38" xfId="66" applyNumberFormat="1" applyFont="1" applyFill="1" applyBorder="1">
      <alignment vertical="center"/>
      <protection/>
    </xf>
    <xf numFmtId="179" fontId="4" fillId="0" borderId="38" xfId="66" applyNumberFormat="1" applyFont="1" applyFill="1" applyBorder="1">
      <alignment vertical="center"/>
      <protection/>
    </xf>
    <xf numFmtId="179" fontId="4" fillId="0" borderId="37" xfId="66" applyNumberFormat="1" applyFont="1" applyFill="1" applyBorder="1" applyAlignment="1">
      <alignment horizontal="right" vertical="center"/>
      <protection/>
    </xf>
    <xf numFmtId="0" fontId="4" fillId="0" borderId="39" xfId="66" applyFont="1" applyFill="1" applyBorder="1">
      <alignment vertical="center"/>
      <protection/>
    </xf>
    <xf numFmtId="0" fontId="4" fillId="0" borderId="40" xfId="66" applyFont="1" applyFill="1" applyBorder="1" applyAlignment="1">
      <alignment horizontal="distributed" vertical="center"/>
      <protection/>
    </xf>
    <xf numFmtId="0" fontId="4" fillId="0" borderId="41" xfId="66" applyFont="1" applyFill="1" applyBorder="1">
      <alignment vertical="center"/>
      <protection/>
    </xf>
    <xf numFmtId="0" fontId="4" fillId="0" borderId="42" xfId="66" applyFont="1" applyFill="1" applyBorder="1">
      <alignment vertical="center"/>
      <protection/>
    </xf>
    <xf numFmtId="0" fontId="4" fillId="0" borderId="43" xfId="66" applyFont="1" applyFill="1" applyBorder="1" applyAlignment="1">
      <alignment horizontal="distributed" vertical="center"/>
      <protection/>
    </xf>
    <xf numFmtId="0" fontId="4" fillId="0" borderId="44" xfId="66" applyFont="1" applyFill="1" applyBorder="1">
      <alignment vertical="center"/>
      <protection/>
    </xf>
    <xf numFmtId="0" fontId="4" fillId="0" borderId="45" xfId="66" applyFont="1" applyFill="1" applyBorder="1" applyAlignment="1">
      <alignment horizontal="center" vertical="center"/>
      <protection/>
    </xf>
    <xf numFmtId="178" fontId="4" fillId="0" borderId="18" xfId="66" applyNumberFormat="1" applyFont="1" applyFill="1" applyBorder="1">
      <alignment vertical="center"/>
      <protection/>
    </xf>
    <xf numFmtId="176" fontId="4" fillId="0" borderId="17" xfId="66" applyNumberFormat="1" applyFont="1" applyFill="1" applyBorder="1">
      <alignment vertical="center"/>
      <protection/>
    </xf>
    <xf numFmtId="0" fontId="4" fillId="0" borderId="46" xfId="66" applyFont="1" applyFill="1" applyBorder="1">
      <alignment vertical="center"/>
      <protection/>
    </xf>
    <xf numFmtId="0" fontId="4" fillId="0" borderId="47" xfId="66" applyFont="1" applyFill="1" applyBorder="1">
      <alignment vertical="center"/>
      <protection/>
    </xf>
    <xf numFmtId="0" fontId="4" fillId="0" borderId="48" xfId="66" applyFont="1" applyFill="1" applyBorder="1">
      <alignment vertical="center"/>
      <protection/>
    </xf>
    <xf numFmtId="0" fontId="4" fillId="0" borderId="49" xfId="66" applyFont="1" applyFill="1" applyBorder="1">
      <alignment vertical="center"/>
      <protection/>
    </xf>
    <xf numFmtId="178" fontId="4" fillId="0" borderId="29" xfId="66" applyNumberFormat="1" applyFont="1" applyFill="1" applyBorder="1">
      <alignment vertical="center"/>
      <protection/>
    </xf>
    <xf numFmtId="176" fontId="4" fillId="0" borderId="30" xfId="66" applyNumberFormat="1" applyFont="1" applyFill="1" applyBorder="1">
      <alignment vertical="center"/>
      <protection/>
    </xf>
    <xf numFmtId="176" fontId="7" fillId="0" borderId="0" xfId="66" applyNumberFormat="1" applyFont="1" applyFill="1">
      <alignment vertical="center"/>
      <protection/>
    </xf>
    <xf numFmtId="0" fontId="4" fillId="0" borderId="50" xfId="66" applyFont="1" applyFill="1" applyBorder="1">
      <alignment vertical="center"/>
      <protection/>
    </xf>
    <xf numFmtId="0" fontId="4" fillId="0" borderId="51" xfId="66" applyFont="1" applyFill="1" applyBorder="1">
      <alignment vertical="center"/>
      <protection/>
    </xf>
    <xf numFmtId="0" fontId="4" fillId="0" borderId="52" xfId="66" applyFont="1" applyFill="1" applyBorder="1">
      <alignment vertical="center"/>
      <protection/>
    </xf>
    <xf numFmtId="178" fontId="4" fillId="0" borderId="53" xfId="66" applyNumberFormat="1" applyFont="1" applyFill="1" applyBorder="1">
      <alignment vertical="center"/>
      <protection/>
    </xf>
    <xf numFmtId="176" fontId="4" fillId="0" borderId="54" xfId="66" applyNumberFormat="1" applyFont="1" applyFill="1" applyBorder="1">
      <alignment vertical="center"/>
      <protection/>
    </xf>
    <xf numFmtId="177" fontId="4" fillId="0" borderId="53" xfId="66" applyNumberFormat="1" applyFont="1" applyFill="1" applyBorder="1">
      <alignment vertical="center"/>
      <protection/>
    </xf>
    <xf numFmtId="179" fontId="4" fillId="0" borderId="51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176" fontId="4" fillId="0" borderId="0" xfId="66" applyNumberFormat="1" applyFont="1" applyFill="1" applyBorder="1">
      <alignment vertical="center"/>
      <protection/>
    </xf>
    <xf numFmtId="180" fontId="4" fillId="0" borderId="0" xfId="66" applyNumberFormat="1" applyFont="1" applyFill="1" applyBorder="1">
      <alignment vertical="center"/>
      <protection/>
    </xf>
    <xf numFmtId="0" fontId="7" fillId="0" borderId="0" xfId="66" applyFont="1" applyFill="1" applyBorder="1">
      <alignment vertical="center"/>
      <protection/>
    </xf>
    <xf numFmtId="0" fontId="4" fillId="0" borderId="55" xfId="66" applyFont="1" applyFill="1" applyBorder="1" applyAlignment="1">
      <alignment horizontal="center" vertical="center"/>
      <protection/>
    </xf>
    <xf numFmtId="178" fontId="4" fillId="0" borderId="56" xfId="66" applyNumberFormat="1" applyFont="1" applyFill="1" applyBorder="1">
      <alignment vertical="center"/>
      <protection/>
    </xf>
    <xf numFmtId="0" fontId="4" fillId="0" borderId="57" xfId="66" applyFont="1" applyFill="1" applyBorder="1" applyAlignment="1">
      <alignment horizontal="center" vertical="center"/>
      <protection/>
    </xf>
    <xf numFmtId="0" fontId="4" fillId="0" borderId="57" xfId="66" applyFont="1" applyFill="1" applyBorder="1">
      <alignment vertical="center"/>
      <protection/>
    </xf>
    <xf numFmtId="178" fontId="4" fillId="0" borderId="38" xfId="66" applyNumberFormat="1" applyFont="1" applyFill="1" applyBorder="1">
      <alignment vertical="center"/>
      <protection/>
    </xf>
    <xf numFmtId="176" fontId="4" fillId="0" borderId="35" xfId="66" applyNumberFormat="1" applyFont="1" applyFill="1" applyBorder="1">
      <alignment vertical="center"/>
      <protection/>
    </xf>
    <xf numFmtId="0" fontId="4" fillId="0" borderId="26" xfId="66" applyFont="1" applyFill="1" applyBorder="1" applyAlignment="1">
      <alignment horizontal="center" vertical="center"/>
      <protection/>
    </xf>
    <xf numFmtId="0" fontId="4" fillId="0" borderId="27" xfId="66" applyFont="1" applyFill="1" applyBorder="1" applyAlignment="1">
      <alignment horizontal="distributed" vertical="center"/>
      <protection/>
    </xf>
    <xf numFmtId="0" fontId="4" fillId="0" borderId="52" xfId="66" applyFont="1" applyFill="1" applyBorder="1" applyAlignment="1">
      <alignment horizontal="distributed" vertical="center"/>
      <protection/>
    </xf>
    <xf numFmtId="0" fontId="11" fillId="0" borderId="0" xfId="66" applyFont="1" applyFill="1">
      <alignment vertical="center"/>
      <protection/>
    </xf>
    <xf numFmtId="0" fontId="12" fillId="0" borderId="0" xfId="66" applyFont="1" applyFill="1">
      <alignment vertical="center"/>
      <protection/>
    </xf>
    <xf numFmtId="0" fontId="12" fillId="0" borderId="0" xfId="66" applyFont="1" applyFill="1" applyBorder="1">
      <alignment vertical="center"/>
      <protection/>
    </xf>
    <xf numFmtId="0" fontId="12" fillId="0" borderId="0" xfId="66" applyFont="1" applyFill="1" applyAlignment="1">
      <alignment horizontal="right"/>
      <protection/>
    </xf>
    <xf numFmtId="0" fontId="13" fillId="0" borderId="58" xfId="66" applyFont="1" applyFill="1" applyBorder="1">
      <alignment vertical="center"/>
      <protection/>
    </xf>
    <xf numFmtId="0" fontId="12" fillId="0" borderId="59" xfId="66" applyFont="1" applyFill="1" applyBorder="1">
      <alignment vertical="center"/>
      <protection/>
    </xf>
    <xf numFmtId="0" fontId="12" fillId="0" borderId="59" xfId="66" applyNumberFormat="1" applyFont="1" applyFill="1" applyBorder="1" applyAlignment="1">
      <alignment horizontal="center" vertical="center"/>
      <protection/>
    </xf>
    <xf numFmtId="0" fontId="12" fillId="0" borderId="59" xfId="66" applyFont="1" applyFill="1" applyBorder="1" applyAlignment="1">
      <alignment horizontal="center" vertical="center"/>
      <protection/>
    </xf>
    <xf numFmtId="181" fontId="12" fillId="0" borderId="59" xfId="66" applyNumberFormat="1" applyFont="1" applyFill="1" applyBorder="1" applyAlignment="1">
      <alignment horizontal="left" vertical="center"/>
      <protection/>
    </xf>
    <xf numFmtId="0" fontId="12" fillId="0" borderId="60" xfId="66" applyFont="1" applyFill="1" applyBorder="1">
      <alignment vertical="center"/>
      <protection/>
    </xf>
    <xf numFmtId="0" fontId="12" fillId="0" borderId="61" xfId="66" applyFont="1" applyFill="1" applyBorder="1" applyAlignment="1">
      <alignment horizontal="center" vertical="center"/>
      <protection/>
    </xf>
    <xf numFmtId="0" fontId="12" fillId="0" borderId="62" xfId="66" applyFont="1" applyFill="1" applyBorder="1" applyAlignment="1">
      <alignment horizontal="center" vertical="center"/>
      <protection/>
    </xf>
    <xf numFmtId="0" fontId="12" fillId="0" borderId="62" xfId="66" applyFont="1" applyFill="1" applyBorder="1" applyAlignment="1" applyProtection="1">
      <alignment horizontal="center"/>
      <protection/>
    </xf>
    <xf numFmtId="0" fontId="12" fillId="0" borderId="56" xfId="66" applyNumberFormat="1" applyFont="1" applyFill="1" applyBorder="1" applyAlignment="1">
      <alignment horizontal="left" vertical="center"/>
      <protection/>
    </xf>
    <xf numFmtId="0" fontId="12" fillId="0" borderId="63" xfId="66" applyFont="1" applyFill="1" applyBorder="1" applyAlignment="1">
      <alignment horizontal="center" vertical="center"/>
      <protection/>
    </xf>
    <xf numFmtId="0" fontId="12" fillId="0" borderId="64" xfId="66" applyFont="1" applyFill="1" applyBorder="1">
      <alignment vertical="center"/>
      <protection/>
    </xf>
    <xf numFmtId="0" fontId="12" fillId="0" borderId="65" xfId="66" applyFont="1" applyFill="1" applyBorder="1" applyAlignment="1">
      <alignment vertical="center" shrinkToFit="1"/>
      <protection/>
    </xf>
    <xf numFmtId="0" fontId="12" fillId="0" borderId="65" xfId="66" applyFont="1" applyFill="1" applyBorder="1" applyAlignment="1" applyProtection="1">
      <alignment horizontal="left"/>
      <protection/>
    </xf>
    <xf numFmtId="0" fontId="12" fillId="0" borderId="65" xfId="66" applyFont="1" applyFill="1" applyBorder="1" applyAlignment="1" applyProtection="1">
      <alignment horizontal="right"/>
      <protection/>
    </xf>
    <xf numFmtId="0" fontId="12" fillId="0" borderId="65" xfId="66" applyFont="1" applyFill="1" applyBorder="1" applyAlignment="1" applyProtection="1">
      <alignment horizontal="left" shrinkToFit="1"/>
      <protection/>
    </xf>
    <xf numFmtId="0" fontId="12" fillId="0" borderId="66" xfId="66" applyFont="1" applyFill="1" applyBorder="1">
      <alignment vertical="center"/>
      <protection/>
    </xf>
    <xf numFmtId="178" fontId="12" fillId="0" borderId="61" xfId="66" applyNumberFormat="1" applyFont="1" applyFill="1" applyBorder="1">
      <alignment vertical="center"/>
      <protection/>
    </xf>
    <xf numFmtId="178" fontId="12" fillId="0" borderId="62" xfId="66" applyNumberFormat="1" applyFont="1" applyFill="1" applyBorder="1">
      <alignment vertical="center"/>
      <protection/>
    </xf>
    <xf numFmtId="177" fontId="12" fillId="0" borderId="62" xfId="66" applyNumberFormat="1" applyFont="1" applyFill="1" applyBorder="1">
      <alignment vertical="center"/>
      <protection/>
    </xf>
    <xf numFmtId="179" fontId="12" fillId="0" borderId="62" xfId="66" applyNumberFormat="1" applyFont="1" applyFill="1" applyBorder="1" applyAlignment="1">
      <alignment horizontal="right" vertical="center"/>
      <protection/>
    </xf>
    <xf numFmtId="178" fontId="12" fillId="0" borderId="56" xfId="66" applyNumberFormat="1" applyFont="1" applyFill="1" applyBorder="1">
      <alignment vertical="center"/>
      <protection/>
    </xf>
    <xf numFmtId="0" fontId="12" fillId="0" borderId="63" xfId="66" applyFont="1" applyFill="1" applyBorder="1">
      <alignment vertical="center"/>
      <protection/>
    </xf>
    <xf numFmtId="178" fontId="12" fillId="0" borderId="67" xfId="66" applyNumberFormat="1" applyFont="1" applyFill="1" applyBorder="1">
      <alignment vertical="center"/>
      <protection/>
    </xf>
    <xf numFmtId="178" fontId="12" fillId="0" borderId="68" xfId="66" applyNumberFormat="1" applyFont="1" applyFill="1" applyBorder="1">
      <alignment vertical="center"/>
      <protection/>
    </xf>
    <xf numFmtId="177" fontId="12" fillId="0" borderId="68" xfId="66" applyNumberFormat="1" applyFont="1" applyFill="1" applyBorder="1">
      <alignment vertical="center"/>
      <protection/>
    </xf>
    <xf numFmtId="179" fontId="12" fillId="0" borderId="68" xfId="66" applyNumberFormat="1" applyFont="1" applyFill="1" applyBorder="1" applyAlignment="1">
      <alignment horizontal="right" vertical="center"/>
      <protection/>
    </xf>
    <xf numFmtId="178" fontId="12" fillId="0" borderId="69" xfId="66" applyNumberFormat="1" applyFont="1" applyFill="1" applyBorder="1">
      <alignment vertical="center"/>
      <protection/>
    </xf>
    <xf numFmtId="0" fontId="12" fillId="0" borderId="70" xfId="66" applyFont="1" applyFill="1" applyBorder="1">
      <alignment vertical="center"/>
      <protection/>
    </xf>
    <xf numFmtId="178" fontId="12" fillId="0" borderId="62" xfId="66" applyNumberFormat="1" applyFont="1" applyFill="1" applyBorder="1" applyAlignment="1">
      <alignment vertical="center" shrinkToFit="1"/>
      <protection/>
    </xf>
    <xf numFmtId="178" fontId="12" fillId="0" borderId="71" xfId="66" applyNumberFormat="1" applyFont="1" applyFill="1" applyBorder="1">
      <alignment vertical="center"/>
      <protection/>
    </xf>
    <xf numFmtId="178" fontId="12" fillId="0" borderId="72" xfId="66" applyNumberFormat="1" applyFont="1" applyFill="1" applyBorder="1">
      <alignment vertical="center"/>
      <protection/>
    </xf>
    <xf numFmtId="177" fontId="12" fillId="0" borderId="72" xfId="66" applyNumberFormat="1" applyFont="1" applyFill="1" applyBorder="1">
      <alignment vertical="center"/>
      <protection/>
    </xf>
    <xf numFmtId="179" fontId="12" fillId="0" borderId="72" xfId="66" applyNumberFormat="1" applyFont="1" applyFill="1" applyBorder="1" applyAlignment="1">
      <alignment horizontal="right" vertical="center"/>
      <protection/>
    </xf>
    <xf numFmtId="178" fontId="12" fillId="0" borderId="73" xfId="66" applyNumberFormat="1" applyFont="1" applyFill="1" applyBorder="1">
      <alignment vertical="center"/>
      <protection/>
    </xf>
    <xf numFmtId="0" fontId="12" fillId="0" borderId="74" xfId="66" applyFont="1" applyFill="1" applyBorder="1">
      <alignment vertical="center"/>
      <protection/>
    </xf>
    <xf numFmtId="178" fontId="12" fillId="0" borderId="75" xfId="66" applyNumberFormat="1" applyFont="1" applyFill="1" applyBorder="1">
      <alignment vertical="center"/>
      <protection/>
    </xf>
    <xf numFmtId="0" fontId="12" fillId="0" borderId="76" xfId="66" applyFont="1" applyFill="1" applyBorder="1">
      <alignment vertical="center"/>
      <protection/>
    </xf>
    <xf numFmtId="0" fontId="12" fillId="0" borderId="0" xfId="66" applyFont="1" applyFill="1" applyAlignment="1">
      <alignment vertical="center"/>
      <protection/>
    </xf>
    <xf numFmtId="180" fontId="4" fillId="0" borderId="18" xfId="66" applyNumberFormat="1" applyFont="1" applyFill="1" applyBorder="1">
      <alignment vertical="center"/>
      <protection/>
    </xf>
    <xf numFmtId="180" fontId="4" fillId="0" borderId="29" xfId="66" applyNumberFormat="1" applyFont="1" applyFill="1" applyBorder="1">
      <alignment vertical="center"/>
      <protection/>
    </xf>
    <xf numFmtId="177" fontId="4" fillId="0" borderId="56" xfId="66" applyNumberFormat="1" applyFont="1" applyFill="1" applyBorder="1">
      <alignment vertical="center"/>
      <protection/>
    </xf>
    <xf numFmtId="179" fontId="4" fillId="0" borderId="56" xfId="66" applyNumberFormat="1" applyFont="1" applyFill="1" applyBorder="1">
      <alignment vertical="center"/>
      <protection/>
    </xf>
    <xf numFmtId="177" fontId="4" fillId="0" borderId="77" xfId="66" applyNumberFormat="1" applyFont="1" applyFill="1" applyBorder="1">
      <alignment vertical="center"/>
      <protection/>
    </xf>
    <xf numFmtId="180" fontId="4" fillId="0" borderId="56" xfId="66" applyNumberFormat="1" applyFont="1" applyFill="1" applyBorder="1">
      <alignment vertical="center"/>
      <protection/>
    </xf>
    <xf numFmtId="177" fontId="4" fillId="0" borderId="34" xfId="66" applyNumberFormat="1" applyFont="1" applyFill="1" applyBorder="1">
      <alignment vertical="center"/>
      <protection/>
    </xf>
    <xf numFmtId="177" fontId="4" fillId="0" borderId="56" xfId="51" applyNumberFormat="1" applyFont="1" applyFill="1" applyBorder="1" applyAlignment="1">
      <alignment vertical="center"/>
    </xf>
    <xf numFmtId="179" fontId="4" fillId="0" borderId="78" xfId="66" applyNumberFormat="1" applyFont="1" applyFill="1" applyBorder="1" applyAlignment="1">
      <alignment horizontal="right" vertical="center"/>
      <protection/>
    </xf>
    <xf numFmtId="179" fontId="4" fillId="0" borderId="62" xfId="66" applyNumberFormat="1" applyFont="1" applyFill="1" applyBorder="1">
      <alignment vertical="center"/>
      <protection/>
    </xf>
    <xf numFmtId="0" fontId="4" fillId="0" borderId="77" xfId="66" applyFont="1" applyFill="1" applyBorder="1">
      <alignment vertical="center"/>
      <protection/>
    </xf>
    <xf numFmtId="176" fontId="4" fillId="0" borderId="77" xfId="66" applyNumberFormat="1" applyFont="1" applyFill="1" applyBorder="1">
      <alignment vertical="center"/>
      <protection/>
    </xf>
    <xf numFmtId="38" fontId="47" fillId="0" borderId="0" xfId="49" applyFont="1" applyAlignment="1">
      <alignment vertical="center"/>
    </xf>
    <xf numFmtId="38" fontId="47" fillId="0" borderId="77" xfId="49" applyFont="1" applyBorder="1" applyAlignment="1">
      <alignment vertical="center"/>
    </xf>
    <xf numFmtId="38" fontId="47" fillId="0" borderId="79" xfId="49" applyFont="1" applyBorder="1" applyAlignment="1">
      <alignment vertical="center"/>
    </xf>
    <xf numFmtId="38" fontId="47" fillId="0" borderId="80" xfId="49" applyFont="1" applyBorder="1" applyAlignment="1">
      <alignment vertical="center"/>
    </xf>
    <xf numFmtId="38" fontId="47" fillId="0" borderId="81" xfId="49" applyFont="1" applyBorder="1" applyAlignment="1">
      <alignment vertical="center"/>
    </xf>
    <xf numFmtId="38" fontId="47" fillId="0" borderId="0" xfId="49" applyFont="1" applyBorder="1" applyAlignment="1">
      <alignment vertical="center"/>
    </xf>
    <xf numFmtId="38" fontId="47" fillId="0" borderId="82" xfId="49" applyFont="1" applyBorder="1" applyAlignment="1">
      <alignment vertical="center"/>
    </xf>
    <xf numFmtId="177" fontId="12" fillId="0" borderId="83" xfId="66" applyNumberFormat="1" applyFont="1" applyFill="1" applyBorder="1">
      <alignment vertical="center"/>
      <protection/>
    </xf>
    <xf numFmtId="179" fontId="12" fillId="0" borderId="83" xfId="66" applyNumberFormat="1" applyFont="1" applyFill="1" applyBorder="1" applyAlignment="1">
      <alignment horizontal="right" vertical="center"/>
      <protection/>
    </xf>
    <xf numFmtId="38" fontId="12" fillId="0" borderId="83" xfId="49" applyFont="1" applyFill="1" applyBorder="1" applyAlignment="1">
      <alignment vertical="center"/>
    </xf>
    <xf numFmtId="178" fontId="12" fillId="0" borderId="83" xfId="66" applyNumberFormat="1" applyFont="1" applyFill="1" applyBorder="1">
      <alignment vertical="center"/>
      <protection/>
    </xf>
    <xf numFmtId="178" fontId="4" fillId="0" borderId="84" xfId="66" applyNumberFormat="1" applyFont="1" applyFill="1" applyBorder="1">
      <alignment vertical="center"/>
      <protection/>
    </xf>
    <xf numFmtId="176" fontId="4" fillId="0" borderId="85" xfId="66" applyNumberFormat="1" applyFont="1" applyFill="1" applyBorder="1">
      <alignment vertical="center"/>
      <protection/>
    </xf>
    <xf numFmtId="177" fontId="4" fillId="0" borderId="84" xfId="66" applyNumberFormat="1" applyFont="1" applyFill="1" applyBorder="1">
      <alignment vertical="center"/>
      <protection/>
    </xf>
    <xf numFmtId="179" fontId="4" fillId="0" borderId="86" xfId="66" applyNumberFormat="1" applyFont="1" applyFill="1" applyBorder="1" applyAlignment="1">
      <alignment horizontal="right" vertical="center"/>
      <protection/>
    </xf>
    <xf numFmtId="0" fontId="4" fillId="0" borderId="87" xfId="66" applyFont="1" applyFill="1" applyBorder="1">
      <alignment vertical="center"/>
      <protection/>
    </xf>
    <xf numFmtId="177" fontId="4" fillId="0" borderId="88" xfId="66" applyNumberFormat="1" applyFont="1" applyFill="1" applyBorder="1">
      <alignment vertical="center"/>
      <protection/>
    </xf>
    <xf numFmtId="179" fontId="4" fillId="0" borderId="88" xfId="66" applyNumberFormat="1" applyFont="1" applyFill="1" applyBorder="1">
      <alignment vertical="center"/>
      <protection/>
    </xf>
    <xf numFmtId="0" fontId="4" fillId="0" borderId="89" xfId="66" applyFont="1" applyFill="1" applyBorder="1">
      <alignment vertical="center"/>
      <protection/>
    </xf>
    <xf numFmtId="179" fontId="4" fillId="0" borderId="90" xfId="66" applyNumberFormat="1" applyFont="1" applyFill="1" applyBorder="1" applyAlignment="1">
      <alignment horizontal="right" vertical="center"/>
      <protection/>
    </xf>
    <xf numFmtId="179" fontId="4" fillId="0" borderId="91" xfId="66" applyNumberFormat="1" applyFont="1" applyFill="1" applyBorder="1">
      <alignment vertical="center"/>
      <protection/>
    </xf>
    <xf numFmtId="0" fontId="4" fillId="0" borderId="30" xfId="66" applyFont="1" applyFill="1" applyBorder="1">
      <alignment vertical="center"/>
      <protection/>
    </xf>
    <xf numFmtId="38" fontId="47" fillId="0" borderId="83" xfId="49" applyFont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178" fontId="12" fillId="0" borderId="11" xfId="66" applyNumberFormat="1" applyFont="1" applyFill="1" applyBorder="1">
      <alignment vertical="center"/>
      <protection/>
    </xf>
    <xf numFmtId="177" fontId="12" fillId="0" borderId="11" xfId="66" applyNumberFormat="1" applyFont="1" applyFill="1" applyBorder="1">
      <alignment vertical="center"/>
      <protection/>
    </xf>
    <xf numFmtId="179" fontId="12" fillId="0" borderId="11" xfId="66" applyNumberFormat="1" applyFont="1" applyFill="1" applyBorder="1" applyAlignment="1">
      <alignment horizontal="right" vertical="center"/>
      <protection/>
    </xf>
    <xf numFmtId="178" fontId="12" fillId="0" borderId="13" xfId="66" applyNumberFormat="1" applyFont="1" applyFill="1" applyBorder="1">
      <alignment vertical="center"/>
      <protection/>
    </xf>
    <xf numFmtId="179" fontId="4" fillId="0" borderId="16" xfId="66" applyNumberFormat="1" applyFont="1" applyFill="1" applyBorder="1" applyAlignment="1">
      <alignment horizontal="right" vertical="center" shrinkToFit="1"/>
      <protection/>
    </xf>
    <xf numFmtId="179" fontId="4" fillId="0" borderId="92" xfId="66" applyNumberFormat="1" applyFont="1" applyFill="1" applyBorder="1">
      <alignment vertical="center"/>
      <protection/>
    </xf>
    <xf numFmtId="179" fontId="4" fillId="0" borderId="93" xfId="66" applyNumberFormat="1" applyFont="1" applyFill="1" applyBorder="1">
      <alignment vertical="center"/>
      <protection/>
    </xf>
    <xf numFmtId="179" fontId="14" fillId="0" borderId="16" xfId="66" applyNumberFormat="1" applyFont="1" applyFill="1" applyBorder="1" applyAlignment="1">
      <alignment horizontal="right" vertical="center"/>
      <protection/>
    </xf>
    <xf numFmtId="0" fontId="4" fillId="0" borderId="94" xfId="66" applyFont="1" applyFill="1" applyBorder="1" applyAlignment="1">
      <alignment horizontal="center" vertical="center"/>
      <protection/>
    </xf>
    <xf numFmtId="0" fontId="4" fillId="0" borderId="95" xfId="66" applyFont="1" applyFill="1" applyBorder="1" applyAlignment="1">
      <alignment horizontal="center" vertical="center"/>
      <protection/>
    </xf>
    <xf numFmtId="0" fontId="4" fillId="0" borderId="96" xfId="66" applyFont="1" applyFill="1" applyBorder="1" applyAlignment="1">
      <alignment horizontal="center" vertical="center"/>
      <protection/>
    </xf>
    <xf numFmtId="0" fontId="4" fillId="0" borderId="97" xfId="66" applyFont="1" applyFill="1" applyBorder="1" applyAlignment="1">
      <alignment horizontal="center" vertical="center"/>
      <protection/>
    </xf>
    <xf numFmtId="0" fontId="4" fillId="0" borderId="98" xfId="66" applyFont="1" applyFill="1" applyBorder="1" applyAlignment="1">
      <alignment horizontal="center" vertical="center"/>
      <protection/>
    </xf>
    <xf numFmtId="0" fontId="4" fillId="0" borderId="86" xfId="66" applyFont="1" applyFill="1" applyBorder="1" applyAlignment="1">
      <alignment horizontal="center" vertical="center"/>
      <protection/>
    </xf>
    <xf numFmtId="176" fontId="4" fillId="0" borderId="99" xfId="66" applyNumberFormat="1" applyFont="1" applyFill="1" applyBorder="1" applyAlignment="1">
      <alignment horizontal="center" vertical="center" shrinkToFit="1"/>
      <protection/>
    </xf>
    <xf numFmtId="176" fontId="4" fillId="0" borderId="100" xfId="66" applyNumberFormat="1" applyFont="1" applyFill="1" applyBorder="1" applyAlignment="1">
      <alignment horizontal="center" vertical="center" shrinkToFit="1"/>
      <protection/>
    </xf>
    <xf numFmtId="176" fontId="4" fillId="0" borderId="101" xfId="66" applyNumberFormat="1" applyFont="1" applyFill="1" applyBorder="1" applyAlignment="1">
      <alignment horizontal="center" vertical="center" shrinkToFit="1"/>
      <protection/>
    </xf>
    <xf numFmtId="176" fontId="4" fillId="0" borderId="102" xfId="66" applyNumberFormat="1" applyFont="1" applyFill="1" applyBorder="1" applyAlignment="1">
      <alignment horizontal="center" vertical="center" shrinkToFit="1"/>
      <protection/>
    </xf>
    <xf numFmtId="176" fontId="4" fillId="0" borderId="102" xfId="66" applyNumberFormat="1" applyFont="1" applyFill="1" applyBorder="1" applyAlignment="1">
      <alignment horizontal="center" vertical="center"/>
      <protection/>
    </xf>
    <xf numFmtId="176" fontId="4" fillId="0" borderId="100" xfId="66" applyNumberFormat="1" applyFont="1" applyFill="1" applyBorder="1" applyAlignment="1">
      <alignment horizontal="center" vertical="center"/>
      <protection/>
    </xf>
    <xf numFmtId="176" fontId="4" fillId="0" borderId="103" xfId="66" applyNumberFormat="1" applyFont="1" applyFill="1" applyBorder="1" applyAlignment="1">
      <alignment horizontal="center" vertical="center"/>
      <protection/>
    </xf>
    <xf numFmtId="0" fontId="4" fillId="0" borderId="95" xfId="66" applyFont="1" applyFill="1" applyBorder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center" wrapText="1"/>
      <protection/>
    </xf>
    <xf numFmtId="0" fontId="3" fillId="0" borderId="100" xfId="62" applyFill="1" applyBorder="1" applyAlignment="1">
      <alignment horizontal="center" vertical="center"/>
      <protection/>
    </xf>
    <xf numFmtId="0" fontId="3" fillId="0" borderId="103" xfId="62" applyFill="1" applyBorder="1" applyAlignment="1">
      <alignment horizontal="center" vertical="center"/>
      <protection/>
    </xf>
    <xf numFmtId="0" fontId="4" fillId="0" borderId="104" xfId="66" applyFont="1" applyFill="1" applyBorder="1" applyAlignment="1">
      <alignment horizontal="center" vertical="distributed" textRotation="255" indent="4"/>
      <protection/>
    </xf>
    <xf numFmtId="0" fontId="4" fillId="0" borderId="61" xfId="66" applyFont="1" applyFill="1" applyBorder="1" applyAlignment="1">
      <alignment horizontal="center" vertical="distributed" textRotation="255" indent="4"/>
      <protection/>
    </xf>
    <xf numFmtId="0" fontId="4" fillId="0" borderId="105" xfId="66" applyFont="1" applyFill="1" applyBorder="1" applyAlignment="1">
      <alignment horizontal="center" vertical="distributed" textRotation="255" indent="4"/>
      <protection/>
    </xf>
    <xf numFmtId="0" fontId="4" fillId="0" borderId="58" xfId="66" applyFont="1" applyFill="1" applyBorder="1" applyAlignment="1">
      <alignment horizontal="center" vertical="distributed" textRotation="255" indent="2" shrinkToFit="1"/>
      <protection/>
    </xf>
    <xf numFmtId="0" fontId="4" fillId="0" borderId="61" xfId="66" applyFont="1" applyFill="1" applyBorder="1" applyAlignment="1">
      <alignment horizontal="center" vertical="distributed" textRotation="255" indent="2" shrinkToFit="1"/>
      <protection/>
    </xf>
    <xf numFmtId="0" fontId="4" fillId="0" borderId="106" xfId="66" applyFont="1" applyFill="1" applyBorder="1" applyAlignment="1">
      <alignment horizontal="center" vertical="distributed" textRotation="255" indent="2" shrinkToFit="1"/>
      <protection/>
    </xf>
    <xf numFmtId="0" fontId="4" fillId="0" borderId="104" xfId="66" applyFont="1" applyFill="1" applyBorder="1" applyAlignment="1">
      <alignment horizontal="center" vertical="distributed" textRotation="255" indent="1" shrinkToFit="1"/>
      <protection/>
    </xf>
    <xf numFmtId="0" fontId="4" fillId="0" borderId="61" xfId="66" applyFont="1" applyFill="1" applyBorder="1" applyAlignment="1">
      <alignment horizontal="center" vertical="distributed" textRotation="255" indent="1" shrinkToFit="1"/>
      <protection/>
    </xf>
    <xf numFmtId="0" fontId="4" fillId="0" borderId="106" xfId="66" applyFont="1" applyFill="1" applyBorder="1" applyAlignment="1">
      <alignment horizontal="center" vertical="distributed" textRotation="255" indent="1" shrinkToFit="1"/>
      <protection/>
    </xf>
    <xf numFmtId="0" fontId="4" fillId="0" borderId="107" xfId="66" applyFont="1" applyFill="1" applyBorder="1" applyAlignment="1">
      <alignment horizontal="distributed" vertical="center"/>
      <protection/>
    </xf>
    <xf numFmtId="0" fontId="4" fillId="0" borderId="20" xfId="66" applyFont="1" applyFill="1" applyBorder="1" applyAlignment="1">
      <alignment horizontal="distributed" vertical="center"/>
      <protection/>
    </xf>
    <xf numFmtId="0" fontId="4" fillId="0" borderId="24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108" xfId="66" applyFont="1" applyFill="1" applyBorder="1" applyAlignment="1">
      <alignment horizontal="center" vertical="distributed" textRotation="255" indent="2"/>
      <protection/>
    </xf>
    <xf numFmtId="0" fontId="4" fillId="0" borderId="109" xfId="66" applyFont="1" applyFill="1" applyBorder="1" applyAlignment="1">
      <alignment horizontal="center" vertical="distributed" textRotation="255" indent="2"/>
      <protection/>
    </xf>
    <xf numFmtId="0" fontId="4" fillId="0" borderId="110" xfId="66" applyFont="1" applyFill="1" applyBorder="1" applyAlignment="1">
      <alignment horizontal="center" vertical="distributed" textRotation="255" indent="2"/>
      <protection/>
    </xf>
    <xf numFmtId="0" fontId="4" fillId="0" borderId="52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45" xfId="66" applyFont="1" applyFill="1" applyBorder="1" applyAlignment="1">
      <alignment horizontal="center" vertical="distributed" textRotation="255" indent="3"/>
      <protection/>
    </xf>
    <xf numFmtId="0" fontId="4" fillId="0" borderId="110" xfId="66" applyFont="1" applyFill="1" applyBorder="1" applyAlignment="1">
      <alignment horizontal="center" vertical="distributed" textRotation="255" indent="3"/>
      <protection/>
    </xf>
    <xf numFmtId="0" fontId="4" fillId="0" borderId="108" xfId="66" applyFont="1" applyFill="1" applyBorder="1" applyAlignment="1">
      <alignment horizontal="center" vertical="distributed" textRotation="255" indent="3"/>
      <protection/>
    </xf>
    <xf numFmtId="0" fontId="4" fillId="0" borderId="109" xfId="66" applyFont="1" applyFill="1" applyBorder="1" applyAlignment="1">
      <alignment horizontal="center" vertical="distributed" textRotation="255" indent="3"/>
      <protection/>
    </xf>
    <xf numFmtId="178" fontId="12" fillId="0" borderId="57" xfId="66" applyNumberFormat="1" applyFont="1" applyFill="1" applyBorder="1" applyAlignment="1">
      <alignment horizontal="center" vertical="center"/>
      <protection/>
    </xf>
    <xf numFmtId="178" fontId="12" fillId="0" borderId="38" xfId="66" applyNumberFormat="1" applyFont="1" applyFill="1" applyBorder="1" applyAlignment="1">
      <alignment horizontal="center" vertical="center"/>
      <protection/>
    </xf>
    <xf numFmtId="178" fontId="12" fillId="0" borderId="111" xfId="66" applyNumberFormat="1" applyFont="1" applyFill="1" applyBorder="1" applyAlignment="1">
      <alignment horizontal="center" vertical="center"/>
      <protection/>
    </xf>
    <xf numFmtId="178" fontId="12" fillId="0" borderId="112" xfId="66" applyNumberFormat="1" applyFont="1" applyFill="1" applyBorder="1" applyAlignment="1">
      <alignment horizontal="center" vertical="center"/>
      <protection/>
    </xf>
    <xf numFmtId="0" fontId="12" fillId="0" borderId="95" xfId="66" applyFont="1" applyFill="1" applyBorder="1" applyAlignment="1">
      <alignment horizontal="left" vertical="center" wrapText="1"/>
      <protection/>
    </xf>
    <xf numFmtId="0" fontId="12" fillId="0" borderId="0" xfId="66" applyFont="1" applyFill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03様式２集計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3"/>
  <sheetViews>
    <sheetView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4" sqref="K14"/>
    </sheetView>
  </sheetViews>
  <sheetFormatPr defaultColWidth="9.140625" defaultRowHeight="15"/>
  <cols>
    <col min="1" max="1" width="3.140625" style="1" customWidth="1"/>
    <col min="2" max="2" width="35.57421875" style="1" customWidth="1"/>
    <col min="3" max="4" width="3.140625" style="1" customWidth="1"/>
    <col min="5" max="5" width="18.57421875" style="4" customWidth="1"/>
    <col min="6" max="6" width="10.57421875" style="1" customWidth="1"/>
    <col min="7" max="7" width="3.140625" style="1" customWidth="1"/>
    <col min="8" max="8" width="18.57421875" style="4" customWidth="1"/>
    <col min="9" max="9" width="10.57421875" style="1" customWidth="1"/>
    <col min="10" max="10" width="3.140625" style="1" customWidth="1"/>
    <col min="11" max="11" width="18.57421875" style="4" customWidth="1"/>
    <col min="12" max="12" width="10.57421875" style="1" customWidth="1"/>
    <col min="13" max="16384" width="9.00390625" style="1" customWidth="1"/>
  </cols>
  <sheetData>
    <row r="1" spans="1:5" ht="34.5" customHeight="1">
      <c r="A1" s="2" t="s">
        <v>0</v>
      </c>
      <c r="E1" s="3"/>
    </row>
    <row r="2" ht="14.25" customHeight="1"/>
    <row r="3" spans="1:12" ht="24.75" customHeight="1">
      <c r="A3" s="5" t="s">
        <v>1</v>
      </c>
      <c r="E3" s="1"/>
      <c r="F3" s="6"/>
      <c r="G3" s="6"/>
      <c r="H3" s="3"/>
      <c r="I3" s="6"/>
      <c r="J3" s="6"/>
      <c r="K3" s="3"/>
      <c r="L3" s="7"/>
    </row>
    <row r="4" spans="1:12" ht="24.75" customHeight="1" thickBot="1">
      <c r="A4" s="8"/>
      <c r="D4" s="6"/>
      <c r="E4" s="3"/>
      <c r="F4" s="6"/>
      <c r="G4" s="6"/>
      <c r="H4" s="3"/>
      <c r="I4" s="6"/>
      <c r="J4" s="6"/>
      <c r="K4" s="3"/>
      <c r="L4" s="42" t="s">
        <v>2</v>
      </c>
    </row>
    <row r="5" spans="1:12" ht="31.5" customHeight="1">
      <c r="A5" s="192"/>
      <c r="B5" s="193"/>
      <c r="C5" s="194"/>
      <c r="D5" s="198" t="s">
        <v>191</v>
      </c>
      <c r="E5" s="199"/>
      <c r="F5" s="200"/>
      <c r="G5" s="201" t="s">
        <v>193</v>
      </c>
      <c r="H5" s="199"/>
      <c r="I5" s="200"/>
      <c r="J5" s="202" t="s">
        <v>3</v>
      </c>
      <c r="K5" s="203"/>
      <c r="L5" s="204"/>
    </row>
    <row r="6" spans="1:12" ht="31.5" customHeight="1" thickBot="1">
      <c r="A6" s="195"/>
      <c r="B6" s="196"/>
      <c r="C6" s="197"/>
      <c r="D6" s="9"/>
      <c r="E6" s="10" t="s">
        <v>4</v>
      </c>
      <c r="F6" s="11" t="s">
        <v>5</v>
      </c>
      <c r="G6" s="12"/>
      <c r="H6" s="10" t="s">
        <v>6</v>
      </c>
      <c r="I6" s="11" t="s">
        <v>5</v>
      </c>
      <c r="J6" s="12"/>
      <c r="K6" s="10" t="s">
        <v>7</v>
      </c>
      <c r="L6" s="13" t="s">
        <v>8</v>
      </c>
    </row>
    <row r="7" spans="1:12" ht="33" customHeight="1">
      <c r="A7" s="14"/>
      <c r="B7" s="15" t="s">
        <v>9</v>
      </c>
      <c r="C7" s="16"/>
      <c r="D7" s="17"/>
      <c r="E7" s="19">
        <v>1079446479.8862152</v>
      </c>
      <c r="F7" s="20">
        <f>E7/E31</f>
        <v>0.45959685201774914</v>
      </c>
      <c r="G7" s="18"/>
      <c r="H7" s="19">
        <v>1067152195</v>
      </c>
      <c r="I7" s="148">
        <f>H7/H31</f>
        <v>0.46085459023835484</v>
      </c>
      <c r="J7" s="18"/>
      <c r="K7" s="21">
        <f>E7-H7</f>
        <v>12294284.88621521</v>
      </c>
      <c r="L7" s="22">
        <f>(E7-H7)/H7</f>
        <v>0.011520648079831958</v>
      </c>
    </row>
    <row r="8" spans="1:12" ht="33" customHeight="1">
      <c r="A8" s="23"/>
      <c r="B8" s="24" t="s">
        <v>10</v>
      </c>
      <c r="C8" s="25"/>
      <c r="D8" s="26"/>
      <c r="E8" s="19">
        <v>22531359</v>
      </c>
      <c r="F8" s="20">
        <f>E8/E31</f>
        <v>0.009593196013917558</v>
      </c>
      <c r="G8" s="18"/>
      <c r="H8" s="19">
        <v>22189628</v>
      </c>
      <c r="I8" s="148">
        <f>H8/H31</f>
        <v>0.009582693047341318</v>
      </c>
      <c r="J8" s="27"/>
      <c r="K8" s="21">
        <f aca="true" t="shared" si="0" ref="K8:K31">E8-H8</f>
        <v>341731</v>
      </c>
      <c r="L8" s="22">
        <f>(E8-H8)/H8</f>
        <v>0.015400483505176383</v>
      </c>
    </row>
    <row r="9" spans="1:12" ht="33" customHeight="1">
      <c r="A9" s="23"/>
      <c r="B9" s="24" t="s">
        <v>11</v>
      </c>
      <c r="C9" s="25"/>
      <c r="D9" s="26"/>
      <c r="E9" s="19">
        <v>41933679</v>
      </c>
      <c r="F9" s="20">
        <f>E9/E31</f>
        <v>0.017854138413563887</v>
      </c>
      <c r="G9" s="18"/>
      <c r="H9" s="19">
        <v>41871604</v>
      </c>
      <c r="I9" s="148">
        <f>H9/H31</f>
        <v>0.018082445029354657</v>
      </c>
      <c r="J9" s="27"/>
      <c r="K9" s="21">
        <f t="shared" si="0"/>
        <v>62075</v>
      </c>
      <c r="L9" s="22">
        <f aca="true" t="shared" si="1" ref="L9:L31">(E9-H9)/H9</f>
        <v>0.0014825082889110242</v>
      </c>
    </row>
    <row r="10" spans="1:12" ht="33" customHeight="1">
      <c r="A10" s="23"/>
      <c r="B10" s="24" t="s">
        <v>12</v>
      </c>
      <c r="C10" s="25"/>
      <c r="D10" s="26"/>
      <c r="E10" s="19">
        <v>7673013</v>
      </c>
      <c r="F10" s="20">
        <f>E10/E31</f>
        <v>0.0032669453150312687</v>
      </c>
      <c r="G10" s="18"/>
      <c r="H10" s="19">
        <v>6538548</v>
      </c>
      <c r="I10" s="148">
        <f>H10/H31</f>
        <v>0.002823702067439232</v>
      </c>
      <c r="J10" s="27"/>
      <c r="K10" s="21">
        <f t="shared" si="0"/>
        <v>1134465</v>
      </c>
      <c r="L10" s="22">
        <f t="shared" si="1"/>
        <v>0.173504117427906</v>
      </c>
    </row>
    <row r="11" spans="1:12" ht="33" customHeight="1">
      <c r="A11" s="23"/>
      <c r="B11" s="24" t="s">
        <v>13</v>
      </c>
      <c r="C11" s="25"/>
      <c r="D11" s="26"/>
      <c r="E11" s="19">
        <v>1613569</v>
      </c>
      <c r="F11" s="20">
        <f>E11/E31</f>
        <v>0.0006870106547492737</v>
      </c>
      <c r="G11" s="18"/>
      <c r="H11" s="19">
        <v>523215</v>
      </c>
      <c r="I11" s="148">
        <f>H11/H31</f>
        <v>0.00022595280744520311</v>
      </c>
      <c r="J11" s="27"/>
      <c r="K11" s="21">
        <f t="shared" si="0"/>
        <v>1090354</v>
      </c>
      <c r="L11" s="22">
        <f t="shared" si="1"/>
        <v>2.083950192559464</v>
      </c>
    </row>
    <row r="12" spans="1:12" ht="33" customHeight="1">
      <c r="A12" s="23"/>
      <c r="B12" s="24" t="s">
        <v>14</v>
      </c>
      <c r="C12" s="25"/>
      <c r="D12" s="26"/>
      <c r="E12" s="19">
        <v>80181368</v>
      </c>
      <c r="F12" s="20">
        <f>E12/E31</f>
        <v>0.03413888970869697</v>
      </c>
      <c r="G12" s="18"/>
      <c r="H12" s="19">
        <v>83202425</v>
      </c>
      <c r="I12" s="148">
        <f>H12/H31</f>
        <v>0.03593135042955373</v>
      </c>
      <c r="J12" s="27"/>
      <c r="K12" s="21">
        <f t="shared" si="0"/>
        <v>-3021057</v>
      </c>
      <c r="L12" s="22">
        <f t="shared" si="1"/>
        <v>-0.036309722943772375</v>
      </c>
    </row>
    <row r="13" spans="1:12" ht="33" customHeight="1">
      <c r="A13" s="23"/>
      <c r="B13" s="24" t="s">
        <v>15</v>
      </c>
      <c r="C13" s="25"/>
      <c r="D13" s="26"/>
      <c r="E13" s="19">
        <v>26564215</v>
      </c>
      <c r="F13" s="20">
        <f>E13/E31</f>
        <v>0.011310268566172552</v>
      </c>
      <c r="G13" s="18"/>
      <c r="H13" s="19">
        <v>27004463</v>
      </c>
      <c r="I13" s="148">
        <f>H13/H31</f>
        <v>0.011662001717076369</v>
      </c>
      <c r="J13" s="27"/>
      <c r="K13" s="21">
        <f t="shared" si="0"/>
        <v>-440248</v>
      </c>
      <c r="L13" s="22">
        <f t="shared" si="1"/>
        <v>-0.016302786691222114</v>
      </c>
    </row>
    <row r="14" spans="1:12" ht="33" customHeight="1">
      <c r="A14" s="23"/>
      <c r="B14" s="24" t="s">
        <v>16</v>
      </c>
      <c r="C14" s="25"/>
      <c r="D14" s="26"/>
      <c r="E14" s="19">
        <v>71544386</v>
      </c>
      <c r="F14" s="20">
        <f>E14/E31</f>
        <v>0.030461514487136757</v>
      </c>
      <c r="G14" s="18"/>
      <c r="H14" s="19">
        <v>74532045</v>
      </c>
      <c r="I14" s="148">
        <f>H14/H31</f>
        <v>0.032187006894646014</v>
      </c>
      <c r="J14" s="27"/>
      <c r="K14" s="21">
        <f t="shared" si="0"/>
        <v>-2987659</v>
      </c>
      <c r="L14" s="22">
        <f t="shared" si="1"/>
        <v>-0.04008556319634058</v>
      </c>
    </row>
    <row r="15" spans="1:12" s="43" customFormat="1" ht="33" customHeight="1">
      <c r="A15" s="23"/>
      <c r="B15" s="24" t="s">
        <v>17</v>
      </c>
      <c r="C15" s="25"/>
      <c r="D15" s="26"/>
      <c r="E15" s="19">
        <v>16259242</v>
      </c>
      <c r="F15" s="20">
        <f>E15/E31</f>
        <v>0.0069227113883242</v>
      </c>
      <c r="G15" s="18"/>
      <c r="H15" s="19">
        <v>16168940</v>
      </c>
      <c r="I15" s="148">
        <f>H15/H31</f>
        <v>0.006982631205934544</v>
      </c>
      <c r="J15" s="27"/>
      <c r="K15" s="21">
        <f t="shared" si="0"/>
        <v>90302</v>
      </c>
      <c r="L15" s="22">
        <f t="shared" si="1"/>
        <v>0.005584905380315593</v>
      </c>
    </row>
    <row r="16" spans="1:12" s="43" customFormat="1" ht="33" customHeight="1">
      <c r="A16" s="23"/>
      <c r="B16" s="24" t="s">
        <v>18</v>
      </c>
      <c r="C16" s="25"/>
      <c r="D16" s="26"/>
      <c r="E16" s="19">
        <v>1442200</v>
      </c>
      <c r="F16" s="20">
        <f>E16/E31</f>
        <v>0.0006140467288844807</v>
      </c>
      <c r="G16" s="18"/>
      <c r="H16" s="19">
        <v>1731112</v>
      </c>
      <c r="I16" s="148">
        <f>H16/H31</f>
        <v>0.0007475886899306794</v>
      </c>
      <c r="J16" s="27"/>
      <c r="K16" s="21">
        <f t="shared" si="0"/>
        <v>-288912</v>
      </c>
      <c r="L16" s="22">
        <f t="shared" si="1"/>
        <v>-0.1668938809274039</v>
      </c>
    </row>
    <row r="17" spans="1:12" s="43" customFormat="1" ht="33" customHeight="1">
      <c r="A17" s="23"/>
      <c r="B17" s="24" t="s">
        <v>19</v>
      </c>
      <c r="C17" s="25"/>
      <c r="D17" s="26"/>
      <c r="E17" s="19">
        <v>7389390</v>
      </c>
      <c r="F17" s="20">
        <f>E17/E31</f>
        <v>0.003146186907468931</v>
      </c>
      <c r="G17" s="18"/>
      <c r="H17" s="19">
        <v>4913839</v>
      </c>
      <c r="I17" s="148">
        <f>H17/H31</f>
        <v>0.0021220640031033695</v>
      </c>
      <c r="J17" s="27"/>
      <c r="K17" s="21">
        <f t="shared" si="0"/>
        <v>2475551</v>
      </c>
      <c r="L17" s="22">
        <f t="shared" si="1"/>
        <v>0.5037916382689787</v>
      </c>
    </row>
    <row r="18" spans="1:12" s="43" customFormat="1" ht="33" customHeight="1">
      <c r="A18" s="23"/>
      <c r="B18" s="24" t="s">
        <v>20</v>
      </c>
      <c r="C18" s="25"/>
      <c r="D18" s="26"/>
      <c r="E18" s="19">
        <v>5142491</v>
      </c>
      <c r="F18" s="20">
        <f>E18/E31</f>
        <v>0.002189522796330524</v>
      </c>
      <c r="G18" s="18"/>
      <c r="H18" s="19">
        <v>3775429</v>
      </c>
      <c r="I18" s="148">
        <f>H18/H31</f>
        <v>0.0016304364015940593</v>
      </c>
      <c r="J18" s="27"/>
      <c r="K18" s="21">
        <f t="shared" si="0"/>
        <v>1367062</v>
      </c>
      <c r="L18" s="22">
        <f t="shared" si="1"/>
        <v>0.36209447985911003</v>
      </c>
    </row>
    <row r="19" spans="1:12" s="43" customFormat="1" ht="33" customHeight="1">
      <c r="A19" s="23"/>
      <c r="B19" s="24" t="s">
        <v>21</v>
      </c>
      <c r="C19" s="25"/>
      <c r="D19" s="26"/>
      <c r="E19" s="19">
        <v>107718400</v>
      </c>
      <c r="F19" s="20">
        <f>E19/E31</f>
        <v>0.04586335540193457</v>
      </c>
      <c r="G19" s="18"/>
      <c r="H19" s="19">
        <v>97268944</v>
      </c>
      <c r="I19" s="148">
        <f>H19/H31</f>
        <v>0.04200604144382375</v>
      </c>
      <c r="J19" s="27"/>
      <c r="K19" s="21">
        <f t="shared" si="0"/>
        <v>10449456</v>
      </c>
      <c r="L19" s="22">
        <f t="shared" si="1"/>
        <v>0.10742849228423823</v>
      </c>
    </row>
    <row r="20" spans="1:12" s="43" customFormat="1" ht="33" customHeight="1">
      <c r="A20" s="23"/>
      <c r="B20" s="24" t="s">
        <v>22</v>
      </c>
      <c r="C20" s="25"/>
      <c r="D20" s="26"/>
      <c r="E20" s="19">
        <v>1502982</v>
      </c>
      <c r="F20" s="20">
        <f>E20/E31</f>
        <v>0.0006399259330690989</v>
      </c>
      <c r="G20" s="18"/>
      <c r="H20" s="19">
        <v>1490928</v>
      </c>
      <c r="I20" s="148">
        <f>H20/H31</f>
        <v>0.000643864123350175</v>
      </c>
      <c r="J20" s="27"/>
      <c r="K20" s="21">
        <f t="shared" si="0"/>
        <v>12054</v>
      </c>
      <c r="L20" s="22">
        <f>(E20-H20)/H20</f>
        <v>0.008084897459837094</v>
      </c>
    </row>
    <row r="21" spans="1:12" s="43" customFormat="1" ht="33" customHeight="1">
      <c r="A21" s="23"/>
      <c r="B21" s="24" t="s">
        <v>23</v>
      </c>
      <c r="C21" s="25"/>
      <c r="D21" s="26"/>
      <c r="E21" s="19">
        <v>0</v>
      </c>
      <c r="F21" s="20">
        <f>E21/E31</f>
        <v>0</v>
      </c>
      <c r="G21" s="18"/>
      <c r="H21" s="19">
        <v>0</v>
      </c>
      <c r="I21" s="148">
        <f>H21/H31</f>
        <v>0</v>
      </c>
      <c r="J21" s="27"/>
      <c r="K21" s="21">
        <f t="shared" si="0"/>
        <v>0</v>
      </c>
      <c r="L21" s="188" t="s">
        <v>197</v>
      </c>
    </row>
    <row r="22" spans="1:12" s="43" customFormat="1" ht="33" customHeight="1">
      <c r="A22" s="23"/>
      <c r="B22" s="28" t="s">
        <v>32</v>
      </c>
      <c r="C22" s="25"/>
      <c r="D22" s="26"/>
      <c r="E22" s="19">
        <v>3936852</v>
      </c>
      <c r="F22" s="20">
        <f>E22/E31</f>
        <v>0.0016761968469715194</v>
      </c>
      <c r="G22" s="18"/>
      <c r="H22" s="19">
        <v>3583264</v>
      </c>
      <c r="I22" s="148">
        <f>H22/H31</f>
        <v>0.0015474490613176769</v>
      </c>
      <c r="J22" s="27"/>
      <c r="K22" s="21">
        <f t="shared" si="0"/>
        <v>353588</v>
      </c>
      <c r="L22" s="22">
        <f t="shared" si="1"/>
        <v>0.09867763022763604</v>
      </c>
    </row>
    <row r="23" spans="1:12" s="43" customFormat="1" ht="33" customHeight="1">
      <c r="A23" s="23"/>
      <c r="B23" s="28" t="s">
        <v>24</v>
      </c>
      <c r="C23" s="25"/>
      <c r="D23" s="26"/>
      <c r="E23" s="19">
        <v>6060001</v>
      </c>
      <c r="F23" s="20">
        <f>E23/E31</f>
        <v>0.0025801718146489265</v>
      </c>
      <c r="G23" s="18"/>
      <c r="H23" s="19">
        <v>6134001</v>
      </c>
      <c r="I23" s="148">
        <f>H23/H31</f>
        <v>0.002648996582325972</v>
      </c>
      <c r="J23" s="27"/>
      <c r="K23" s="21">
        <f t="shared" si="0"/>
        <v>-74000</v>
      </c>
      <c r="L23" s="22">
        <f t="shared" si="1"/>
        <v>-0.012063904130436235</v>
      </c>
    </row>
    <row r="24" spans="1:12" s="43" customFormat="1" ht="33" customHeight="1">
      <c r="A24" s="23"/>
      <c r="B24" s="29" t="s">
        <v>33</v>
      </c>
      <c r="C24" s="25"/>
      <c r="D24" s="26"/>
      <c r="E24" s="19">
        <v>1465122</v>
      </c>
      <c r="F24" s="20">
        <f>E24/E31</f>
        <v>0.0006238062484514548</v>
      </c>
      <c r="G24" s="18"/>
      <c r="H24" s="19">
        <v>1474897</v>
      </c>
      <c r="I24" s="148">
        <f>H24/H31</f>
        <v>0.0006369410621685305</v>
      </c>
      <c r="J24" s="27"/>
      <c r="K24" s="21">
        <f t="shared" si="0"/>
        <v>-9775</v>
      </c>
      <c r="L24" s="22">
        <f t="shared" si="1"/>
        <v>-0.0066275814514505085</v>
      </c>
    </row>
    <row r="25" spans="1:12" s="43" customFormat="1" ht="33" customHeight="1">
      <c r="A25" s="23"/>
      <c r="B25" s="24" t="s">
        <v>25</v>
      </c>
      <c r="C25" s="25"/>
      <c r="D25" s="26"/>
      <c r="E25" s="19">
        <v>5328450</v>
      </c>
      <c r="F25" s="20">
        <f>E25/E31</f>
        <v>0.002268698718988012</v>
      </c>
      <c r="G25" s="18"/>
      <c r="H25" s="19">
        <v>5334660</v>
      </c>
      <c r="I25" s="148">
        <f>H25/H31</f>
        <v>0.002303797490067424</v>
      </c>
      <c r="J25" s="27"/>
      <c r="K25" s="21">
        <f t="shared" si="0"/>
        <v>-6210</v>
      </c>
      <c r="L25" s="22">
        <f t="shared" si="1"/>
        <v>-0.0011640854337483552</v>
      </c>
    </row>
    <row r="26" spans="1:12" s="43" customFormat="1" ht="33" customHeight="1">
      <c r="A26" s="23"/>
      <c r="B26" s="24" t="s">
        <v>26</v>
      </c>
      <c r="C26" s="25"/>
      <c r="D26" s="26"/>
      <c r="E26" s="19">
        <v>142962875</v>
      </c>
      <c r="F26" s="20">
        <f>E26/E31</f>
        <v>0.060869425700784144</v>
      </c>
      <c r="G26" s="18"/>
      <c r="H26" s="19">
        <v>140496040</v>
      </c>
      <c r="I26" s="148">
        <f>H26/H31</f>
        <v>0.060673861936170706</v>
      </c>
      <c r="J26" s="27"/>
      <c r="K26" s="21">
        <f t="shared" si="0"/>
        <v>2466835</v>
      </c>
      <c r="L26" s="22">
        <f t="shared" si="1"/>
        <v>0.01755803935826234</v>
      </c>
    </row>
    <row r="27" spans="1:12" s="43" customFormat="1" ht="33" customHeight="1">
      <c r="A27" s="23"/>
      <c r="B27" s="24" t="s">
        <v>27</v>
      </c>
      <c r="C27" s="25"/>
      <c r="D27" s="26"/>
      <c r="E27" s="19">
        <v>1187806</v>
      </c>
      <c r="F27" s="20">
        <f>E27/E31</f>
        <v>0.0005057331776794892</v>
      </c>
      <c r="G27" s="18"/>
      <c r="H27" s="19">
        <v>1254359</v>
      </c>
      <c r="I27" s="148">
        <f>H27/H31</f>
        <v>0.00054170071116875</v>
      </c>
      <c r="J27" s="27"/>
      <c r="K27" s="21">
        <f t="shared" si="0"/>
        <v>-66553</v>
      </c>
      <c r="L27" s="22">
        <f t="shared" si="1"/>
        <v>-0.053057378310356125</v>
      </c>
    </row>
    <row r="28" spans="1:12" s="43" customFormat="1" ht="33" customHeight="1">
      <c r="A28" s="23"/>
      <c r="B28" s="24" t="s">
        <v>28</v>
      </c>
      <c r="C28" s="25"/>
      <c r="D28" s="26"/>
      <c r="E28" s="19">
        <v>375114124</v>
      </c>
      <c r="F28" s="20">
        <f>E28/E31</f>
        <v>0.15971266176713872</v>
      </c>
      <c r="G28" s="18"/>
      <c r="H28" s="19">
        <v>356807777</v>
      </c>
      <c r="I28" s="148">
        <f>H28/H31</f>
        <v>0.15408908179511668</v>
      </c>
      <c r="J28" s="27"/>
      <c r="K28" s="21">
        <f t="shared" si="0"/>
        <v>18306347</v>
      </c>
      <c r="L28" s="22">
        <f t="shared" si="1"/>
        <v>0.05130590805480117</v>
      </c>
    </row>
    <row r="29" spans="1:12" s="43" customFormat="1" ht="33" customHeight="1">
      <c r="A29" s="23"/>
      <c r="B29" s="24" t="s">
        <v>29</v>
      </c>
      <c r="C29" s="25"/>
      <c r="D29" s="26"/>
      <c r="E29" s="19">
        <v>127262810</v>
      </c>
      <c r="F29" s="20">
        <f>E29/E31</f>
        <v>0.054184795582545534</v>
      </c>
      <c r="G29" s="18"/>
      <c r="H29" s="19">
        <v>129732263</v>
      </c>
      <c r="I29" s="148">
        <f>H29/H31</f>
        <v>0.05602547526555899</v>
      </c>
      <c r="J29" s="27"/>
      <c r="K29" s="21">
        <f t="shared" si="0"/>
        <v>-2469453</v>
      </c>
      <c r="L29" s="22">
        <f t="shared" si="1"/>
        <v>-0.019034995173097383</v>
      </c>
    </row>
    <row r="30" spans="1:12" s="43" customFormat="1" ht="33" customHeight="1" thickBot="1">
      <c r="A30" s="30"/>
      <c r="B30" s="31" t="s">
        <v>30</v>
      </c>
      <c r="C30" s="32"/>
      <c r="D30" s="33"/>
      <c r="E30" s="150">
        <v>214420373</v>
      </c>
      <c r="F30" s="151">
        <f>E30/E31</f>
        <v>0.09129394580976301</v>
      </c>
      <c r="G30" s="152"/>
      <c r="H30" s="150">
        <v>222413578</v>
      </c>
      <c r="I30" s="153">
        <f>H30/H31</f>
        <v>0.0960503279971573</v>
      </c>
      <c r="J30" s="154"/>
      <c r="K30" s="155">
        <f t="shared" si="0"/>
        <v>-7993205</v>
      </c>
      <c r="L30" s="156">
        <f t="shared" si="1"/>
        <v>-0.035938475842513536</v>
      </c>
    </row>
    <row r="31" spans="1:12" s="43" customFormat="1" ht="33" customHeight="1" thickBot="1" thickTop="1">
      <c r="A31" s="34"/>
      <c r="B31" s="35" t="s">
        <v>31</v>
      </c>
      <c r="C31" s="36"/>
      <c r="D31" s="37"/>
      <c r="E31" s="38">
        <f>SUM(E7:E30)</f>
        <v>2348681186.886215</v>
      </c>
      <c r="F31" s="39">
        <f>E31/E31</f>
        <v>1</v>
      </c>
      <c r="G31" s="40"/>
      <c r="H31" s="38">
        <f>SUM(H7:H30)</f>
        <v>2315594154</v>
      </c>
      <c r="I31" s="149">
        <f>H31/H31</f>
        <v>1</v>
      </c>
      <c r="J31" s="40"/>
      <c r="K31" s="58">
        <f t="shared" si="0"/>
        <v>33087032.88621521</v>
      </c>
      <c r="L31" s="41">
        <f t="shared" si="1"/>
        <v>0.01428878753604558</v>
      </c>
    </row>
    <row r="32" spans="1:12" s="43" customFormat="1" ht="17.2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s="43" customFormat="1" ht="17.25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</row>
  </sheetData>
  <sheetProtection/>
  <mergeCells count="5">
    <mergeCell ref="A5:C6"/>
    <mergeCell ref="D5:F5"/>
    <mergeCell ref="G5:I5"/>
    <mergeCell ref="J5:L5"/>
    <mergeCell ref="A32:L33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8"/>
  <sheetViews>
    <sheetView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4" width="3.140625" style="1" customWidth="1"/>
    <col min="5" max="5" width="16.57421875" style="4" customWidth="1"/>
    <col min="6" max="6" width="10.57421875" style="1" customWidth="1"/>
    <col min="7" max="7" width="3.140625" style="1" customWidth="1"/>
    <col min="8" max="8" width="16.57421875" style="4" customWidth="1"/>
    <col min="9" max="9" width="10.57421875" style="1" customWidth="1"/>
    <col min="10" max="10" width="3.140625" style="1" customWidth="1"/>
    <col min="11" max="11" width="16.57421875" style="4" customWidth="1"/>
    <col min="12" max="12" width="10.57421875" style="1" customWidth="1"/>
    <col min="13" max="13" width="9.00390625" style="1" customWidth="1"/>
    <col min="14" max="15" width="18.8515625" style="1" customWidth="1"/>
    <col min="16" max="16" width="17.140625" style="1" customWidth="1"/>
    <col min="17" max="16384" width="9.00390625" style="1" customWidth="1"/>
  </cols>
  <sheetData>
    <row r="1" spans="1:12" ht="47.25" customHeight="1">
      <c r="A1" s="44" t="s">
        <v>34</v>
      </c>
      <c r="E1" s="3"/>
      <c r="F1" s="6"/>
      <c r="G1" s="6"/>
      <c r="H1" s="3"/>
      <c r="I1" s="6"/>
      <c r="J1" s="6"/>
      <c r="K1" s="3"/>
      <c r="L1" s="7"/>
    </row>
    <row r="2" spans="1:12" ht="39.75" customHeight="1" thickBot="1">
      <c r="A2" s="44"/>
      <c r="D2" s="6"/>
      <c r="E2" s="3"/>
      <c r="F2" s="6"/>
      <c r="G2" s="6"/>
      <c r="H2" s="3"/>
      <c r="I2" s="6"/>
      <c r="J2" s="6"/>
      <c r="K2" s="3"/>
      <c r="L2" s="42" t="s">
        <v>2</v>
      </c>
    </row>
    <row r="3" spans="1:12" ht="49.5" customHeight="1">
      <c r="A3" s="192" t="s">
        <v>35</v>
      </c>
      <c r="B3" s="193"/>
      <c r="C3" s="194"/>
      <c r="D3" s="198" t="s">
        <v>191</v>
      </c>
      <c r="E3" s="199"/>
      <c r="F3" s="200"/>
      <c r="G3" s="201" t="s">
        <v>193</v>
      </c>
      <c r="H3" s="199"/>
      <c r="I3" s="200"/>
      <c r="J3" s="202" t="s">
        <v>3</v>
      </c>
      <c r="K3" s="207"/>
      <c r="L3" s="208"/>
    </row>
    <row r="4" spans="1:12" ht="49.5" customHeight="1" thickBot="1">
      <c r="A4" s="195"/>
      <c r="B4" s="196"/>
      <c r="C4" s="197"/>
      <c r="D4" s="9"/>
      <c r="E4" s="10" t="s">
        <v>4</v>
      </c>
      <c r="F4" s="11" t="s">
        <v>5</v>
      </c>
      <c r="G4" s="12"/>
      <c r="H4" s="10" t="s">
        <v>6</v>
      </c>
      <c r="I4" s="11" t="s">
        <v>5</v>
      </c>
      <c r="J4" s="12"/>
      <c r="K4" s="10" t="s">
        <v>7</v>
      </c>
      <c r="L4" s="13" t="s">
        <v>8</v>
      </c>
    </row>
    <row r="5" spans="1:12" ht="49.5" customHeight="1">
      <c r="A5" s="45"/>
      <c r="B5" s="15" t="s">
        <v>36</v>
      </c>
      <c r="C5" s="16"/>
      <c r="D5" s="46"/>
      <c r="E5" s="19">
        <v>16342458</v>
      </c>
      <c r="F5" s="47">
        <f>E5/E18</f>
        <v>0.006958142335560846</v>
      </c>
      <c r="G5" s="48"/>
      <c r="H5" s="19">
        <v>17617320</v>
      </c>
      <c r="I5" s="20">
        <f>H5/H18</f>
        <v>0.007608120779527585</v>
      </c>
      <c r="J5" s="48"/>
      <c r="K5" s="21">
        <f>E5-H5</f>
        <v>-1274862</v>
      </c>
      <c r="L5" s="22">
        <f>(E5-H5)/H5</f>
        <v>-0.07236412802855371</v>
      </c>
    </row>
    <row r="6" spans="1:12" ht="49.5" customHeight="1">
      <c r="A6" s="49"/>
      <c r="B6" s="24" t="s">
        <v>37</v>
      </c>
      <c r="C6" s="25"/>
      <c r="D6" s="50"/>
      <c r="E6" s="19">
        <v>256619807</v>
      </c>
      <c r="F6" s="47">
        <f>E6/E18</f>
        <v>0.10926123495193646</v>
      </c>
      <c r="G6" s="48"/>
      <c r="H6" s="19">
        <v>259912400</v>
      </c>
      <c r="I6" s="20">
        <f>H6/H18</f>
        <v>0.11224436698072611</v>
      </c>
      <c r="J6" s="48"/>
      <c r="K6" s="21">
        <f aca="true" t="shared" si="0" ref="K6:K18">E6-H6</f>
        <v>-3292593</v>
      </c>
      <c r="L6" s="22">
        <f aca="true" t="shared" si="1" ref="L6:L18">(E6-H6)/H6</f>
        <v>-0.012668087401755361</v>
      </c>
    </row>
    <row r="7" spans="1:12" ht="49.5" customHeight="1">
      <c r="A7" s="49"/>
      <c r="B7" s="24" t="s">
        <v>38</v>
      </c>
      <c r="C7" s="25"/>
      <c r="D7" s="50"/>
      <c r="E7" s="19">
        <v>970904841</v>
      </c>
      <c r="F7" s="47">
        <f>E7/E18</f>
        <v>0.4133829854703051</v>
      </c>
      <c r="G7" s="48"/>
      <c r="H7" s="19">
        <v>918591499</v>
      </c>
      <c r="I7" s="20">
        <f>H7/H18</f>
        <v>0.39669796946637137</v>
      </c>
      <c r="J7" s="48"/>
      <c r="K7" s="21">
        <f t="shared" si="0"/>
        <v>52313342</v>
      </c>
      <c r="L7" s="22">
        <f t="shared" si="1"/>
        <v>0.05694951679495131</v>
      </c>
    </row>
    <row r="8" spans="1:12" ht="49.5" customHeight="1">
      <c r="A8" s="49"/>
      <c r="B8" s="24" t="s">
        <v>39</v>
      </c>
      <c r="C8" s="25"/>
      <c r="D8" s="50"/>
      <c r="E8" s="19">
        <v>199763841</v>
      </c>
      <c r="F8" s="47">
        <f>E8/E18</f>
        <v>0.08505362162633953</v>
      </c>
      <c r="G8" s="48"/>
      <c r="H8" s="19">
        <v>202352675</v>
      </c>
      <c r="I8" s="20">
        <f>H8/H18</f>
        <v>0.08738693464502502</v>
      </c>
      <c r="J8" s="48"/>
      <c r="K8" s="21">
        <f t="shared" si="0"/>
        <v>-2588834</v>
      </c>
      <c r="L8" s="22">
        <f t="shared" si="1"/>
        <v>-0.012793673224235854</v>
      </c>
    </row>
    <row r="9" spans="1:12" ht="49.5" customHeight="1">
      <c r="A9" s="49"/>
      <c r="B9" s="24" t="s">
        <v>40</v>
      </c>
      <c r="C9" s="25"/>
      <c r="D9" s="50"/>
      <c r="E9" s="19">
        <v>4384317</v>
      </c>
      <c r="F9" s="47">
        <f>E9/E18</f>
        <v>0.0018667144030732172</v>
      </c>
      <c r="G9" s="48"/>
      <c r="H9" s="19">
        <v>4410600</v>
      </c>
      <c r="I9" s="20">
        <f>H9/H18</f>
        <v>0.0019047379232587233</v>
      </c>
      <c r="J9" s="48"/>
      <c r="K9" s="21">
        <f t="shared" si="0"/>
        <v>-26283</v>
      </c>
      <c r="L9" s="22">
        <f t="shared" si="1"/>
        <v>-0.005959053190042171</v>
      </c>
    </row>
    <row r="10" spans="1:12" ht="49.5" customHeight="1">
      <c r="A10" s="49"/>
      <c r="B10" s="24" t="s">
        <v>41</v>
      </c>
      <c r="C10" s="25"/>
      <c r="D10" s="50"/>
      <c r="E10" s="19">
        <v>17424667</v>
      </c>
      <c r="F10" s="47">
        <f>E10/E18</f>
        <v>0.007418915388110528</v>
      </c>
      <c r="G10" s="48"/>
      <c r="H10" s="19">
        <v>17477900</v>
      </c>
      <c r="I10" s="20">
        <f>H10/H18</f>
        <v>0.0075479116104211754</v>
      </c>
      <c r="J10" s="48"/>
      <c r="K10" s="21">
        <f t="shared" si="0"/>
        <v>-53233</v>
      </c>
      <c r="L10" s="22">
        <f t="shared" si="1"/>
        <v>-0.0030457320387460734</v>
      </c>
    </row>
    <row r="11" spans="1:12" ht="49.5" customHeight="1">
      <c r="A11" s="49"/>
      <c r="B11" s="24" t="s">
        <v>42</v>
      </c>
      <c r="C11" s="25"/>
      <c r="D11" s="50"/>
      <c r="E11" s="19">
        <v>33828288</v>
      </c>
      <c r="F11" s="47">
        <f>E11/E18</f>
        <v>0.014403099146550961</v>
      </c>
      <c r="G11" s="48"/>
      <c r="H11" s="19">
        <v>33104287</v>
      </c>
      <c r="I11" s="20">
        <f>H11/H18</f>
        <v>0.014296238804548304</v>
      </c>
      <c r="J11" s="48"/>
      <c r="K11" s="21">
        <f t="shared" si="0"/>
        <v>724001</v>
      </c>
      <c r="L11" s="22">
        <f t="shared" si="1"/>
        <v>0.02187030942548317</v>
      </c>
    </row>
    <row r="12" spans="1:12" ht="49.5" customHeight="1">
      <c r="A12" s="49"/>
      <c r="B12" s="52" t="s">
        <v>43</v>
      </c>
      <c r="C12" s="53"/>
      <c r="D12" s="54"/>
      <c r="E12" s="19">
        <v>291022940</v>
      </c>
      <c r="F12" s="47">
        <f>E12/E18</f>
        <v>0.12390908634633688</v>
      </c>
      <c r="G12" s="48"/>
      <c r="H12" s="19">
        <v>297699130</v>
      </c>
      <c r="I12" s="20">
        <f>H12/H18</f>
        <v>0.1285627403600709</v>
      </c>
      <c r="J12" s="48"/>
      <c r="K12" s="21">
        <f t="shared" si="0"/>
        <v>-6676190</v>
      </c>
      <c r="L12" s="22">
        <f t="shared" si="1"/>
        <v>-0.02242596409334485</v>
      </c>
    </row>
    <row r="13" spans="1:12" ht="49.5" customHeight="1">
      <c r="A13" s="49"/>
      <c r="B13" s="24" t="s">
        <v>44</v>
      </c>
      <c r="C13" s="25"/>
      <c r="D13" s="50"/>
      <c r="E13" s="19">
        <v>94283767</v>
      </c>
      <c r="F13" s="47">
        <f>E13/E18</f>
        <v>0.04014328020416847</v>
      </c>
      <c r="G13" s="48"/>
      <c r="H13" s="19">
        <v>94103008</v>
      </c>
      <c r="I13" s="20">
        <f>H13/H18</f>
        <v>0.040638817401332926</v>
      </c>
      <c r="J13" s="48"/>
      <c r="K13" s="21">
        <f t="shared" si="0"/>
        <v>180759</v>
      </c>
      <c r="L13" s="22">
        <f t="shared" si="1"/>
        <v>0.0019208631460537371</v>
      </c>
    </row>
    <row r="14" spans="1:12" ht="49.5" customHeight="1">
      <c r="A14" s="49"/>
      <c r="B14" s="24" t="s">
        <v>45</v>
      </c>
      <c r="C14" s="25"/>
      <c r="D14" s="50"/>
      <c r="E14" s="19">
        <v>245816330</v>
      </c>
      <c r="F14" s="47">
        <f>E14/E18</f>
        <v>0.10466142929938664</v>
      </c>
      <c r="G14" s="48"/>
      <c r="H14" s="19">
        <v>256028957</v>
      </c>
      <c r="I14" s="20">
        <f>H14/H18</f>
        <v>0.11056728423576768</v>
      </c>
      <c r="J14" s="48"/>
      <c r="K14" s="21">
        <f t="shared" si="0"/>
        <v>-10212627</v>
      </c>
      <c r="L14" s="22">
        <f t="shared" si="1"/>
        <v>-0.039888562292584744</v>
      </c>
    </row>
    <row r="15" spans="1:12" ht="49.5" customHeight="1">
      <c r="A15" s="49"/>
      <c r="B15" s="24" t="s">
        <v>46</v>
      </c>
      <c r="C15" s="25"/>
      <c r="D15" s="50"/>
      <c r="E15" s="19">
        <v>1012304</v>
      </c>
      <c r="F15" s="47">
        <f>E15/E18</f>
        <v>0.00043100954084493204</v>
      </c>
      <c r="G15" s="48"/>
      <c r="H15" s="19">
        <v>3715</v>
      </c>
      <c r="I15" s="20">
        <f>H15/H18</f>
        <v>1.6043398596350059E-06</v>
      </c>
      <c r="J15" s="48"/>
      <c r="K15" s="21">
        <f t="shared" si="0"/>
        <v>1008589</v>
      </c>
      <c r="L15" s="191">
        <f t="shared" si="1"/>
        <v>271.49098250336476</v>
      </c>
    </row>
    <row r="16" spans="1:12" ht="49.5" customHeight="1">
      <c r="A16" s="49"/>
      <c r="B16" s="24" t="s">
        <v>47</v>
      </c>
      <c r="C16" s="25"/>
      <c r="D16" s="50"/>
      <c r="E16" s="19">
        <v>212095022</v>
      </c>
      <c r="F16" s="47">
        <f>E16/E18</f>
        <v>0.09030387911903516</v>
      </c>
      <c r="G16" s="48"/>
      <c r="H16" s="19">
        <v>205485211</v>
      </c>
      <c r="I16" s="20">
        <f>H16/H18</f>
        <v>0.08873973474369032</v>
      </c>
      <c r="J16" s="48"/>
      <c r="K16" s="21">
        <f t="shared" si="0"/>
        <v>6609811</v>
      </c>
      <c r="L16" s="22">
        <f t="shared" si="1"/>
        <v>0.03216684533078149</v>
      </c>
    </row>
    <row r="17" spans="1:12" s="56" customFormat="1" ht="49.5" customHeight="1" thickBot="1">
      <c r="A17" s="49"/>
      <c r="B17" s="24" t="s">
        <v>48</v>
      </c>
      <c r="C17" s="25"/>
      <c r="D17" s="54"/>
      <c r="E17" s="150">
        <v>5182605</v>
      </c>
      <c r="F17" s="157">
        <f>E17/E18</f>
        <v>0.002206602168351255</v>
      </c>
      <c r="G17" s="158"/>
      <c r="H17" s="150">
        <v>8807452</v>
      </c>
      <c r="I17" s="151">
        <f>H17/H18</f>
        <v>0.003803538709400283</v>
      </c>
      <c r="J17" s="158"/>
      <c r="K17" s="155">
        <f t="shared" si="0"/>
        <v>-3624847</v>
      </c>
      <c r="L17" s="156">
        <f t="shared" si="1"/>
        <v>-0.41156591032230433</v>
      </c>
    </row>
    <row r="18" spans="1:12" s="56" customFormat="1" ht="49.5" customHeight="1" thickBot="1" thickTop="1">
      <c r="A18" s="34"/>
      <c r="B18" s="35" t="s">
        <v>31</v>
      </c>
      <c r="C18" s="36"/>
      <c r="D18" s="34"/>
      <c r="E18" s="38">
        <f>SUM(E5:E17)</f>
        <v>2348681187</v>
      </c>
      <c r="F18" s="180">
        <f>E18/E18</f>
        <v>1</v>
      </c>
      <c r="G18" s="181"/>
      <c r="H18" s="38">
        <f>SUM(H5:H17)</f>
        <v>2315594154</v>
      </c>
      <c r="I18" s="39">
        <f>H18/H18</f>
        <v>1</v>
      </c>
      <c r="J18" s="181"/>
      <c r="K18" s="58">
        <f t="shared" si="0"/>
        <v>33087033</v>
      </c>
      <c r="L18" s="41">
        <f t="shared" si="1"/>
        <v>0.014288787585184065</v>
      </c>
    </row>
  </sheetData>
  <sheetProtection/>
  <mergeCells count="4">
    <mergeCell ref="A3:C4"/>
    <mergeCell ref="D3:F3"/>
    <mergeCell ref="G3:I3"/>
    <mergeCell ref="J3:L3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4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31.57421875" style="1" customWidth="1"/>
    <col min="4" max="5" width="3.140625" style="1" customWidth="1"/>
    <col min="6" max="6" width="17.57421875" style="4" customWidth="1"/>
    <col min="7" max="7" width="11.140625" style="1" customWidth="1"/>
    <col min="8" max="8" width="3.140625" style="1" customWidth="1"/>
    <col min="9" max="9" width="17.57421875" style="4" customWidth="1"/>
    <col min="10" max="10" width="11.140625" style="1" customWidth="1"/>
    <col min="11" max="11" width="3.140625" style="1" customWidth="1"/>
    <col min="12" max="12" width="17.57421875" style="4" customWidth="1"/>
    <col min="13" max="13" width="11.140625" style="1" customWidth="1"/>
    <col min="14" max="16384" width="9.00390625" style="1" customWidth="1"/>
  </cols>
  <sheetData>
    <row r="1" spans="1:13" ht="42.75" customHeight="1">
      <c r="A1" s="44" t="s">
        <v>49</v>
      </c>
      <c r="B1" s="8"/>
      <c r="M1" s="60"/>
    </row>
    <row r="2" spans="1:13" ht="30" customHeight="1" thickBot="1">
      <c r="A2" s="44"/>
      <c r="B2" s="8"/>
      <c r="E2" s="6"/>
      <c r="F2" s="3"/>
      <c r="G2" s="6"/>
      <c r="H2" s="6"/>
      <c r="I2" s="3"/>
      <c r="J2" s="6"/>
      <c r="K2" s="6"/>
      <c r="L2" s="3"/>
      <c r="M2" s="42" t="s">
        <v>2</v>
      </c>
    </row>
    <row r="3" spans="1:13" ht="42.75" customHeight="1">
      <c r="A3" s="192" t="s">
        <v>35</v>
      </c>
      <c r="B3" s="193"/>
      <c r="C3" s="193"/>
      <c r="D3" s="194"/>
      <c r="E3" s="198" t="s">
        <v>191</v>
      </c>
      <c r="F3" s="199"/>
      <c r="G3" s="200"/>
      <c r="H3" s="201" t="s">
        <v>192</v>
      </c>
      <c r="I3" s="199"/>
      <c r="J3" s="200"/>
      <c r="K3" s="202" t="s">
        <v>3</v>
      </c>
      <c r="L3" s="203"/>
      <c r="M3" s="204"/>
    </row>
    <row r="4" spans="1:13" ht="42.75" customHeight="1" thickBot="1">
      <c r="A4" s="195"/>
      <c r="B4" s="196"/>
      <c r="C4" s="196"/>
      <c r="D4" s="197"/>
      <c r="E4" s="9"/>
      <c r="F4" s="10" t="s">
        <v>4</v>
      </c>
      <c r="G4" s="11" t="s">
        <v>5</v>
      </c>
      <c r="H4" s="12"/>
      <c r="I4" s="10" t="s">
        <v>6</v>
      </c>
      <c r="J4" s="11" t="s">
        <v>5</v>
      </c>
      <c r="K4" s="12"/>
      <c r="L4" s="10" t="s">
        <v>7</v>
      </c>
      <c r="M4" s="13" t="s">
        <v>8</v>
      </c>
    </row>
    <row r="5" spans="1:13" ht="42.75" customHeight="1">
      <c r="A5" s="212" t="s">
        <v>50</v>
      </c>
      <c r="B5" s="48"/>
      <c r="C5" s="15" t="s">
        <v>51</v>
      </c>
      <c r="D5" s="16"/>
      <c r="E5" s="46"/>
      <c r="F5" s="19">
        <v>392941362</v>
      </c>
      <c r="G5" s="20">
        <f>F5/F24</f>
        <v>0.16730298014687509</v>
      </c>
      <c r="H5" s="48"/>
      <c r="I5" s="19">
        <v>401188730</v>
      </c>
      <c r="J5" s="20">
        <f>I5/I24</f>
        <v>0.17325520074706494</v>
      </c>
      <c r="K5" s="48"/>
      <c r="L5" s="19">
        <f>F5-I5</f>
        <v>-8247368</v>
      </c>
      <c r="M5" s="22">
        <f>(F5-I5)/I5</f>
        <v>-0.02055732722103136</v>
      </c>
    </row>
    <row r="6" spans="1:13" ht="42.75" customHeight="1">
      <c r="A6" s="213"/>
      <c r="B6" s="48"/>
      <c r="C6" s="15" t="s">
        <v>52</v>
      </c>
      <c r="D6" s="16"/>
      <c r="E6" s="46"/>
      <c r="F6" s="19">
        <v>274379325</v>
      </c>
      <c r="G6" s="20">
        <f>F6/F24</f>
        <v>0.11682272013702641</v>
      </c>
      <c r="H6" s="48"/>
      <c r="I6" s="19">
        <v>276198535</v>
      </c>
      <c r="J6" s="20">
        <f>I6/I24</f>
        <v>0.1192776093871586</v>
      </c>
      <c r="K6" s="48"/>
      <c r="L6" s="19">
        <f aca="true" t="shared" si="0" ref="L6:L24">F6-I6</f>
        <v>-1819210</v>
      </c>
      <c r="M6" s="22">
        <f aca="true" t="shared" si="1" ref="M6:M24">(F6-I6)/I6</f>
        <v>-0.0065866026407417405</v>
      </c>
    </row>
    <row r="7" spans="1:13" ht="42.75" customHeight="1">
      <c r="A7" s="213"/>
      <c r="B7" s="48"/>
      <c r="C7" s="15" t="s">
        <v>53</v>
      </c>
      <c r="D7" s="16"/>
      <c r="E7" s="46"/>
      <c r="F7" s="19">
        <v>32880913</v>
      </c>
      <c r="G7" s="20">
        <f>F7/F24</f>
        <v>0.01399973448163018</v>
      </c>
      <c r="H7" s="48"/>
      <c r="I7" s="19">
        <v>36351849</v>
      </c>
      <c r="J7" s="20">
        <f>I7/I24</f>
        <v>0.01569871341107212</v>
      </c>
      <c r="K7" s="48"/>
      <c r="L7" s="19">
        <f t="shared" si="0"/>
        <v>-3470936</v>
      </c>
      <c r="M7" s="22">
        <f t="shared" si="1"/>
        <v>-0.09548169062872153</v>
      </c>
    </row>
    <row r="8" spans="1:13" ht="42.75" customHeight="1">
      <c r="A8" s="213"/>
      <c r="B8" s="51"/>
      <c r="C8" s="24" t="s">
        <v>54</v>
      </c>
      <c r="D8" s="25"/>
      <c r="E8" s="50"/>
      <c r="F8" s="19">
        <v>575995423</v>
      </c>
      <c r="G8" s="20">
        <f>F8/F24</f>
        <v>0.2452420644352017</v>
      </c>
      <c r="H8" s="48"/>
      <c r="I8" s="19">
        <v>538560380</v>
      </c>
      <c r="J8" s="20">
        <f>I8/I24</f>
        <v>0.2325797804721872</v>
      </c>
      <c r="K8" s="48"/>
      <c r="L8" s="19">
        <f t="shared" si="0"/>
        <v>37435043</v>
      </c>
      <c r="M8" s="22">
        <f t="shared" si="1"/>
        <v>0.06950946335859315</v>
      </c>
    </row>
    <row r="9" spans="1:13" ht="42.75" customHeight="1">
      <c r="A9" s="213"/>
      <c r="B9" s="51"/>
      <c r="C9" s="24" t="s">
        <v>55</v>
      </c>
      <c r="D9" s="25"/>
      <c r="E9" s="54"/>
      <c r="F9" s="150">
        <v>212055273</v>
      </c>
      <c r="G9" s="151">
        <f>F9/F24</f>
        <v>0.09028695515327087</v>
      </c>
      <c r="H9" s="158"/>
      <c r="I9" s="150">
        <v>205391782</v>
      </c>
      <c r="J9" s="151">
        <f>I9/I24</f>
        <v>0.08869938699974797</v>
      </c>
      <c r="K9" s="158"/>
      <c r="L9" s="150">
        <f t="shared" si="0"/>
        <v>6663491</v>
      </c>
      <c r="M9" s="156">
        <f t="shared" si="1"/>
        <v>0.032442831622153216</v>
      </c>
    </row>
    <row r="10" spans="1:13" s="56" customFormat="1" ht="42.75" customHeight="1">
      <c r="A10" s="214"/>
      <c r="B10" s="61"/>
      <c r="C10" s="62" t="s">
        <v>56</v>
      </c>
      <c r="D10" s="63"/>
      <c r="E10" s="99"/>
      <c r="F10" s="65">
        <f>SUM(F5,F8:F9)</f>
        <v>1180992058</v>
      </c>
      <c r="G10" s="66">
        <f>F10/F24</f>
        <v>0.5028319997353476</v>
      </c>
      <c r="H10" s="61"/>
      <c r="I10" s="65">
        <f>SUM(I5,I8:I9)</f>
        <v>1145140892</v>
      </c>
      <c r="J10" s="66">
        <f>I10/I24</f>
        <v>0.4945343682190001</v>
      </c>
      <c r="K10" s="61"/>
      <c r="L10" s="65">
        <f t="shared" si="0"/>
        <v>35851166</v>
      </c>
      <c r="M10" s="67">
        <f t="shared" si="1"/>
        <v>0.031307209663420175</v>
      </c>
    </row>
    <row r="11" spans="1:13" ht="42.75" customHeight="1">
      <c r="A11" s="215" t="s">
        <v>57</v>
      </c>
      <c r="B11" s="68"/>
      <c r="C11" s="69" t="s">
        <v>58</v>
      </c>
      <c r="D11" s="70"/>
      <c r="E11" s="46"/>
      <c r="F11" s="19">
        <v>280555337</v>
      </c>
      <c r="G11" s="189">
        <f>F11/F24</f>
        <v>0.11945228605435243</v>
      </c>
      <c r="H11" s="48"/>
      <c r="I11" s="19">
        <v>288813513</v>
      </c>
      <c r="J11" s="20">
        <f>I11/I24</f>
        <v>0.12472544573542743</v>
      </c>
      <c r="K11" s="48"/>
      <c r="L11" s="19">
        <f t="shared" si="0"/>
        <v>-8258176</v>
      </c>
      <c r="M11" s="22">
        <f>(F11-I11)/I11</f>
        <v>-0.02859345435128584</v>
      </c>
    </row>
    <row r="12" spans="1:13" ht="42.75" customHeight="1">
      <c r="A12" s="216"/>
      <c r="B12" s="51"/>
      <c r="C12" s="24" t="s">
        <v>59</v>
      </c>
      <c r="D12" s="25"/>
      <c r="E12" s="50"/>
      <c r="F12" s="19">
        <v>1012303</v>
      </c>
      <c r="G12" s="190">
        <f>F12/F24</f>
        <v>0.0004310091150740758</v>
      </c>
      <c r="H12" s="48"/>
      <c r="I12" s="19">
        <v>3714</v>
      </c>
      <c r="J12" s="20">
        <f>I12/I24</f>
        <v>1.6039080050294513E-06</v>
      </c>
      <c r="K12" s="48"/>
      <c r="L12" s="19">
        <f t="shared" si="0"/>
        <v>1008589</v>
      </c>
      <c r="M12" s="22">
        <f t="shared" si="1"/>
        <v>271.5640818524502</v>
      </c>
    </row>
    <row r="13" spans="1:13" ht="42.75" customHeight="1">
      <c r="A13" s="216"/>
      <c r="B13" s="51"/>
      <c r="C13" s="24" t="s">
        <v>60</v>
      </c>
      <c r="D13" s="25"/>
      <c r="E13" s="54"/>
      <c r="F13" s="150">
        <v>0</v>
      </c>
      <c r="G13" s="151">
        <f>F13/F24</f>
        <v>0</v>
      </c>
      <c r="H13" s="158"/>
      <c r="I13" s="150">
        <v>0</v>
      </c>
      <c r="J13" s="151">
        <f>I13/I24</f>
        <v>0</v>
      </c>
      <c r="K13" s="158"/>
      <c r="L13" s="150">
        <f t="shared" si="0"/>
        <v>0</v>
      </c>
      <c r="M13" s="156" t="s">
        <v>187</v>
      </c>
    </row>
    <row r="14" spans="1:13" s="56" customFormat="1" ht="42.75" customHeight="1">
      <c r="A14" s="217"/>
      <c r="B14" s="61"/>
      <c r="C14" s="62" t="s">
        <v>56</v>
      </c>
      <c r="D14" s="63"/>
      <c r="E14" s="99"/>
      <c r="F14" s="65">
        <f>SUM(F11:F13)</f>
        <v>281567640</v>
      </c>
      <c r="G14" s="66">
        <f>F14/F24</f>
        <v>0.1198832951694265</v>
      </c>
      <c r="H14" s="61"/>
      <c r="I14" s="65">
        <f>SUM(I11:I13)</f>
        <v>288817227</v>
      </c>
      <c r="J14" s="66">
        <f>I14/I24</f>
        <v>0.12472704964343247</v>
      </c>
      <c r="K14" s="61"/>
      <c r="L14" s="65">
        <f t="shared" si="0"/>
        <v>-7249587</v>
      </c>
      <c r="M14" s="67">
        <f t="shared" si="1"/>
        <v>-0.025100950782274492</v>
      </c>
    </row>
    <row r="15" spans="1:13" ht="42.75" customHeight="1">
      <c r="A15" s="209" t="s">
        <v>61</v>
      </c>
      <c r="B15" s="51"/>
      <c r="C15" s="24" t="s">
        <v>62</v>
      </c>
      <c r="D15" s="25"/>
      <c r="E15" s="46"/>
      <c r="F15" s="19">
        <v>386592229</v>
      </c>
      <c r="G15" s="20">
        <f>F15/F24</f>
        <v>0.1645997043531477</v>
      </c>
      <c r="H15" s="48"/>
      <c r="I15" s="19">
        <v>380128055</v>
      </c>
      <c r="J15" s="20">
        <f>I15/I24</f>
        <v>0.1641600512522282</v>
      </c>
      <c r="K15" s="48"/>
      <c r="L15" s="19">
        <f t="shared" si="0"/>
        <v>6464174</v>
      </c>
      <c r="M15" s="22">
        <f t="shared" si="1"/>
        <v>0.017005253663794954</v>
      </c>
    </row>
    <row r="16" spans="1:13" ht="42.75" customHeight="1">
      <c r="A16" s="210"/>
      <c r="B16" s="51"/>
      <c r="C16" s="24" t="s">
        <v>63</v>
      </c>
      <c r="D16" s="25"/>
      <c r="E16" s="50"/>
      <c r="F16" s="19">
        <v>22480450</v>
      </c>
      <c r="G16" s="20">
        <f>F16/F24</f>
        <v>0.009571520444932997</v>
      </c>
      <c r="H16" s="48"/>
      <c r="I16" s="19">
        <v>22414903</v>
      </c>
      <c r="J16" s="20">
        <f>I16/I24</f>
        <v>0.00967997909360761</v>
      </c>
      <c r="K16" s="48"/>
      <c r="L16" s="19">
        <f t="shared" si="0"/>
        <v>65547</v>
      </c>
      <c r="M16" s="22">
        <f t="shared" si="1"/>
        <v>0.002924259810537659</v>
      </c>
    </row>
    <row r="17" spans="1:13" ht="42.75" customHeight="1">
      <c r="A17" s="210"/>
      <c r="B17" s="51"/>
      <c r="C17" s="24" t="s">
        <v>64</v>
      </c>
      <c r="D17" s="25"/>
      <c r="E17" s="50"/>
      <c r="F17" s="19">
        <v>210116021.78715408</v>
      </c>
      <c r="G17" s="20">
        <f>F17/F24</f>
        <v>0.08946127850393264</v>
      </c>
      <c r="H17" s="48"/>
      <c r="I17" s="19">
        <v>211334073</v>
      </c>
      <c r="J17" s="20">
        <f>I17/I24</f>
        <v>0.09126559273564308</v>
      </c>
      <c r="K17" s="48"/>
      <c r="L17" s="19">
        <f t="shared" si="0"/>
        <v>-1218051.2128459215</v>
      </c>
      <c r="M17" s="22">
        <f t="shared" si="1"/>
        <v>-0.005763629099439736</v>
      </c>
    </row>
    <row r="18" spans="1:13" ht="42.75" customHeight="1">
      <c r="A18" s="210"/>
      <c r="B18" s="51"/>
      <c r="C18" s="24" t="s">
        <v>65</v>
      </c>
      <c r="D18" s="25"/>
      <c r="E18" s="50"/>
      <c r="F18" s="19">
        <v>7265450</v>
      </c>
      <c r="G18" s="20">
        <f>F18/F24</f>
        <v>0.003093416867395379</v>
      </c>
      <c r="H18" s="48"/>
      <c r="I18" s="19">
        <v>11637110</v>
      </c>
      <c r="J18" s="20">
        <f>I18/I24</f>
        <v>0.005025539548844447</v>
      </c>
      <c r="K18" s="48"/>
      <c r="L18" s="19">
        <f t="shared" si="0"/>
        <v>-4371660</v>
      </c>
      <c r="M18" s="22">
        <f t="shared" si="1"/>
        <v>-0.3756654358341547</v>
      </c>
    </row>
    <row r="19" spans="1:13" ht="42.75" customHeight="1">
      <c r="A19" s="210"/>
      <c r="B19" s="51"/>
      <c r="C19" s="24" t="s">
        <v>66</v>
      </c>
      <c r="D19" s="25"/>
      <c r="E19" s="50"/>
      <c r="F19" s="19">
        <v>2310655</v>
      </c>
      <c r="G19" s="20">
        <f>F19/F24</f>
        <v>0.0009838095578018524</v>
      </c>
      <c r="H19" s="48"/>
      <c r="I19" s="19">
        <v>5656104</v>
      </c>
      <c r="J19" s="20">
        <f>I19/I24</f>
        <v>0.002442614561895288</v>
      </c>
      <c r="K19" s="48"/>
      <c r="L19" s="19">
        <f t="shared" si="0"/>
        <v>-3345449</v>
      </c>
      <c r="M19" s="22">
        <f t="shared" si="1"/>
        <v>-0.5914758639515822</v>
      </c>
    </row>
    <row r="20" spans="1:13" ht="42.75" customHeight="1">
      <c r="A20" s="210"/>
      <c r="B20" s="51"/>
      <c r="C20" s="24" t="s">
        <v>67</v>
      </c>
      <c r="D20" s="25"/>
      <c r="E20" s="50"/>
      <c r="F20" s="19">
        <v>29076751</v>
      </c>
      <c r="G20" s="20">
        <f>F20/F24</f>
        <v>0.012380033169653009</v>
      </c>
      <c r="H20" s="48"/>
      <c r="I20" s="19">
        <v>30623561</v>
      </c>
      <c r="J20" s="20">
        <f>I20/I24</f>
        <v>0.013224925856329485</v>
      </c>
      <c r="K20" s="48"/>
      <c r="L20" s="19">
        <f t="shared" si="0"/>
        <v>-1546810</v>
      </c>
      <c r="M20" s="22">
        <f t="shared" si="1"/>
        <v>-0.05051045500554296</v>
      </c>
    </row>
    <row r="21" spans="1:13" ht="42.75" customHeight="1">
      <c r="A21" s="210"/>
      <c r="B21" s="51"/>
      <c r="C21" s="24" t="s">
        <v>68</v>
      </c>
      <c r="D21" s="25"/>
      <c r="E21" s="50"/>
      <c r="F21" s="19">
        <v>225370121.21284592</v>
      </c>
      <c r="G21" s="20">
        <f>F21/F24</f>
        <v>0.09595602947742517</v>
      </c>
      <c r="H21" s="48"/>
      <c r="I21" s="19">
        <v>216966333</v>
      </c>
      <c r="J21" s="20">
        <f>I21/I24</f>
        <v>0.09369791015632353</v>
      </c>
      <c r="K21" s="48"/>
      <c r="L21" s="19">
        <f t="shared" si="0"/>
        <v>8403788.212845922</v>
      </c>
      <c r="M21" s="22">
        <f t="shared" si="1"/>
        <v>0.03873314397052524</v>
      </c>
    </row>
    <row r="22" spans="1:13" ht="42.75" customHeight="1">
      <c r="A22" s="210"/>
      <c r="B22" s="55"/>
      <c r="C22" s="52" t="s">
        <v>69</v>
      </c>
      <c r="D22" s="53"/>
      <c r="E22" s="54"/>
      <c r="F22" s="150">
        <v>2909811</v>
      </c>
      <c r="G22" s="151">
        <f>F22/F24</f>
        <v>0.0012389127209371223</v>
      </c>
      <c r="H22" s="158"/>
      <c r="I22" s="150">
        <v>2875896</v>
      </c>
      <c r="J22" s="151">
        <f>I22/I24</f>
        <v>0.001241968932695794</v>
      </c>
      <c r="K22" s="158"/>
      <c r="L22" s="150">
        <f t="shared" si="0"/>
        <v>33915</v>
      </c>
      <c r="M22" s="156">
        <f t="shared" si="1"/>
        <v>0.011792846472890535</v>
      </c>
    </row>
    <row r="23" spans="1:13" s="56" customFormat="1" ht="42.75" customHeight="1" thickBot="1">
      <c r="A23" s="211"/>
      <c r="B23" s="71"/>
      <c r="C23" s="72" t="s">
        <v>56</v>
      </c>
      <c r="D23" s="73"/>
      <c r="E23" s="175"/>
      <c r="F23" s="176">
        <f>SUM(F15:F22)</f>
        <v>886121489</v>
      </c>
      <c r="G23" s="177">
        <f>F23/F24</f>
        <v>0.3772847050952258</v>
      </c>
      <c r="H23" s="178"/>
      <c r="I23" s="176">
        <f>SUM(I15:I22)</f>
        <v>881636035</v>
      </c>
      <c r="J23" s="177">
        <f>I23/I24</f>
        <v>0.38073858213756745</v>
      </c>
      <c r="K23" s="178"/>
      <c r="L23" s="176">
        <f t="shared" si="0"/>
        <v>4485454</v>
      </c>
      <c r="M23" s="179">
        <f t="shared" si="1"/>
        <v>0.0050876482152864815</v>
      </c>
    </row>
    <row r="24" spans="1:13" s="56" customFormat="1" ht="42.75" customHeight="1" thickBot="1" thickTop="1">
      <c r="A24" s="34"/>
      <c r="B24" s="57"/>
      <c r="C24" s="35" t="s">
        <v>70</v>
      </c>
      <c r="D24" s="36"/>
      <c r="E24" s="57"/>
      <c r="F24" s="38">
        <f>F10+F14+F23</f>
        <v>2348681187</v>
      </c>
      <c r="G24" s="39">
        <f>F24/F24</f>
        <v>1</v>
      </c>
      <c r="H24" s="181"/>
      <c r="I24" s="38">
        <f>I10+I14+I23</f>
        <v>2315594154</v>
      </c>
      <c r="J24" s="39">
        <f>I24/I24</f>
        <v>1</v>
      </c>
      <c r="K24" s="181"/>
      <c r="L24" s="38">
        <f t="shared" si="0"/>
        <v>33087033</v>
      </c>
      <c r="M24" s="41">
        <f t="shared" si="1"/>
        <v>0.014288787585184065</v>
      </c>
    </row>
    <row r="25" ht="48" customHeight="1"/>
  </sheetData>
  <sheetProtection/>
  <mergeCells count="7">
    <mergeCell ref="A15:A23"/>
    <mergeCell ref="A3:D4"/>
    <mergeCell ref="E3:G3"/>
    <mergeCell ref="H3:J3"/>
    <mergeCell ref="K3:M3"/>
    <mergeCell ref="A5:A10"/>
    <mergeCell ref="A11:A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68" r:id="rId1"/>
  <headerFooter alignWithMargins="0">
    <oddFooter>&amp;C&amp;"ＭＳ ゴシック,標準"&amp;14- 7 -</oddFooter>
  </headerFooter>
  <rowBreaks count="1" manualBreakCount="1">
    <brk id="2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0"/>
  <sheetViews>
    <sheetView view="pageBreakPreview" zoomScale="90" zoomScaleNormal="65" zoomScaleSheetLayoutView="90" zoomScalePageLayoutView="0" workbookViewId="0" topLeftCell="A22">
      <selection activeCell="K14" sqref="K14"/>
    </sheetView>
  </sheetViews>
  <sheetFormatPr defaultColWidth="9.140625" defaultRowHeight="15"/>
  <cols>
    <col min="1" max="3" width="3.140625" style="1" customWidth="1"/>
    <col min="4" max="4" width="29.421875" style="1" customWidth="1"/>
    <col min="5" max="6" width="3.140625" style="1" customWidth="1"/>
    <col min="7" max="7" width="26.00390625" style="4" customWidth="1"/>
    <col min="8" max="8" width="3.140625" style="1" customWidth="1"/>
    <col min="9" max="9" width="26.00390625" style="4" customWidth="1"/>
    <col min="10" max="10" width="3.140625" style="1" customWidth="1"/>
    <col min="11" max="11" width="20.7109375" style="4" customWidth="1"/>
    <col min="12" max="12" width="11.421875" style="1" customWidth="1"/>
    <col min="13" max="13" width="14.421875" style="1" customWidth="1"/>
    <col min="14" max="14" width="12.421875" style="1" customWidth="1"/>
    <col min="15" max="16384" width="9.00390625" style="1" customWidth="1"/>
  </cols>
  <sheetData>
    <row r="1" spans="1:12" ht="37.5" customHeight="1">
      <c r="A1" s="44" t="s">
        <v>71</v>
      </c>
      <c r="B1" s="8"/>
      <c r="C1" s="8"/>
      <c r="L1" s="60"/>
    </row>
    <row r="2" spans="1:12" ht="27" customHeight="1">
      <c r="A2" s="44"/>
      <c r="B2" s="8"/>
      <c r="C2" s="8"/>
      <c r="L2" s="60"/>
    </row>
    <row r="3" spans="1:12" ht="22.5" customHeight="1" thickBot="1">
      <c r="A3" s="8"/>
      <c r="B3" s="8"/>
      <c r="C3" s="8"/>
      <c r="F3" s="6"/>
      <c r="G3" s="3"/>
      <c r="H3" s="6"/>
      <c r="I3" s="6"/>
      <c r="J3" s="3"/>
      <c r="K3" s="6"/>
      <c r="L3" s="42" t="s">
        <v>2</v>
      </c>
    </row>
    <row r="4" spans="1:12" ht="37.5" customHeight="1">
      <c r="A4" s="192" t="s">
        <v>35</v>
      </c>
      <c r="B4" s="193"/>
      <c r="C4" s="193"/>
      <c r="D4" s="193"/>
      <c r="E4" s="194"/>
      <c r="F4" s="199" t="s">
        <v>191</v>
      </c>
      <c r="G4" s="200"/>
      <c r="H4" s="199" t="s">
        <v>190</v>
      </c>
      <c r="I4" s="200"/>
      <c r="J4" s="202" t="s">
        <v>3</v>
      </c>
      <c r="K4" s="207"/>
      <c r="L4" s="208"/>
    </row>
    <row r="5" spans="1:12" ht="37.5" customHeight="1" thickBot="1">
      <c r="A5" s="195"/>
      <c r="B5" s="196"/>
      <c r="C5" s="196"/>
      <c r="D5" s="196"/>
      <c r="E5" s="197"/>
      <c r="F5" s="9"/>
      <c r="G5" s="10" t="s">
        <v>4</v>
      </c>
      <c r="H5" s="12"/>
      <c r="I5" s="10" t="s">
        <v>6</v>
      </c>
      <c r="J5" s="12"/>
      <c r="K5" s="10" t="s">
        <v>7</v>
      </c>
      <c r="L5" s="13" t="s">
        <v>8</v>
      </c>
    </row>
    <row r="6" spans="1:12" ht="37.5" customHeight="1">
      <c r="A6" s="74">
        <v>1</v>
      </c>
      <c r="B6" s="59"/>
      <c r="C6" s="218" t="s">
        <v>72</v>
      </c>
      <c r="D6" s="218"/>
      <c r="E6" s="16"/>
      <c r="F6" s="46"/>
      <c r="G6" s="75">
        <v>505364429</v>
      </c>
      <c r="H6" s="76"/>
      <c r="I6" s="75">
        <v>502755593</v>
      </c>
      <c r="J6" s="76"/>
      <c r="K6" s="19">
        <f>G6-I6</f>
        <v>2608836</v>
      </c>
      <c r="L6" s="22">
        <f>(G6-I6)/I6</f>
        <v>0.005189074047755049</v>
      </c>
    </row>
    <row r="7" spans="1:12" ht="37.5" customHeight="1">
      <c r="A7" s="74"/>
      <c r="B7" s="77"/>
      <c r="C7" s="221" t="s">
        <v>73</v>
      </c>
      <c r="D7" s="219"/>
      <c r="E7" s="25"/>
      <c r="F7" s="46"/>
      <c r="G7" s="75">
        <v>433608059</v>
      </c>
      <c r="H7" s="76"/>
      <c r="I7" s="75">
        <v>428657597</v>
      </c>
      <c r="J7" s="76"/>
      <c r="K7" s="19">
        <f aca="true" t="shared" si="0" ref="K7:K18">G7-I7</f>
        <v>4950462</v>
      </c>
      <c r="L7" s="22">
        <f aca="true" t="shared" si="1" ref="L7:L18">(G7-I7)/I7</f>
        <v>0.01154875601096602</v>
      </c>
    </row>
    <row r="8" spans="1:12" ht="37.5" customHeight="1">
      <c r="A8" s="74"/>
      <c r="B8" s="78"/>
      <c r="C8" s="79"/>
      <c r="D8" s="24" t="s">
        <v>74</v>
      </c>
      <c r="E8" s="25"/>
      <c r="F8" s="46"/>
      <c r="G8" s="75">
        <v>12491120.104296148</v>
      </c>
      <c r="H8" s="76"/>
      <c r="I8" s="75">
        <v>12317717</v>
      </c>
      <c r="J8" s="76"/>
      <c r="K8" s="19">
        <f t="shared" si="0"/>
        <v>173403.10429614782</v>
      </c>
      <c r="L8" s="22">
        <f t="shared" si="1"/>
        <v>0.014077535983019241</v>
      </c>
    </row>
    <row r="9" spans="1:12" ht="37.5" customHeight="1">
      <c r="A9" s="74"/>
      <c r="B9" s="80"/>
      <c r="C9" s="79"/>
      <c r="D9" s="24" t="s">
        <v>75</v>
      </c>
      <c r="E9" s="25"/>
      <c r="F9" s="46"/>
      <c r="G9" s="75">
        <v>421116938.89570385</v>
      </c>
      <c r="H9" s="76"/>
      <c r="I9" s="75">
        <v>416339880</v>
      </c>
      <c r="J9" s="76"/>
      <c r="K9" s="19">
        <f t="shared" si="0"/>
        <v>4777058.895703852</v>
      </c>
      <c r="L9" s="22">
        <f t="shared" si="1"/>
        <v>0.011473940223319112</v>
      </c>
    </row>
    <row r="10" spans="1:12" ht="37.5" customHeight="1">
      <c r="A10" s="74"/>
      <c r="B10" s="77"/>
      <c r="C10" s="226" t="s">
        <v>76</v>
      </c>
      <c r="D10" s="219"/>
      <c r="E10" s="25"/>
      <c r="F10" s="46"/>
      <c r="G10" s="75">
        <v>71756370</v>
      </c>
      <c r="H10" s="76"/>
      <c r="I10" s="75">
        <v>74097996</v>
      </c>
      <c r="J10" s="76"/>
      <c r="K10" s="19">
        <f t="shared" si="0"/>
        <v>-2341626</v>
      </c>
      <c r="L10" s="22">
        <f t="shared" si="1"/>
        <v>-0.03160174534274854</v>
      </c>
    </row>
    <row r="11" spans="1:12" ht="37.5" customHeight="1">
      <c r="A11" s="74"/>
      <c r="B11" s="78"/>
      <c r="C11" s="79"/>
      <c r="D11" s="24" t="s">
        <v>77</v>
      </c>
      <c r="E11" s="25"/>
      <c r="F11" s="46"/>
      <c r="G11" s="75">
        <v>19356844.09660832</v>
      </c>
      <c r="H11" s="76"/>
      <c r="I11" s="75">
        <v>19145566</v>
      </c>
      <c r="J11" s="76"/>
      <c r="K11" s="19">
        <f t="shared" si="0"/>
        <v>211278.0966083184</v>
      </c>
      <c r="L11" s="22">
        <f t="shared" si="1"/>
        <v>0.011035353909532808</v>
      </c>
    </row>
    <row r="12" spans="1:12" ht="37.5" customHeight="1">
      <c r="A12" s="45"/>
      <c r="B12" s="80"/>
      <c r="C12" s="79"/>
      <c r="D12" s="24" t="s">
        <v>78</v>
      </c>
      <c r="E12" s="25"/>
      <c r="F12" s="46"/>
      <c r="G12" s="75">
        <v>52399525.90339168</v>
      </c>
      <c r="H12" s="76"/>
      <c r="I12" s="75">
        <v>54952430</v>
      </c>
      <c r="J12" s="76"/>
      <c r="K12" s="19">
        <f t="shared" si="0"/>
        <v>-2552904.0966083184</v>
      </c>
      <c r="L12" s="22">
        <f t="shared" si="1"/>
        <v>-0.04645661887214666</v>
      </c>
    </row>
    <row r="13" spans="1:12" ht="37.5" customHeight="1">
      <c r="A13" s="49">
        <v>2</v>
      </c>
      <c r="B13" s="46"/>
      <c r="C13" s="227" t="s">
        <v>79</v>
      </c>
      <c r="D13" s="219"/>
      <c r="E13" s="25"/>
      <c r="F13" s="46"/>
      <c r="G13" s="75">
        <v>440024366.8862154</v>
      </c>
      <c r="H13" s="76"/>
      <c r="I13" s="75">
        <v>432071967</v>
      </c>
      <c r="J13" s="76"/>
      <c r="K13" s="19">
        <f t="shared" si="0"/>
        <v>7952399.886215389</v>
      </c>
      <c r="L13" s="22">
        <f t="shared" si="1"/>
        <v>0.01840526693141235</v>
      </c>
    </row>
    <row r="14" spans="1:12" ht="37.5" customHeight="1">
      <c r="A14" s="49">
        <v>3</v>
      </c>
      <c r="B14" s="50"/>
      <c r="C14" s="219" t="s">
        <v>80</v>
      </c>
      <c r="D14" s="219"/>
      <c r="E14" s="25"/>
      <c r="F14" s="46"/>
      <c r="G14" s="75">
        <v>9675074</v>
      </c>
      <c r="H14" s="76"/>
      <c r="I14" s="75">
        <v>8504127</v>
      </c>
      <c r="J14" s="76"/>
      <c r="K14" s="19">
        <f t="shared" si="0"/>
        <v>1170947</v>
      </c>
      <c r="L14" s="22">
        <f t="shared" si="1"/>
        <v>0.13769161725830295</v>
      </c>
    </row>
    <row r="15" spans="1:12" ht="37.5" customHeight="1">
      <c r="A15" s="49">
        <v>4</v>
      </c>
      <c r="B15" s="54"/>
      <c r="C15" s="219" t="s">
        <v>81</v>
      </c>
      <c r="D15" s="219"/>
      <c r="E15" s="53"/>
      <c r="F15" s="46"/>
      <c r="G15" s="75">
        <v>47603036</v>
      </c>
      <c r="H15" s="76"/>
      <c r="I15" s="75">
        <v>48273211</v>
      </c>
      <c r="J15" s="76"/>
      <c r="K15" s="19">
        <f t="shared" si="0"/>
        <v>-670175</v>
      </c>
      <c r="L15" s="22">
        <f t="shared" si="1"/>
        <v>-0.013882958811254549</v>
      </c>
    </row>
    <row r="16" spans="1:12" ht="37.5" customHeight="1">
      <c r="A16" s="49">
        <v>5</v>
      </c>
      <c r="B16" s="50"/>
      <c r="C16" s="219" t="s">
        <v>82</v>
      </c>
      <c r="D16" s="219"/>
      <c r="E16" s="25"/>
      <c r="F16" s="46"/>
      <c r="G16" s="75">
        <v>68042866</v>
      </c>
      <c r="H16" s="76"/>
      <c r="I16" s="75">
        <v>67017429</v>
      </c>
      <c r="J16" s="76"/>
      <c r="K16" s="19">
        <f t="shared" si="0"/>
        <v>1025437</v>
      </c>
      <c r="L16" s="22">
        <f t="shared" si="1"/>
        <v>0.015301049522505557</v>
      </c>
    </row>
    <row r="17" spans="1:12" ht="37.5" customHeight="1" thickBot="1">
      <c r="A17" s="49">
        <v>6</v>
      </c>
      <c r="B17" s="50"/>
      <c r="C17" s="220" t="s">
        <v>48</v>
      </c>
      <c r="D17" s="220"/>
      <c r="E17" s="25"/>
      <c r="F17" s="46"/>
      <c r="G17" s="75">
        <v>8736708</v>
      </c>
      <c r="H17" s="76"/>
      <c r="I17" s="75">
        <v>8529868</v>
      </c>
      <c r="J17" s="76"/>
      <c r="K17" s="150">
        <f t="shared" si="0"/>
        <v>206840</v>
      </c>
      <c r="L17" s="156">
        <f t="shared" si="1"/>
        <v>0.02424890983072657</v>
      </c>
    </row>
    <row r="18" spans="1:12" s="56" customFormat="1" ht="37.5" customHeight="1" thickBot="1" thickTop="1">
      <c r="A18" s="34"/>
      <c r="B18" s="57"/>
      <c r="C18" s="57"/>
      <c r="D18" s="35" t="s">
        <v>31</v>
      </c>
      <c r="E18" s="36"/>
      <c r="F18" s="57"/>
      <c r="G18" s="81">
        <f>G6+G13+G14+G15+G16+G17</f>
        <v>1079446479.8862154</v>
      </c>
      <c r="H18" s="82"/>
      <c r="I18" s="81">
        <f>I6+I13+I14+I15+I16+I17</f>
        <v>1067152195</v>
      </c>
      <c r="J18" s="82"/>
      <c r="K18" s="38">
        <f t="shared" si="0"/>
        <v>12294284.886215448</v>
      </c>
      <c r="L18" s="41">
        <f t="shared" si="1"/>
        <v>0.011520648079832182</v>
      </c>
    </row>
    <row r="19" ht="39.75" customHeight="1">
      <c r="G19" s="83"/>
    </row>
    <row r="20" spans="1:12" ht="37.5" customHeight="1">
      <c r="A20" s="44" t="s">
        <v>83</v>
      </c>
      <c r="B20" s="8"/>
      <c r="C20" s="8"/>
      <c r="L20" s="60"/>
    </row>
    <row r="21" spans="1:12" ht="26.25" customHeight="1">
      <c r="A21" s="44"/>
      <c r="B21" s="8"/>
      <c r="C21" s="8"/>
      <c r="L21" s="60"/>
    </row>
    <row r="22" spans="1:12" ht="22.5" customHeight="1" thickBot="1">
      <c r="A22" s="44"/>
      <c r="B22" s="8"/>
      <c r="C22" s="8"/>
      <c r="F22" s="6"/>
      <c r="L22" s="42" t="s">
        <v>2</v>
      </c>
    </row>
    <row r="23" spans="1:12" ht="37.5" customHeight="1">
      <c r="A23" s="192" t="s">
        <v>35</v>
      </c>
      <c r="B23" s="193"/>
      <c r="C23" s="193"/>
      <c r="D23" s="193"/>
      <c r="E23" s="194"/>
      <c r="F23" s="199" t="s">
        <v>191</v>
      </c>
      <c r="G23" s="200"/>
      <c r="H23" s="199" t="s">
        <v>190</v>
      </c>
      <c r="I23" s="200"/>
      <c r="J23" s="202" t="s">
        <v>3</v>
      </c>
      <c r="K23" s="207"/>
      <c r="L23" s="208"/>
    </row>
    <row r="24" spans="1:12" ht="37.5" customHeight="1" thickBot="1">
      <c r="A24" s="195"/>
      <c r="B24" s="196"/>
      <c r="C24" s="196"/>
      <c r="D24" s="196"/>
      <c r="E24" s="197"/>
      <c r="F24" s="9"/>
      <c r="G24" s="10" t="s">
        <v>4</v>
      </c>
      <c r="H24" s="12"/>
      <c r="I24" s="10" t="s">
        <v>6</v>
      </c>
      <c r="J24" s="12"/>
      <c r="K24" s="10" t="s">
        <v>7</v>
      </c>
      <c r="L24" s="13" t="s">
        <v>8</v>
      </c>
    </row>
    <row r="25" spans="1:12" s="56" customFormat="1" ht="37.5" customHeight="1">
      <c r="A25" s="74"/>
      <c r="B25" s="46"/>
      <c r="C25" s="218" t="s">
        <v>14</v>
      </c>
      <c r="D25" s="218"/>
      <c r="E25" s="16"/>
      <c r="F25" s="46"/>
      <c r="G25" s="75">
        <v>80181368</v>
      </c>
      <c r="H25" s="76"/>
      <c r="I25" s="75">
        <v>83202425</v>
      </c>
      <c r="J25" s="76"/>
      <c r="K25" s="19">
        <f>G25-I25</f>
        <v>-3021057</v>
      </c>
      <c r="L25" s="22">
        <f>(G25-I25)/I25</f>
        <v>-0.036309722943772375</v>
      </c>
    </row>
    <row r="26" spans="1:12" ht="37.5" customHeight="1">
      <c r="A26" s="222" t="s">
        <v>84</v>
      </c>
      <c r="B26" s="79"/>
      <c r="C26" s="219" t="s">
        <v>85</v>
      </c>
      <c r="D26" s="219"/>
      <c r="E26" s="25"/>
      <c r="F26" s="50"/>
      <c r="G26" s="75">
        <v>55484299</v>
      </c>
      <c r="H26" s="76"/>
      <c r="I26" s="75">
        <v>54355634</v>
      </c>
      <c r="J26" s="76"/>
      <c r="K26" s="19">
        <f>G26-I26</f>
        <v>1128665</v>
      </c>
      <c r="L26" s="22">
        <f>(G26-I26)/I26</f>
        <v>0.02076445286242085</v>
      </c>
    </row>
    <row r="27" spans="1:12" ht="37.5" customHeight="1">
      <c r="A27" s="223"/>
      <c r="B27" s="79"/>
      <c r="C27" s="219" t="s">
        <v>86</v>
      </c>
      <c r="D27" s="219"/>
      <c r="E27" s="25"/>
      <c r="F27" s="50"/>
      <c r="G27" s="75">
        <v>3862077</v>
      </c>
      <c r="H27" s="76"/>
      <c r="I27" s="75">
        <v>3308721</v>
      </c>
      <c r="J27" s="76"/>
      <c r="K27" s="19">
        <f>G27-I27</f>
        <v>553356</v>
      </c>
      <c r="L27" s="22">
        <f>(G27-I27)/I27</f>
        <v>0.16724166226164128</v>
      </c>
    </row>
    <row r="28" spans="1:12" ht="37.5" customHeight="1">
      <c r="A28" s="223"/>
      <c r="B28" s="79"/>
      <c r="C28" s="219" t="s">
        <v>87</v>
      </c>
      <c r="D28" s="219"/>
      <c r="E28" s="53"/>
      <c r="F28" s="54"/>
      <c r="G28" s="75">
        <v>20593187</v>
      </c>
      <c r="H28" s="76"/>
      <c r="I28" s="75">
        <v>25221365</v>
      </c>
      <c r="J28" s="76"/>
      <c r="K28" s="19">
        <f>G28-I28</f>
        <v>-4628178</v>
      </c>
      <c r="L28" s="22">
        <f>(G28-I28)/I28</f>
        <v>-0.18350228070526714</v>
      </c>
    </row>
    <row r="29" spans="1:12" ht="37.5" customHeight="1" thickBot="1">
      <c r="A29" s="224"/>
      <c r="B29" s="84"/>
      <c r="C29" s="225" t="s">
        <v>88</v>
      </c>
      <c r="D29" s="225"/>
      <c r="E29" s="85"/>
      <c r="F29" s="86"/>
      <c r="G29" s="87">
        <v>241805</v>
      </c>
      <c r="H29" s="88"/>
      <c r="I29" s="87">
        <v>316705</v>
      </c>
      <c r="J29" s="88"/>
      <c r="K29" s="89">
        <f>G29-I29</f>
        <v>-74900</v>
      </c>
      <c r="L29" s="90">
        <f>(G29-I29)/I29</f>
        <v>-0.23649768712208522</v>
      </c>
    </row>
    <row r="30" spans="1:12" ht="48.75" customHeight="1">
      <c r="A30" s="91"/>
      <c r="B30" s="59"/>
      <c r="C30" s="59"/>
      <c r="D30" s="92"/>
      <c r="E30" s="59"/>
      <c r="F30" s="59"/>
      <c r="G30" s="93"/>
      <c r="H30" s="93"/>
      <c r="I30" s="93"/>
      <c r="J30" s="93"/>
      <c r="K30" s="93"/>
      <c r="L30" s="94"/>
    </row>
  </sheetData>
  <sheetProtection/>
  <mergeCells count="22">
    <mergeCell ref="C10:D10"/>
    <mergeCell ref="C13:D13"/>
    <mergeCell ref="C14:D14"/>
    <mergeCell ref="A4:E5"/>
    <mergeCell ref="F4:G4"/>
    <mergeCell ref="H4:I4"/>
    <mergeCell ref="J4:L4"/>
    <mergeCell ref="C6:D6"/>
    <mergeCell ref="C7:D7"/>
    <mergeCell ref="A26:A29"/>
    <mergeCell ref="C26:D26"/>
    <mergeCell ref="C27:D27"/>
    <mergeCell ref="C28:D28"/>
    <mergeCell ref="C29:D29"/>
    <mergeCell ref="A23:E24"/>
    <mergeCell ref="F23:G23"/>
    <mergeCell ref="H23:I23"/>
    <mergeCell ref="J23:L23"/>
    <mergeCell ref="C25:D25"/>
    <mergeCell ref="C15:D15"/>
    <mergeCell ref="C16:D16"/>
    <mergeCell ref="C17:D17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2" r:id="rId1"/>
  <headerFooter alignWithMargins="0">
    <oddFooter>&amp;C&amp;"ＭＳ ゴシック,標準"&amp;14- 8 -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5"/>
  <sheetViews>
    <sheetView view="pageBreakPreview" zoomScale="70" zoomScaleNormal="60" zoomScaleSheetLayoutView="70" zoomScalePageLayoutView="0" workbookViewId="0" topLeftCell="A1">
      <pane xSplit="4" ySplit="5" topLeftCell="E15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9.140625" defaultRowHeight="15"/>
  <cols>
    <col min="1" max="1" width="3.57421875" style="1" customWidth="1"/>
    <col min="2" max="2" width="3.140625" style="59" customWidth="1"/>
    <col min="3" max="3" width="28.57421875" style="1" customWidth="1"/>
    <col min="4" max="5" width="3.140625" style="1" customWidth="1"/>
    <col min="6" max="6" width="23.140625" style="4" customWidth="1"/>
    <col min="7" max="7" width="3.140625" style="1" customWidth="1"/>
    <col min="8" max="8" width="23.140625" style="4" customWidth="1"/>
    <col min="9" max="9" width="3.140625" style="1" customWidth="1"/>
    <col min="10" max="10" width="20.57421875" style="4" customWidth="1"/>
    <col min="11" max="11" width="12.57421875" style="1" customWidth="1"/>
    <col min="12" max="12" width="19.00390625" style="1" customWidth="1"/>
    <col min="13" max="13" width="21.8515625" style="1" customWidth="1"/>
    <col min="14" max="16384" width="9.00390625" style="1" customWidth="1"/>
  </cols>
  <sheetData>
    <row r="1" spans="1:11" ht="39.75" customHeight="1">
      <c r="A1" s="44" t="s">
        <v>89</v>
      </c>
      <c r="B1" s="95"/>
      <c r="K1" s="60"/>
    </row>
    <row r="2" spans="1:11" ht="30" customHeight="1">
      <c r="A2" s="44"/>
      <c r="B2" s="95"/>
      <c r="K2" s="60"/>
    </row>
    <row r="3" spans="1:11" ht="30" customHeight="1" thickBot="1">
      <c r="A3" s="8"/>
      <c r="B3" s="95"/>
      <c r="E3" s="6"/>
      <c r="F3" s="3"/>
      <c r="G3" s="6"/>
      <c r="H3" s="6"/>
      <c r="I3" s="3"/>
      <c r="J3" s="6"/>
      <c r="K3" s="42" t="s">
        <v>2</v>
      </c>
    </row>
    <row r="4" spans="1:11" ht="57" customHeight="1">
      <c r="A4" s="192" t="s">
        <v>35</v>
      </c>
      <c r="B4" s="193"/>
      <c r="C4" s="193"/>
      <c r="D4" s="194"/>
      <c r="E4" s="199" t="s">
        <v>191</v>
      </c>
      <c r="F4" s="200"/>
      <c r="G4" s="199" t="s">
        <v>190</v>
      </c>
      <c r="H4" s="200"/>
      <c r="I4" s="202" t="s">
        <v>3</v>
      </c>
      <c r="J4" s="207"/>
      <c r="K4" s="208"/>
    </row>
    <row r="5" spans="1:11" ht="57" customHeight="1" thickBot="1">
      <c r="A5" s="195"/>
      <c r="B5" s="196"/>
      <c r="C5" s="196"/>
      <c r="D5" s="197"/>
      <c r="E5" s="9"/>
      <c r="F5" s="10" t="s">
        <v>4</v>
      </c>
      <c r="G5" s="12"/>
      <c r="H5" s="10" t="s">
        <v>6</v>
      </c>
      <c r="I5" s="12"/>
      <c r="J5" s="10" t="s">
        <v>7</v>
      </c>
      <c r="K5" s="13" t="s">
        <v>8</v>
      </c>
    </row>
    <row r="6" spans="1:11" ht="60" customHeight="1">
      <c r="A6" s="45">
        <v>1</v>
      </c>
      <c r="B6" s="46"/>
      <c r="C6" s="15" t="s">
        <v>90</v>
      </c>
      <c r="D6" s="16"/>
      <c r="E6" s="46"/>
      <c r="F6" s="75">
        <v>15148000</v>
      </c>
      <c r="G6" s="76"/>
      <c r="H6" s="75">
        <v>15337200</v>
      </c>
      <c r="I6" s="76"/>
      <c r="J6" s="19">
        <f>F6-H6</f>
        <v>-189200</v>
      </c>
      <c r="K6" s="22">
        <f>(F6-H6)/H6</f>
        <v>-0.012336019612445558</v>
      </c>
    </row>
    <row r="7" spans="1:11" ht="60" customHeight="1">
      <c r="A7" s="49">
        <v>2</v>
      </c>
      <c r="B7" s="50"/>
      <c r="C7" s="24" t="s">
        <v>91</v>
      </c>
      <c r="D7" s="25"/>
      <c r="E7" s="50"/>
      <c r="F7" s="75">
        <v>10145600</v>
      </c>
      <c r="G7" s="76"/>
      <c r="H7" s="75">
        <v>7312000</v>
      </c>
      <c r="I7" s="76"/>
      <c r="J7" s="19">
        <f aca="true" t="shared" si="0" ref="J7:J12">F7-H7</f>
        <v>2833600</v>
      </c>
      <c r="K7" s="22">
        <f aca="true" t="shared" si="1" ref="K7:K15">(F7-H7)/H7</f>
        <v>0.387527352297593</v>
      </c>
    </row>
    <row r="8" spans="1:11" ht="60" customHeight="1">
      <c r="A8" s="49">
        <v>3</v>
      </c>
      <c r="B8" s="50"/>
      <c r="C8" s="24" t="s">
        <v>92</v>
      </c>
      <c r="D8" s="25"/>
      <c r="E8" s="50"/>
      <c r="F8" s="75">
        <v>11376600</v>
      </c>
      <c r="G8" s="76"/>
      <c r="H8" s="75">
        <v>9959500</v>
      </c>
      <c r="I8" s="76"/>
      <c r="J8" s="19">
        <f t="shared" si="0"/>
        <v>1417100</v>
      </c>
      <c r="K8" s="22">
        <f t="shared" si="1"/>
        <v>0.14228625935036898</v>
      </c>
    </row>
    <row r="9" spans="1:11" ht="60" customHeight="1">
      <c r="A9" s="49">
        <v>4</v>
      </c>
      <c r="B9" s="50"/>
      <c r="C9" s="24" t="s">
        <v>93</v>
      </c>
      <c r="D9" s="25"/>
      <c r="E9" s="50"/>
      <c r="F9" s="75">
        <v>64366800</v>
      </c>
      <c r="G9" s="76"/>
      <c r="H9" s="75">
        <v>57550500</v>
      </c>
      <c r="I9" s="76"/>
      <c r="J9" s="19">
        <f t="shared" si="0"/>
        <v>6816300</v>
      </c>
      <c r="K9" s="22">
        <f t="shared" si="1"/>
        <v>0.11844032632209972</v>
      </c>
    </row>
    <row r="10" spans="1:11" ht="60" customHeight="1">
      <c r="A10" s="96">
        <v>5</v>
      </c>
      <c r="B10" s="54"/>
      <c r="C10" s="52" t="s">
        <v>94</v>
      </c>
      <c r="D10" s="53"/>
      <c r="E10" s="54"/>
      <c r="F10" s="75">
        <v>28177800</v>
      </c>
      <c r="G10" s="76"/>
      <c r="H10" s="75">
        <v>35740700</v>
      </c>
      <c r="I10" s="76"/>
      <c r="J10" s="19">
        <f t="shared" si="0"/>
        <v>-7562900</v>
      </c>
      <c r="K10" s="22">
        <f t="shared" si="1"/>
        <v>-0.21160469716597605</v>
      </c>
    </row>
    <row r="11" spans="1:11" ht="60" customHeight="1">
      <c r="A11" s="96">
        <v>6</v>
      </c>
      <c r="B11" s="54"/>
      <c r="C11" s="52" t="s">
        <v>95</v>
      </c>
      <c r="D11" s="53"/>
      <c r="E11" s="54"/>
      <c r="F11" s="75">
        <v>10586201</v>
      </c>
      <c r="G11" s="76"/>
      <c r="H11" s="75">
        <v>8930901</v>
      </c>
      <c r="I11" s="76"/>
      <c r="J11" s="19">
        <f t="shared" si="0"/>
        <v>1655300</v>
      </c>
      <c r="K11" s="22">
        <f t="shared" si="1"/>
        <v>0.1853452412024274</v>
      </c>
    </row>
    <row r="12" spans="1:11" ht="60" customHeight="1">
      <c r="A12" s="96"/>
      <c r="B12" s="54"/>
      <c r="C12" s="52" t="s">
        <v>96</v>
      </c>
      <c r="D12" s="53"/>
      <c r="E12" s="54"/>
      <c r="F12" s="97">
        <v>0</v>
      </c>
      <c r="G12" s="159"/>
      <c r="H12" s="97">
        <v>0</v>
      </c>
      <c r="I12" s="159"/>
      <c r="J12" s="150">
        <f t="shared" si="0"/>
        <v>0</v>
      </c>
      <c r="K12" s="156" t="s">
        <v>187</v>
      </c>
    </row>
    <row r="13" spans="1:11" ht="60" customHeight="1">
      <c r="A13" s="98"/>
      <c r="B13" s="64"/>
      <c r="C13" s="62" t="s">
        <v>97</v>
      </c>
      <c r="D13" s="63"/>
      <c r="E13" s="99"/>
      <c r="F13" s="100">
        <f>SUM(F6:F11)</f>
        <v>139801001</v>
      </c>
      <c r="G13" s="101"/>
      <c r="H13" s="100">
        <f>SUM(H6:H11)</f>
        <v>134830801</v>
      </c>
      <c r="I13" s="101"/>
      <c r="J13" s="65">
        <f>F13-H13</f>
        <v>4970200</v>
      </c>
      <c r="K13" s="67">
        <f t="shared" si="1"/>
        <v>0.03686249701950521</v>
      </c>
    </row>
    <row r="14" spans="1:11" ht="60" customHeight="1" thickBot="1">
      <c r="A14" s="45">
        <v>7</v>
      </c>
      <c r="B14" s="46"/>
      <c r="C14" s="15" t="s">
        <v>98</v>
      </c>
      <c r="D14" s="16"/>
      <c r="E14" s="46"/>
      <c r="F14" s="97">
        <v>74619372</v>
      </c>
      <c r="G14" s="159"/>
      <c r="H14" s="97">
        <v>87582777</v>
      </c>
      <c r="I14" s="159"/>
      <c r="J14" s="150">
        <f>F14-H14</f>
        <v>-12963405</v>
      </c>
      <c r="K14" s="156">
        <f t="shared" si="1"/>
        <v>-0.1480131761522017</v>
      </c>
    </row>
    <row r="15" spans="1:11" s="56" customFormat="1" ht="60" customHeight="1" thickBot="1" thickTop="1">
      <c r="A15" s="102"/>
      <c r="B15" s="57"/>
      <c r="C15" s="103" t="s">
        <v>99</v>
      </c>
      <c r="D15" s="36"/>
      <c r="E15" s="57"/>
      <c r="F15" s="81">
        <f>F13+F14</f>
        <v>214420373</v>
      </c>
      <c r="G15" s="82"/>
      <c r="H15" s="81">
        <v>222413578</v>
      </c>
      <c r="I15" s="82"/>
      <c r="J15" s="38">
        <f>F15-H15</f>
        <v>-7993205</v>
      </c>
      <c r="K15" s="41">
        <f t="shared" si="1"/>
        <v>-0.035938475842513536</v>
      </c>
    </row>
  </sheetData>
  <sheetProtection/>
  <mergeCells count="4">
    <mergeCell ref="A4:D5"/>
    <mergeCell ref="E4:F4"/>
    <mergeCell ref="G4:H4"/>
    <mergeCell ref="I4:K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9"/>
  <sheetViews>
    <sheetView tabSelected="1" view="pageBreakPreview" zoomScale="70" zoomScaleNormal="75" zoomScaleSheetLayoutView="70" zoomScalePageLayoutView="0" workbookViewId="0" topLeftCell="A10">
      <selection activeCell="H18" sqref="H18"/>
    </sheetView>
  </sheetViews>
  <sheetFormatPr defaultColWidth="9.140625" defaultRowHeight="15"/>
  <cols>
    <col min="1" max="1" width="5.140625" style="1" customWidth="1"/>
    <col min="2" max="2" width="3.140625" style="1" customWidth="1"/>
    <col min="3" max="3" width="31.57421875" style="1" customWidth="1"/>
    <col min="4" max="5" width="3.140625" style="1" customWidth="1"/>
    <col min="6" max="6" width="26.57421875" style="4" customWidth="1"/>
    <col min="7" max="7" width="3.140625" style="1" customWidth="1"/>
    <col min="8" max="8" width="26.57421875" style="4" customWidth="1"/>
    <col min="9" max="9" width="3.140625" style="1" customWidth="1"/>
    <col min="10" max="10" width="18.57421875" style="4" customWidth="1"/>
    <col min="11" max="11" width="14.00390625" style="1" customWidth="1"/>
    <col min="12" max="13" width="16.421875" style="1" customWidth="1"/>
    <col min="14" max="14" width="13.140625" style="1" bestFit="1" customWidth="1"/>
    <col min="15" max="16384" width="9.00390625" style="1" customWidth="1"/>
  </cols>
  <sheetData>
    <row r="1" ht="30.75">
      <c r="A1" s="44" t="s">
        <v>100</v>
      </c>
    </row>
    <row r="2" ht="30.75">
      <c r="A2" s="44"/>
    </row>
    <row r="3" spans="2:11" ht="22.5" customHeight="1" thickBot="1">
      <c r="B3" s="8"/>
      <c r="E3" s="6"/>
      <c r="F3" s="3"/>
      <c r="G3" s="6"/>
      <c r="H3" s="6"/>
      <c r="I3" s="3"/>
      <c r="J3" s="6"/>
      <c r="K3" s="42" t="s">
        <v>2</v>
      </c>
    </row>
    <row r="4" spans="1:11" ht="60.75" customHeight="1">
      <c r="A4" s="192" t="s">
        <v>35</v>
      </c>
      <c r="B4" s="193"/>
      <c r="C4" s="193"/>
      <c r="D4" s="194"/>
      <c r="E4" s="199" t="s">
        <v>191</v>
      </c>
      <c r="F4" s="200"/>
      <c r="G4" s="199" t="s">
        <v>190</v>
      </c>
      <c r="H4" s="200"/>
      <c r="I4" s="202" t="s">
        <v>3</v>
      </c>
      <c r="J4" s="207"/>
      <c r="K4" s="208"/>
    </row>
    <row r="5" spans="1:11" ht="60.75" customHeight="1" thickBot="1">
      <c r="A5" s="195"/>
      <c r="B5" s="196"/>
      <c r="C5" s="196"/>
      <c r="D5" s="197"/>
      <c r="E5" s="9"/>
      <c r="F5" s="10" t="s">
        <v>4</v>
      </c>
      <c r="G5" s="12"/>
      <c r="H5" s="10" t="s">
        <v>6</v>
      </c>
      <c r="I5" s="12"/>
      <c r="J5" s="10" t="s">
        <v>7</v>
      </c>
      <c r="K5" s="13" t="s">
        <v>8</v>
      </c>
    </row>
    <row r="6" spans="1:11" s="56" customFormat="1" ht="60.75" customHeight="1">
      <c r="A6" s="45"/>
      <c r="B6" s="46"/>
      <c r="C6" s="15" t="s">
        <v>58</v>
      </c>
      <c r="D6" s="16"/>
      <c r="E6" s="46"/>
      <c r="F6" s="75">
        <v>280555337</v>
      </c>
      <c r="G6" s="76"/>
      <c r="H6" s="75">
        <v>288813513</v>
      </c>
      <c r="I6" s="76"/>
      <c r="J6" s="19">
        <f>F6-H6</f>
        <v>-8258176</v>
      </c>
      <c r="K6" s="22">
        <f>(F6-H6)/H6</f>
        <v>-0.02859345435128584</v>
      </c>
    </row>
    <row r="7" spans="1:11" ht="60.75" customHeight="1">
      <c r="A7" s="230" t="s">
        <v>84</v>
      </c>
      <c r="B7" s="79"/>
      <c r="C7" s="24" t="s">
        <v>101</v>
      </c>
      <c r="D7" s="25"/>
      <c r="E7" s="50"/>
      <c r="F7" s="75">
        <v>97625797</v>
      </c>
      <c r="G7" s="76"/>
      <c r="H7" s="75">
        <v>114355525</v>
      </c>
      <c r="I7" s="76"/>
      <c r="J7" s="19">
        <f>F7-H7</f>
        <v>-16729728</v>
      </c>
      <c r="K7" s="22">
        <f>(F7-H7)/H7</f>
        <v>-0.1462957561517032</v>
      </c>
    </row>
    <row r="8" spans="1:11" ht="60.75" customHeight="1">
      <c r="A8" s="231"/>
      <c r="B8" s="79"/>
      <c r="C8" s="52" t="s">
        <v>102</v>
      </c>
      <c r="D8" s="53"/>
      <c r="E8" s="54"/>
      <c r="F8" s="75">
        <v>400000</v>
      </c>
      <c r="G8" s="76"/>
      <c r="H8" s="75">
        <v>400000</v>
      </c>
      <c r="I8" s="76"/>
      <c r="J8" s="19">
        <f>F8-H8</f>
        <v>0</v>
      </c>
      <c r="K8" s="22">
        <f>(F8-H8)/H8</f>
        <v>0</v>
      </c>
    </row>
    <row r="9" spans="1:11" ht="60.75" customHeight="1" thickBot="1">
      <c r="A9" s="229"/>
      <c r="B9" s="84"/>
      <c r="C9" s="104" t="s">
        <v>103</v>
      </c>
      <c r="D9" s="85"/>
      <c r="E9" s="86"/>
      <c r="F9" s="171">
        <v>182529540</v>
      </c>
      <c r="G9" s="172"/>
      <c r="H9" s="171">
        <v>174057988</v>
      </c>
      <c r="I9" s="172"/>
      <c r="J9" s="173">
        <f>F9-H9</f>
        <v>8471552</v>
      </c>
      <c r="K9" s="174">
        <f>(F9-H9)/H9</f>
        <v>0.048670860196315724</v>
      </c>
    </row>
    <row r="10" ht="49.5" customHeight="1"/>
    <row r="11" spans="1:11" ht="30.75">
      <c r="A11" s="44" t="s">
        <v>104</v>
      </c>
      <c r="B11" s="8"/>
      <c r="K11" s="60"/>
    </row>
    <row r="12" spans="1:11" ht="30.75">
      <c r="A12" s="44"/>
      <c r="B12" s="8"/>
      <c r="K12" s="60"/>
    </row>
    <row r="13" spans="1:11" ht="22.5" customHeight="1" thickBot="1">
      <c r="A13" s="8"/>
      <c r="B13" s="8"/>
      <c r="E13" s="6"/>
      <c r="K13" s="42" t="s">
        <v>2</v>
      </c>
    </row>
    <row r="14" spans="1:11" ht="60.75" customHeight="1">
      <c r="A14" s="192" t="s">
        <v>35</v>
      </c>
      <c r="B14" s="193"/>
      <c r="C14" s="193"/>
      <c r="D14" s="194"/>
      <c r="E14" s="199" t="s">
        <v>191</v>
      </c>
      <c r="F14" s="200"/>
      <c r="G14" s="201" t="s">
        <v>190</v>
      </c>
      <c r="H14" s="200"/>
      <c r="I14" s="202" t="s">
        <v>3</v>
      </c>
      <c r="J14" s="207"/>
      <c r="K14" s="208"/>
    </row>
    <row r="15" spans="1:11" ht="60.75" customHeight="1" thickBot="1">
      <c r="A15" s="195"/>
      <c r="B15" s="196"/>
      <c r="C15" s="196"/>
      <c r="D15" s="197"/>
      <c r="E15" s="9"/>
      <c r="F15" s="10" t="s">
        <v>4</v>
      </c>
      <c r="G15" s="12"/>
      <c r="H15" s="10" t="s">
        <v>6</v>
      </c>
      <c r="I15" s="12"/>
      <c r="J15" s="10" t="s">
        <v>7</v>
      </c>
      <c r="K15" s="13" t="s">
        <v>8</v>
      </c>
    </row>
    <row r="16" spans="1:11" s="56" customFormat="1" ht="60.75" customHeight="1">
      <c r="A16" s="45"/>
      <c r="B16" s="46"/>
      <c r="C16" s="15" t="s">
        <v>65</v>
      </c>
      <c r="D16" s="16"/>
      <c r="E16" s="46"/>
      <c r="F16" s="75">
        <v>7265450</v>
      </c>
      <c r="G16" s="76"/>
      <c r="H16" s="75">
        <v>11637110</v>
      </c>
      <c r="I16" s="76"/>
      <c r="J16" s="19">
        <f>F16-H16</f>
        <v>-4371660</v>
      </c>
      <c r="K16" s="22">
        <f>(F16-H16)/H16</f>
        <v>-0.3756654358341547</v>
      </c>
    </row>
    <row r="17" spans="1:11" ht="60.75" customHeight="1">
      <c r="A17" s="228" t="s">
        <v>84</v>
      </c>
      <c r="B17" s="79"/>
      <c r="C17" s="24" t="s">
        <v>105</v>
      </c>
      <c r="D17" s="25"/>
      <c r="E17" s="50"/>
      <c r="F17" s="75">
        <v>750098</v>
      </c>
      <c r="G17" s="76"/>
      <c r="H17" s="75">
        <v>666219</v>
      </c>
      <c r="I17" s="76"/>
      <c r="J17" s="19">
        <f>F17-H17</f>
        <v>83879</v>
      </c>
      <c r="K17" s="22">
        <f>(F17-H17)/H17</f>
        <v>0.1259030438939748</v>
      </c>
    </row>
    <row r="18" spans="1:11" ht="60.75" customHeight="1">
      <c r="A18" s="228"/>
      <c r="B18" s="77"/>
      <c r="C18" s="52" t="s">
        <v>106</v>
      </c>
      <c r="D18" s="53"/>
      <c r="E18" s="54"/>
      <c r="F18" s="75">
        <v>433162</v>
      </c>
      <c r="G18" s="76"/>
      <c r="H18" s="75">
        <v>349796</v>
      </c>
      <c r="I18" s="76"/>
      <c r="J18" s="19">
        <f>F18-H18</f>
        <v>83366</v>
      </c>
      <c r="K18" s="22">
        <f>(F18-H18)/H18</f>
        <v>0.23832748230397147</v>
      </c>
    </row>
    <row r="19" spans="1:11" ht="60.75" customHeight="1" thickBot="1">
      <c r="A19" s="229"/>
      <c r="B19" s="84"/>
      <c r="C19" s="104" t="s">
        <v>107</v>
      </c>
      <c r="D19" s="85"/>
      <c r="E19" s="86"/>
      <c r="F19" s="87">
        <v>6082190</v>
      </c>
      <c r="G19" s="88"/>
      <c r="H19" s="87">
        <v>10621095</v>
      </c>
      <c r="I19" s="88"/>
      <c r="J19" s="89">
        <f>F19-H19</f>
        <v>-4538905</v>
      </c>
      <c r="K19" s="90">
        <f>(F19-H19)/H19</f>
        <v>-0.42734812182736337</v>
      </c>
    </row>
  </sheetData>
  <sheetProtection/>
  <mergeCells count="10">
    <mergeCell ref="A17:A19"/>
    <mergeCell ref="A4:D5"/>
    <mergeCell ref="E4:F4"/>
    <mergeCell ref="G4:H4"/>
    <mergeCell ref="I4:K4"/>
    <mergeCell ref="A7:A9"/>
    <mergeCell ref="A14:D15"/>
    <mergeCell ref="E14:F14"/>
    <mergeCell ref="G14:H14"/>
    <mergeCell ref="I14:K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5"/>
  <sheetViews>
    <sheetView view="pageBreakPreview" zoomScale="110" zoomScaleSheetLayoutView="110" zoomScalePageLayoutView="0" workbookViewId="0" topLeftCell="A1">
      <pane xSplit="2" ySplit="5" topLeftCell="C38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A72" sqref="A72:H74"/>
    </sheetView>
  </sheetViews>
  <sheetFormatPr defaultColWidth="9.140625" defaultRowHeight="15"/>
  <cols>
    <col min="1" max="1" width="5.140625" style="106" customWidth="1"/>
    <col min="2" max="2" width="12.421875" style="106" customWidth="1"/>
    <col min="3" max="6" width="18.57421875" style="106" customWidth="1"/>
    <col min="7" max="7" width="18.57421875" style="106" hidden="1" customWidth="1"/>
    <col min="8" max="8" width="18.57421875" style="106" customWidth="1"/>
    <col min="9" max="16384" width="9.00390625" style="106" customWidth="1"/>
  </cols>
  <sheetData>
    <row r="1" spans="1:6" ht="21">
      <c r="A1" s="105" t="s">
        <v>108</v>
      </c>
      <c r="E1" s="107"/>
      <c r="F1" s="107"/>
    </row>
    <row r="2" spans="1:8" ht="13.5" customHeight="1" thickBot="1">
      <c r="A2" s="8"/>
      <c r="E2" s="107"/>
      <c r="F2" s="107"/>
      <c r="G2" s="108"/>
      <c r="H2" s="108" t="s">
        <v>109</v>
      </c>
    </row>
    <row r="3" spans="1:8" ht="13.5" customHeight="1">
      <c r="A3" s="109"/>
      <c r="B3" s="110"/>
      <c r="C3" s="111" t="s">
        <v>194</v>
      </c>
      <c r="D3" s="111" t="s">
        <v>195</v>
      </c>
      <c r="E3" s="112" t="s">
        <v>110</v>
      </c>
      <c r="F3" s="112" t="s">
        <v>8</v>
      </c>
      <c r="G3" s="113" t="s">
        <v>111</v>
      </c>
      <c r="H3" s="114"/>
    </row>
    <row r="4" spans="1:8" ht="13.5" customHeight="1">
      <c r="A4" s="115" t="s">
        <v>112</v>
      </c>
      <c r="B4" s="116" t="s">
        <v>113</v>
      </c>
      <c r="C4" s="116" t="s">
        <v>114</v>
      </c>
      <c r="D4" s="116" t="s">
        <v>114</v>
      </c>
      <c r="E4" s="117" t="s">
        <v>115</v>
      </c>
      <c r="F4" s="117" t="s">
        <v>116</v>
      </c>
      <c r="G4" s="118" t="s">
        <v>194</v>
      </c>
      <c r="H4" s="119" t="s">
        <v>117</v>
      </c>
    </row>
    <row r="5" spans="1:8" ht="13.5" customHeight="1" thickBot="1">
      <c r="A5" s="120"/>
      <c r="B5" s="121"/>
      <c r="C5" s="122" t="s">
        <v>188</v>
      </c>
      <c r="D5" s="123" t="s">
        <v>189</v>
      </c>
      <c r="E5" s="123" t="s">
        <v>118</v>
      </c>
      <c r="F5" s="123" t="s">
        <v>119</v>
      </c>
      <c r="G5" s="124" t="s">
        <v>120</v>
      </c>
      <c r="H5" s="125"/>
    </row>
    <row r="6" spans="1:8" ht="13.5" customHeight="1">
      <c r="A6" s="126">
        <v>1</v>
      </c>
      <c r="B6" s="127" t="s">
        <v>121</v>
      </c>
      <c r="C6" s="160">
        <v>473059357</v>
      </c>
      <c r="D6" s="127">
        <v>459064095</v>
      </c>
      <c r="E6" s="128">
        <f>C6-D6</f>
        <v>13995262</v>
      </c>
      <c r="F6" s="129">
        <f>(C6-D6)/D6</f>
        <v>0.030486509732371905</v>
      </c>
      <c r="G6" s="130">
        <v>468920000</v>
      </c>
      <c r="H6" s="131"/>
    </row>
    <row r="7" spans="1:8" ht="13.5" customHeight="1">
      <c r="A7" s="126">
        <v>2</v>
      </c>
      <c r="B7" s="127" t="s">
        <v>122</v>
      </c>
      <c r="C7" s="160">
        <v>111123712</v>
      </c>
      <c r="D7" s="127">
        <v>110591247</v>
      </c>
      <c r="E7" s="128">
        <f aca="true" t="shared" si="0" ref="E7:E69">C7-D7</f>
        <v>532465</v>
      </c>
      <c r="F7" s="129">
        <f aca="true" t="shared" si="1" ref="F7:F70">(C7-D7)/D7</f>
        <v>0.004814711963596902</v>
      </c>
      <c r="G7" s="130">
        <v>110960000</v>
      </c>
      <c r="H7" s="131"/>
    </row>
    <row r="8" spans="1:8" ht="13.5" customHeight="1">
      <c r="A8" s="126">
        <v>3</v>
      </c>
      <c r="B8" s="127" t="s">
        <v>123</v>
      </c>
      <c r="C8" s="160">
        <v>63834900</v>
      </c>
      <c r="D8" s="127">
        <v>64741500</v>
      </c>
      <c r="E8" s="128">
        <f t="shared" si="0"/>
        <v>-906600</v>
      </c>
      <c r="F8" s="129">
        <f t="shared" si="1"/>
        <v>-0.01400338268344107</v>
      </c>
      <c r="G8" s="130">
        <v>63600000</v>
      </c>
      <c r="H8" s="131"/>
    </row>
    <row r="9" spans="1:8" ht="13.5" customHeight="1">
      <c r="A9" s="126">
        <v>4</v>
      </c>
      <c r="B9" s="127" t="s">
        <v>124</v>
      </c>
      <c r="C9" s="160">
        <v>189702529</v>
      </c>
      <c r="D9" s="127">
        <v>179419728</v>
      </c>
      <c r="E9" s="128">
        <f t="shared" si="0"/>
        <v>10282801</v>
      </c>
      <c r="F9" s="129">
        <f t="shared" si="1"/>
        <v>0.057311428986226085</v>
      </c>
      <c r="G9" s="130">
        <v>186220000</v>
      </c>
      <c r="H9" s="131"/>
    </row>
    <row r="10" spans="1:8" ht="13.5" customHeight="1">
      <c r="A10" s="126">
        <v>5</v>
      </c>
      <c r="B10" s="127" t="s">
        <v>125</v>
      </c>
      <c r="C10" s="160">
        <v>25850000</v>
      </c>
      <c r="D10" s="127">
        <v>25880000</v>
      </c>
      <c r="E10" s="128">
        <f t="shared" si="0"/>
        <v>-30000</v>
      </c>
      <c r="F10" s="129">
        <f t="shared" si="1"/>
        <v>-0.00115919629057187</v>
      </c>
      <c r="G10" s="130">
        <v>25850000</v>
      </c>
      <c r="H10" s="131"/>
    </row>
    <row r="11" spans="1:8" ht="13.5" customHeight="1">
      <c r="A11" s="132">
        <v>6</v>
      </c>
      <c r="B11" s="133" t="s">
        <v>126</v>
      </c>
      <c r="C11" s="162">
        <v>31290729</v>
      </c>
      <c r="D11" s="133">
        <v>27912122</v>
      </c>
      <c r="E11" s="134">
        <f t="shared" si="0"/>
        <v>3378607</v>
      </c>
      <c r="F11" s="135">
        <f t="shared" si="1"/>
        <v>0.121044433669357</v>
      </c>
      <c r="G11" s="136">
        <v>31250000</v>
      </c>
      <c r="H11" s="137"/>
    </row>
    <row r="12" spans="1:8" ht="13.5" customHeight="1">
      <c r="A12" s="126">
        <v>7</v>
      </c>
      <c r="B12" s="138" t="s">
        <v>127</v>
      </c>
      <c r="C12" s="161">
        <v>98964914</v>
      </c>
      <c r="D12" s="127">
        <v>92639973</v>
      </c>
      <c r="E12" s="128">
        <f t="shared" si="0"/>
        <v>6324941</v>
      </c>
      <c r="F12" s="129">
        <f t="shared" si="1"/>
        <v>0.06827442620260694</v>
      </c>
      <c r="G12" s="130">
        <v>98950000</v>
      </c>
      <c r="H12" s="131"/>
    </row>
    <row r="13" spans="1:8" ht="13.5" customHeight="1">
      <c r="A13" s="126">
        <v>8</v>
      </c>
      <c r="B13" s="127" t="s">
        <v>128</v>
      </c>
      <c r="C13" s="161">
        <v>31264907</v>
      </c>
      <c r="D13" s="127">
        <v>29507997</v>
      </c>
      <c r="E13" s="128">
        <f t="shared" si="0"/>
        <v>1756910</v>
      </c>
      <c r="F13" s="129">
        <f t="shared" si="1"/>
        <v>0.05954013076522951</v>
      </c>
      <c r="G13" s="130">
        <v>30550000</v>
      </c>
      <c r="H13" s="131"/>
    </row>
    <row r="14" spans="1:8" ht="13.5" customHeight="1">
      <c r="A14" s="126">
        <v>9</v>
      </c>
      <c r="B14" s="127" t="s">
        <v>129</v>
      </c>
      <c r="C14" s="161">
        <v>38847820</v>
      </c>
      <c r="D14" s="127">
        <v>37504750</v>
      </c>
      <c r="E14" s="128">
        <f t="shared" si="0"/>
        <v>1343070</v>
      </c>
      <c r="F14" s="129">
        <f t="shared" si="1"/>
        <v>0.03581066398256221</v>
      </c>
      <c r="G14" s="130">
        <v>38840000</v>
      </c>
      <c r="H14" s="131"/>
    </row>
    <row r="15" spans="1:8" ht="13.5" customHeight="1">
      <c r="A15" s="139">
        <v>10</v>
      </c>
      <c r="B15" s="140" t="s">
        <v>130</v>
      </c>
      <c r="C15" s="163">
        <v>29789017</v>
      </c>
      <c r="D15" s="140">
        <v>29742180</v>
      </c>
      <c r="E15" s="141">
        <f t="shared" si="0"/>
        <v>46837</v>
      </c>
      <c r="F15" s="142">
        <f t="shared" si="1"/>
        <v>0.001574766879899187</v>
      </c>
      <c r="G15" s="143">
        <v>29714000</v>
      </c>
      <c r="H15" s="144"/>
    </row>
    <row r="16" spans="1:8" ht="13.5" customHeight="1">
      <c r="A16" s="126">
        <v>11</v>
      </c>
      <c r="B16" s="127" t="s">
        <v>131</v>
      </c>
      <c r="C16" s="160">
        <v>30118858</v>
      </c>
      <c r="D16" s="127">
        <v>29071166</v>
      </c>
      <c r="E16" s="128">
        <f t="shared" si="0"/>
        <v>1047692</v>
      </c>
      <c r="F16" s="129">
        <f t="shared" si="1"/>
        <v>0.03603887095550278</v>
      </c>
      <c r="G16" s="130">
        <v>29370000</v>
      </c>
      <c r="H16" s="131"/>
    </row>
    <row r="17" spans="1:8" ht="13.5" customHeight="1">
      <c r="A17" s="126">
        <v>12</v>
      </c>
      <c r="B17" s="127" t="s">
        <v>132</v>
      </c>
      <c r="C17" s="160">
        <v>69885412</v>
      </c>
      <c r="D17" s="127">
        <v>70245436</v>
      </c>
      <c r="E17" s="128">
        <f t="shared" si="0"/>
        <v>-360024</v>
      </c>
      <c r="F17" s="129">
        <f t="shared" si="1"/>
        <v>-0.005125229772934999</v>
      </c>
      <c r="G17" s="130">
        <v>69980000</v>
      </c>
      <c r="H17" s="131"/>
    </row>
    <row r="18" spans="1:8" ht="13.5" customHeight="1">
      <c r="A18" s="126">
        <v>13</v>
      </c>
      <c r="B18" s="127" t="s">
        <v>133</v>
      </c>
      <c r="C18" s="160">
        <v>44486603</v>
      </c>
      <c r="D18" s="127">
        <v>44850103</v>
      </c>
      <c r="E18" s="128">
        <f t="shared" si="0"/>
        <v>-363500</v>
      </c>
      <c r="F18" s="129">
        <f t="shared" si="1"/>
        <v>-0.008104775143994653</v>
      </c>
      <c r="G18" s="130">
        <v>44480000</v>
      </c>
      <c r="H18" s="131"/>
    </row>
    <row r="19" spans="1:8" ht="13.5" customHeight="1">
      <c r="A19" s="126">
        <v>14</v>
      </c>
      <c r="B19" s="127" t="s">
        <v>134</v>
      </c>
      <c r="C19" s="160">
        <v>18011184</v>
      </c>
      <c r="D19" s="127">
        <v>17905190</v>
      </c>
      <c r="E19" s="128">
        <f t="shared" si="0"/>
        <v>105994</v>
      </c>
      <c r="F19" s="129">
        <f t="shared" si="1"/>
        <v>0.0059197361212028465</v>
      </c>
      <c r="G19" s="130">
        <v>17930000</v>
      </c>
      <c r="H19" s="131"/>
    </row>
    <row r="20" spans="1:8" ht="13.5" customHeight="1">
      <c r="A20" s="126">
        <v>15</v>
      </c>
      <c r="B20" s="127" t="s">
        <v>135</v>
      </c>
      <c r="C20" s="160">
        <v>34941271</v>
      </c>
      <c r="D20" s="127">
        <v>36970081</v>
      </c>
      <c r="E20" s="128">
        <f t="shared" si="0"/>
        <v>-2028810</v>
      </c>
      <c r="F20" s="129">
        <f t="shared" si="1"/>
        <v>-0.05487707749409584</v>
      </c>
      <c r="G20" s="130">
        <v>34688000</v>
      </c>
      <c r="H20" s="131"/>
    </row>
    <row r="21" spans="1:8" ht="13.5" customHeight="1">
      <c r="A21" s="132">
        <v>16</v>
      </c>
      <c r="B21" s="133" t="s">
        <v>136</v>
      </c>
      <c r="C21" s="164">
        <v>48216628</v>
      </c>
      <c r="D21" s="133">
        <v>46727917</v>
      </c>
      <c r="E21" s="134">
        <f t="shared" si="0"/>
        <v>1488711</v>
      </c>
      <c r="F21" s="135">
        <f t="shared" si="1"/>
        <v>0.03185913465819587</v>
      </c>
      <c r="G21" s="136">
        <v>48128626</v>
      </c>
      <c r="H21" s="137"/>
    </row>
    <row r="22" spans="1:8" ht="13.5" customHeight="1">
      <c r="A22" s="126">
        <v>17</v>
      </c>
      <c r="B22" s="127" t="s">
        <v>137</v>
      </c>
      <c r="C22" s="165">
        <v>62140000</v>
      </c>
      <c r="D22" s="127">
        <v>60650000</v>
      </c>
      <c r="E22" s="128">
        <f t="shared" si="0"/>
        <v>1490000</v>
      </c>
      <c r="F22" s="129">
        <f t="shared" si="1"/>
        <v>0.024567188788128608</v>
      </c>
      <c r="G22" s="130">
        <v>62140000</v>
      </c>
      <c r="H22" s="131"/>
    </row>
    <row r="23" spans="1:8" ht="13.5" customHeight="1">
      <c r="A23" s="126">
        <v>18</v>
      </c>
      <c r="B23" s="127" t="s">
        <v>138</v>
      </c>
      <c r="C23" s="165">
        <v>71819021</v>
      </c>
      <c r="D23" s="127">
        <v>70653142</v>
      </c>
      <c r="E23" s="128">
        <f t="shared" si="0"/>
        <v>1165879</v>
      </c>
      <c r="F23" s="129">
        <f t="shared" si="1"/>
        <v>0.016501445894649667</v>
      </c>
      <c r="G23" s="130">
        <v>71484000</v>
      </c>
      <c r="H23" s="131"/>
    </row>
    <row r="24" spans="1:8" ht="13.5" customHeight="1">
      <c r="A24" s="126">
        <v>19</v>
      </c>
      <c r="B24" s="127" t="s">
        <v>139</v>
      </c>
      <c r="C24" s="165">
        <v>91670000</v>
      </c>
      <c r="D24" s="127">
        <v>92830700</v>
      </c>
      <c r="E24" s="128">
        <f t="shared" si="0"/>
        <v>-1160700</v>
      </c>
      <c r="F24" s="129">
        <f t="shared" si="1"/>
        <v>-0.012503406739365317</v>
      </c>
      <c r="G24" s="130">
        <v>88400000</v>
      </c>
      <c r="H24" s="131"/>
    </row>
    <row r="25" spans="1:8" ht="13.5" customHeight="1">
      <c r="A25" s="139">
        <v>20</v>
      </c>
      <c r="B25" s="140" t="s">
        <v>140</v>
      </c>
      <c r="C25" s="166">
        <v>23829810</v>
      </c>
      <c r="D25" s="140">
        <v>23239211</v>
      </c>
      <c r="E25" s="141">
        <f t="shared" si="0"/>
        <v>590599</v>
      </c>
      <c r="F25" s="142">
        <f t="shared" si="1"/>
        <v>0.025413900669863532</v>
      </c>
      <c r="G25" s="143">
        <v>23260000</v>
      </c>
      <c r="H25" s="144"/>
    </row>
    <row r="26" spans="1:8" ht="13.5" customHeight="1">
      <c r="A26" s="126">
        <v>21</v>
      </c>
      <c r="B26" s="127" t="s">
        <v>141</v>
      </c>
      <c r="C26" s="160">
        <v>48979165</v>
      </c>
      <c r="D26" s="127">
        <v>49874728</v>
      </c>
      <c r="E26" s="128">
        <f t="shared" si="0"/>
        <v>-895563</v>
      </c>
      <c r="F26" s="129">
        <f t="shared" si="1"/>
        <v>-0.017956248302747637</v>
      </c>
      <c r="G26" s="130">
        <v>47253000</v>
      </c>
      <c r="H26" s="131"/>
    </row>
    <row r="27" spans="1:8" ht="13.5" customHeight="1">
      <c r="A27" s="126">
        <v>22</v>
      </c>
      <c r="B27" s="127" t="s">
        <v>142</v>
      </c>
      <c r="C27" s="160">
        <v>40487000</v>
      </c>
      <c r="D27" s="127">
        <v>39263700</v>
      </c>
      <c r="E27" s="128">
        <f t="shared" si="0"/>
        <v>1223300</v>
      </c>
      <c r="F27" s="129">
        <f t="shared" si="1"/>
        <v>0.031156004146323447</v>
      </c>
      <c r="G27" s="130">
        <v>40367000</v>
      </c>
      <c r="H27" s="131"/>
    </row>
    <row r="28" spans="1:8" ht="13.5" customHeight="1">
      <c r="A28" s="126">
        <v>23</v>
      </c>
      <c r="B28" s="127" t="s">
        <v>143</v>
      </c>
      <c r="C28" s="160">
        <v>38229703</v>
      </c>
      <c r="D28" s="127">
        <v>36922129</v>
      </c>
      <c r="E28" s="128">
        <f t="shared" si="0"/>
        <v>1307574</v>
      </c>
      <c r="F28" s="129">
        <f t="shared" si="1"/>
        <v>0.035414371690213206</v>
      </c>
      <c r="G28" s="130">
        <v>38250000</v>
      </c>
      <c r="H28" s="131"/>
    </row>
    <row r="29" spans="1:8" ht="13.5" customHeight="1">
      <c r="A29" s="126">
        <v>24</v>
      </c>
      <c r="B29" s="127" t="s">
        <v>144</v>
      </c>
      <c r="C29" s="160">
        <v>22111000</v>
      </c>
      <c r="D29" s="127">
        <v>21719000</v>
      </c>
      <c r="E29" s="128">
        <f t="shared" si="0"/>
        <v>392000</v>
      </c>
      <c r="F29" s="129">
        <f t="shared" si="1"/>
        <v>0.018048713108338322</v>
      </c>
      <c r="G29" s="130">
        <v>22111000</v>
      </c>
      <c r="H29" s="131"/>
    </row>
    <row r="30" spans="1:8" ht="13.5" customHeight="1">
      <c r="A30" s="126">
        <v>25</v>
      </c>
      <c r="B30" s="127" t="s">
        <v>145</v>
      </c>
      <c r="C30" s="160">
        <v>24944802</v>
      </c>
      <c r="D30" s="127">
        <v>27159802</v>
      </c>
      <c r="E30" s="128">
        <f t="shared" si="0"/>
        <v>-2215000</v>
      </c>
      <c r="F30" s="129">
        <f t="shared" si="1"/>
        <v>-0.08155435006484951</v>
      </c>
      <c r="G30" s="130">
        <v>24525000</v>
      </c>
      <c r="H30" s="131"/>
    </row>
    <row r="31" spans="1:8" ht="13.5" customHeight="1">
      <c r="A31" s="132">
        <v>26</v>
      </c>
      <c r="B31" s="133" t="s">
        <v>146</v>
      </c>
      <c r="C31" s="164">
        <v>48197912</v>
      </c>
      <c r="D31" s="133">
        <v>45893242</v>
      </c>
      <c r="E31" s="134">
        <f t="shared" si="0"/>
        <v>2304670</v>
      </c>
      <c r="F31" s="135">
        <f t="shared" si="1"/>
        <v>0.0502180691440365</v>
      </c>
      <c r="G31" s="136">
        <v>47411000</v>
      </c>
      <c r="H31" s="137"/>
    </row>
    <row r="32" spans="1:8" ht="13.5" customHeight="1">
      <c r="A32" s="126">
        <v>27</v>
      </c>
      <c r="B32" s="127" t="s">
        <v>147</v>
      </c>
      <c r="C32" s="165">
        <v>24792000</v>
      </c>
      <c r="D32" s="127">
        <v>22896000</v>
      </c>
      <c r="E32" s="128">
        <f t="shared" si="0"/>
        <v>1896000</v>
      </c>
      <c r="F32" s="129">
        <f t="shared" si="1"/>
        <v>0.08280922431865828</v>
      </c>
      <c r="G32" s="130">
        <v>24792000</v>
      </c>
      <c r="H32" s="131"/>
    </row>
    <row r="33" spans="1:8" ht="13.5" customHeight="1">
      <c r="A33" s="126">
        <v>28</v>
      </c>
      <c r="B33" s="127" t="s">
        <v>148</v>
      </c>
      <c r="C33" s="165">
        <v>46463094</v>
      </c>
      <c r="D33" s="127">
        <v>55755449</v>
      </c>
      <c r="E33" s="128">
        <f t="shared" si="0"/>
        <v>-9292355</v>
      </c>
      <c r="F33" s="129">
        <f t="shared" si="1"/>
        <v>-0.16666272385323272</v>
      </c>
      <c r="G33" s="130">
        <v>46874000</v>
      </c>
      <c r="H33" s="131"/>
    </row>
    <row r="34" spans="1:8" ht="13.5" customHeight="1">
      <c r="A34" s="126">
        <v>29</v>
      </c>
      <c r="B34" s="127" t="s">
        <v>149</v>
      </c>
      <c r="C34" s="165">
        <v>19787002</v>
      </c>
      <c r="D34" s="127">
        <v>19560302</v>
      </c>
      <c r="E34" s="128">
        <f t="shared" si="0"/>
        <v>226700</v>
      </c>
      <c r="F34" s="129">
        <f t="shared" si="1"/>
        <v>0.011589800607373035</v>
      </c>
      <c r="G34" s="130">
        <v>19560000</v>
      </c>
      <c r="H34" s="131"/>
    </row>
    <row r="35" spans="1:8" ht="13.5" customHeight="1">
      <c r="A35" s="139">
        <v>30</v>
      </c>
      <c r="B35" s="140" t="s">
        <v>150</v>
      </c>
      <c r="C35" s="166">
        <v>27471100</v>
      </c>
      <c r="D35" s="140">
        <v>29566500</v>
      </c>
      <c r="E35" s="141">
        <f t="shared" si="0"/>
        <v>-2095400</v>
      </c>
      <c r="F35" s="142">
        <f t="shared" si="1"/>
        <v>-0.0708707489895659</v>
      </c>
      <c r="G35" s="143">
        <v>27080000</v>
      </c>
      <c r="H35" s="144"/>
    </row>
    <row r="36" spans="1:8" ht="13.5" customHeight="1">
      <c r="A36" s="126">
        <v>31</v>
      </c>
      <c r="B36" s="127" t="s">
        <v>151</v>
      </c>
      <c r="C36" s="160">
        <v>34066710</v>
      </c>
      <c r="D36" s="127">
        <v>33594557</v>
      </c>
      <c r="E36" s="128">
        <f t="shared" si="0"/>
        <v>472153</v>
      </c>
      <c r="F36" s="129">
        <f t="shared" si="1"/>
        <v>0.014054449356185885</v>
      </c>
      <c r="G36" s="130">
        <v>33727689</v>
      </c>
      <c r="H36" s="131"/>
    </row>
    <row r="37" spans="1:8" ht="13.5" customHeight="1">
      <c r="A37" s="126">
        <v>32</v>
      </c>
      <c r="B37" s="127" t="s">
        <v>152</v>
      </c>
      <c r="C37" s="160">
        <v>45620000</v>
      </c>
      <c r="D37" s="127">
        <v>45100000</v>
      </c>
      <c r="E37" s="128">
        <f t="shared" si="0"/>
        <v>520000</v>
      </c>
      <c r="F37" s="129">
        <f t="shared" si="1"/>
        <v>0.011529933481152993</v>
      </c>
      <c r="G37" s="130">
        <v>45620000</v>
      </c>
      <c r="H37" s="131"/>
    </row>
    <row r="38" spans="1:8" ht="13.5" customHeight="1">
      <c r="A38" s="126">
        <v>33</v>
      </c>
      <c r="B38" s="127" t="s">
        <v>153</v>
      </c>
      <c r="C38" s="160">
        <v>16892345</v>
      </c>
      <c r="D38" s="127">
        <v>19370345</v>
      </c>
      <c r="E38" s="128">
        <f t="shared" si="0"/>
        <v>-2478000</v>
      </c>
      <c r="F38" s="129">
        <f t="shared" si="1"/>
        <v>-0.12792750980945358</v>
      </c>
      <c r="G38" s="130">
        <v>16870000</v>
      </c>
      <c r="H38" s="131"/>
    </row>
    <row r="39" spans="1:8" ht="13.5" customHeight="1">
      <c r="A39" s="126">
        <v>34</v>
      </c>
      <c r="B39" s="127" t="s">
        <v>154</v>
      </c>
      <c r="C39" s="160">
        <v>29922807</v>
      </c>
      <c r="D39" s="127">
        <v>30046105</v>
      </c>
      <c r="E39" s="128">
        <f t="shared" si="0"/>
        <v>-123298</v>
      </c>
      <c r="F39" s="129">
        <f t="shared" si="1"/>
        <v>-0.004103626742967183</v>
      </c>
      <c r="G39" s="130">
        <v>29227000</v>
      </c>
      <c r="H39" s="131"/>
    </row>
    <row r="40" spans="1:8" ht="13.5" customHeight="1">
      <c r="A40" s="139">
        <v>35</v>
      </c>
      <c r="B40" s="140" t="s">
        <v>155</v>
      </c>
      <c r="C40" s="166">
        <v>16950000</v>
      </c>
      <c r="D40" s="140">
        <v>16200000</v>
      </c>
      <c r="E40" s="141">
        <f t="shared" si="0"/>
        <v>750000</v>
      </c>
      <c r="F40" s="142">
        <f t="shared" si="1"/>
        <v>0.046296296296296294</v>
      </c>
      <c r="G40" s="143">
        <v>16950000</v>
      </c>
      <c r="H40" s="144"/>
    </row>
    <row r="41" spans="1:8" ht="13.5" customHeight="1">
      <c r="A41" s="126">
        <v>36</v>
      </c>
      <c r="B41" s="127" t="s">
        <v>156</v>
      </c>
      <c r="C41" s="160">
        <v>19686673</v>
      </c>
      <c r="D41" s="127">
        <v>19584883</v>
      </c>
      <c r="E41" s="128">
        <f t="shared" si="0"/>
        <v>101790</v>
      </c>
      <c r="F41" s="129">
        <f t="shared" si="1"/>
        <v>0.005197375955730754</v>
      </c>
      <c r="G41" s="130">
        <v>19465000</v>
      </c>
      <c r="H41" s="131"/>
    </row>
    <row r="42" spans="1:8" ht="13.5" customHeight="1">
      <c r="A42" s="126">
        <v>37</v>
      </c>
      <c r="B42" s="127" t="s">
        <v>157</v>
      </c>
      <c r="C42" s="160">
        <v>18834268</v>
      </c>
      <c r="D42" s="127">
        <v>18974934</v>
      </c>
      <c r="E42" s="128">
        <f t="shared" si="0"/>
        <v>-140666</v>
      </c>
      <c r="F42" s="129">
        <f t="shared" si="1"/>
        <v>-0.00741325371671912</v>
      </c>
      <c r="G42" s="130">
        <v>18030000</v>
      </c>
      <c r="H42" s="131"/>
    </row>
    <row r="43" spans="1:8" ht="13.5" customHeight="1">
      <c r="A43" s="126">
        <v>38</v>
      </c>
      <c r="B43" s="127" t="s">
        <v>158</v>
      </c>
      <c r="C43" s="160">
        <v>20327000</v>
      </c>
      <c r="D43" s="127">
        <v>20654527</v>
      </c>
      <c r="E43" s="128">
        <f t="shared" si="0"/>
        <v>-327527</v>
      </c>
      <c r="F43" s="129">
        <f t="shared" si="1"/>
        <v>-0.015857395330331214</v>
      </c>
      <c r="G43" s="130">
        <v>20327000</v>
      </c>
      <c r="H43" s="131"/>
    </row>
    <row r="44" spans="1:8" ht="13.5" customHeight="1">
      <c r="A44" s="126">
        <v>39</v>
      </c>
      <c r="B44" s="127" t="s">
        <v>159</v>
      </c>
      <c r="C44" s="160">
        <v>36726354</v>
      </c>
      <c r="D44" s="127">
        <v>38061297</v>
      </c>
      <c r="E44" s="128">
        <f t="shared" si="0"/>
        <v>-1334943</v>
      </c>
      <c r="F44" s="129">
        <f t="shared" si="1"/>
        <v>-0.03507350261868375</v>
      </c>
      <c r="G44" s="130">
        <v>36726354</v>
      </c>
      <c r="H44" s="131"/>
    </row>
    <row r="45" spans="1:8" ht="13.5" customHeight="1">
      <c r="A45" s="126">
        <v>40</v>
      </c>
      <c r="B45" s="127" t="s">
        <v>186</v>
      </c>
      <c r="C45" s="160">
        <v>14974216</v>
      </c>
      <c r="D45" s="127">
        <v>13036600</v>
      </c>
      <c r="E45" s="128">
        <f t="shared" si="0"/>
        <v>1937616</v>
      </c>
      <c r="F45" s="129">
        <f t="shared" si="1"/>
        <v>0.14862893699277419</v>
      </c>
      <c r="G45" s="130">
        <v>14506000</v>
      </c>
      <c r="H45" s="131"/>
    </row>
    <row r="46" spans="1:8" ht="13.5" customHeight="1">
      <c r="A46" s="232" t="s">
        <v>160</v>
      </c>
      <c r="B46" s="233"/>
      <c r="C46" s="182">
        <f>SUM(C6:C45)</f>
        <v>2184309823</v>
      </c>
      <c r="D46" s="182">
        <f>SUM(D6:D45)</f>
        <v>2153380638</v>
      </c>
      <c r="E46" s="167">
        <f>C46-D46</f>
        <v>30929185</v>
      </c>
      <c r="F46" s="168">
        <f>(C46-D46)/D46</f>
        <v>0.01436308307700127</v>
      </c>
      <c r="G46" s="182">
        <f>SUM(G6:G45)</f>
        <v>2164386669</v>
      </c>
      <c r="H46" s="145"/>
    </row>
    <row r="47" spans="1:8" ht="13.5" customHeight="1">
      <c r="A47" s="126">
        <v>41</v>
      </c>
      <c r="B47" s="127" t="s">
        <v>161</v>
      </c>
      <c r="C47" s="160">
        <v>11368000</v>
      </c>
      <c r="D47" s="127">
        <v>11370000</v>
      </c>
      <c r="E47" s="128">
        <f t="shared" si="0"/>
        <v>-2000</v>
      </c>
      <c r="F47" s="129">
        <f t="shared" si="1"/>
        <v>-0.00017590149516270889</v>
      </c>
      <c r="G47" s="130">
        <v>11366000</v>
      </c>
      <c r="H47" s="131"/>
    </row>
    <row r="48" spans="1:8" ht="13.5" customHeight="1">
      <c r="A48" s="126">
        <v>42</v>
      </c>
      <c r="B48" s="127" t="s">
        <v>162</v>
      </c>
      <c r="C48" s="160">
        <v>11900688.886215366</v>
      </c>
      <c r="D48" s="127">
        <v>12250825</v>
      </c>
      <c r="E48" s="128">
        <f t="shared" si="0"/>
        <v>-350136.1137846336</v>
      </c>
      <c r="F48" s="129">
        <f t="shared" si="1"/>
        <v>-0.028580615083852196</v>
      </c>
      <c r="G48" s="130">
        <v>11900689</v>
      </c>
      <c r="H48" s="131"/>
    </row>
    <row r="49" spans="1:8" ht="13.5" customHeight="1">
      <c r="A49" s="126">
        <v>43</v>
      </c>
      <c r="B49" s="127" t="s">
        <v>163</v>
      </c>
      <c r="C49" s="160">
        <v>10148000</v>
      </c>
      <c r="D49" s="127">
        <v>9943000</v>
      </c>
      <c r="E49" s="128">
        <f t="shared" si="0"/>
        <v>205000</v>
      </c>
      <c r="F49" s="129">
        <f t="shared" si="1"/>
        <v>0.020617519863220357</v>
      </c>
      <c r="G49" s="130">
        <v>10148000</v>
      </c>
      <c r="H49" s="131"/>
    </row>
    <row r="50" spans="1:8" ht="13.5" customHeight="1">
      <c r="A50" s="126">
        <v>44</v>
      </c>
      <c r="B50" s="127" t="s">
        <v>164</v>
      </c>
      <c r="C50" s="160">
        <v>4008304</v>
      </c>
      <c r="D50" s="127">
        <v>4002304</v>
      </c>
      <c r="E50" s="128">
        <f t="shared" si="0"/>
        <v>6000</v>
      </c>
      <c r="F50" s="129">
        <f t="shared" si="1"/>
        <v>0.0014991364973775106</v>
      </c>
      <c r="G50" s="130">
        <v>4008000</v>
      </c>
      <c r="H50" s="131"/>
    </row>
    <row r="51" spans="1:8" ht="13.5" customHeight="1">
      <c r="A51" s="126">
        <v>45</v>
      </c>
      <c r="B51" s="127" t="s">
        <v>165</v>
      </c>
      <c r="C51" s="160">
        <v>5517000</v>
      </c>
      <c r="D51" s="127">
        <v>5564000</v>
      </c>
      <c r="E51" s="128">
        <f t="shared" si="0"/>
        <v>-47000</v>
      </c>
      <c r="F51" s="129">
        <f t="shared" si="1"/>
        <v>-0.008447160316319195</v>
      </c>
      <c r="G51" s="130">
        <v>5517000</v>
      </c>
      <c r="H51" s="131"/>
    </row>
    <row r="52" spans="1:8" ht="13.5" customHeight="1">
      <c r="A52" s="132">
        <v>46</v>
      </c>
      <c r="B52" s="133" t="s">
        <v>166</v>
      </c>
      <c r="C52" s="164">
        <v>6066508</v>
      </c>
      <c r="D52" s="133">
        <v>5934164</v>
      </c>
      <c r="E52" s="134">
        <f t="shared" si="0"/>
        <v>132344</v>
      </c>
      <c r="F52" s="135">
        <f t="shared" si="1"/>
        <v>0.022302046252850444</v>
      </c>
      <c r="G52" s="136">
        <v>6068000</v>
      </c>
      <c r="H52" s="137"/>
    </row>
    <row r="53" spans="1:8" ht="13.5" customHeight="1">
      <c r="A53" s="126">
        <v>47</v>
      </c>
      <c r="B53" s="127" t="s">
        <v>167</v>
      </c>
      <c r="C53" s="165">
        <v>9055000</v>
      </c>
      <c r="D53" s="127">
        <v>9093000</v>
      </c>
      <c r="E53" s="128">
        <f t="shared" si="0"/>
        <v>-38000</v>
      </c>
      <c r="F53" s="129">
        <f t="shared" si="1"/>
        <v>-0.004179038821071153</v>
      </c>
      <c r="G53" s="130">
        <v>9055000</v>
      </c>
      <c r="H53" s="131"/>
    </row>
    <row r="54" spans="1:8" ht="13.5" customHeight="1">
      <c r="A54" s="126">
        <v>48</v>
      </c>
      <c r="B54" s="127" t="s">
        <v>168</v>
      </c>
      <c r="C54" s="165">
        <v>6710800</v>
      </c>
      <c r="D54" s="127">
        <v>8088500</v>
      </c>
      <c r="E54" s="128">
        <f t="shared" si="0"/>
        <v>-1377700</v>
      </c>
      <c r="F54" s="129">
        <f t="shared" si="1"/>
        <v>-0.17032824380293007</v>
      </c>
      <c r="G54" s="130">
        <v>6631000</v>
      </c>
      <c r="H54" s="131"/>
    </row>
    <row r="55" spans="1:8" ht="13.5" customHeight="1">
      <c r="A55" s="126">
        <v>49</v>
      </c>
      <c r="B55" s="127" t="s">
        <v>169</v>
      </c>
      <c r="C55" s="165">
        <v>6022800</v>
      </c>
      <c r="D55" s="127">
        <v>6301129</v>
      </c>
      <c r="E55" s="128">
        <f t="shared" si="0"/>
        <v>-278329</v>
      </c>
      <c r="F55" s="129">
        <f t="shared" si="1"/>
        <v>-0.044171290573482944</v>
      </c>
      <c r="G55" s="130">
        <v>6000000</v>
      </c>
      <c r="H55" s="131"/>
    </row>
    <row r="56" spans="1:8" ht="13.5" customHeight="1">
      <c r="A56" s="139">
        <v>50</v>
      </c>
      <c r="B56" s="140" t="s">
        <v>170</v>
      </c>
      <c r="C56" s="166">
        <v>6220736</v>
      </c>
      <c r="D56" s="140">
        <v>4594897</v>
      </c>
      <c r="E56" s="141">
        <f t="shared" si="0"/>
        <v>1625839</v>
      </c>
      <c r="F56" s="142">
        <f t="shared" si="1"/>
        <v>0.353835787831588</v>
      </c>
      <c r="G56" s="143">
        <v>6054000</v>
      </c>
      <c r="H56" s="144"/>
    </row>
    <row r="57" spans="1:8" ht="13.5" customHeight="1">
      <c r="A57" s="126">
        <v>51</v>
      </c>
      <c r="B57" s="127" t="s">
        <v>171</v>
      </c>
      <c r="C57" s="160">
        <v>5282254</v>
      </c>
      <c r="D57" s="127">
        <v>5215796</v>
      </c>
      <c r="E57" s="128">
        <f t="shared" si="0"/>
        <v>66458</v>
      </c>
      <c r="F57" s="129">
        <f t="shared" si="1"/>
        <v>0.012741679314144955</v>
      </c>
      <c r="G57" s="130">
        <v>5247762</v>
      </c>
      <c r="H57" s="131"/>
    </row>
    <row r="58" spans="1:8" ht="13.5" customHeight="1">
      <c r="A58" s="126">
        <v>52</v>
      </c>
      <c r="B58" s="127" t="s">
        <v>172</v>
      </c>
      <c r="C58" s="160">
        <v>3667000</v>
      </c>
      <c r="D58" s="127">
        <v>3609000</v>
      </c>
      <c r="E58" s="128">
        <f t="shared" si="0"/>
        <v>58000</v>
      </c>
      <c r="F58" s="129">
        <f t="shared" si="1"/>
        <v>0.016070933776669436</v>
      </c>
      <c r="G58" s="130">
        <v>3667000</v>
      </c>
      <c r="H58" s="131"/>
    </row>
    <row r="59" spans="1:8" ht="13.5" customHeight="1">
      <c r="A59" s="126">
        <v>53</v>
      </c>
      <c r="B59" s="127" t="s">
        <v>173</v>
      </c>
      <c r="C59" s="160">
        <v>3953770</v>
      </c>
      <c r="D59" s="127">
        <v>3957933</v>
      </c>
      <c r="E59" s="128">
        <f t="shared" si="0"/>
        <v>-4163</v>
      </c>
      <c r="F59" s="129">
        <f t="shared" si="1"/>
        <v>-0.0010518116400656606</v>
      </c>
      <c r="G59" s="130">
        <v>3960000</v>
      </c>
      <c r="H59" s="131"/>
    </row>
    <row r="60" spans="1:8" ht="13.5" customHeight="1">
      <c r="A60" s="126">
        <v>54</v>
      </c>
      <c r="B60" s="127" t="s">
        <v>174</v>
      </c>
      <c r="C60" s="160">
        <v>3163541</v>
      </c>
      <c r="D60" s="127">
        <v>3256558</v>
      </c>
      <c r="E60" s="128">
        <f t="shared" si="0"/>
        <v>-93017</v>
      </c>
      <c r="F60" s="129">
        <f t="shared" si="1"/>
        <v>-0.02856297968591378</v>
      </c>
      <c r="G60" s="130">
        <v>3166914</v>
      </c>
      <c r="H60" s="131"/>
    </row>
    <row r="61" spans="1:8" ht="13.5" customHeight="1">
      <c r="A61" s="126">
        <v>55</v>
      </c>
      <c r="B61" s="127" t="s">
        <v>175</v>
      </c>
      <c r="C61" s="160">
        <v>7284000</v>
      </c>
      <c r="D61" s="127">
        <v>7180000</v>
      </c>
      <c r="E61" s="128">
        <f t="shared" si="0"/>
        <v>104000</v>
      </c>
      <c r="F61" s="129">
        <f t="shared" si="1"/>
        <v>0.014484679665738161</v>
      </c>
      <c r="G61" s="130">
        <v>7284000</v>
      </c>
      <c r="H61" s="131"/>
    </row>
    <row r="62" spans="1:8" ht="13.5" customHeight="1">
      <c r="A62" s="132">
        <v>56</v>
      </c>
      <c r="B62" s="133" t="s">
        <v>176</v>
      </c>
      <c r="C62" s="164">
        <v>2100000</v>
      </c>
      <c r="D62" s="133">
        <v>1810000</v>
      </c>
      <c r="E62" s="134">
        <f t="shared" si="0"/>
        <v>290000</v>
      </c>
      <c r="F62" s="135">
        <f t="shared" si="1"/>
        <v>0.16022099447513813</v>
      </c>
      <c r="G62" s="136">
        <v>2100000</v>
      </c>
      <c r="H62" s="137"/>
    </row>
    <row r="63" spans="1:8" ht="13.5" customHeight="1">
      <c r="A63" s="126">
        <v>57</v>
      </c>
      <c r="B63" s="127" t="s">
        <v>177</v>
      </c>
      <c r="C63" s="165">
        <v>4502851</v>
      </c>
      <c r="D63" s="127">
        <v>4473264</v>
      </c>
      <c r="E63" s="128">
        <f t="shared" si="0"/>
        <v>29587</v>
      </c>
      <c r="F63" s="129">
        <f t="shared" si="1"/>
        <v>0.00661418597248005</v>
      </c>
      <c r="G63" s="130">
        <v>4502164</v>
      </c>
      <c r="H63" s="131"/>
    </row>
    <row r="64" spans="1:8" ht="13.5" customHeight="1">
      <c r="A64" s="126">
        <v>58</v>
      </c>
      <c r="B64" s="127" t="s">
        <v>178</v>
      </c>
      <c r="C64" s="165">
        <v>6926267</v>
      </c>
      <c r="D64" s="127">
        <v>5791072</v>
      </c>
      <c r="E64" s="128">
        <f t="shared" si="0"/>
        <v>1135195</v>
      </c>
      <c r="F64" s="129">
        <f t="shared" si="1"/>
        <v>0.19602501920197157</v>
      </c>
      <c r="G64" s="130">
        <v>6923750</v>
      </c>
      <c r="H64" s="131"/>
    </row>
    <row r="65" spans="1:8" ht="13.5" customHeight="1">
      <c r="A65" s="126">
        <v>59</v>
      </c>
      <c r="B65" s="127" t="s">
        <v>179</v>
      </c>
      <c r="C65" s="165">
        <v>8826104</v>
      </c>
      <c r="D65" s="127">
        <v>8220995</v>
      </c>
      <c r="E65" s="128">
        <f t="shared" si="0"/>
        <v>605109</v>
      </c>
      <c r="F65" s="129">
        <f t="shared" si="1"/>
        <v>0.07360532392976762</v>
      </c>
      <c r="G65" s="130">
        <v>8834500</v>
      </c>
      <c r="H65" s="131"/>
    </row>
    <row r="66" spans="1:8" ht="13.5" customHeight="1">
      <c r="A66" s="139">
        <v>60</v>
      </c>
      <c r="B66" s="140" t="s">
        <v>180</v>
      </c>
      <c r="C66" s="166">
        <v>11577676</v>
      </c>
      <c r="D66" s="140">
        <v>11696504</v>
      </c>
      <c r="E66" s="141">
        <f t="shared" si="0"/>
        <v>-118828</v>
      </c>
      <c r="F66" s="142">
        <f t="shared" si="1"/>
        <v>-0.010159274942324647</v>
      </c>
      <c r="G66" s="143">
        <v>11577676</v>
      </c>
      <c r="H66" s="144"/>
    </row>
    <row r="67" spans="1:8" ht="13.5" customHeight="1">
      <c r="A67" s="126">
        <v>61</v>
      </c>
      <c r="B67" s="127" t="s">
        <v>181</v>
      </c>
      <c r="C67" s="160">
        <v>9394078</v>
      </c>
      <c r="D67" s="127">
        <v>8900429</v>
      </c>
      <c r="E67" s="128">
        <f t="shared" si="0"/>
        <v>493649</v>
      </c>
      <c r="F67" s="129">
        <f t="shared" si="1"/>
        <v>0.055463506309639685</v>
      </c>
      <c r="G67" s="130">
        <v>9394078</v>
      </c>
      <c r="H67" s="131"/>
    </row>
    <row r="68" spans="1:8" ht="13.5" customHeight="1">
      <c r="A68" s="126">
        <v>62</v>
      </c>
      <c r="B68" s="127" t="s">
        <v>182</v>
      </c>
      <c r="C68" s="160">
        <v>12536986</v>
      </c>
      <c r="D68" s="127">
        <v>12823146</v>
      </c>
      <c r="E68" s="128">
        <f t="shared" si="0"/>
        <v>-286160</v>
      </c>
      <c r="F68" s="129">
        <f t="shared" si="1"/>
        <v>-0.022315896582632687</v>
      </c>
      <c r="G68" s="130">
        <v>12538000</v>
      </c>
      <c r="H68" s="131"/>
    </row>
    <row r="69" spans="1:8" ht="13.5" customHeight="1">
      <c r="A69" s="139">
        <v>63</v>
      </c>
      <c r="B69" s="140" t="s">
        <v>183</v>
      </c>
      <c r="C69" s="160">
        <v>8139000</v>
      </c>
      <c r="D69" s="127">
        <v>8137000</v>
      </c>
      <c r="E69" s="128">
        <f t="shared" si="0"/>
        <v>2000</v>
      </c>
      <c r="F69" s="129">
        <f t="shared" si="1"/>
        <v>0.0002457908320019663</v>
      </c>
      <c r="G69" s="130">
        <v>8139000</v>
      </c>
      <c r="H69" s="146"/>
    </row>
    <row r="70" spans="1:8" ht="13.5" customHeight="1">
      <c r="A70" s="232" t="s">
        <v>184</v>
      </c>
      <c r="B70" s="233"/>
      <c r="C70" s="169">
        <f>SUM(C47:C69)</f>
        <v>164371363.88621536</v>
      </c>
      <c r="D70" s="170">
        <f>SUM(D47:D69)</f>
        <v>162213516</v>
      </c>
      <c r="E70" s="167">
        <f>SUM(E47:E69)</f>
        <v>2157847.8862153664</v>
      </c>
      <c r="F70" s="168">
        <f t="shared" si="1"/>
        <v>0.013302515964300774</v>
      </c>
      <c r="G70" s="170">
        <f>SUM(G47:G69)</f>
        <v>164082533</v>
      </c>
      <c r="H70" s="145"/>
    </row>
    <row r="71" spans="1:8" ht="13.5" customHeight="1" thickBot="1">
      <c r="A71" s="234" t="s">
        <v>185</v>
      </c>
      <c r="B71" s="235"/>
      <c r="C71" s="183">
        <f>C46+C70</f>
        <v>2348681186.886215</v>
      </c>
      <c r="D71" s="184">
        <f>D46+D70</f>
        <v>2315594154</v>
      </c>
      <c r="E71" s="185">
        <f>+E46+E70</f>
        <v>33087032.886215366</v>
      </c>
      <c r="F71" s="186">
        <f>(C71-D71)/D71</f>
        <v>0.01428878753604558</v>
      </c>
      <c r="G71" s="184">
        <f>G46+G70</f>
        <v>2328469202</v>
      </c>
      <c r="H71" s="187"/>
    </row>
    <row r="72" spans="1:8" ht="13.5" customHeight="1">
      <c r="A72" s="236" t="s">
        <v>196</v>
      </c>
      <c r="B72" s="236"/>
      <c r="C72" s="236"/>
      <c r="D72" s="236"/>
      <c r="E72" s="236"/>
      <c r="F72" s="236"/>
      <c r="G72" s="236"/>
      <c r="H72" s="236"/>
    </row>
    <row r="73" spans="1:8" ht="13.5" customHeight="1">
      <c r="A73" s="237"/>
      <c r="B73" s="237"/>
      <c r="C73" s="237"/>
      <c r="D73" s="237"/>
      <c r="E73" s="237"/>
      <c r="F73" s="237"/>
      <c r="G73" s="237"/>
      <c r="H73" s="237"/>
    </row>
    <row r="74" spans="1:8" ht="52.5" customHeight="1">
      <c r="A74" s="237"/>
      <c r="B74" s="237"/>
      <c r="C74" s="237"/>
      <c r="D74" s="237"/>
      <c r="E74" s="237"/>
      <c r="F74" s="237"/>
      <c r="G74" s="237"/>
      <c r="H74" s="237"/>
    </row>
    <row r="75" spans="1:8" ht="12">
      <c r="A75" s="147"/>
      <c r="B75" s="147"/>
      <c r="C75" s="147"/>
      <c r="D75" s="147"/>
      <c r="E75" s="147"/>
      <c r="F75" s="147"/>
      <c r="G75" s="147"/>
      <c r="H75" s="147"/>
    </row>
  </sheetData>
  <sheetProtection/>
  <mergeCells count="4">
    <mergeCell ref="A46:B46"/>
    <mergeCell ref="A70:B70"/>
    <mergeCell ref="A71:B71"/>
    <mergeCell ref="A72:H74"/>
  </mergeCells>
  <printOptions/>
  <pageMargins left="0.7874015748031497" right="0.3937007874015748" top="0.5118110236220472" bottom="0.4724409448818898" header="0" footer="0.3937007874015748"/>
  <pageSetup fitToHeight="1" fitToWidth="1" horizontalDpi="600" verticalDpi="600" orientation="portrait" paperSize="9" scale="81" r:id="rId1"/>
  <headerFooter alignWithMargins="0">
    <oddFooter>&amp;C&amp;"ＭＳ ゴシック,標準"&amp;14- 11 -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2016-09-28T03:31:21Z</dcterms:modified>
  <cp:category/>
  <cp:version/>
  <cp:contentType/>
  <cp:contentStatus/>
</cp:coreProperties>
</file>