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203587\Box\【02_課所共有】01_08_土地水政策課\R06年度\02土地政策担当\14_国土利用計画\14_04_管理運営事業\14_04_030_埼玉の土地\04_完成起案\03_ホームページ掲載用\"/>
    </mc:Choice>
  </mc:AlternateContent>
  <xr:revisionPtr revIDLastSave="0" documentId="13_ncr:1_{784EB60E-C54E-4B7A-B60F-ACA4FFD574B5}" xr6:coauthVersionLast="47" xr6:coauthVersionMax="47" xr10:uidLastSave="{00000000-0000-0000-0000-000000000000}"/>
  <bookViews>
    <workbookView xWindow="-110" yWindow="-110" windowWidth="19420" windowHeight="10560" xr2:uid="{56B7A909-449D-4FA0-AF42-2930DC92D53D}"/>
  </bookViews>
  <sheets>
    <sheet name="1‐1(p77～78)" sheetId="1" r:id="rId1"/>
    <sheet name="1‐2～3(p79)" sheetId="3" r:id="rId2"/>
    <sheet name="1-4～5(p80)" sheetId="4" r:id="rId3"/>
    <sheet name="1-6①(p81～82)" sheetId="5" r:id="rId4"/>
    <sheet name="1-6②(p83～84)" sheetId="6" r:id="rId5"/>
    <sheet name="1‐7～8(p85)" sheetId="7" r:id="rId6"/>
    <sheet name="1‐9～11(p86)" sheetId="8" r:id="rId7"/>
    <sheet name="1-12(p87)" sheetId="9" r:id="rId8"/>
    <sheet name="1‐13(p88)" sheetId="10" r:id="rId9"/>
    <sheet name="1‐14～17(p89)" sheetId="11" r:id="rId10"/>
    <sheet name="1‐18～19(p90)" sheetId="12" r:id="rId11"/>
    <sheet name="1-20～21(p91)" sheetId="13" r:id="rId12"/>
    <sheet name="1-22(p92～93)" sheetId="2" r:id="rId13"/>
  </sheets>
  <definedNames>
    <definedName name="_xlnm._FilterDatabase" localSheetId="12" hidden="1">'1-22(p92～93)'!$A$5:$H$94</definedName>
    <definedName name="_xlnm.Print_Area" localSheetId="0">'1‐1(p77～78)'!$A$1:$K$79</definedName>
    <definedName name="_xlnm.Print_Area" localSheetId="7">'1-12(p87)'!$A$1:$H$56</definedName>
    <definedName name="_xlnm.Print_Area" localSheetId="8">'1‐13(p88)'!$A$1:$L$46</definedName>
    <definedName name="_xlnm.Print_Area" localSheetId="9">'1‐14～17(p89)'!$A$1:$H$54</definedName>
    <definedName name="_xlnm.Print_Area" localSheetId="10">'1‐18～19(p90)'!$A$1:$K$52</definedName>
    <definedName name="_xlnm.Print_Area" localSheetId="1">'1‐2～3(p79)'!$A$1:$H$61</definedName>
    <definedName name="_xlnm.Print_Area" localSheetId="11">'1-20～21(p91)'!$A$1:$F$26</definedName>
    <definedName name="_xlnm.Print_Area" localSheetId="12">'1-22(p92～93)'!$A$1:$H$100</definedName>
    <definedName name="_xlnm.Print_Area" localSheetId="2">'1-4～5(p80)'!$A$1:$E$35</definedName>
    <definedName name="_xlnm.Print_Area" localSheetId="3">'1-6①(p81～82)'!$A$1:$F$77</definedName>
    <definedName name="_xlnm.Print_Area" localSheetId="4">'1-6②(p83～84)'!$A$1:$L$80</definedName>
    <definedName name="_xlnm.Print_Area" localSheetId="5">'1‐7～8(p85)'!$A$1:$H$53</definedName>
    <definedName name="_xlnm.Print_Area" localSheetId="6">'1‐9～11(p86)'!$A$1:$G$52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0" l="1"/>
  <c r="I42" i="10"/>
  <c r="L41" i="10"/>
  <c r="L42" i="10" s="1"/>
  <c r="K41" i="10"/>
  <c r="K42" i="10" s="1"/>
  <c r="J39" i="10"/>
  <c r="I39" i="10"/>
  <c r="L38" i="10"/>
  <c r="L39" i="10" s="1"/>
  <c r="K38" i="10"/>
  <c r="K39" i="10" s="1"/>
  <c r="J14" i="10"/>
  <c r="J15" i="10" s="1"/>
  <c r="J12" i="10"/>
  <c r="F14" i="10"/>
  <c r="F15" i="10" s="1"/>
  <c r="D15" i="10"/>
  <c r="E14" i="10"/>
  <c r="E15" i="10" s="1"/>
  <c r="D14" i="10"/>
  <c r="C14" i="10"/>
  <c r="C15" i="10" s="1"/>
  <c r="F12" i="10"/>
  <c r="E12" i="10"/>
  <c r="D12" i="10"/>
  <c r="C12" i="10"/>
  <c r="J29" i="10"/>
  <c r="F33" i="11"/>
  <c r="F13" i="13" l="1"/>
  <c r="F11" i="13" s="1"/>
  <c r="D13" i="13"/>
  <c r="F12" i="13"/>
  <c r="D12" i="13"/>
  <c r="D11" i="13" s="1"/>
  <c r="F9" i="13"/>
  <c r="E8" i="13"/>
  <c r="F10" i="13" s="1"/>
  <c r="C8" i="13"/>
  <c r="D9" i="13" s="1"/>
  <c r="E5" i="13"/>
  <c r="F7" i="13" s="1"/>
  <c r="C5" i="13"/>
  <c r="D6" i="13" s="1"/>
  <c r="J47" i="12"/>
  <c r="E47" i="12"/>
  <c r="C47" i="12"/>
  <c r="J46" i="12"/>
  <c r="E46" i="12"/>
  <c r="C46" i="12"/>
  <c r="J45" i="12"/>
  <c r="K45" i="12" s="1"/>
  <c r="E45" i="12"/>
  <c r="C45" i="12"/>
  <c r="J44" i="12"/>
  <c r="E44" i="12"/>
  <c r="C44" i="12"/>
  <c r="J43" i="12"/>
  <c r="K43" i="12" s="1"/>
  <c r="E43" i="12"/>
  <c r="C43" i="12"/>
  <c r="J42" i="12"/>
  <c r="K42" i="12" s="1"/>
  <c r="E42" i="12"/>
  <c r="C42" i="12"/>
  <c r="E41" i="12"/>
  <c r="C41" i="12"/>
  <c r="J40" i="12"/>
  <c r="K41" i="12" s="1"/>
  <c r="I40" i="12"/>
  <c r="G40" i="12"/>
  <c r="E40" i="12"/>
  <c r="C40" i="12"/>
  <c r="J39" i="12"/>
  <c r="E39" i="12"/>
  <c r="C39" i="12"/>
  <c r="J38" i="12"/>
  <c r="K38" i="12" s="1"/>
  <c r="E38" i="12"/>
  <c r="C38" i="12"/>
  <c r="J37" i="12"/>
  <c r="I37" i="12"/>
  <c r="G37" i="12"/>
  <c r="E37" i="12"/>
  <c r="C37" i="12"/>
  <c r="J36" i="12"/>
  <c r="K37" i="12" s="1"/>
  <c r="J35" i="12"/>
  <c r="I35" i="12"/>
  <c r="G35" i="12"/>
  <c r="E35" i="12"/>
  <c r="C35" i="12"/>
  <c r="J34" i="12"/>
  <c r="F32" i="11"/>
  <c r="F31" i="11"/>
  <c r="F30" i="11"/>
  <c r="F29" i="11"/>
  <c r="F28" i="11"/>
  <c r="F27" i="11"/>
  <c r="F26" i="11"/>
  <c r="F25" i="11"/>
  <c r="F24" i="11"/>
  <c r="F23" i="11"/>
  <c r="F8" i="11"/>
  <c r="E8" i="11"/>
  <c r="D8" i="11"/>
  <c r="C8" i="11"/>
  <c r="B8" i="11"/>
  <c r="F5" i="11"/>
  <c r="E5" i="11"/>
  <c r="D5" i="11"/>
  <c r="C5" i="11"/>
  <c r="F45" i="10"/>
  <c r="E45" i="10"/>
  <c r="D45" i="10"/>
  <c r="C45" i="10"/>
  <c r="J44" i="10"/>
  <c r="J45" i="10" s="1"/>
  <c r="I44" i="10"/>
  <c r="I45" i="10" s="1"/>
  <c r="H44" i="10"/>
  <c r="H45" i="10" s="1"/>
  <c r="G44" i="10"/>
  <c r="G45" i="10" s="1"/>
  <c r="H42" i="10"/>
  <c r="G42" i="10"/>
  <c r="F42" i="10"/>
  <c r="E42" i="10"/>
  <c r="D42" i="10"/>
  <c r="C42" i="10"/>
  <c r="H39" i="10"/>
  <c r="G39" i="10"/>
  <c r="F39" i="10"/>
  <c r="E39" i="10"/>
  <c r="D39" i="10"/>
  <c r="C39" i="10"/>
  <c r="H30" i="10"/>
  <c r="L29" i="10"/>
  <c r="L30" i="10" s="1"/>
  <c r="K29" i="10"/>
  <c r="K30" i="10" s="1"/>
  <c r="J30" i="10"/>
  <c r="I29" i="10"/>
  <c r="I30" i="10" s="1"/>
  <c r="H29" i="10"/>
  <c r="G29" i="10"/>
  <c r="G30" i="10" s="1"/>
  <c r="F29" i="10"/>
  <c r="F30" i="10" s="1"/>
  <c r="E29" i="10"/>
  <c r="E30" i="10" s="1"/>
  <c r="D29" i="10"/>
  <c r="D30" i="10" s="1"/>
  <c r="C29" i="10"/>
  <c r="C30" i="10" s="1"/>
  <c r="L27" i="10"/>
  <c r="K27" i="10"/>
  <c r="I27" i="10"/>
  <c r="H27" i="10"/>
  <c r="G27" i="10"/>
  <c r="F27" i="10"/>
  <c r="E27" i="10"/>
  <c r="D27" i="10"/>
  <c r="C27" i="10"/>
  <c r="L24" i="10"/>
  <c r="K24" i="10"/>
  <c r="J24" i="10"/>
  <c r="I24" i="10"/>
  <c r="H24" i="10"/>
  <c r="G24" i="10"/>
  <c r="F24" i="10"/>
  <c r="E24" i="10"/>
  <c r="D24" i="10"/>
  <c r="C24" i="10"/>
  <c r="H15" i="10"/>
  <c r="L14" i="10"/>
  <c r="L15" i="10" s="1"/>
  <c r="K14" i="10"/>
  <c r="K15" i="10" s="1"/>
  <c r="I14" i="10"/>
  <c r="I15" i="10" s="1"/>
  <c r="H14" i="10"/>
  <c r="G14" i="10"/>
  <c r="G15" i="10" s="1"/>
  <c r="L12" i="10"/>
  <c r="K12" i="10"/>
  <c r="I12" i="10"/>
  <c r="H12" i="10"/>
  <c r="G12" i="10"/>
  <c r="L9" i="10"/>
  <c r="K9" i="10"/>
  <c r="J9" i="10"/>
  <c r="I9" i="10"/>
  <c r="H9" i="10"/>
  <c r="G9" i="10"/>
  <c r="F9" i="10"/>
  <c r="E9" i="10"/>
  <c r="D9" i="10"/>
  <c r="C9" i="10"/>
  <c r="G54" i="9"/>
  <c r="H54" i="9" s="1"/>
  <c r="D54" i="9"/>
  <c r="C54" i="9"/>
  <c r="H53" i="9"/>
  <c r="E53" i="9"/>
  <c r="H51" i="9"/>
  <c r="H50" i="9"/>
  <c r="E50" i="9"/>
  <c r="D49" i="9"/>
  <c r="E49" i="9" s="1"/>
  <c r="C49" i="9"/>
  <c r="H49" i="9" s="1"/>
  <c r="H48" i="9"/>
  <c r="E48" i="9"/>
  <c r="H46" i="9"/>
  <c r="H45" i="9"/>
  <c r="E45" i="9"/>
  <c r="G44" i="9"/>
  <c r="D44" i="9"/>
  <c r="E44" i="9" s="1"/>
  <c r="C44" i="9"/>
  <c r="H43" i="9"/>
  <c r="E43" i="9"/>
  <c r="H42" i="9"/>
  <c r="E42" i="9"/>
  <c r="H41" i="9"/>
  <c r="H40" i="9"/>
  <c r="E40" i="9"/>
  <c r="G39" i="9"/>
  <c r="D39" i="9"/>
  <c r="E39" i="9" s="1"/>
  <c r="C39" i="9"/>
  <c r="H37" i="9"/>
  <c r="E37" i="9"/>
  <c r="H36" i="9"/>
  <c r="H35" i="9"/>
  <c r="E35" i="9"/>
  <c r="G34" i="9"/>
  <c r="D34" i="9"/>
  <c r="E34" i="9" s="1"/>
  <c r="C34" i="9"/>
  <c r="H32" i="9"/>
  <c r="E32" i="9"/>
  <c r="H31" i="9"/>
  <c r="H30" i="9"/>
  <c r="E30" i="9"/>
  <c r="G29" i="9"/>
  <c r="D29" i="9"/>
  <c r="E29" i="9" s="1"/>
  <c r="C29" i="9"/>
  <c r="H26" i="9"/>
  <c r="H25" i="9"/>
  <c r="E25" i="9"/>
  <c r="E48" i="8"/>
  <c r="C48" i="8"/>
  <c r="E47" i="8"/>
  <c r="E49" i="8" s="1"/>
  <c r="C47" i="8"/>
  <c r="C49" i="8" s="1"/>
  <c r="E46" i="8"/>
  <c r="C46" i="8"/>
  <c r="G45" i="8"/>
  <c r="G44" i="8"/>
  <c r="C43" i="8"/>
  <c r="G42" i="8"/>
  <c r="G41" i="8"/>
  <c r="F32" i="8"/>
  <c r="D32" i="8"/>
  <c r="C32" i="8"/>
  <c r="B32" i="8"/>
  <c r="E31" i="8"/>
  <c r="E30" i="8"/>
  <c r="G50" i="7"/>
  <c r="F50" i="7"/>
  <c r="E50" i="7"/>
  <c r="D50" i="7"/>
  <c r="C50" i="7"/>
  <c r="B50" i="7"/>
  <c r="G48" i="7"/>
  <c r="F48" i="7"/>
  <c r="E48" i="7"/>
  <c r="D48" i="7"/>
  <c r="C48" i="7"/>
  <c r="B48" i="7"/>
  <c r="H43" i="7"/>
  <c r="C44" i="7" s="1"/>
  <c r="G42" i="7"/>
  <c r="F42" i="7"/>
  <c r="E42" i="7"/>
  <c r="D42" i="7"/>
  <c r="C42" i="7"/>
  <c r="B42" i="7"/>
  <c r="H39" i="7"/>
  <c r="G40" i="7" s="1"/>
  <c r="D38" i="7"/>
  <c r="H37" i="7"/>
  <c r="G38" i="7" s="1"/>
  <c r="H35" i="7"/>
  <c r="H31" i="7"/>
  <c r="H29" i="7"/>
  <c r="D74" i="6"/>
  <c r="D73" i="6"/>
  <c r="D72" i="6"/>
  <c r="D71" i="6"/>
  <c r="D70" i="6"/>
  <c r="D69" i="6"/>
  <c r="D68" i="6"/>
  <c r="D67" i="6"/>
  <c r="D66" i="6"/>
  <c r="D65" i="6"/>
  <c r="D64" i="6"/>
  <c r="D63" i="6"/>
  <c r="D62" i="6"/>
  <c r="D61" i="6"/>
  <c r="D60" i="6"/>
  <c r="D59" i="6"/>
  <c r="D58" i="6"/>
  <c r="D57" i="6"/>
  <c r="D56"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L6" i="6"/>
  <c r="K6" i="6"/>
  <c r="J6" i="6"/>
  <c r="I6" i="6"/>
  <c r="H6" i="6"/>
  <c r="G6" i="6"/>
  <c r="E6" i="6"/>
  <c r="C6" i="6"/>
  <c r="B6" i="6"/>
  <c r="B22" i="5"/>
  <c r="B16" i="5"/>
  <c r="B15" i="5"/>
  <c r="F6" i="5"/>
  <c r="D13" i="4"/>
  <c r="D12" i="4"/>
  <c r="D11" i="4"/>
  <c r="D10" i="4"/>
  <c r="D9" i="4"/>
  <c r="D8" i="4"/>
  <c r="D7" i="4"/>
  <c r="D6" i="4"/>
  <c r="D5" i="4"/>
  <c r="D4" i="4"/>
  <c r="H19" i="3"/>
  <c r="H21" i="3" s="1"/>
  <c r="G19" i="3"/>
  <c r="F19" i="3"/>
  <c r="E19" i="3"/>
  <c r="D19" i="3"/>
  <c r="C19" i="3"/>
  <c r="H15" i="3"/>
  <c r="G15" i="3"/>
  <c r="F15" i="3"/>
  <c r="E15" i="3"/>
  <c r="D15" i="3"/>
  <c r="C15" i="3"/>
  <c r="H12" i="3"/>
  <c r="G12" i="3"/>
  <c r="F12" i="3"/>
  <c r="E12" i="3"/>
  <c r="D12" i="3"/>
  <c r="C12" i="3"/>
  <c r="H9" i="3"/>
  <c r="G9" i="3"/>
  <c r="F9" i="3"/>
  <c r="E9" i="3"/>
  <c r="D9" i="3"/>
  <c r="C9" i="3"/>
  <c r="F93" i="2"/>
  <c r="E93" i="2"/>
  <c r="C93" i="2"/>
  <c r="E91" i="2"/>
  <c r="D91" i="2"/>
  <c r="D93" i="2" s="1"/>
  <c r="H85" i="2"/>
  <c r="G85" i="2"/>
  <c r="F85" i="2"/>
  <c r="C85" i="2"/>
  <c r="G80" i="2"/>
  <c r="H80" i="2" s="1"/>
  <c r="F80" i="2"/>
  <c r="C80" i="2"/>
  <c r="G76" i="2"/>
  <c r="F76" i="2"/>
  <c r="C76" i="2"/>
  <c r="C89" i="2" s="1"/>
  <c r="E71" i="2"/>
  <c r="G65" i="2"/>
  <c r="H65" i="2" s="1"/>
  <c r="F65" i="2"/>
  <c r="G61" i="2"/>
  <c r="F61" i="2"/>
  <c r="G52" i="2"/>
  <c r="H52" i="2" s="1"/>
  <c r="F52" i="2"/>
  <c r="H48" i="2"/>
  <c r="G48" i="2"/>
  <c r="F48" i="2"/>
  <c r="G40" i="2"/>
  <c r="F40" i="2"/>
  <c r="H40" i="2" s="1"/>
  <c r="E40" i="2"/>
  <c r="D40" i="2"/>
  <c r="G33" i="2"/>
  <c r="H33" i="2" s="1"/>
  <c r="F33" i="2"/>
  <c r="G28" i="2"/>
  <c r="F28" i="2"/>
  <c r="H28" i="2" s="1"/>
  <c r="G24" i="2"/>
  <c r="H24" i="2" s="1"/>
  <c r="F24" i="2"/>
  <c r="H21" i="2"/>
  <c r="G21" i="2"/>
  <c r="F21" i="2"/>
  <c r="G16" i="2"/>
  <c r="F16" i="2"/>
  <c r="H75" i="1"/>
  <c r="G75" i="1"/>
  <c r="F75" i="1"/>
  <c r="H74" i="1"/>
  <c r="G74" i="1"/>
  <c r="F74" i="1"/>
  <c r="H73" i="1"/>
  <c r="G73" i="1"/>
  <c r="F73" i="1"/>
  <c r="H72" i="1"/>
  <c r="G72" i="1"/>
  <c r="F72" i="1"/>
  <c r="H71" i="1"/>
  <c r="G71" i="1"/>
  <c r="F71" i="1"/>
  <c r="H70" i="1"/>
  <c r="G70" i="1"/>
  <c r="F70" i="1"/>
  <c r="H69" i="1"/>
  <c r="G69" i="1"/>
  <c r="F69" i="1"/>
  <c r="H68" i="1"/>
  <c r="G68" i="1"/>
  <c r="F68" i="1"/>
  <c r="H67" i="1"/>
  <c r="G67" i="1"/>
  <c r="F67" i="1"/>
  <c r="H66" i="1"/>
  <c r="G66" i="1"/>
  <c r="F66" i="1"/>
  <c r="H65" i="1"/>
  <c r="G65" i="1"/>
  <c r="F65" i="1"/>
  <c r="H64" i="1"/>
  <c r="G64" i="1"/>
  <c r="F64" i="1"/>
  <c r="H63" i="1"/>
  <c r="G63" i="1"/>
  <c r="F63" i="1"/>
  <c r="H62" i="1"/>
  <c r="G62" i="1"/>
  <c r="F62" i="1"/>
  <c r="H61" i="1"/>
  <c r="G61" i="1"/>
  <c r="F61" i="1"/>
  <c r="H60" i="1"/>
  <c r="G60" i="1"/>
  <c r="F60" i="1"/>
  <c r="H59" i="1"/>
  <c r="G59" i="1"/>
  <c r="F59" i="1"/>
  <c r="H58" i="1"/>
  <c r="G58" i="1"/>
  <c r="F58" i="1"/>
  <c r="H57" i="1"/>
  <c r="G57" i="1"/>
  <c r="F57" i="1"/>
  <c r="H56" i="1"/>
  <c r="G56" i="1"/>
  <c r="F56" i="1"/>
  <c r="H55" i="1"/>
  <c r="G55" i="1"/>
  <c r="F55" i="1"/>
  <c r="H54" i="1"/>
  <c r="G54" i="1"/>
  <c r="F54" i="1"/>
  <c r="H53" i="1"/>
  <c r="G53" i="1"/>
  <c r="F53" i="1"/>
  <c r="H47" i="1"/>
  <c r="G47" i="1"/>
  <c r="F47" i="1"/>
  <c r="H46" i="1"/>
  <c r="G46" i="1"/>
  <c r="F46" i="1"/>
  <c r="H45" i="1"/>
  <c r="G45" i="1"/>
  <c r="F45" i="1"/>
  <c r="H44" i="1"/>
  <c r="G44" i="1"/>
  <c r="F44" i="1"/>
  <c r="H43" i="1"/>
  <c r="G43" i="1"/>
  <c r="F43" i="1"/>
  <c r="H42" i="1"/>
  <c r="G42" i="1"/>
  <c r="F42" i="1"/>
  <c r="H41" i="1"/>
  <c r="G41" i="1"/>
  <c r="F41" i="1"/>
  <c r="H40" i="1"/>
  <c r="G40" i="1"/>
  <c r="F40" i="1"/>
  <c r="H39" i="1"/>
  <c r="G39" i="1"/>
  <c r="F39" i="1"/>
  <c r="H38" i="1"/>
  <c r="G38" i="1"/>
  <c r="F38" i="1"/>
  <c r="H37" i="1"/>
  <c r="G37" i="1"/>
  <c r="F37" i="1"/>
  <c r="H36" i="1"/>
  <c r="G36" i="1"/>
  <c r="F36" i="1"/>
  <c r="H35" i="1"/>
  <c r="G35" i="1"/>
  <c r="F35" i="1"/>
  <c r="H34" i="1"/>
  <c r="G34" i="1"/>
  <c r="F34" i="1"/>
  <c r="H33" i="1"/>
  <c r="G33" i="1"/>
  <c r="F33" i="1"/>
  <c r="H32" i="1"/>
  <c r="G32" i="1"/>
  <c r="F32" i="1"/>
  <c r="H31" i="1"/>
  <c r="G31" i="1"/>
  <c r="F31" i="1"/>
  <c r="H30" i="1"/>
  <c r="G30" i="1"/>
  <c r="F30" i="1"/>
  <c r="H29" i="1"/>
  <c r="G29" i="1"/>
  <c r="F29" i="1"/>
  <c r="H28" i="1"/>
  <c r="G28" i="1"/>
  <c r="F28" i="1"/>
  <c r="H27" i="1"/>
  <c r="G27" i="1"/>
  <c r="F27" i="1"/>
  <c r="H26" i="1"/>
  <c r="G26" i="1"/>
  <c r="F26" i="1"/>
  <c r="H25" i="1"/>
  <c r="G25" i="1"/>
  <c r="F25" i="1"/>
  <c r="H24" i="1"/>
  <c r="G24" i="1"/>
  <c r="F24" i="1"/>
  <c r="H23" i="1"/>
  <c r="G23" i="1"/>
  <c r="F23" i="1"/>
  <c r="H22" i="1"/>
  <c r="G22" i="1"/>
  <c r="F22" i="1"/>
  <c r="H21" i="1"/>
  <c r="G21" i="1"/>
  <c r="F21" i="1"/>
  <c r="H20" i="1"/>
  <c r="G20" i="1"/>
  <c r="F20" i="1"/>
  <c r="H19" i="1"/>
  <c r="G19" i="1"/>
  <c r="F19" i="1"/>
  <c r="H18" i="1"/>
  <c r="G18" i="1"/>
  <c r="F18" i="1"/>
  <c r="H17" i="1"/>
  <c r="G17" i="1"/>
  <c r="F17" i="1"/>
  <c r="H16" i="1"/>
  <c r="G16" i="1"/>
  <c r="F16" i="1"/>
  <c r="H15" i="1"/>
  <c r="G15" i="1"/>
  <c r="F15" i="1"/>
  <c r="H14" i="1"/>
  <c r="G14" i="1"/>
  <c r="F14" i="1"/>
  <c r="H13" i="1"/>
  <c r="G13" i="1"/>
  <c r="F13" i="1"/>
  <c r="H12" i="1"/>
  <c r="G12" i="1"/>
  <c r="F12" i="1"/>
  <c r="H11" i="1"/>
  <c r="G11" i="1"/>
  <c r="F11" i="1"/>
  <c r="H10" i="1"/>
  <c r="G10" i="1"/>
  <c r="F10" i="1"/>
  <c r="H9" i="1"/>
  <c r="G9" i="1"/>
  <c r="F9" i="1"/>
  <c r="H8" i="1"/>
  <c r="G8" i="1"/>
  <c r="F8" i="1"/>
  <c r="F7" i="1"/>
  <c r="F72" i="2" l="1"/>
  <c r="G89" i="2"/>
  <c r="H29" i="9"/>
  <c r="H34" i="9"/>
  <c r="H39" i="9"/>
  <c r="E54" i="9"/>
  <c r="H61" i="2"/>
  <c r="F89" i="2"/>
  <c r="D21" i="3"/>
  <c r="D44" i="7"/>
  <c r="H44" i="9"/>
  <c r="E21" i="3"/>
  <c r="B6" i="5"/>
  <c r="E44" i="7"/>
  <c r="L44" i="10"/>
  <c r="L45" i="10" s="1"/>
  <c r="K47" i="12"/>
  <c r="G72" i="2"/>
  <c r="F21" i="3"/>
  <c r="C21" i="3"/>
  <c r="G21" i="3"/>
  <c r="K35" i="12"/>
  <c r="F6" i="13"/>
  <c r="F5" i="13" s="1"/>
  <c r="D6" i="6"/>
  <c r="G46" i="8"/>
  <c r="E32" i="8"/>
  <c r="G47" i="8"/>
  <c r="G48" i="8"/>
  <c r="K46" i="12"/>
  <c r="K39" i="12"/>
  <c r="K44" i="12"/>
  <c r="F8" i="13"/>
  <c r="D7" i="13"/>
  <c r="D5" i="13" s="1"/>
  <c r="D10" i="13"/>
  <c r="D8" i="13" s="1"/>
  <c r="K40" i="12"/>
  <c r="K44" i="10"/>
  <c r="K45" i="10" s="1"/>
  <c r="G43" i="8"/>
  <c r="B40" i="7"/>
  <c r="B38" i="7"/>
  <c r="C40" i="7"/>
  <c r="F44" i="7"/>
  <c r="C38" i="7"/>
  <c r="D40" i="7"/>
  <c r="G44" i="7"/>
  <c r="E40" i="7"/>
  <c r="E38" i="7"/>
  <c r="F40" i="7"/>
  <c r="F38" i="7"/>
  <c r="B44" i="7"/>
  <c r="H89" i="2"/>
  <c r="G91" i="2"/>
  <c r="H91" i="2" s="1"/>
  <c r="H72" i="2"/>
  <c r="H16" i="2"/>
  <c r="G49"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8" authorId="0" shapeId="0" xr:uid="{968CB2DB-9CD5-4677-AF7C-04383402ECAD}">
      <text>
        <r>
          <rPr>
            <b/>
            <sz val="9"/>
            <color indexed="81"/>
            <rFont val="MS P ゴシック"/>
            <family val="3"/>
            <charset val="128"/>
          </rPr>
          <t xml:space="preserve">R5回答では3,218
市街化区域面積と整合性を取ったため
(3,218.5ha)
</t>
        </r>
      </text>
    </comment>
    <comment ref="D11" authorId="0" shapeId="0" xr:uid="{D0D42729-F895-4DEE-8EB5-758BB67B0879}">
      <text>
        <r>
          <rPr>
            <b/>
            <sz val="9"/>
            <color indexed="81"/>
            <rFont val="MS P ゴシック"/>
            <family val="3"/>
            <charset val="128"/>
          </rPr>
          <t>1,166.8ha</t>
        </r>
      </text>
    </comment>
    <comment ref="D17" authorId="0" shapeId="0" xr:uid="{0605FD4D-16AA-45FA-9FDE-A3804FF68ED9}">
      <text>
        <r>
          <rPr>
            <b/>
            <sz val="9"/>
            <color indexed="81"/>
            <rFont val="MS P ゴシック"/>
            <family val="3"/>
            <charset val="128"/>
          </rPr>
          <t>こども動物公園（約79.2ha）
市街化区域、用途地域無指定</t>
        </r>
      </text>
    </comment>
    <comment ref="D19" authorId="0" shapeId="0" xr:uid="{46B5ACED-C6AB-40F7-A4B0-6EC17D38E0B5}">
      <text>
        <r>
          <rPr>
            <b/>
            <sz val="9"/>
            <color indexed="81"/>
            <rFont val="MS P ゴシック"/>
            <family val="3"/>
            <charset val="128"/>
          </rPr>
          <t>1,461.4
R5回答で、市街化区域面積と整合性を優先</t>
        </r>
      </text>
    </comment>
    <comment ref="D29" authorId="0" shapeId="0" xr:uid="{4AFB30DB-AA2A-4C6A-AE91-23E18BED85CE}">
      <text>
        <r>
          <rPr>
            <b/>
            <sz val="9"/>
            <color indexed="81"/>
            <rFont val="MS P ゴシック"/>
            <family val="3"/>
            <charset val="128"/>
          </rPr>
          <t>1,077.1ha</t>
        </r>
      </text>
    </comment>
    <comment ref="D32" authorId="0" shapeId="0" xr:uid="{919522DD-89F7-46BE-B83A-96ED2B089946}">
      <text>
        <r>
          <rPr>
            <sz val="9"/>
            <color indexed="81"/>
            <rFont val="MS P ゴシック"/>
            <family val="3"/>
            <charset val="128"/>
          </rPr>
          <t>1,382.1ha</t>
        </r>
      </text>
    </comment>
    <comment ref="D34" authorId="0" shapeId="0" xr:uid="{7E4F1D9F-1B28-44CF-B34B-860A241DD9B7}">
      <text>
        <r>
          <rPr>
            <b/>
            <sz val="9"/>
            <color indexed="81"/>
            <rFont val="MS P ゴシック"/>
            <family val="3"/>
            <charset val="128"/>
          </rPr>
          <t>1,968.7ha</t>
        </r>
      </text>
    </comment>
    <comment ref="D36" authorId="0" shapeId="0" xr:uid="{6D1FDBB5-99AA-4870-B242-B937D5D51B9B}">
      <text>
        <r>
          <rPr>
            <b/>
            <sz val="9"/>
            <color indexed="81"/>
            <rFont val="MS P ゴシック"/>
            <family val="3"/>
            <charset val="128"/>
          </rPr>
          <t>1,305.7ha</t>
        </r>
      </text>
    </comment>
    <comment ref="D43" authorId="0" shapeId="0" xr:uid="{5B074755-79CE-4B1D-9759-98BAD70E6684}">
      <text>
        <r>
          <rPr>
            <b/>
            <sz val="9"/>
            <color indexed="81"/>
            <rFont val="MS P ゴシック"/>
            <family val="3"/>
            <charset val="128"/>
          </rPr>
          <t>674.4
市街化区域面積と整合性をどうするか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大野　拓</author>
  </authors>
  <commentList>
    <comment ref="B22" authorId="0" shapeId="0" xr:uid="{F40E992C-7AA0-4752-9655-86170FAEFD17}">
      <text>
        <r>
          <rPr>
            <sz val="9"/>
            <color indexed="81"/>
            <rFont val="MS P ゴシック"/>
            <family val="3"/>
            <charset val="128"/>
          </rPr>
          <t>双園ゴルフクラブ児玉コース分</t>
        </r>
      </text>
    </comment>
  </commentList>
</comments>
</file>

<file path=xl/sharedStrings.xml><?xml version="1.0" encoding="utf-8"?>
<sst xmlns="http://schemas.openxmlformats.org/spreadsheetml/2006/main" count="1183" uniqueCount="665">
  <si>
    <t>第１　県土の現況関係</t>
    <rPh sb="0" eb="1">
      <t>ダイ</t>
    </rPh>
    <rPh sb="3" eb="5">
      <t>ケンド</t>
    </rPh>
    <rPh sb="6" eb="8">
      <t>ゲンキョウ</t>
    </rPh>
    <rPh sb="8" eb="10">
      <t>カンケイ</t>
    </rPh>
    <phoneticPr fontId="3"/>
  </si>
  <si>
    <t>１－１　市町村別人口・面積</t>
    <phoneticPr fontId="3"/>
  </si>
  <si>
    <t>令　　　和　　　２　　　年</t>
    <rPh sb="0" eb="1">
      <t>レイ</t>
    </rPh>
    <rPh sb="4" eb="5">
      <t>ワ</t>
    </rPh>
    <rPh sb="12" eb="13">
      <t>ネン</t>
    </rPh>
    <phoneticPr fontId="3"/>
  </si>
  <si>
    <t>平成27年～令和２年</t>
    <rPh sb="6" eb="8">
      <t>レイワ</t>
    </rPh>
    <phoneticPr fontId="3"/>
  </si>
  <si>
    <t>令和６年</t>
    <phoneticPr fontId="3"/>
  </si>
  <si>
    <t>面    積</t>
  </si>
  <si>
    <t>世帯数</t>
    <rPh sb="2" eb="3">
      <t>カズ</t>
    </rPh>
    <phoneticPr fontId="3"/>
  </si>
  <si>
    <t>総    数</t>
  </si>
  <si>
    <t>人口密度</t>
  </si>
  <si>
    <t>比率（％）</t>
  </si>
  <si>
    <t>増減数</t>
  </si>
  <si>
    <t>増減率</t>
  </si>
  <si>
    <t>推計人口</t>
    <rPh sb="0" eb="2">
      <t>スイケイ</t>
    </rPh>
    <rPh sb="2" eb="4">
      <t>ジンコウ</t>
    </rPh>
    <phoneticPr fontId="3"/>
  </si>
  <si>
    <t>（k㎡）</t>
  </si>
  <si>
    <t>（世帯）</t>
  </si>
  <si>
    <t>（人）</t>
  </si>
  <si>
    <t>（人／k㎡）</t>
  </si>
  <si>
    <t>面積</t>
  </si>
  <si>
    <t>人口</t>
  </si>
  <si>
    <t>（％）</t>
  </si>
  <si>
    <t xml:space="preserve"> （人）</t>
    <phoneticPr fontId="3"/>
  </si>
  <si>
    <t>県　　　　　計</t>
    <phoneticPr fontId="3"/>
  </si>
  <si>
    <t>さいたま市</t>
    <rPh sb="4" eb="5">
      <t>シ</t>
    </rPh>
    <phoneticPr fontId="3"/>
  </si>
  <si>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</si>
  <si>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</si>
  <si>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</si>
  <si>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</si>
  <si>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</si>
  <si>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</si>
  <si>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</si>
  <si>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</si>
  <si>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</si>
  <si>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</si>
  <si>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</si>
  <si>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</si>
  <si>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</si>
  <si>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</si>
  <si>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</si>
  <si>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</si>
  <si>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</si>
  <si>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</si>
  <si>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</si>
  <si>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</si>
  <si>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</si>
  <si>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</si>
  <si>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</si>
  <si>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</si>
  <si>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</si>
  <si>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</si>
  <si>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</si>
  <si>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</si>
  <si>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</si>
  <si>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</si>
  <si>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</si>
  <si>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</si>
  <si>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</si>
  <si>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</si>
  <si>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</si>
  <si>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</si>
  <si>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</si>
  <si>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rPh sb="3" eb="4">
      <t>ノ</t>
    </rPh>
    <rPh sb="4" eb="5">
      <t>シ</t>
    </rPh>
    <phoneticPr fontId="3"/>
  </si>
  <si>
    <t>白岡市</t>
    <rPh sb="2" eb="3">
      <t>シ</t>
    </rPh>
    <phoneticPr fontId="3"/>
  </si>
  <si>
    <t>伊奈町</t>
  </si>
  <si>
    <t>三芳町</t>
  </si>
  <si>
    <t>毛呂山町</t>
  </si>
  <si>
    <t>越生町</t>
  </si>
  <si>
    <t>滑川町</t>
  </si>
  <si>
    <t>嵐山町</t>
  </si>
  <si>
    <t>小川町</t>
  </si>
  <si>
    <t>川島町</t>
  </si>
  <si>
    <t>吉見町</t>
  </si>
  <si>
    <t>鳩山町</t>
  </si>
  <si>
    <t>ときがわ町</t>
    <rPh sb="4" eb="5">
      <t>マチ</t>
    </rPh>
    <phoneticPr fontId="3"/>
  </si>
  <si>
    <t>横瀬町</t>
  </si>
  <si>
    <t>皆野町</t>
  </si>
  <si>
    <t>長瀞町</t>
  </si>
  <si>
    <t>小鹿野町</t>
  </si>
  <si>
    <t>東秩父村</t>
  </si>
  <si>
    <t>美里町</t>
  </si>
  <si>
    <t>神川町</t>
  </si>
  <si>
    <t>上里町</t>
  </si>
  <si>
    <t>寄居町</t>
  </si>
  <si>
    <t>宮代町</t>
  </si>
  <si>
    <t>杉戸町</t>
  </si>
  <si>
    <t>松伏町</t>
  </si>
  <si>
    <t>１－２２　市町村別都市計画区域の指定状況及び人口集中地区（ＤＩＤ）面積</t>
    <phoneticPr fontId="3"/>
  </si>
  <si>
    <t>Ｄ Ｉ Ｄ  R2.10.1</t>
    <phoneticPr fontId="3"/>
  </si>
  <si>
    <t>市町村名</t>
  </si>
  <si>
    <t>所沢</t>
  </si>
  <si>
    <t>飯能</t>
  </si>
  <si>
    <t>入間</t>
  </si>
  <si>
    <t>朝霞</t>
  </si>
  <si>
    <t>志木</t>
  </si>
  <si>
    <t>新座</t>
  </si>
  <si>
    <t>和光</t>
  </si>
  <si>
    <t>川越</t>
  </si>
  <si>
    <t>－</t>
    <phoneticPr fontId="3"/>
  </si>
  <si>
    <t>計</t>
  </si>
  <si>
    <t>狭山</t>
  </si>
  <si>
    <t>富士見</t>
  </si>
  <si>
    <t>坂戸</t>
  </si>
  <si>
    <t>毛呂山</t>
  </si>
  <si>
    <t>・越生</t>
  </si>
  <si>
    <t>－</t>
  </si>
  <si>
    <t>東松山</t>
  </si>
  <si>
    <t>川口</t>
  </si>
  <si>
    <r>
      <t xml:space="preserve">川口市
</t>
    </r>
    <r>
      <rPr>
        <b/>
        <sz val="8"/>
        <rFont val="ＭＳ Ｐゴシック"/>
        <family val="3"/>
        <charset val="128"/>
      </rPr>
      <t>（旧川口市）
（旧鳩ヶ谷市）</t>
    </r>
    <rPh sb="5" eb="6">
      <t>キュウ</t>
    </rPh>
    <rPh sb="6" eb="9">
      <t>カワグチシ</t>
    </rPh>
    <rPh sb="13" eb="16">
      <t>ハトガヤ</t>
    </rPh>
    <phoneticPr fontId="3"/>
  </si>
  <si>
    <t>蕨</t>
  </si>
  <si>
    <t>戸田</t>
  </si>
  <si>
    <t>さいたま</t>
    <phoneticPr fontId="3"/>
  </si>
  <si>
    <t>上尾</t>
  </si>
  <si>
    <t>鴻巣</t>
  </si>
  <si>
    <t>桶川</t>
  </si>
  <si>
    <t>北本</t>
  </si>
  <si>
    <t>行田</t>
  </si>
  <si>
    <t>行田市</t>
    <phoneticPr fontId="3"/>
  </si>
  <si>
    <t>越谷</t>
  </si>
  <si>
    <t>草加</t>
  </si>
  <si>
    <t>春日部</t>
  </si>
  <si>
    <t>久喜</t>
    <phoneticPr fontId="3"/>
  </si>
  <si>
    <r>
      <t xml:space="preserve">久喜市
</t>
    </r>
    <r>
      <rPr>
        <b/>
        <sz val="8"/>
        <rFont val="ＭＳ Ｐゴシック"/>
        <family val="3"/>
        <charset val="128"/>
      </rPr>
      <t>（旧久喜市）
（旧菖蒲町）
（旧栗橋町）
（旧鷲宮町）</t>
    </r>
    <rPh sb="13" eb="15">
      <t>ショウブ</t>
    </rPh>
    <rPh sb="15" eb="16">
      <t>マチ</t>
    </rPh>
    <rPh sb="20" eb="22">
      <t>クリハシ</t>
    </rPh>
    <rPh sb="22" eb="23">
      <t>マチ</t>
    </rPh>
    <rPh sb="27" eb="29">
      <t>ワシミヤ</t>
    </rPh>
    <rPh sb="29" eb="30">
      <t>マチ</t>
    </rPh>
    <phoneticPr fontId="3"/>
  </si>
  <si>
    <t>面積
（k㎡)</t>
    <phoneticPr fontId="3"/>
  </si>
  <si>
    <t>人口
(人）</t>
    <phoneticPr fontId="3"/>
  </si>
  <si>
    <t>蓮田</t>
  </si>
  <si>
    <t>幸手</t>
  </si>
  <si>
    <t>加須</t>
    <phoneticPr fontId="3"/>
  </si>
  <si>
    <r>
      <t>加須市</t>
    </r>
    <r>
      <rPr>
        <b/>
        <sz val="8"/>
        <rFont val="ＭＳ Ｐゴシック"/>
        <family val="3"/>
        <charset val="128"/>
      </rPr>
      <t xml:space="preserve">
（旧加須市）
（旧騎西町）
（旧大利根町）</t>
    </r>
    <rPh sb="0" eb="3">
      <t>カゾシ</t>
    </rPh>
    <rPh sb="20" eb="21">
      <t>オオ</t>
    </rPh>
    <rPh sb="21" eb="23">
      <t>トネ</t>
    </rPh>
    <phoneticPr fontId="3"/>
  </si>
  <si>
    <t>羽生</t>
  </si>
  <si>
    <t>熊谷</t>
  </si>
  <si>
    <t>深谷</t>
  </si>
  <si>
    <r>
      <t xml:space="preserve">深谷市
</t>
    </r>
    <r>
      <rPr>
        <b/>
        <sz val="8"/>
        <rFont val="ＭＳ Ｐゴシック"/>
        <family val="3"/>
        <charset val="128"/>
      </rPr>
      <t>（旧深谷市）
（旧川本町）
（旧岡部町）</t>
    </r>
    <phoneticPr fontId="3"/>
  </si>
  <si>
    <t>本庄</t>
  </si>
  <si>
    <t>小川</t>
  </si>
  <si>
    <t>区域区分市町村計</t>
    <rPh sb="0" eb="2">
      <t>クイキ</t>
    </rPh>
    <rPh sb="2" eb="4">
      <t>クブン</t>
    </rPh>
    <phoneticPr fontId="3"/>
  </si>
  <si>
    <t>寄居</t>
  </si>
  <si>
    <r>
      <t>深谷市</t>
    </r>
    <r>
      <rPr>
        <b/>
        <sz val="8"/>
        <rFont val="ＭＳ Ｐゴシック"/>
        <family val="3"/>
        <charset val="128"/>
      </rPr>
      <t xml:space="preserve">
（旧花園町）</t>
    </r>
    <rPh sb="0" eb="3">
      <t>フカヤシ</t>
    </rPh>
    <phoneticPr fontId="3"/>
  </si>
  <si>
    <t>寄居町</t>
    <phoneticPr fontId="3"/>
  </si>
  <si>
    <t>（ 　　　　〃　　　　  　　　540)</t>
    <phoneticPr fontId="3"/>
  </si>
  <si>
    <t>秩父</t>
  </si>
  <si>
    <t>（ 　　　　〃　　　　  　　　826)</t>
  </si>
  <si>
    <t>（ 　　　　〃　　　　   　　　63)</t>
  </si>
  <si>
    <t>（ 　　　　〃　　　　  　　　197)</t>
  </si>
  <si>
    <t>（ 　　　　〃　　　　  　　1,086)</t>
  </si>
  <si>
    <t>児玉</t>
  </si>
  <si>
    <t>（ 　　　　〃　　　 　  　　　   0)</t>
  </si>
  <si>
    <r>
      <t xml:space="preserve">本庄市
</t>
    </r>
    <r>
      <rPr>
        <b/>
        <sz val="8"/>
        <rFont val="ＭＳ Ｐゴシック"/>
        <family val="3"/>
        <charset val="128"/>
      </rPr>
      <t>（旧児玉町）</t>
    </r>
    <rPh sb="0" eb="2">
      <t>ホンジョウ</t>
    </rPh>
    <rPh sb="2" eb="3">
      <t>シ</t>
    </rPh>
    <phoneticPr fontId="3"/>
  </si>
  <si>
    <t>（ 　　　　〃　　　　  　　　359)</t>
  </si>
  <si>
    <t>（ 　　　　〃　　 　　  　　　 33)</t>
  </si>
  <si>
    <t>（ 　　　　〃　　　　  　　　373)</t>
  </si>
  <si>
    <t>（ 　　　　〃　　　　  　 　 764)</t>
    <phoneticPr fontId="3"/>
  </si>
  <si>
    <t>ときがわ</t>
    <phoneticPr fontId="3"/>
  </si>
  <si>
    <t>（ 　　　　〃　　　　  　　　   0)</t>
  </si>
  <si>
    <t>北川辺</t>
    <phoneticPr fontId="3"/>
  </si>
  <si>
    <r>
      <t>加須市</t>
    </r>
    <r>
      <rPr>
        <b/>
        <sz val="8"/>
        <rFont val="ＭＳ Ｐゴシック"/>
        <family val="3"/>
        <charset val="128"/>
      </rPr>
      <t xml:space="preserve">
（旧北川辺町）</t>
    </r>
    <phoneticPr fontId="3"/>
  </si>
  <si>
    <t>小鹿野</t>
  </si>
  <si>
    <t>（ 　　　〃 　　　　  　　　0)</t>
  </si>
  <si>
    <t>非区域区分市町村計</t>
    <rPh sb="0" eb="1">
      <t>ヒ</t>
    </rPh>
    <rPh sb="1" eb="3">
      <t>クイキ</t>
    </rPh>
    <rPh sb="3" eb="5">
      <t>クブン</t>
    </rPh>
    <phoneticPr fontId="3"/>
  </si>
  <si>
    <t>（　　　　〃　　　  　　2,574)</t>
    <phoneticPr fontId="3"/>
  </si>
  <si>
    <t>合計（40市21町）</t>
    <phoneticPr fontId="3"/>
  </si>
  <si>
    <t>県土に占める割合</t>
  </si>
  <si>
    <t>-</t>
  </si>
  <si>
    <t>　 注1）ＤＩＤとは、国勢調査により求められる「人口集中地区」である。これは、人口密度の高い調査区域</t>
    <rPh sb="48" eb="50">
      <t>クイキ</t>
    </rPh>
    <phoneticPr fontId="3"/>
  </si>
  <si>
    <t>　　   （約4,000人／k㎡以上）が互いに隣接して、5,000人以上になる地区をいう。</t>
    <phoneticPr fontId="3"/>
  </si>
  <si>
    <t>　 注2）計と各市町村の合計が一致しないところは、端数処理の関係による。</t>
    <rPh sb="2" eb="3">
      <t>チュウ</t>
    </rPh>
    <rPh sb="5" eb="6">
      <t>ケイ</t>
    </rPh>
    <rPh sb="7" eb="11">
      <t>カクシチョウソン</t>
    </rPh>
    <rPh sb="12" eb="14">
      <t>ゴウケイ</t>
    </rPh>
    <rPh sb="15" eb="17">
      <t>イッチ</t>
    </rPh>
    <rPh sb="25" eb="27">
      <t>ハスウ</t>
    </rPh>
    <rPh sb="27" eb="29">
      <t>ショリ</t>
    </rPh>
    <rPh sb="30" eb="32">
      <t>カンケイ</t>
    </rPh>
    <phoneticPr fontId="3"/>
  </si>
  <si>
    <t>１－２　県土の地形区分別面積</t>
    <phoneticPr fontId="3"/>
  </si>
  <si>
    <t>単位：k㎡</t>
    <rPh sb="0" eb="2">
      <t>タンイ</t>
    </rPh>
    <phoneticPr fontId="3"/>
  </si>
  <si>
    <t>地域区分</t>
  </si>
  <si>
    <t>県　　南　　地　　域</t>
  </si>
  <si>
    <t>県　　計</t>
  </si>
  <si>
    <t>東部地域</t>
  </si>
  <si>
    <t>中央地域</t>
  </si>
  <si>
    <t>西部地域</t>
  </si>
  <si>
    <t>県北地域</t>
  </si>
  <si>
    <t>秩父地域</t>
  </si>
  <si>
    <t>地形区分</t>
  </si>
  <si>
    <t>大起伏</t>
  </si>
  <si>
    <t>山</t>
  </si>
  <si>
    <t>中起伏</t>
  </si>
  <si>
    <t>小起伏</t>
  </si>
  <si>
    <t>地</t>
  </si>
  <si>
    <t>山　麓</t>
  </si>
  <si>
    <t>小計</t>
  </si>
  <si>
    <t>丘</t>
  </si>
  <si>
    <t>陵</t>
  </si>
  <si>
    <t>台</t>
  </si>
  <si>
    <t>砂礫</t>
  </si>
  <si>
    <t>ローム</t>
  </si>
  <si>
    <t>低</t>
  </si>
  <si>
    <t>扇状地性</t>
  </si>
  <si>
    <t>三角州性</t>
  </si>
  <si>
    <t>自然堤防</t>
  </si>
  <si>
    <t>その他</t>
  </si>
  <si>
    <t>合　計</t>
    <phoneticPr fontId="3"/>
  </si>
  <si>
    <t>　資料：土地分類図付属資料（埼玉県）　（国土交通省土地局国土調査課昭和48年）</t>
    <rPh sb="25" eb="27">
      <t>トチ</t>
    </rPh>
    <rPh sb="27" eb="28">
      <t>キョク</t>
    </rPh>
    <rPh sb="28" eb="30">
      <t>コクド</t>
    </rPh>
    <rPh sb="30" eb="32">
      <t>チョウサ</t>
    </rPh>
    <rPh sb="32" eb="33">
      <t>カ</t>
    </rPh>
    <rPh sb="33" eb="35">
      <t>ショウワ</t>
    </rPh>
    <phoneticPr fontId="3"/>
  </si>
  <si>
    <t xml:space="preserve">   　注)数値については、県計に合わせるため、１の位を調整した箇所がある。</t>
    <phoneticPr fontId="3"/>
  </si>
  <si>
    <t>山　地：丘陵に含まれない山地､低地との比高約２００ｍ以上</t>
    <phoneticPr fontId="3"/>
  </si>
  <si>
    <t>　 大起伏：低地との比高６００ｍ以上</t>
    <phoneticPr fontId="3"/>
  </si>
  <si>
    <t>　 中起伏：低地との比高４００ｍ～６００ｍ</t>
    <phoneticPr fontId="3"/>
  </si>
  <si>
    <t>　 小起伏：低地との比高２００ｍ～４００ｍ</t>
    <phoneticPr fontId="3"/>
  </si>
  <si>
    <t>丘　陵：山地のうち､低地との比高約２００ｍ未満で､原則として稜線が定高性のところ。</t>
    <phoneticPr fontId="3"/>
  </si>
  <si>
    <t>　　　　主として､第３紀層からなり､開析の度合いが大きい。</t>
    <phoneticPr fontId="3"/>
  </si>
  <si>
    <t>　 大起伏：低地との比高１００ｍ～２００ｍ</t>
    <phoneticPr fontId="3"/>
  </si>
  <si>
    <t>　 小起伏：低地との比高１００ｍ以下</t>
    <rPh sb="16" eb="18">
      <t>イカ</t>
    </rPh>
    <phoneticPr fontId="3"/>
  </si>
  <si>
    <t>台　地：地表の平坦な台状､または､段丘状の地域で主として洪積台地</t>
    <rPh sb="4" eb="6">
      <t>チヒョウ</t>
    </rPh>
    <rPh sb="7" eb="9">
      <t>ヘイタン</t>
    </rPh>
    <rPh sb="10" eb="12">
      <t>ダイジョウ</t>
    </rPh>
    <rPh sb="17" eb="19">
      <t>ダンキュウ</t>
    </rPh>
    <rPh sb="19" eb="20">
      <t>ジョウ</t>
    </rPh>
    <rPh sb="21" eb="23">
      <t>チイキ</t>
    </rPh>
    <rPh sb="24" eb="25">
      <t>オモ</t>
    </rPh>
    <rPh sb="28" eb="30">
      <t>コウセキ</t>
    </rPh>
    <rPh sb="30" eb="32">
      <t>ダイチ</t>
    </rPh>
    <phoneticPr fontId="3"/>
  </si>
  <si>
    <t>低　地：主として､沖積世に形成された地形で､扇状地､砂嘴等の高燥な平野､</t>
    <rPh sb="0" eb="1">
      <t>テイ</t>
    </rPh>
    <rPh sb="2" eb="3">
      <t>チ</t>
    </rPh>
    <phoneticPr fontId="3"/>
  </si>
  <si>
    <t>　　　　三角洲泥炭地､干拓等の低湿な平野､崖高の低い沖積段丘。</t>
    <phoneticPr fontId="3"/>
  </si>
  <si>
    <t>１－３　天然記念物</t>
    <rPh sb="4" eb="6">
      <t>テンネン</t>
    </rPh>
    <rPh sb="6" eb="9">
      <t>キネンブツ</t>
    </rPh>
    <phoneticPr fontId="3"/>
  </si>
  <si>
    <t>田島ケ原サクラソウ自生地（さいたま市）</t>
    <phoneticPr fontId="3"/>
  </si>
  <si>
    <t>御嶽の鏡岩（神川町）</t>
    <phoneticPr fontId="3"/>
  </si>
  <si>
    <t xml:space="preserve">                　　（４件）</t>
    <rPh sb="20" eb="21">
      <t>ケン</t>
    </rPh>
    <phoneticPr fontId="3"/>
  </si>
  <si>
    <t>牛島のフジ（春日部市）</t>
    <phoneticPr fontId="3"/>
  </si>
  <si>
    <t>国</t>
    <rPh sb="0" eb="1">
      <t>クニ</t>
    </rPh>
    <phoneticPr fontId="3"/>
  </si>
  <si>
    <t>カモシカ（地域を定めず）</t>
    <phoneticPr fontId="3"/>
  </si>
  <si>
    <t>石戸蒲ザクラ（北本市）</t>
    <phoneticPr fontId="3"/>
  </si>
  <si>
    <t>与野の大カヤ（さいたま市）</t>
    <phoneticPr fontId="3"/>
  </si>
  <si>
    <t>吉見百穴ヒカリゴケ発生地（吉見町）</t>
    <phoneticPr fontId="3"/>
  </si>
  <si>
    <t>指</t>
    <rPh sb="0" eb="1">
      <t>シ</t>
    </rPh>
    <phoneticPr fontId="3"/>
  </si>
  <si>
    <t>武甲山石灰岩地特殊植物群落（横瀬町）</t>
    <phoneticPr fontId="3"/>
  </si>
  <si>
    <t>宝蔵寺沼ムジナモ自生地（羽生市）</t>
    <phoneticPr fontId="3"/>
  </si>
  <si>
    <t xml:space="preserve"> </t>
    <phoneticPr fontId="3"/>
  </si>
  <si>
    <t>（12件）</t>
    <rPh sb="3" eb="4">
      <t>ケン</t>
    </rPh>
    <phoneticPr fontId="3"/>
  </si>
  <si>
    <t>平林寺境内林（新座市）</t>
    <rPh sb="0" eb="2">
      <t>ヒラバヤシ</t>
    </rPh>
    <rPh sb="2" eb="3">
      <t>テラ</t>
    </rPh>
    <rPh sb="3" eb="5">
      <t>ケイダイ</t>
    </rPh>
    <rPh sb="5" eb="6">
      <t>バヤシ</t>
    </rPh>
    <rPh sb="7" eb="9">
      <t>ニイザ</t>
    </rPh>
    <rPh sb="9" eb="10">
      <t>シ</t>
    </rPh>
    <phoneticPr fontId="3"/>
  </si>
  <si>
    <t>長瀞（長瀞町・皆野町）</t>
    <phoneticPr fontId="3"/>
  </si>
  <si>
    <t>定</t>
    <rPh sb="0" eb="1">
      <t>テイ</t>
    </rPh>
    <phoneticPr fontId="3"/>
  </si>
  <si>
    <t>三波石峡（神川町・群馬県藤岡市）</t>
    <phoneticPr fontId="3"/>
  </si>
  <si>
    <t>越ヶ谷のシラコバト（地域を定めず）</t>
    <phoneticPr fontId="3"/>
  </si>
  <si>
    <t>ミヤコタナゴ（地域を定めず）</t>
    <phoneticPr fontId="3"/>
  </si>
  <si>
    <t>ヤマネ（地域を定めず）</t>
  </si>
  <si>
    <t>古秩父湾堆積層及び海棲哺乳類化石群(皆野町・小鹿野町・秩父市・横瀬町・長瀞町)</t>
    <phoneticPr fontId="3"/>
  </si>
  <si>
    <t>元荒川ムサシトミヨ生息地（熊谷市）</t>
    <phoneticPr fontId="3"/>
  </si>
  <si>
    <t>大山沢のシオジ林（秩父市）　</t>
    <rPh sb="0" eb="1">
      <t>オオ</t>
    </rPh>
    <rPh sb="1" eb="3">
      <t>ヤマザワ</t>
    </rPh>
    <rPh sb="7" eb="8">
      <t>リン</t>
    </rPh>
    <rPh sb="9" eb="12">
      <t>チチブシ</t>
    </rPh>
    <phoneticPr fontId="3"/>
  </si>
  <si>
    <t>県</t>
    <rPh sb="0" eb="1">
      <t>ケン</t>
    </rPh>
    <phoneticPr fontId="3"/>
  </si>
  <si>
    <t>南川のウラジロガシ林（飯能市）</t>
    <rPh sb="0" eb="2">
      <t>ミナミカワ</t>
    </rPh>
    <rPh sb="9" eb="10">
      <t>リン</t>
    </rPh>
    <rPh sb="11" eb="14">
      <t>ハンノウシ</t>
    </rPh>
    <phoneticPr fontId="3"/>
  </si>
  <si>
    <t>上谷の大クス（越生町）</t>
    <rPh sb="0" eb="1">
      <t>ウエ</t>
    </rPh>
    <rPh sb="1" eb="2">
      <t>タニ</t>
    </rPh>
    <rPh sb="3" eb="4">
      <t>オオ</t>
    </rPh>
    <rPh sb="7" eb="10">
      <t>オゴセマチ</t>
    </rPh>
    <phoneticPr fontId="3"/>
  </si>
  <si>
    <t>（86件）</t>
    <rPh sb="3" eb="4">
      <t>ケン</t>
    </rPh>
    <phoneticPr fontId="3"/>
  </si>
  <si>
    <t>橋立鍾乳洞（秩父市）</t>
    <phoneticPr fontId="3"/>
  </si>
  <si>
    <t>中川低地の河畔砂丘群　志多見砂丘（加須市）　 他</t>
    <phoneticPr fontId="3"/>
  </si>
  <si>
    <t>１－４　県人口の推移</t>
    <phoneticPr fontId="3"/>
  </si>
  <si>
    <t>各年10月1日現在　単位：人</t>
    <phoneticPr fontId="3"/>
  </si>
  <si>
    <t>年　　　次</t>
  </si>
  <si>
    <t>総　　　数</t>
  </si>
  <si>
    <t>男</t>
  </si>
  <si>
    <t>女</t>
  </si>
  <si>
    <t>昭和３５年 　</t>
    <rPh sb="0" eb="2">
      <t>ショウワ</t>
    </rPh>
    <phoneticPr fontId="3"/>
  </si>
  <si>
    <t>４０年 　</t>
  </si>
  <si>
    <t>４５年 　</t>
  </si>
  <si>
    <t>５０年 　</t>
  </si>
  <si>
    <t>５５年 　</t>
  </si>
  <si>
    <t>６０年 　</t>
  </si>
  <si>
    <t>平成　２年 　</t>
  </si>
  <si>
    <t>７年 　</t>
  </si>
  <si>
    <t>１２年 　</t>
    <phoneticPr fontId="3"/>
  </si>
  <si>
    <t>１７年 　</t>
    <phoneticPr fontId="3"/>
  </si>
  <si>
    <t>２２年 　</t>
    <phoneticPr fontId="3"/>
  </si>
  <si>
    <t>２７年 　</t>
    <phoneticPr fontId="3"/>
  </si>
  <si>
    <t>令和　２年 　</t>
    <rPh sb="0" eb="2">
      <t>レイワ</t>
    </rPh>
    <phoneticPr fontId="3"/>
  </si>
  <si>
    <t xml:space="preserve">資料： 国勢調査結果（総務省） </t>
    <rPh sb="11" eb="14">
      <t>ソウムショウ</t>
    </rPh>
    <phoneticPr fontId="3"/>
  </si>
  <si>
    <t>１－５　道路法上の道路延長の推移</t>
    <phoneticPr fontId="3"/>
  </si>
  <si>
    <t>年　　次</t>
  </si>
  <si>
    <t>国　　　道</t>
  </si>
  <si>
    <t>県　　　道</t>
  </si>
  <si>
    <t>市町村道</t>
  </si>
  <si>
    <t>２６年　</t>
    <phoneticPr fontId="3"/>
  </si>
  <si>
    <t>２７年　</t>
    <rPh sb="2" eb="3">
      <t>ネン</t>
    </rPh>
    <phoneticPr fontId="3"/>
  </si>
  <si>
    <t>２８年　</t>
    <rPh sb="2" eb="3">
      <t>ネン</t>
    </rPh>
    <phoneticPr fontId="3"/>
  </si>
  <si>
    <t>２９年　</t>
    <rPh sb="2" eb="3">
      <t>ネン</t>
    </rPh>
    <phoneticPr fontId="3"/>
  </si>
  <si>
    <t>３０年　</t>
    <rPh sb="2" eb="3">
      <t>ネン</t>
    </rPh>
    <phoneticPr fontId="3"/>
  </si>
  <si>
    <t>３１年　</t>
    <rPh sb="2" eb="3">
      <t>ネン</t>
    </rPh>
    <phoneticPr fontId="3"/>
  </si>
  <si>
    <t>令和　２年　</t>
    <rPh sb="0" eb="2">
      <t>レイワ</t>
    </rPh>
    <rPh sb="4" eb="5">
      <t>ネン</t>
    </rPh>
    <phoneticPr fontId="3"/>
  </si>
  <si>
    <t>３年　</t>
    <phoneticPr fontId="3"/>
  </si>
  <si>
    <t>４年　</t>
    <phoneticPr fontId="3"/>
  </si>
  <si>
    <t>５年　</t>
    <phoneticPr fontId="3"/>
  </si>
  <si>
    <t>資料：道路現況調書（道路環境課）</t>
    <rPh sb="3" eb="5">
      <t>ドウロ</t>
    </rPh>
    <rPh sb="5" eb="8">
      <t>ゲンキョウチョウサ</t>
    </rPh>
    <rPh sb="8" eb="9">
      <t>ショ</t>
    </rPh>
    <rPh sb="10" eb="12">
      <t>ドウロ</t>
    </rPh>
    <rPh sb="12" eb="14">
      <t>カンキョウ</t>
    </rPh>
    <rPh sb="14" eb="15">
      <t>カ</t>
    </rPh>
    <phoneticPr fontId="3"/>
  </si>
  <si>
    <t>１－６　県内市町村の土地利用規制状況①</t>
    <phoneticPr fontId="3"/>
  </si>
  <si>
    <t>単位：ha</t>
    <rPh sb="0" eb="2">
      <t>タンイ</t>
    </rPh>
    <phoneticPr fontId="3"/>
  </si>
  <si>
    <t>都市計画区域</t>
  </si>
  <si>
    <t>区域面積</t>
  </si>
  <si>
    <t>市街化区域
面積</t>
    <phoneticPr fontId="3"/>
  </si>
  <si>
    <t>用途地域
面積</t>
    <phoneticPr fontId="3"/>
  </si>
  <si>
    <t>市街化調整
区域</t>
    <phoneticPr fontId="3"/>
  </si>
  <si>
    <t>非線引
白地</t>
    <phoneticPr fontId="3"/>
  </si>
  <si>
    <t>県計</t>
  </si>
  <si>
    <t>加須市</t>
    <phoneticPr fontId="3"/>
  </si>
  <si>
    <t>久喜市</t>
    <phoneticPr fontId="3"/>
  </si>
  <si>
    <t>長瀞町</t>
    <rPh sb="0" eb="1">
      <t>チョウ</t>
    </rPh>
    <rPh sb="1" eb="2">
      <t>ジョウ</t>
    </rPh>
    <rPh sb="2" eb="3">
      <t>マチ</t>
    </rPh>
    <phoneticPr fontId="3"/>
  </si>
  <si>
    <t>１－６　県内市町村の土地利用規制状況②</t>
    <phoneticPr fontId="3"/>
  </si>
  <si>
    <t>農業地域</t>
    <phoneticPr fontId="3"/>
  </si>
  <si>
    <t>森林地域</t>
    <phoneticPr fontId="3"/>
  </si>
  <si>
    <t>自然公園地域</t>
    <phoneticPr fontId="3"/>
  </si>
  <si>
    <t>自然環境保全地域</t>
    <phoneticPr fontId="3"/>
  </si>
  <si>
    <t>保安林</t>
    <rPh sb="0" eb="3">
      <t>ホアンリン</t>
    </rPh>
    <phoneticPr fontId="3"/>
  </si>
  <si>
    <t>国立公園普通地域</t>
  </si>
  <si>
    <t>国立公園特別地域</t>
  </si>
  <si>
    <t>県立公園普通地域</t>
  </si>
  <si>
    <t>県立公園特別地域</t>
  </si>
  <si>
    <t>ふじみ野市</t>
    <rPh sb="3" eb="4">
      <t>ノ</t>
    </rPh>
    <phoneticPr fontId="3"/>
  </si>
  <si>
    <t>資料：</t>
  </si>
  <si>
    <t>注）</t>
    <rPh sb="0" eb="1">
      <t>チュウ</t>
    </rPh>
    <phoneticPr fontId="3"/>
  </si>
  <si>
    <t>県計と各市町村の合計が一致しないところは、端数処理の関係による。</t>
    <rPh sb="0" eb="1">
      <t>ケン</t>
    </rPh>
    <rPh sb="1" eb="2">
      <t>ケイ</t>
    </rPh>
    <rPh sb="3" eb="7">
      <t>カクシチョウソン</t>
    </rPh>
    <rPh sb="8" eb="10">
      <t>ゴウケイ</t>
    </rPh>
    <rPh sb="11" eb="13">
      <t>イッチ</t>
    </rPh>
    <rPh sb="21" eb="23">
      <t>ハスウ</t>
    </rPh>
    <rPh sb="23" eb="25">
      <t>ショリ</t>
    </rPh>
    <rPh sb="26" eb="28">
      <t>カンケイ</t>
    </rPh>
    <phoneticPr fontId="3"/>
  </si>
  <si>
    <t>１－７　農地面積の推移</t>
    <rPh sb="4" eb="6">
      <t>ノウチ</t>
    </rPh>
    <rPh sb="6" eb="8">
      <t>メンセキ</t>
    </rPh>
    <rPh sb="9" eb="11">
      <t>スイイ</t>
    </rPh>
    <phoneticPr fontId="3"/>
  </si>
  <si>
    <t>単位:ha</t>
    <rPh sb="0" eb="2">
      <t>タンイ</t>
    </rPh>
    <phoneticPr fontId="3"/>
  </si>
  <si>
    <t>区分</t>
    <rPh sb="0" eb="2">
      <t>クブン</t>
    </rPh>
    <phoneticPr fontId="3"/>
  </si>
  <si>
    <t>田</t>
    <rPh sb="0" eb="1">
      <t>タ</t>
    </rPh>
    <phoneticPr fontId="3"/>
  </si>
  <si>
    <t>畑</t>
    <rPh sb="0" eb="1">
      <t>ハタケ</t>
    </rPh>
    <phoneticPr fontId="3"/>
  </si>
  <si>
    <t>畑の種類別面積</t>
    <rPh sb="0" eb="1">
      <t>ハタケ</t>
    </rPh>
    <rPh sb="2" eb="5">
      <t>シュルイベツ</t>
    </rPh>
    <rPh sb="5" eb="7">
      <t>メンセキ</t>
    </rPh>
    <phoneticPr fontId="3"/>
  </si>
  <si>
    <t>計</t>
    <rPh sb="0" eb="1">
      <t>ケイ</t>
    </rPh>
    <phoneticPr fontId="3"/>
  </si>
  <si>
    <t>年次</t>
    <rPh sb="0" eb="2">
      <t>ネンジ</t>
    </rPh>
    <phoneticPr fontId="3"/>
  </si>
  <si>
    <t>普通畑</t>
    <rPh sb="0" eb="2">
      <t>フツウ</t>
    </rPh>
    <rPh sb="2" eb="3">
      <t>ハタ</t>
    </rPh>
    <phoneticPr fontId="3"/>
  </si>
  <si>
    <t>樹園地</t>
    <rPh sb="0" eb="1">
      <t>ジュ</t>
    </rPh>
    <rPh sb="1" eb="2">
      <t>エン</t>
    </rPh>
    <rPh sb="2" eb="3">
      <t>チ</t>
    </rPh>
    <phoneticPr fontId="3"/>
  </si>
  <si>
    <t>牧草地</t>
    <rPh sb="0" eb="3">
      <t>ボクソウチ</t>
    </rPh>
    <phoneticPr fontId="3"/>
  </si>
  <si>
    <t>平成25年</t>
    <rPh sb="0" eb="2">
      <t>ヘイセイ</t>
    </rPh>
    <phoneticPr fontId="3"/>
  </si>
  <si>
    <t>令和元年</t>
    <rPh sb="0" eb="2">
      <t>レイワ</t>
    </rPh>
    <rPh sb="2" eb="3">
      <t>ゲン</t>
    </rPh>
    <rPh sb="3" eb="4">
      <t>ネン</t>
    </rPh>
    <phoneticPr fontId="3"/>
  </si>
  <si>
    <t>　注１）各年７月１５日現在の数値を示す。</t>
    <rPh sb="1" eb="2">
      <t>チュウ</t>
    </rPh>
    <rPh sb="4" eb="5">
      <t>カク</t>
    </rPh>
    <rPh sb="5" eb="6">
      <t>ネン</t>
    </rPh>
    <rPh sb="7" eb="8">
      <t>ガツ</t>
    </rPh>
    <rPh sb="10" eb="11">
      <t>ニチ</t>
    </rPh>
    <rPh sb="11" eb="13">
      <t>ゲンザイ</t>
    </rPh>
    <rPh sb="14" eb="16">
      <t>スウチ</t>
    </rPh>
    <rPh sb="17" eb="18">
      <t>シメ</t>
    </rPh>
    <phoneticPr fontId="3"/>
  </si>
  <si>
    <t>　　２）推計値のため、合計欄が数値の合計と合致しない箇所がある。</t>
    <rPh sb="4" eb="7">
      <t>スイケイチ</t>
    </rPh>
    <rPh sb="11" eb="13">
      <t>ゴウケイ</t>
    </rPh>
    <rPh sb="13" eb="14">
      <t>ラン</t>
    </rPh>
    <rPh sb="15" eb="17">
      <t>スウチ</t>
    </rPh>
    <rPh sb="18" eb="20">
      <t>ゴウケイ</t>
    </rPh>
    <rPh sb="21" eb="23">
      <t>ガッチ</t>
    </rPh>
    <rPh sb="26" eb="28">
      <t>カショ</t>
    </rPh>
    <phoneticPr fontId="3"/>
  </si>
  <si>
    <t>１－８　用途別農地転用状況</t>
    <phoneticPr fontId="3"/>
  </si>
  <si>
    <t>単位: ha</t>
    <rPh sb="0" eb="2">
      <t>タンイ</t>
    </rPh>
    <phoneticPr fontId="3"/>
  </si>
  <si>
    <t>平成22年</t>
    <rPh sb="0" eb="2">
      <t>ヘイセイ</t>
    </rPh>
    <rPh sb="4" eb="5">
      <t>ネン</t>
    </rPh>
    <phoneticPr fontId="3"/>
  </si>
  <si>
    <t>　　　23年</t>
    <rPh sb="5" eb="6">
      <t>ネン</t>
    </rPh>
    <phoneticPr fontId="3"/>
  </si>
  <si>
    <t>　　　24年</t>
    <rPh sb="5" eb="6">
      <t>ネン</t>
    </rPh>
    <phoneticPr fontId="3"/>
  </si>
  <si>
    <t>　　　25年</t>
    <rPh sb="5" eb="6">
      <t>ネン</t>
    </rPh>
    <phoneticPr fontId="3"/>
  </si>
  <si>
    <t>　　　26年</t>
    <rPh sb="5" eb="6">
      <t>ネン</t>
    </rPh>
    <phoneticPr fontId="3"/>
  </si>
  <si>
    <t>　　　27年</t>
    <rPh sb="5" eb="6">
      <t>ネン</t>
    </rPh>
    <phoneticPr fontId="3"/>
  </si>
  <si>
    <t>　　　28年</t>
    <rPh sb="5" eb="6">
      <t>ネン</t>
    </rPh>
    <phoneticPr fontId="3"/>
  </si>
  <si>
    <t>　　　29年</t>
    <rPh sb="5" eb="6">
      <t>ネン</t>
    </rPh>
    <phoneticPr fontId="3"/>
  </si>
  <si>
    <t>　　　30年</t>
    <rPh sb="5" eb="6">
      <t>ネン</t>
    </rPh>
    <phoneticPr fontId="3"/>
  </si>
  <si>
    <t>令和元年</t>
    <rPh sb="0" eb="2">
      <t>レイワ</t>
    </rPh>
    <rPh sb="2" eb="4">
      <t>ガンネン</t>
    </rPh>
    <phoneticPr fontId="3"/>
  </si>
  <si>
    <t>　　　２年</t>
    <rPh sb="4" eb="5">
      <t>ネン</t>
    </rPh>
    <phoneticPr fontId="3"/>
  </si>
  <si>
    <t>資料：農林水産省｢農地の移動と転用（農地の権利移動・借賃等調査）｣</t>
    <rPh sb="0" eb="2">
      <t>シリョウ</t>
    </rPh>
    <rPh sb="3" eb="5">
      <t>ノウリン</t>
    </rPh>
    <rPh sb="5" eb="8">
      <t>スイサンショウ</t>
    </rPh>
    <rPh sb="9" eb="11">
      <t>ノウチ</t>
    </rPh>
    <rPh sb="12" eb="14">
      <t>イドウ</t>
    </rPh>
    <rPh sb="15" eb="17">
      <t>テンヨウ</t>
    </rPh>
    <rPh sb="18" eb="20">
      <t>ノウチ</t>
    </rPh>
    <rPh sb="21" eb="23">
      <t>ケンリ</t>
    </rPh>
    <rPh sb="23" eb="25">
      <t>イドウ</t>
    </rPh>
    <rPh sb="26" eb="28">
      <t>シャクチン</t>
    </rPh>
    <rPh sb="28" eb="29">
      <t>トウ</t>
    </rPh>
    <rPh sb="29" eb="31">
      <t>チョウサ</t>
    </rPh>
    <phoneticPr fontId="3"/>
  </si>
  <si>
    <t>　 ※１　その他業務：農林漁業施設・駐車場・資材置場</t>
    <rPh sb="7" eb="8">
      <t>タ</t>
    </rPh>
    <rPh sb="8" eb="10">
      <t>ギョウム</t>
    </rPh>
    <rPh sb="11" eb="13">
      <t>ノウリン</t>
    </rPh>
    <rPh sb="13" eb="15">
      <t>ギョギョウ</t>
    </rPh>
    <rPh sb="15" eb="17">
      <t>シセツ</t>
    </rPh>
    <rPh sb="18" eb="20">
      <t>チュウシャ</t>
    </rPh>
    <rPh sb="20" eb="21">
      <t>ジョウ</t>
    </rPh>
    <rPh sb="22" eb="24">
      <t>シザイ</t>
    </rPh>
    <rPh sb="24" eb="25">
      <t>オ</t>
    </rPh>
    <rPh sb="25" eb="26">
      <t>バ</t>
    </rPh>
    <phoneticPr fontId="3"/>
  </si>
  <si>
    <t>　 ※２　その他：植林等</t>
    <rPh sb="9" eb="11">
      <t>ショクリン</t>
    </rPh>
    <phoneticPr fontId="3"/>
  </si>
  <si>
    <t>１－９　水資源開発施設*</t>
    <rPh sb="4" eb="7">
      <t>ミズシゲン</t>
    </rPh>
    <rPh sb="7" eb="9">
      <t>カイハツ</t>
    </rPh>
    <rPh sb="9" eb="11">
      <t>シセツ</t>
    </rPh>
    <phoneticPr fontId="3"/>
  </si>
  <si>
    <t>滝沢ダム</t>
    <phoneticPr fontId="3"/>
  </si>
  <si>
    <t>浦山ダム</t>
  </si>
  <si>
    <t>合角ダム</t>
  </si>
  <si>
    <t>事業主体</t>
  </si>
  <si>
    <t>(独)水資源機構</t>
    <rPh sb="0" eb="3">
      <t>ドク</t>
    </rPh>
    <rPh sb="3" eb="6">
      <t>ミズシゲン</t>
    </rPh>
    <rPh sb="6" eb="8">
      <t>キコウ</t>
    </rPh>
    <phoneticPr fontId="3"/>
  </si>
  <si>
    <t>埼　　玉　　県</t>
  </si>
  <si>
    <t>目的</t>
  </si>
  <si>
    <t>治水・発電・利水</t>
  </si>
  <si>
    <t>治 水・利 水</t>
  </si>
  <si>
    <t>総貯水量</t>
  </si>
  <si>
    <t>６，３００万立方㍍</t>
  </si>
  <si>
    <t>５，８００万立方㍍</t>
  </si>
  <si>
    <t>１，０２５万立方㍍</t>
  </si>
  <si>
    <t>湛水面積</t>
  </si>
  <si>
    <t>１４５ha</t>
  </si>
  <si>
    <t>１２０ha</t>
  </si>
  <si>
    <t>５６ha</t>
  </si>
  <si>
    <t>埼玉県 3.740立方㍍/s</t>
    <phoneticPr fontId="3"/>
  </si>
  <si>
    <t>埼玉県   2.930立方㍍/s</t>
    <phoneticPr fontId="3"/>
  </si>
  <si>
    <t>埼玉県    1.000立方㍍/s</t>
    <phoneticPr fontId="3"/>
  </si>
  <si>
    <t>開発水量</t>
  </si>
  <si>
    <t>他都県 　0.86立方㍍/s　</t>
    <rPh sb="1" eb="3">
      <t>トケン</t>
    </rPh>
    <phoneticPr fontId="3"/>
  </si>
  <si>
    <t>他都県   1.170立方㍍/s　</t>
    <rPh sb="1" eb="3">
      <t>トケン</t>
    </rPh>
    <phoneticPr fontId="3"/>
  </si>
  <si>
    <t>他都県　　　　 0立方㍍/s</t>
    <rPh sb="1" eb="3">
      <t>トケン</t>
    </rPh>
    <phoneticPr fontId="3"/>
  </si>
  <si>
    <t>合　  計  4.600立方㍍/s</t>
    <phoneticPr fontId="3"/>
  </si>
  <si>
    <t>合　 計　 4.100立方㍍/s</t>
    <phoneticPr fontId="3"/>
  </si>
  <si>
    <t>合　  計　 1.000立方㍍/s</t>
    <phoneticPr fontId="3"/>
  </si>
  <si>
    <t>所在地</t>
    <rPh sb="0" eb="3">
      <t>ショザイチ</t>
    </rPh>
    <phoneticPr fontId="3"/>
  </si>
  <si>
    <t>秩父市</t>
    <rPh sb="0" eb="3">
      <t>チチブシ</t>
    </rPh>
    <phoneticPr fontId="3"/>
  </si>
  <si>
    <t>秩父市</t>
    <phoneticPr fontId="3"/>
  </si>
  <si>
    <t>秩父市・小鹿野町</t>
    <rPh sb="0" eb="3">
      <t>チチブシ</t>
    </rPh>
    <phoneticPr fontId="3"/>
  </si>
  <si>
    <t>完成年度</t>
    <rPh sb="0" eb="2">
      <t>カンセイ</t>
    </rPh>
    <rPh sb="2" eb="4">
      <t>ネンド</t>
    </rPh>
    <phoneticPr fontId="3"/>
  </si>
  <si>
    <t>平成２２年度</t>
    <rPh sb="0" eb="2">
      <t>ヘイセイ</t>
    </rPh>
    <rPh sb="4" eb="6">
      <t>ネンド</t>
    </rPh>
    <phoneticPr fontId="3"/>
  </si>
  <si>
    <t>平成１０年度</t>
    <rPh sb="0" eb="2">
      <t>ヘイセイ</t>
    </rPh>
    <rPh sb="4" eb="6">
      <t>ネンド</t>
    </rPh>
    <phoneticPr fontId="3"/>
  </si>
  <si>
    <t>平成１4年度</t>
    <rPh sb="0" eb="2">
      <t>ヘイセイ</t>
    </rPh>
    <rPh sb="4" eb="6">
      <t>ネンド</t>
    </rPh>
    <phoneticPr fontId="3"/>
  </si>
  <si>
    <t>有間ダム</t>
    <rPh sb="0" eb="2">
      <t>アリマ</t>
    </rPh>
    <phoneticPr fontId="3"/>
  </si>
  <si>
    <t>荒川調節池</t>
    <rPh sb="0" eb="2">
      <t>アラカワ</t>
    </rPh>
    <rPh sb="2" eb="4">
      <t>チョウセツ</t>
    </rPh>
    <rPh sb="4" eb="5">
      <t>イケ</t>
    </rPh>
    <phoneticPr fontId="3"/>
  </si>
  <si>
    <t>権現堂調節池</t>
    <rPh sb="0" eb="3">
      <t>ゴンゲンドウ</t>
    </rPh>
    <rPh sb="3" eb="5">
      <t>チョウセツ</t>
    </rPh>
    <rPh sb="5" eb="6">
      <t>イケ</t>
    </rPh>
    <phoneticPr fontId="3"/>
  </si>
  <si>
    <t>埼玉県</t>
    <rPh sb="0" eb="3">
      <t>サイタマケン</t>
    </rPh>
    <phoneticPr fontId="3"/>
  </si>
  <si>
    <t>国土交通省</t>
    <rPh sb="0" eb="2">
      <t>コクド</t>
    </rPh>
    <rPh sb="2" eb="5">
      <t>コウツウショウ</t>
    </rPh>
    <phoneticPr fontId="3"/>
  </si>
  <si>
    <t>７６０万立方㍍</t>
    <phoneticPr fontId="3"/>
  </si>
  <si>
    <t>１，１１０万立方㍍</t>
    <phoneticPr fontId="3"/>
  </si>
  <si>
    <t>４１１．３万立方㍍</t>
    <phoneticPr fontId="3"/>
  </si>
  <si>
    <t>３３．５ha</t>
    <phoneticPr fontId="3"/>
  </si>
  <si>
    <t>１１８ha</t>
    <phoneticPr fontId="3"/>
  </si>
  <si>
    <t>５７ha</t>
    <phoneticPr fontId="3"/>
  </si>
  <si>
    <t>埼玉県     0.700立方㍍/s</t>
    <phoneticPr fontId="3"/>
  </si>
  <si>
    <t>埼玉県     2.100立方㍍/s</t>
    <phoneticPr fontId="3"/>
  </si>
  <si>
    <t>埼玉県     0.433立方㍍/s</t>
    <phoneticPr fontId="3"/>
  </si>
  <si>
    <t>他都県　　　　  0立方㍍/s</t>
    <rPh sb="1" eb="3">
      <t>トケン</t>
    </rPh>
    <phoneticPr fontId="3"/>
  </si>
  <si>
    <t>他都県　   1.400立方㍍/s</t>
    <rPh sb="1" eb="3">
      <t>トケン</t>
    </rPh>
    <phoneticPr fontId="3"/>
  </si>
  <si>
    <t>合　  計　  0.700立方㍍/s</t>
    <phoneticPr fontId="3"/>
  </si>
  <si>
    <t>合　  計　  3.500立方㍍/s</t>
    <phoneticPr fontId="3"/>
  </si>
  <si>
    <t>合　  計　  0.433立方㍍/s</t>
    <phoneticPr fontId="3"/>
  </si>
  <si>
    <t>飯能市</t>
    <rPh sb="0" eb="3">
      <t>ハンノウシ</t>
    </rPh>
    <phoneticPr fontId="3"/>
  </si>
  <si>
    <t>さいたま市・戸田市・和光市・志木市・朝霞市</t>
    <rPh sb="4" eb="5">
      <t>シ</t>
    </rPh>
    <rPh sb="6" eb="9">
      <t>トダシ</t>
    </rPh>
    <rPh sb="10" eb="13">
      <t>ワコウシ</t>
    </rPh>
    <rPh sb="14" eb="17">
      <t>シキシ</t>
    </rPh>
    <rPh sb="18" eb="20">
      <t>アサカ</t>
    </rPh>
    <rPh sb="20" eb="21">
      <t>シ</t>
    </rPh>
    <phoneticPr fontId="3"/>
  </si>
  <si>
    <t>幸手市・久喜市・五霞町</t>
    <rPh sb="0" eb="3">
      <t>サッテシ</t>
    </rPh>
    <rPh sb="4" eb="7">
      <t>クキシ</t>
    </rPh>
    <rPh sb="8" eb="11">
      <t>ゴカマチ</t>
    </rPh>
    <phoneticPr fontId="3"/>
  </si>
  <si>
    <t>昭和６０年度</t>
    <rPh sb="0" eb="2">
      <t>ショウワ</t>
    </rPh>
    <rPh sb="4" eb="6">
      <t>ネンド</t>
    </rPh>
    <phoneticPr fontId="3"/>
  </si>
  <si>
    <t>平成８年度</t>
    <rPh sb="0" eb="2">
      <t>ヘイセイ</t>
    </rPh>
    <rPh sb="3" eb="5">
      <t>ネンド</t>
    </rPh>
    <phoneticPr fontId="3"/>
  </si>
  <si>
    <t>平成３年度</t>
    <rPh sb="0" eb="2">
      <t>ヘイセイ</t>
    </rPh>
    <rPh sb="3" eb="5">
      <t>ネンド</t>
    </rPh>
    <phoneticPr fontId="3"/>
  </si>
  <si>
    <t>資料：土地水政策課、河川環境課</t>
    <rPh sb="3" eb="5">
      <t>トチ</t>
    </rPh>
    <rPh sb="10" eb="12">
      <t>カセン</t>
    </rPh>
    <rPh sb="12" eb="14">
      <t>カンキョウ</t>
    </rPh>
    <rPh sb="14" eb="15">
      <t>カ</t>
    </rPh>
    <phoneticPr fontId="3"/>
  </si>
  <si>
    <t>　 *埼玉県内の水資源開発施設で埼玉県及び県内市町が水利権を得ている主な施設</t>
    <rPh sb="3" eb="5">
      <t>サイタマ</t>
    </rPh>
    <rPh sb="5" eb="7">
      <t>ケンナイ</t>
    </rPh>
    <rPh sb="8" eb="11">
      <t>ミズシゲン</t>
    </rPh>
    <rPh sb="11" eb="13">
      <t>カイハツ</t>
    </rPh>
    <rPh sb="13" eb="15">
      <t>シセツ</t>
    </rPh>
    <rPh sb="16" eb="19">
      <t>サイタマケン</t>
    </rPh>
    <rPh sb="19" eb="20">
      <t>オヨ</t>
    </rPh>
    <rPh sb="21" eb="23">
      <t>ケンナイ</t>
    </rPh>
    <rPh sb="23" eb="25">
      <t>シチョウ</t>
    </rPh>
    <rPh sb="26" eb="29">
      <t>スイリケン</t>
    </rPh>
    <rPh sb="30" eb="31">
      <t>エ</t>
    </rPh>
    <rPh sb="34" eb="35">
      <t>オモ</t>
    </rPh>
    <rPh sb="36" eb="38">
      <t>シセツ</t>
    </rPh>
    <phoneticPr fontId="3"/>
  </si>
  <si>
    <t>１－１０　一級河川数及び流域面積</t>
    <phoneticPr fontId="3"/>
  </si>
  <si>
    <t>単位：ｋ㎡</t>
    <phoneticPr fontId="3"/>
  </si>
  <si>
    <t xml:space="preserve">   　　　　　　管理　　　　水系</t>
    <phoneticPr fontId="3"/>
  </si>
  <si>
    <t>大臣管理</t>
  </si>
  <si>
    <t>大臣知事管理</t>
    <phoneticPr fontId="3"/>
  </si>
  <si>
    <t>知事管理</t>
    <phoneticPr fontId="3"/>
  </si>
  <si>
    <t>流域面積</t>
    <rPh sb="0" eb="2">
      <t>リュウイキ</t>
    </rPh>
    <rPh sb="2" eb="4">
      <t>メンセキ</t>
    </rPh>
    <phoneticPr fontId="3"/>
  </si>
  <si>
    <t>利根川水系</t>
  </si>
  <si>
    <t>荒川水系</t>
  </si>
  <si>
    <t xml:space="preserve"> 　注）大臣管理…同一河川のすべてが大臣管理区間であるもの。</t>
    <phoneticPr fontId="3"/>
  </si>
  <si>
    <t>　　　 大臣知事管理…同一河川に大臣管理区間、知事管理区間が併存するもの。</t>
    <phoneticPr fontId="3"/>
  </si>
  <si>
    <t>　　   知事管理…同一河川のすべてが知事管理区間であるもの。</t>
    <phoneticPr fontId="3"/>
  </si>
  <si>
    <t>１－１１　水系別一級河川延長</t>
    <phoneticPr fontId="3"/>
  </si>
  <si>
    <t>知事管理</t>
  </si>
  <si>
    <t>計</t>
    <phoneticPr fontId="3"/>
  </si>
  <si>
    <t>左　岸</t>
  </si>
  <si>
    <t>右　岸</t>
  </si>
  <si>
    <t xml:space="preserve">   注）大臣管理…同一河川のすべてが大臣管理区間であるもの。</t>
    <phoneticPr fontId="3"/>
  </si>
  <si>
    <t>　      知事管理…同一河川のすべてが知事管理区間であるもの。</t>
    <phoneticPr fontId="3"/>
  </si>
  <si>
    <t>１－１２　水道の取水状況別供給量</t>
    <rPh sb="13" eb="15">
      <t>キョウキュウ</t>
    </rPh>
    <rPh sb="15" eb="16">
      <t>リョウ</t>
    </rPh>
    <phoneticPr fontId="3"/>
  </si>
  <si>
    <t>令和5年3月31日現在</t>
    <rPh sb="0" eb="2">
      <t>レイワ</t>
    </rPh>
    <phoneticPr fontId="3"/>
  </si>
  <si>
    <t>年度</t>
  </si>
  <si>
    <t>施設名</t>
  </si>
  <si>
    <t>年間給水量</t>
  </si>
  <si>
    <t>左の内訳</t>
  </si>
  <si>
    <t>（千立方㍍）</t>
  </si>
  <si>
    <t>地下水（千立方㍍）</t>
  </si>
  <si>
    <t>割合（％）</t>
  </si>
  <si>
    <t>表伏流水（千立方㍍）</t>
  </si>
  <si>
    <t>上水道</t>
  </si>
  <si>
    <t>（県水）</t>
  </si>
  <si>
    <t>簡易水道</t>
  </si>
  <si>
    <t>専用水道</t>
  </si>
  <si>
    <t>26年度</t>
    <rPh sb="3" eb="4">
      <t>ド</t>
    </rPh>
    <phoneticPr fontId="3"/>
  </si>
  <si>
    <t>27年度</t>
    <rPh sb="3" eb="4">
      <t>ド</t>
    </rPh>
    <phoneticPr fontId="3"/>
  </si>
  <si>
    <t>28年度</t>
    <rPh sb="3" eb="4">
      <t>ド</t>
    </rPh>
    <phoneticPr fontId="3"/>
  </si>
  <si>
    <t>29年度</t>
    <rPh sb="3" eb="4">
      <t>ド</t>
    </rPh>
    <phoneticPr fontId="3"/>
  </si>
  <si>
    <t>30年度</t>
    <rPh sb="3" eb="4">
      <t>ド</t>
    </rPh>
    <phoneticPr fontId="3"/>
  </si>
  <si>
    <t>令和元年度</t>
    <rPh sb="0" eb="2">
      <t>レイワ</t>
    </rPh>
    <rPh sb="2" eb="3">
      <t>ガン</t>
    </rPh>
    <rPh sb="4" eb="5">
      <t>ド</t>
    </rPh>
    <phoneticPr fontId="3"/>
  </si>
  <si>
    <t>資料：埼玉県の水道（生活衛生課）</t>
    <rPh sb="3" eb="5">
      <t>サイタマ</t>
    </rPh>
    <rPh sb="5" eb="6">
      <t>ケン</t>
    </rPh>
    <rPh sb="7" eb="9">
      <t>スイドウ</t>
    </rPh>
    <phoneticPr fontId="3"/>
  </si>
  <si>
    <t>１－１３　河川敷の占用状況</t>
    <phoneticPr fontId="3"/>
  </si>
  <si>
    <t>水　系　名</t>
    <rPh sb="0" eb="1">
      <t>ミズ</t>
    </rPh>
    <rPh sb="2" eb="3">
      <t>ケイ</t>
    </rPh>
    <rPh sb="4" eb="5">
      <t>メイ</t>
    </rPh>
    <phoneticPr fontId="3"/>
  </si>
  <si>
    <t>区　間　名</t>
    <rPh sb="0" eb="1">
      <t>ク</t>
    </rPh>
    <rPh sb="2" eb="3">
      <t>カン</t>
    </rPh>
    <rPh sb="4" eb="5">
      <t>メイ</t>
    </rPh>
    <phoneticPr fontId="3"/>
  </si>
  <si>
    <t>公園・緑地</t>
  </si>
  <si>
    <t>運        動        場</t>
  </si>
  <si>
    <t>採　草　地</t>
    <rPh sb="0" eb="1">
      <t>サイ</t>
    </rPh>
    <rPh sb="2" eb="3">
      <t>クサ</t>
    </rPh>
    <rPh sb="4" eb="5">
      <t>チ</t>
    </rPh>
    <phoneticPr fontId="3"/>
  </si>
  <si>
    <t>地方公共団体等</t>
    <phoneticPr fontId="3"/>
  </si>
  <si>
    <t>私    人</t>
  </si>
  <si>
    <t xml:space="preserve">    学     校</t>
    <phoneticPr fontId="3"/>
  </si>
  <si>
    <t>（類するものを含む）</t>
    <rPh sb="1" eb="2">
      <t>ルイ</t>
    </rPh>
    <rPh sb="7" eb="8">
      <t>フク</t>
    </rPh>
    <phoneticPr fontId="3"/>
  </si>
  <si>
    <t>件</t>
  </si>
  <si>
    <t>数</t>
  </si>
  <si>
    <t>面積  ha</t>
    <phoneticPr fontId="3"/>
  </si>
  <si>
    <t>指定区間外</t>
  </si>
  <si>
    <t>指定区間</t>
  </si>
  <si>
    <t>合　計</t>
  </si>
  <si>
    <t>　　　　　田　　　　　　畑　　　　</t>
    <rPh sb="5" eb="6">
      <t>タ</t>
    </rPh>
    <rPh sb="12" eb="13">
      <t>ハタケ</t>
    </rPh>
    <phoneticPr fontId="3"/>
  </si>
  <si>
    <t xml:space="preserve"> ゴ ル フ 場</t>
    <phoneticPr fontId="3"/>
  </si>
  <si>
    <t xml:space="preserve">   自動車練習場</t>
    <phoneticPr fontId="3"/>
  </si>
  <si>
    <t>モトクロス場</t>
  </si>
  <si>
    <t xml:space="preserve">　　 水　　田 </t>
    <rPh sb="3" eb="4">
      <t>ミズ</t>
    </rPh>
    <rPh sb="6" eb="7">
      <t>タ</t>
    </rPh>
    <phoneticPr fontId="3"/>
  </si>
  <si>
    <t>畑</t>
  </si>
  <si>
    <t>（練習場を含む）</t>
    <rPh sb="5" eb="6">
      <t>フク</t>
    </rPh>
    <phoneticPr fontId="3"/>
  </si>
  <si>
    <t xml:space="preserve"> (駐車場を含む）</t>
    <rPh sb="6" eb="7">
      <t>フク</t>
    </rPh>
    <phoneticPr fontId="3"/>
  </si>
  <si>
    <t>合     計</t>
    <phoneticPr fontId="3"/>
  </si>
  <si>
    <t>グライダー場</t>
  </si>
  <si>
    <t>ラジコン場</t>
  </si>
  <si>
    <t>船舶係留施設</t>
  </si>
  <si>
    <t>そ  の  他</t>
  </si>
  <si>
    <t>面積　ha</t>
    <phoneticPr fontId="3"/>
  </si>
  <si>
    <t>１－１４  埼玉県の宅地総面積の推移</t>
    <phoneticPr fontId="3"/>
  </si>
  <si>
    <t>各年１月１日現在　単位：ha、％</t>
    <phoneticPr fontId="3"/>
  </si>
  <si>
    <t>平成２６年</t>
    <rPh sb="0" eb="2">
      <t>ヘイセイ</t>
    </rPh>
    <phoneticPr fontId="3"/>
  </si>
  <si>
    <t>２７年</t>
    <phoneticPr fontId="3"/>
  </si>
  <si>
    <t>２８年</t>
  </si>
  <si>
    <t>２９年</t>
  </si>
  <si>
    <t>３０年</t>
  </si>
  <si>
    <t>宅地面積</t>
    <phoneticPr fontId="3"/>
  </si>
  <si>
    <t>対前年増加率</t>
    <phoneticPr fontId="3"/>
  </si>
  <si>
    <t>３１年</t>
    <rPh sb="2" eb="3">
      <t>ネン</t>
    </rPh>
    <phoneticPr fontId="3"/>
  </si>
  <si>
    <t>令和２年</t>
    <rPh sb="0" eb="2">
      <t>レイワ</t>
    </rPh>
    <rPh sb="3" eb="4">
      <t>ネン</t>
    </rPh>
    <phoneticPr fontId="3"/>
  </si>
  <si>
    <t>３年</t>
    <rPh sb="1" eb="2">
      <t>ネン</t>
    </rPh>
    <phoneticPr fontId="3"/>
  </si>
  <si>
    <t>４年</t>
    <rPh sb="1" eb="2">
      <t>ネン</t>
    </rPh>
    <phoneticPr fontId="3"/>
  </si>
  <si>
    <t>５年</t>
    <rPh sb="1" eb="2">
      <t>ネン</t>
    </rPh>
    <phoneticPr fontId="3"/>
  </si>
  <si>
    <t>宅地面積</t>
  </si>
  <si>
    <t>資料：固定資産の価格等の概要調書（市町村課）</t>
    <phoneticPr fontId="3"/>
  </si>
  <si>
    <t>１－１５　開発許可申請件数の推移</t>
    <rPh sb="9" eb="11">
      <t>シンセイ</t>
    </rPh>
    <rPh sb="11" eb="13">
      <t>ケンスウ</t>
    </rPh>
    <rPh sb="14" eb="16">
      <t>スイイ</t>
    </rPh>
    <phoneticPr fontId="3"/>
  </si>
  <si>
    <t>単位：件</t>
    <phoneticPr fontId="3"/>
  </si>
  <si>
    <t>２７年</t>
  </si>
  <si>
    <t>２８年</t>
    <rPh sb="2" eb="3">
      <t>ネン</t>
    </rPh>
    <phoneticPr fontId="3"/>
  </si>
  <si>
    <t>２９年</t>
    <rPh sb="2" eb="3">
      <t>ネン</t>
    </rPh>
    <phoneticPr fontId="3"/>
  </si>
  <si>
    <t>３０年</t>
    <rPh sb="2" eb="3">
      <t>ネン</t>
    </rPh>
    <phoneticPr fontId="3"/>
  </si>
  <si>
    <t>件　　　数</t>
    <rPh sb="0" eb="1">
      <t>ケン</t>
    </rPh>
    <rPh sb="4" eb="5">
      <t>スウ</t>
    </rPh>
    <phoneticPr fontId="3"/>
  </si>
  <si>
    <t>令和元年（※）</t>
    <rPh sb="0" eb="2">
      <t>レイワ</t>
    </rPh>
    <rPh sb="2" eb="3">
      <t>ガン</t>
    </rPh>
    <rPh sb="3" eb="4">
      <t>ネン</t>
    </rPh>
    <phoneticPr fontId="3"/>
  </si>
  <si>
    <t>２年</t>
    <rPh sb="1" eb="2">
      <t>ネン</t>
    </rPh>
    <phoneticPr fontId="3"/>
  </si>
  <si>
    <t>資料：都市計画課　※令和元年度以降は、処分件数を計上</t>
    <rPh sb="3" eb="5">
      <t>トシ</t>
    </rPh>
    <rPh sb="5" eb="8">
      <t>ケイカクカ</t>
    </rPh>
    <rPh sb="10" eb="12">
      <t>レイワ</t>
    </rPh>
    <rPh sb="12" eb="14">
      <t>ガンネン</t>
    </rPh>
    <rPh sb="14" eb="15">
      <t>ド</t>
    </rPh>
    <rPh sb="15" eb="17">
      <t>イコウ</t>
    </rPh>
    <rPh sb="19" eb="21">
      <t>ショブン</t>
    </rPh>
    <rPh sb="21" eb="23">
      <t>ケンスウ</t>
    </rPh>
    <rPh sb="24" eb="26">
      <t>ケイジョウ</t>
    </rPh>
    <phoneticPr fontId="3"/>
  </si>
  <si>
    <t>１－１６　住宅地面積の推移</t>
    <phoneticPr fontId="3"/>
  </si>
  <si>
    <t>年　     次</t>
    <phoneticPr fontId="3"/>
  </si>
  <si>
    <t>住宅地面積</t>
    <phoneticPr fontId="3"/>
  </si>
  <si>
    <t>世帯数</t>
    <phoneticPr fontId="3"/>
  </si>
  <si>
    <t>１世帯当たり住宅地面積</t>
    <phoneticPr fontId="3"/>
  </si>
  <si>
    <t>（百世帯）</t>
  </si>
  <si>
    <t>（㎡／世帯）</t>
  </si>
  <si>
    <t>平成　24年</t>
    <rPh sb="0" eb="2">
      <t>ヘイセイ</t>
    </rPh>
    <phoneticPr fontId="3"/>
  </si>
  <si>
    <t>　　　　25年</t>
    <phoneticPr fontId="3"/>
  </si>
  <si>
    <t>　　　　26年</t>
    <phoneticPr fontId="3"/>
  </si>
  <si>
    <t>　　　　27年</t>
    <phoneticPr fontId="3"/>
  </si>
  <si>
    <t>　　　　28年</t>
    <rPh sb="6" eb="7">
      <t>ネン</t>
    </rPh>
    <phoneticPr fontId="3"/>
  </si>
  <si>
    <t>　　　　29年</t>
    <rPh sb="6" eb="7">
      <t>ネン</t>
    </rPh>
    <phoneticPr fontId="3"/>
  </si>
  <si>
    <t>　　　　30年</t>
    <rPh sb="6" eb="7">
      <t>ネン</t>
    </rPh>
    <phoneticPr fontId="3"/>
  </si>
  <si>
    <t>令和　元年</t>
    <rPh sb="0" eb="2">
      <t>レイワ</t>
    </rPh>
    <rPh sb="3" eb="5">
      <t>ガンネン</t>
    </rPh>
    <phoneticPr fontId="3"/>
  </si>
  <si>
    <t>　　　　 2年</t>
    <rPh sb="6" eb="7">
      <t>ネン</t>
    </rPh>
    <phoneticPr fontId="3"/>
  </si>
  <si>
    <t>　　　　 3年</t>
    <rPh sb="6" eb="7">
      <t>ネン</t>
    </rPh>
    <phoneticPr fontId="3"/>
  </si>
  <si>
    <t xml:space="preserve">  注）平成22年以前は住宅地面積、世帯数とも各年10月１日現在。平成23年以降、</t>
    <rPh sb="2" eb="3">
      <t>チュウ</t>
    </rPh>
    <rPh sb="4" eb="6">
      <t>ヘイセイ</t>
    </rPh>
    <rPh sb="8" eb="9">
      <t>ネン</t>
    </rPh>
    <rPh sb="9" eb="11">
      <t>イゼン</t>
    </rPh>
    <rPh sb="12" eb="15">
      <t>ジュウタクチ</t>
    </rPh>
    <rPh sb="15" eb="17">
      <t>メンセキ</t>
    </rPh>
    <rPh sb="18" eb="21">
      <t>セタイスウ</t>
    </rPh>
    <rPh sb="23" eb="24">
      <t>カク</t>
    </rPh>
    <rPh sb="24" eb="25">
      <t>ネン</t>
    </rPh>
    <rPh sb="27" eb="28">
      <t>ガツ</t>
    </rPh>
    <rPh sb="29" eb="32">
      <t>ニチゲンザイ</t>
    </rPh>
    <rPh sb="33" eb="35">
      <t>ヘイセイ</t>
    </rPh>
    <rPh sb="37" eb="38">
      <t>ネン</t>
    </rPh>
    <rPh sb="38" eb="40">
      <t>イコウ</t>
    </rPh>
    <phoneticPr fontId="3"/>
  </si>
  <si>
    <r>
      <t>　　　住宅地面積は</t>
    </r>
    <r>
      <rPr>
        <sz val="12"/>
        <rFont val="ＭＳ Ｐゴシック"/>
        <family val="3"/>
        <charset val="128"/>
      </rPr>
      <t>各年３月３１日現在、世帯数は各年４月１日現在。　</t>
    </r>
    <rPh sb="3" eb="6">
      <t>ジュウタクチ</t>
    </rPh>
    <rPh sb="6" eb="8">
      <t>メンセキ</t>
    </rPh>
    <rPh sb="9" eb="10">
      <t>カク</t>
    </rPh>
    <rPh sb="10" eb="11">
      <t>ネン</t>
    </rPh>
    <rPh sb="12" eb="13">
      <t>ガツ</t>
    </rPh>
    <rPh sb="15" eb="16">
      <t>ニチ</t>
    </rPh>
    <rPh sb="16" eb="18">
      <t>ゲンザイ</t>
    </rPh>
    <rPh sb="19" eb="22">
      <t>セタイスウ</t>
    </rPh>
    <rPh sb="23" eb="24">
      <t>カク</t>
    </rPh>
    <rPh sb="24" eb="25">
      <t>ネン</t>
    </rPh>
    <rPh sb="26" eb="27">
      <t>ガツ</t>
    </rPh>
    <rPh sb="28" eb="31">
      <t>ニチゲンザイ</t>
    </rPh>
    <phoneticPr fontId="3"/>
  </si>
  <si>
    <t>１－１７　着工新設住宅の動向</t>
  </si>
  <si>
    <t>単位：戸、㎡</t>
  </si>
  <si>
    <t>年      次</t>
    <phoneticPr fontId="3"/>
  </si>
  <si>
    <t>着    工　  新　  設 　 住 　 宅</t>
    <rPh sb="17" eb="18">
      <t>ジュウ</t>
    </rPh>
    <rPh sb="21" eb="22">
      <t>タク</t>
    </rPh>
    <phoneticPr fontId="3"/>
  </si>
  <si>
    <t>年      次</t>
  </si>
  <si>
    <t>戸    数</t>
  </si>
  <si>
    <t>床面積合計</t>
  </si>
  <si>
    <t xml:space="preserve">    　平成25年　　　</t>
    <rPh sb="5" eb="7">
      <t>ヘイセイ</t>
    </rPh>
    <phoneticPr fontId="3"/>
  </si>
  <si>
    <t xml:space="preserve">  　  30年</t>
    <phoneticPr fontId="3"/>
  </si>
  <si>
    <t xml:space="preserve">   　 26年</t>
  </si>
  <si>
    <t xml:space="preserve">  　   令和元年　 　</t>
  </si>
  <si>
    <t xml:space="preserve">   　 27年</t>
  </si>
  <si>
    <t>　　　　　　2年　 　</t>
    <phoneticPr fontId="3"/>
  </si>
  <si>
    <t xml:space="preserve">   　 28年</t>
  </si>
  <si>
    <t>　　　　　　3年　 　</t>
    <phoneticPr fontId="3"/>
  </si>
  <si>
    <t xml:space="preserve">   　 29年</t>
    <phoneticPr fontId="3"/>
  </si>
  <si>
    <t>　　　　　　4年　 　</t>
    <phoneticPr fontId="3"/>
  </si>
  <si>
    <t>資料：建築統計年報（国土交通省）</t>
    <rPh sb="10" eb="12">
      <t>コクド</t>
    </rPh>
    <rPh sb="12" eb="14">
      <t>コウツウ</t>
    </rPh>
    <phoneticPr fontId="3"/>
  </si>
  <si>
    <t xml:space="preserve">  注１）「床面積」の（　　）内は、１戸当たりの床面積</t>
  </si>
  <si>
    <t>　  ２）各年１月～12月の着工面積である。</t>
  </si>
  <si>
    <t>１－１８　着工新設住宅利用関係別動向</t>
    <phoneticPr fontId="3"/>
  </si>
  <si>
    <t>年　次</t>
    <phoneticPr fontId="3"/>
  </si>
  <si>
    <t>戸　　数</t>
  </si>
  <si>
    <t>平成　25年</t>
    <rPh sb="0" eb="2">
      <t>ヘイセイ</t>
    </rPh>
    <phoneticPr fontId="3"/>
  </si>
  <si>
    <t>　　　　26年</t>
  </si>
  <si>
    <t>　　　　27年</t>
  </si>
  <si>
    <t>　　　　28年</t>
  </si>
  <si>
    <t>　　　　29年</t>
  </si>
  <si>
    <t>令和　元年</t>
    <rPh sb="0" eb="2">
      <t>レイワ</t>
    </rPh>
    <rPh sb="3" eb="4">
      <t>ガン</t>
    </rPh>
    <rPh sb="4" eb="5">
      <t>ネン</t>
    </rPh>
    <phoneticPr fontId="3"/>
  </si>
  <si>
    <t>　　　　 4年</t>
    <rPh sb="6" eb="7">
      <t>ネン</t>
    </rPh>
    <phoneticPr fontId="3"/>
  </si>
  <si>
    <t xml:space="preserve"> 　注１）「戸数」の（　　）内は、年次ごとの構成比、「床面積合計」の（　　）内は、１戸当たりの床面積</t>
    <phoneticPr fontId="3"/>
  </si>
  <si>
    <t>　 　 ２）各年１月～１２月の着工面積である。</t>
    <phoneticPr fontId="3"/>
  </si>
  <si>
    <t>１－１９　事業所数及び敷地面積等の推移（製造業）</t>
    <rPh sb="20" eb="23">
      <t>セイゾウギョウ</t>
    </rPh>
    <phoneticPr fontId="3"/>
  </si>
  <si>
    <t>（平成21～28年）12月31日現在、（平成29～令和3年）6月1日現在※2　単位：件、㎡</t>
    <phoneticPr fontId="3"/>
  </si>
  <si>
    <t>事業所数</t>
  </si>
  <si>
    <t>事業所敷地面積</t>
  </si>
  <si>
    <t>事業所建築面積</t>
  </si>
  <si>
    <t>事業所延べ建築面積</t>
  </si>
  <si>
    <t>１事業所当たり</t>
  </si>
  <si>
    <t>前年比</t>
  </si>
  <si>
    <t>敷地面積</t>
  </si>
  <si>
    <t>平成　18年</t>
    <rPh sb="0" eb="2">
      <t>ヘイセイ</t>
    </rPh>
    <phoneticPr fontId="3"/>
  </si>
  <si>
    <t>平成　19年</t>
    <rPh sb="0" eb="2">
      <t>ヘイセイ</t>
    </rPh>
    <phoneticPr fontId="3"/>
  </si>
  <si>
    <t>平成　21年</t>
    <rPh sb="0" eb="2">
      <t>ヘイセイ</t>
    </rPh>
    <phoneticPr fontId="3"/>
  </si>
  <si>
    <t>　　　　22年</t>
    <phoneticPr fontId="3"/>
  </si>
  <si>
    <t xml:space="preserve">    23年※1</t>
  </si>
  <si>
    <t>　　　　24年</t>
  </si>
  <si>
    <t>　　　　25年</t>
  </si>
  <si>
    <t xml:space="preserve">    28年※1</t>
  </si>
  <si>
    <t>　　　　29年</t>
    <phoneticPr fontId="3"/>
  </si>
  <si>
    <t>　　　　30年</t>
    <phoneticPr fontId="3"/>
  </si>
  <si>
    <t>令和　元年</t>
    <rPh sb="0" eb="2">
      <t>レイワ</t>
    </rPh>
    <rPh sb="3" eb="4">
      <t>ガン</t>
    </rPh>
    <phoneticPr fontId="3"/>
  </si>
  <si>
    <t xml:space="preserve">      　２年</t>
    <phoneticPr fontId="3"/>
  </si>
  <si>
    <t xml:space="preserve">      　３年※1</t>
    <phoneticPr fontId="3"/>
  </si>
  <si>
    <t>資料：工業統計調査、経済センサス-活動調査</t>
    <phoneticPr fontId="3"/>
  </si>
  <si>
    <t xml:space="preserve"> 　※2　事業所数は、平成23年はH24.2.1現在、平成28年はH28.6.1現在の数値。</t>
    <phoneticPr fontId="3"/>
  </si>
  <si>
    <t xml:space="preserve">           平成28年以降、建築面積、延べ建築面積は調査していない。</t>
    <phoneticPr fontId="3"/>
  </si>
  <si>
    <t xml:space="preserve">   注）従業者30人以上の事業所</t>
    <phoneticPr fontId="3"/>
  </si>
  <si>
    <t xml:space="preserve">１－２０　事業所数・従業者数（商業） </t>
    <rPh sb="5" eb="8">
      <t>ジギョウショ</t>
    </rPh>
    <rPh sb="15" eb="17">
      <t>ショウギョウ</t>
    </rPh>
    <phoneticPr fontId="3"/>
  </si>
  <si>
    <t>令和３年</t>
    <rPh sb="0" eb="2">
      <t>レイワ</t>
    </rPh>
    <rPh sb="3" eb="4">
      <t>ネン</t>
    </rPh>
    <phoneticPr fontId="3"/>
  </si>
  <si>
    <t>平成28年</t>
    <rPh sb="0" eb="2">
      <t>ヘイセイ</t>
    </rPh>
    <rPh sb="4" eb="5">
      <t>ネン</t>
    </rPh>
    <phoneticPr fontId="3"/>
  </si>
  <si>
    <t>実   数</t>
    <rPh sb="0" eb="1">
      <t>ミ</t>
    </rPh>
    <rPh sb="4" eb="5">
      <t>カズ</t>
    </rPh>
    <phoneticPr fontId="3"/>
  </si>
  <si>
    <t>構成比 (％)</t>
    <rPh sb="0" eb="3">
      <t>コウセイヒ</t>
    </rPh>
    <phoneticPr fontId="3"/>
  </si>
  <si>
    <t>事 業 所 数</t>
    <rPh sb="0" eb="1">
      <t>コト</t>
    </rPh>
    <rPh sb="2" eb="3">
      <t>ギョウ</t>
    </rPh>
    <rPh sb="4" eb="5">
      <t>ショ</t>
    </rPh>
    <rPh sb="6" eb="7">
      <t>スウ</t>
    </rPh>
    <phoneticPr fontId="3"/>
  </si>
  <si>
    <t>合　 計</t>
    <rPh sb="0" eb="1">
      <t>ゴウ</t>
    </rPh>
    <rPh sb="3" eb="4">
      <t>ケイ</t>
    </rPh>
    <phoneticPr fontId="3"/>
  </si>
  <si>
    <t>卸売業</t>
    <rPh sb="0" eb="3">
      <t>オロシウリギョウ</t>
    </rPh>
    <phoneticPr fontId="3"/>
  </si>
  <si>
    <t>小売業</t>
    <rPh sb="0" eb="3">
      <t>コウリギョウ</t>
    </rPh>
    <phoneticPr fontId="3"/>
  </si>
  <si>
    <t>従 業 者 数</t>
    <rPh sb="0" eb="1">
      <t>ジュウ</t>
    </rPh>
    <rPh sb="2" eb="3">
      <t>ギョウ</t>
    </rPh>
    <rPh sb="4" eb="5">
      <t>モノ</t>
    </rPh>
    <rPh sb="6" eb="7">
      <t>スウ</t>
    </rPh>
    <phoneticPr fontId="3"/>
  </si>
  <si>
    <t>(人)</t>
    <rPh sb="1" eb="2">
      <t>ニン</t>
    </rPh>
    <phoneticPr fontId="3"/>
  </si>
  <si>
    <t>年間商品販売額</t>
    <rPh sb="0" eb="2">
      <t>ネンカン</t>
    </rPh>
    <rPh sb="2" eb="4">
      <t>ショウヒン</t>
    </rPh>
    <rPh sb="4" eb="7">
      <t>ハンバイガク</t>
    </rPh>
    <phoneticPr fontId="3"/>
  </si>
  <si>
    <t>(百万円)</t>
    <rPh sb="1" eb="2">
      <t>ヒャク</t>
    </rPh>
    <rPh sb="2" eb="4">
      <t>マンエン</t>
    </rPh>
    <phoneticPr fontId="3"/>
  </si>
  <si>
    <t>資料：令和3年経済センサス－活動調査（令和3年6月1日現在、年間商品販売額は令和2年）</t>
    <rPh sb="0" eb="2">
      <t>シリョウ</t>
    </rPh>
    <rPh sb="3" eb="5">
      <t>レイワ</t>
    </rPh>
    <rPh sb="6" eb="7">
      <t>ネン</t>
    </rPh>
    <rPh sb="7" eb="9">
      <t>ケイザイ</t>
    </rPh>
    <rPh sb="14" eb="16">
      <t>カツドウ</t>
    </rPh>
    <rPh sb="16" eb="18">
      <t>チョウサ</t>
    </rPh>
    <rPh sb="19" eb="21">
      <t>レイワ</t>
    </rPh>
    <rPh sb="22" eb="23">
      <t>ネン</t>
    </rPh>
    <rPh sb="24" eb="25">
      <t>ガツ</t>
    </rPh>
    <rPh sb="25" eb="27">
      <t>ツイタチ</t>
    </rPh>
    <rPh sb="27" eb="29">
      <t>ゲンザイ</t>
    </rPh>
    <rPh sb="30" eb="32">
      <t>ネンカン</t>
    </rPh>
    <rPh sb="32" eb="34">
      <t>ショウヒン</t>
    </rPh>
    <rPh sb="34" eb="36">
      <t>ハンバイ</t>
    </rPh>
    <rPh sb="36" eb="37">
      <t>ガク</t>
    </rPh>
    <rPh sb="38" eb="40">
      <t>レイワ</t>
    </rPh>
    <rPh sb="41" eb="42">
      <t>ネン</t>
    </rPh>
    <phoneticPr fontId="3"/>
  </si>
  <si>
    <t xml:space="preserve">        平成28年経済センサス－活動調査（平成28年6月1日現在、年間商品販売額は平成27年）</t>
    <phoneticPr fontId="3"/>
  </si>
  <si>
    <t>１－２１　ゴルフ場開設動向</t>
    <phoneticPr fontId="3"/>
  </si>
  <si>
    <t>区　　分</t>
  </si>
  <si>
    <t>件　　数</t>
  </si>
  <si>
    <t>面　積　（ha）</t>
    <phoneticPr fontId="3"/>
  </si>
  <si>
    <t>ホール数</t>
  </si>
  <si>
    <t>県土に占める割合（％）</t>
  </si>
  <si>
    <t>営　業　中</t>
    <phoneticPr fontId="3"/>
  </si>
  <si>
    <t>造　成　中</t>
    <phoneticPr fontId="3"/>
  </si>
  <si>
    <t>合　　　 計</t>
    <phoneticPr fontId="3"/>
  </si>
  <si>
    <t>※面積とホール数については、県外ゴルフ場の県内コース用地分を含む。</t>
    <rPh sb="1" eb="3">
      <t>メンセキ</t>
    </rPh>
    <rPh sb="7" eb="8">
      <t>スウ</t>
    </rPh>
    <rPh sb="14" eb="16">
      <t>ケンガイ</t>
    </rPh>
    <rPh sb="19" eb="20">
      <t>ジョウ</t>
    </rPh>
    <rPh sb="21" eb="23">
      <t>ケンナイ</t>
    </rPh>
    <rPh sb="26" eb="28">
      <t>ヨウチ</t>
    </rPh>
    <rPh sb="28" eb="29">
      <t>ブン</t>
    </rPh>
    <rPh sb="30" eb="31">
      <t>フク</t>
    </rPh>
    <phoneticPr fontId="3"/>
  </si>
  <si>
    <t>資料：土地水政策課</t>
    <rPh sb="5" eb="6">
      <t>ミズ</t>
    </rPh>
    <phoneticPr fontId="3"/>
  </si>
  <si>
    <t>　　　　　　     ダム名　　　　      　　　　　　　　　　　項目</t>
    <rPh sb="35" eb="37">
      <t>コウモク</t>
    </rPh>
    <phoneticPr fontId="3"/>
  </si>
  <si>
    <t>　　　　　　     ダム名　　　　      　　　　　　　　　　　項目</t>
    <rPh sb="13" eb="14">
      <t>メイ</t>
    </rPh>
    <rPh sb="35" eb="37">
      <t>コウモク</t>
    </rPh>
    <phoneticPr fontId="3"/>
  </si>
  <si>
    <t>資料：都市計画区域等面積（都市計画課）、ＤＩＤ（令和２年国勢調査結果、統計課）</t>
    <rPh sb="3" eb="5">
      <t>トシ</t>
    </rPh>
    <rPh sb="5" eb="7">
      <t>ケイカク</t>
    </rPh>
    <rPh sb="7" eb="9">
      <t>クイキ</t>
    </rPh>
    <rPh sb="9" eb="10">
      <t>トウ</t>
    </rPh>
    <rPh sb="10" eb="12">
      <t>メンセキ</t>
    </rPh>
    <rPh sb="24" eb="26">
      <t>レイワ</t>
    </rPh>
    <rPh sb="35" eb="37">
      <t>トウケイ</t>
    </rPh>
    <rPh sb="37" eb="38">
      <t>カ</t>
    </rPh>
    <phoneticPr fontId="3"/>
  </si>
  <si>
    <t>注１）　市町村は令和５年３月31日現在とし、「面積」は国土地理院「全国都道府県市区町村別面積調（令和５年７月１日）」による。
　　　　 なお、秩父市及び秩父郡横瀬町、三郷市及び東京都葛飾区においては境界の一部が未定のため、同面積調
         「参考値（k㎡）」の数値による。</t>
    <rPh sb="8" eb="10">
      <t>レイワ</t>
    </rPh>
    <rPh sb="48" eb="50">
      <t>レイワ</t>
    </rPh>
    <rPh sb="71" eb="74">
      <t>チチブシ</t>
    </rPh>
    <rPh sb="74" eb="75">
      <t>オヨ</t>
    </rPh>
    <rPh sb="76" eb="79">
      <t>チチブグン</t>
    </rPh>
    <rPh sb="79" eb="82">
      <t>ヨコゼマチ</t>
    </rPh>
    <rPh sb="102" eb="104">
      <t>イチブ</t>
    </rPh>
    <phoneticPr fontId="3"/>
  </si>
  <si>
    <t>　 ２）　令和２年「世帯数～比率」、平成27年～令和２年「増減数、増減率」は、平成27年及び令和２年国勢調査結果（総務省）に
　　　　 よる。</t>
    <rPh sb="5" eb="7">
      <t>レイワ</t>
    </rPh>
    <rPh sb="8" eb="9">
      <t>ネン</t>
    </rPh>
    <rPh sb="10" eb="13">
      <t>セタイスウ</t>
    </rPh>
    <rPh sb="14" eb="16">
      <t>ヒリツ</t>
    </rPh>
    <rPh sb="18" eb="20">
      <t>ヘイセイ</t>
    </rPh>
    <rPh sb="22" eb="23">
      <t>ネン</t>
    </rPh>
    <rPh sb="24" eb="26">
      <t>レイワ</t>
    </rPh>
    <rPh sb="27" eb="28">
      <t>ネン</t>
    </rPh>
    <rPh sb="29" eb="31">
      <t>ゾウゲン</t>
    </rPh>
    <rPh sb="31" eb="32">
      <t>カズ</t>
    </rPh>
    <rPh sb="33" eb="35">
      <t>ゾウゲン</t>
    </rPh>
    <rPh sb="35" eb="36">
      <t>リツ</t>
    </rPh>
    <rPh sb="39" eb="41">
      <t>ヘイセイ</t>
    </rPh>
    <rPh sb="46" eb="48">
      <t>レイワ</t>
    </rPh>
    <rPh sb="57" eb="60">
      <t>ソウムショウ</t>
    </rPh>
    <phoneticPr fontId="3"/>
  </si>
  <si>
    <t>　 　　特別天然記念物</t>
    <rPh sb="4" eb="6">
      <t>トクベツ</t>
    </rPh>
    <rPh sb="6" eb="8">
      <t>テンネン</t>
    </rPh>
    <rPh sb="8" eb="11">
      <t>キネンブツ</t>
    </rPh>
    <phoneticPr fontId="3"/>
  </si>
  <si>
    <t>　　　 天　然　記　念　物</t>
    <rPh sb="4" eb="5">
      <t>テン</t>
    </rPh>
    <rPh sb="6" eb="7">
      <t>ゼン</t>
    </rPh>
    <rPh sb="8" eb="9">
      <t>キ</t>
    </rPh>
    <rPh sb="10" eb="11">
      <t>ネン</t>
    </rPh>
    <rPh sb="12" eb="13">
      <t>ブツ</t>
    </rPh>
    <phoneticPr fontId="3"/>
  </si>
  <si>
    <t>農　振
地　域</t>
    <phoneticPr fontId="3"/>
  </si>
  <si>
    <t>農用地
区　域</t>
    <phoneticPr fontId="3"/>
  </si>
  <si>
    <t>農用地
区域外</t>
    <rPh sb="0" eb="3">
      <t>ノウヨウチ</t>
    </rPh>
    <rPh sb="4" eb="7">
      <t>クイキガイ</t>
    </rPh>
    <phoneticPr fontId="3"/>
  </si>
  <si>
    <t>森林計画
対象民有林</t>
    <phoneticPr fontId="3"/>
  </si>
  <si>
    <t>普　通
地　区</t>
    <phoneticPr fontId="3"/>
  </si>
  <si>
    <t>特　別
地　区</t>
    <phoneticPr fontId="3"/>
  </si>
  <si>
    <t>資料：「住宅地面積」は土地利用現況把握調査（土地水政策課）、「世帯数」は埼玉県推計人口　(統計課）　</t>
    <rPh sb="4" eb="7">
      <t>ジュウタクチ</t>
    </rPh>
    <rPh sb="7" eb="9">
      <t>メンセキ</t>
    </rPh>
    <rPh sb="11" eb="15">
      <t>トチリヨウ</t>
    </rPh>
    <rPh sb="15" eb="17">
      <t>ゲンキョウ</t>
    </rPh>
    <rPh sb="17" eb="19">
      <t>ハアク</t>
    </rPh>
    <rPh sb="19" eb="21">
      <t>チョウサ</t>
    </rPh>
    <phoneticPr fontId="3"/>
  </si>
  <si>
    <t>年　　次</t>
    <phoneticPr fontId="3"/>
  </si>
  <si>
    <t>注） 高速自動車道は除いた数値である。</t>
    <rPh sb="0" eb="1">
      <t>チュウ</t>
    </rPh>
    <phoneticPr fontId="3"/>
  </si>
  <si>
    <t>注　県計と各市町村の合計が一致しないところは、端数処理の関係による。</t>
    <rPh sb="0" eb="1">
      <t>チュウ</t>
    </rPh>
    <rPh sb="2" eb="3">
      <t>ケン</t>
    </rPh>
    <rPh sb="3" eb="4">
      <t>ケイ</t>
    </rPh>
    <rPh sb="5" eb="9">
      <t>カクシチョウソン</t>
    </rPh>
    <rPh sb="10" eb="12">
      <t>ゴウケイ</t>
    </rPh>
    <rPh sb="13" eb="15">
      <t>イッチ</t>
    </rPh>
    <rPh sb="23" eb="25">
      <t>ハスウ</t>
    </rPh>
    <rPh sb="25" eb="27">
      <t>ショリ</t>
    </rPh>
    <rPh sb="28" eb="30">
      <t>カンケイ</t>
    </rPh>
    <phoneticPr fontId="3"/>
  </si>
  <si>
    <t>平成２５年　</t>
    <phoneticPr fontId="3"/>
  </si>
  <si>
    <t>単位：m</t>
    <rPh sb="0" eb="2">
      <t>タンイ</t>
    </rPh>
    <phoneticPr fontId="3"/>
  </si>
  <si>
    <r>
      <t>　 ３）　「令和</t>
    </r>
    <r>
      <rPr>
        <sz val="11"/>
        <rFont val="ＭＳ Ｐゴシック"/>
        <family val="3"/>
        <charset val="128"/>
      </rPr>
      <t>６年推計人口」は、埼玉県推計人口（令和６年４月１日現在）による数値である。</t>
    </r>
    <rPh sb="6" eb="8">
      <t>レイワ</t>
    </rPh>
    <rPh sb="9" eb="10">
      <t>ネン</t>
    </rPh>
    <rPh sb="10" eb="12">
      <t>スイケイ</t>
    </rPh>
    <rPh sb="12" eb="14">
      <t>ジンコウ</t>
    </rPh>
    <rPh sb="17" eb="19">
      <t>サイタマ</t>
    </rPh>
    <rPh sb="19" eb="20">
      <t>ケン</t>
    </rPh>
    <rPh sb="20" eb="22">
      <t>スイケイ</t>
    </rPh>
    <rPh sb="22" eb="24">
      <t>ジンコウ</t>
    </rPh>
    <rPh sb="25" eb="27">
      <t>レイワ</t>
    </rPh>
    <rPh sb="28" eb="29">
      <t>ネン</t>
    </rPh>
    <rPh sb="30" eb="31">
      <t>ガツ</t>
    </rPh>
    <rPh sb="32" eb="35">
      <t>ニチゲンザイ</t>
    </rPh>
    <rPh sb="39" eb="41">
      <t>スウチ</t>
    </rPh>
    <phoneticPr fontId="3"/>
  </si>
  <si>
    <r>
      <t>資料：</t>
    </r>
    <r>
      <rPr>
        <sz val="11"/>
        <rFont val="ＭＳ Ｐゴシック"/>
        <family val="3"/>
        <charset val="128"/>
      </rPr>
      <t>文化財・博物館課</t>
    </r>
    <rPh sb="0" eb="2">
      <t>シリョウ</t>
    </rPh>
    <rPh sb="3" eb="6">
      <t>ブンカザイ</t>
    </rPh>
    <rPh sb="7" eb="10">
      <t>ハクブツカン</t>
    </rPh>
    <rPh sb="10" eb="11">
      <t>カ</t>
    </rPh>
    <phoneticPr fontId="3"/>
  </si>
  <si>
    <t>各年4月1日現在　単位：km</t>
    <phoneticPr fontId="3"/>
  </si>
  <si>
    <t>国立公園
特別地域</t>
    <phoneticPr fontId="3"/>
  </si>
  <si>
    <t>国立公園
普通地域</t>
    <phoneticPr fontId="3"/>
  </si>
  <si>
    <t>県立公園
普通地域</t>
    <phoneticPr fontId="3"/>
  </si>
  <si>
    <t>県立公園
特別地域</t>
    <phoneticPr fontId="3"/>
  </si>
  <si>
    <t>「農業地域」は、農業政策課調べ（令和4年12月31日現在）</t>
    <rPh sb="16" eb="18">
      <t>レイワ</t>
    </rPh>
    <phoneticPr fontId="3"/>
  </si>
  <si>
    <r>
      <t>「森林地域」は、森づくり課調べ（令和5</t>
    </r>
    <r>
      <rPr>
        <sz val="11"/>
        <rFont val="ＭＳ Ｐゴシック"/>
        <family val="3"/>
        <charset val="128"/>
      </rPr>
      <t>年3月31日現在（但し、保安林面積は令和6年3月31日現在の数値））</t>
    </r>
    <rPh sb="1" eb="3">
      <t>シンリン</t>
    </rPh>
    <rPh sb="3" eb="5">
      <t>チイキ</t>
    </rPh>
    <rPh sb="8" eb="9">
      <t>モリ</t>
    </rPh>
    <rPh sb="12" eb="13">
      <t>カ</t>
    </rPh>
    <rPh sb="13" eb="14">
      <t>シラ</t>
    </rPh>
    <rPh sb="16" eb="18">
      <t>レイワ</t>
    </rPh>
    <rPh sb="19" eb="20">
      <t>ネン</t>
    </rPh>
    <rPh sb="20" eb="21">
      <t>ヘイネン</t>
    </rPh>
    <rPh sb="21" eb="22">
      <t>ガツ</t>
    </rPh>
    <rPh sb="24" eb="25">
      <t>ニチ</t>
    </rPh>
    <rPh sb="25" eb="27">
      <t>ゲンザイ</t>
    </rPh>
    <rPh sb="37" eb="39">
      <t>レイワ</t>
    </rPh>
    <phoneticPr fontId="3"/>
  </si>
  <si>
    <t>「自然公園地域」は、みどり自然課調べ（令和6年3月31日現在）</t>
    <rPh sb="1" eb="3">
      <t>シゼン</t>
    </rPh>
    <rPh sb="3" eb="5">
      <t>コウエン</t>
    </rPh>
    <rPh sb="5" eb="7">
      <t>チイキ</t>
    </rPh>
    <rPh sb="13" eb="15">
      <t>シゼン</t>
    </rPh>
    <rPh sb="15" eb="16">
      <t>カ</t>
    </rPh>
    <rPh sb="16" eb="17">
      <t>シラ</t>
    </rPh>
    <rPh sb="19" eb="21">
      <t>レイワ</t>
    </rPh>
    <rPh sb="22" eb="23">
      <t>ネン</t>
    </rPh>
    <rPh sb="23" eb="24">
      <t>ヘイネン</t>
    </rPh>
    <rPh sb="24" eb="25">
      <t>ガツ</t>
    </rPh>
    <rPh sb="27" eb="28">
      <t>ニチ</t>
    </rPh>
    <rPh sb="28" eb="30">
      <t>ゲンザイ</t>
    </rPh>
    <phoneticPr fontId="3"/>
  </si>
  <si>
    <t>「自然環境保全地域」は、みどり自然課調べ（令和6年3月31日現在）</t>
    <rPh sb="15" eb="17">
      <t>シゼン</t>
    </rPh>
    <rPh sb="17" eb="18">
      <t>カ</t>
    </rPh>
    <rPh sb="18" eb="19">
      <t>シラ</t>
    </rPh>
    <rPh sb="21" eb="23">
      <t>レイワ</t>
    </rPh>
    <rPh sb="24" eb="25">
      <t>ネン</t>
    </rPh>
    <rPh sb="25" eb="26">
      <t>ヘイネン</t>
    </rPh>
    <rPh sb="26" eb="27">
      <t>ガツ</t>
    </rPh>
    <rPh sb="29" eb="30">
      <t>ニチ</t>
    </rPh>
    <rPh sb="30" eb="32">
      <t>ゲンザイ</t>
    </rPh>
    <phoneticPr fontId="3"/>
  </si>
  <si>
    <t>　　　３年</t>
    <rPh sb="4" eb="5">
      <t>ネン</t>
    </rPh>
    <phoneticPr fontId="3"/>
  </si>
  <si>
    <t xml:space="preserve">年次 </t>
  </si>
  <si>
    <t xml:space="preserve">住宅 </t>
  </si>
  <si>
    <t xml:space="preserve">公的  </t>
  </si>
  <si>
    <t xml:space="preserve">鉱工業 </t>
  </si>
  <si>
    <t xml:space="preserve">商業 </t>
  </si>
  <si>
    <t xml:space="preserve"> その他業務
※１</t>
    <phoneticPr fontId="3"/>
  </si>
  <si>
    <t>その他 
※２</t>
    <phoneticPr fontId="3"/>
  </si>
  <si>
    <t xml:space="preserve">合計 </t>
  </si>
  <si>
    <t xml:space="preserve">施設 </t>
  </si>
  <si>
    <t xml:space="preserve">平成１８年 </t>
  </si>
  <si>
    <t xml:space="preserve">平成１９年 </t>
  </si>
  <si>
    <t>　　　４年</t>
    <rPh sb="4" eb="5">
      <t>ネン</t>
    </rPh>
    <phoneticPr fontId="3"/>
  </si>
  <si>
    <t>　　　５年</t>
    <rPh sb="4" eb="5">
      <t>ネン</t>
    </rPh>
    <phoneticPr fontId="3"/>
  </si>
  <si>
    <t>　　　26年</t>
    <phoneticPr fontId="3"/>
  </si>
  <si>
    <t>　　　27年</t>
    <phoneticPr fontId="3"/>
  </si>
  <si>
    <t>　　　28年</t>
    <phoneticPr fontId="3"/>
  </si>
  <si>
    <r>
      <t>令和</t>
    </r>
    <r>
      <rPr>
        <sz val="11"/>
        <rFont val="ＭＳ Ｐゴシック"/>
        <family val="3"/>
        <charset val="128"/>
      </rPr>
      <t>6年4月現在</t>
    </r>
    <rPh sb="0" eb="2">
      <t>レイワ</t>
    </rPh>
    <phoneticPr fontId="3"/>
  </si>
  <si>
    <r>
      <t>資料：河川環境課</t>
    </r>
    <r>
      <rPr>
        <sz val="11"/>
        <rFont val="ＭＳ Ｐゴシック"/>
        <family val="3"/>
        <charset val="128"/>
      </rPr>
      <t>（令和５年４月３０日最新）</t>
    </r>
    <phoneticPr fontId="3"/>
  </si>
  <si>
    <t>平成25年度</t>
    <rPh sb="0" eb="2">
      <t>ヘイセイ</t>
    </rPh>
    <rPh sb="5" eb="6">
      <t>ド</t>
    </rPh>
    <phoneticPr fontId="3"/>
  </si>
  <si>
    <t>２年度</t>
    <rPh sb="2" eb="3">
      <t>ド</t>
    </rPh>
    <phoneticPr fontId="3"/>
  </si>
  <si>
    <t>３年度</t>
    <rPh sb="2" eb="3">
      <t>ド</t>
    </rPh>
    <phoneticPr fontId="3"/>
  </si>
  <si>
    <t>４年度</t>
    <rPh sb="2" eb="3">
      <t>ド</t>
    </rPh>
    <phoneticPr fontId="3"/>
  </si>
  <si>
    <t>土　　　　　地　　　　　の　　　　　占　　　　　用　　　（R6.3.31）</t>
    <phoneticPr fontId="3"/>
  </si>
  <si>
    <t>土　　　地　　　の　　　占　　　用　（R6.3.31）</t>
    <phoneticPr fontId="3"/>
  </si>
  <si>
    <t>資料：河川環境課</t>
    <phoneticPr fontId="3"/>
  </si>
  <si>
    <t>総数</t>
    <phoneticPr fontId="3"/>
  </si>
  <si>
    <t>持家</t>
    <phoneticPr fontId="3"/>
  </si>
  <si>
    <t>貸家</t>
    <phoneticPr fontId="3"/>
  </si>
  <si>
    <t>給与住宅</t>
    <phoneticPr fontId="3"/>
  </si>
  <si>
    <t>分譲住宅</t>
    <phoneticPr fontId="3"/>
  </si>
  <si>
    <t>　 ※1　平成23年、平成28年及び令和3年は経済センサス-活動調査</t>
    <phoneticPr fontId="3"/>
  </si>
  <si>
    <r>
      <t>令和</t>
    </r>
    <r>
      <rPr>
        <sz val="11"/>
        <rFont val="ＭＳ Ｐゴシック"/>
        <family val="3"/>
        <charset val="128"/>
      </rPr>
      <t>6年3月31日現在</t>
    </r>
    <rPh sb="0" eb="2">
      <t>レイワ</t>
    </rPh>
    <phoneticPr fontId="3"/>
  </si>
  <si>
    <t>都市計画
区域</t>
    <phoneticPr fontId="3"/>
  </si>
  <si>
    <t>市街化
区域</t>
    <phoneticPr fontId="3"/>
  </si>
  <si>
    <t>人口密度
（人/k㎡）</t>
    <phoneticPr fontId="3"/>
  </si>
  <si>
    <t>都市計画
区 域 名</t>
    <phoneticPr fontId="3"/>
  </si>
  <si>
    <t>　　　　　　　面　　積（ha） 　　R6.3.31</t>
    <phoneticPr fontId="3"/>
  </si>
  <si>
    <r>
      <t xml:space="preserve">（参考：用途地域の指定  </t>
    </r>
    <r>
      <rPr>
        <sz val="11"/>
        <rFont val="ＭＳ Ｐゴシック"/>
        <family val="3"/>
        <charset val="128"/>
      </rPr>
      <t>183)</t>
    </r>
    <phoneticPr fontId="3"/>
  </si>
  <si>
    <r>
      <t>（ 　　　　〃　　　　  　　　</t>
    </r>
    <r>
      <rPr>
        <sz val="11"/>
        <rFont val="ＭＳ Ｐゴシック"/>
        <family val="3"/>
        <charset val="128"/>
      </rPr>
      <t>723)</t>
    </r>
    <phoneticPr fontId="3"/>
  </si>
  <si>
    <r>
      <t>資料：「都市計画区域」面積については、都市計画課（令和</t>
    </r>
    <r>
      <rPr>
        <sz val="11"/>
        <rFont val="ＭＳ Ｐゴシック"/>
        <family val="3"/>
        <charset val="128"/>
      </rPr>
      <t>6年3月31日現在）</t>
    </r>
    <rPh sb="25" eb="27">
      <t>レイワ</t>
    </rPh>
    <phoneticPr fontId="3"/>
  </si>
  <si>
    <r>
      <t xml:space="preserve">   注1）市町村面積については、平成</t>
    </r>
    <r>
      <rPr>
        <sz val="11"/>
        <rFont val="ＭＳ Ｐゴシック"/>
        <family val="3"/>
        <charset val="128"/>
      </rPr>
      <t>27年度埼玉県都市計画基礎調査による。</t>
    </r>
    <rPh sb="17" eb="19">
      <t>ヘイセイ</t>
    </rPh>
    <rPh sb="21" eb="22">
      <t>ネン</t>
    </rPh>
    <rPh sb="22" eb="23">
      <t>ド</t>
    </rPh>
    <rPh sb="23" eb="26">
      <t>サイタマケン</t>
    </rPh>
    <rPh sb="26" eb="28">
      <t>トシ</t>
    </rPh>
    <rPh sb="28" eb="30">
      <t>ケイカク</t>
    </rPh>
    <rPh sb="30" eb="32">
      <t>キソ</t>
    </rPh>
    <rPh sb="32" eb="34">
      <t>チョウサ</t>
    </rPh>
    <phoneticPr fontId="3"/>
  </si>
  <si>
    <t>資料：「都市計画区域」面積については、都市計画課（令和6年3月31日現在）</t>
    <rPh sb="0" eb="2">
      <t>シリョウ</t>
    </rPh>
    <rPh sb="4" eb="6">
      <t>トシ</t>
    </rPh>
    <rPh sb="6" eb="8">
      <t>ケイカク</t>
    </rPh>
    <rPh sb="8" eb="10">
      <t>クイキ</t>
    </rPh>
    <rPh sb="11" eb="13">
      <t>メンセキ</t>
    </rPh>
    <rPh sb="19" eb="21">
      <t>トシ</t>
    </rPh>
    <rPh sb="21" eb="23">
      <t>ケイカク</t>
    </rPh>
    <rPh sb="23" eb="24">
      <t>カ</t>
    </rPh>
    <rPh sb="25" eb="27">
      <t>レイワ</t>
    </rPh>
    <rPh sb="28" eb="29">
      <t>ネン</t>
    </rPh>
    <rPh sb="30" eb="31">
      <t>ガツ</t>
    </rPh>
    <rPh sb="33" eb="34">
      <t>ニチ</t>
    </rPh>
    <rPh sb="34" eb="36">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</si>
</sst>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0;&quot;△ &quot;0.0"/>
    <numFmt numFmtId="177" formatCode="0.0"/>
    <numFmt numFmtId="178" formatCode="0.00_ "/>
    <numFmt numFmtId="179" formatCode="#,##0.0"/>
    <numFmt numFmtId="180" formatCode="#,##0_);[Red]\(#,##0\)"/>
    <numFmt numFmtId="181" formatCode="0.00_);[Red]\(0.00\)"/>
    <numFmt numFmtId="182" formatCode="#,##0.0;[Red]\-#,##0.0"/>
    <numFmt numFmtId="183" formatCode="#,##0.0;&quot;△ &quot;#,##0.0"/>
    <numFmt numFmtId="184" formatCode="#,##0.00;&quot;△ &quot;#,##0.00"/>
    <numFmt numFmtId="185" formatCode="#,##0.0_ "/>
    <numFmt numFmtId="186" formatCode="0.0%"/>
    <numFmt numFmtId="187" formatCode="#,##0_ ;[Red]\-#,##0\ "/>
    <numFmt numFmtId="188" formatCode="#,##0_ "/>
    <numFmt numFmtId="189" formatCode="0_ "/>
    <numFmt numFmtId="190" formatCode="0.0_ "/>
    <numFmt numFmtId="191" formatCode="#,##0.00_);[Red]\(#,##0.00\)"/>
    <numFmt numFmtId="192" formatCode="#,##0.0_ ;[Red]\-#,##0.0\ "/>
    <numFmt numFmtId="193" formatCode="0.0_);\(0.0\)"/>
    <numFmt numFmtId="194" formatCode="0.0_);[Red]\(0.0\)"/>
    <numFmt numFmtId="195" formatCode="0_ ;[Red]\-0\ "/>
  </numFmts>
  <fonts count="36">
    <font>
      <sz val="11"/>
      <name val="ＭＳ Ｐゴシック"/>
      <family val="3"/>
      <charset val="128"/>
    </font>
    <font>
      <sz val="11"/>
      <name val="ＭＳ Ｐゴシック"/>
      <family val="3"/>
      <charset val="128"/>
    </font>
    <font>
      <b/>
      <sz val="18"/>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b/>
      <sz val="11"/>
      <color rgb="FF0070C0"/>
      <name val="ＭＳ Ｐゴシック"/>
      <family val="3"/>
      <charset val="128"/>
    </font>
    <font>
      <sz val="10"/>
      <name val="ＭＳ Ｐゴシック"/>
      <family val="3"/>
      <charset val="128"/>
    </font>
    <font>
      <sz val="11"/>
      <color rgb="FF0070C0"/>
      <name val="ＭＳ Ｐゴシック"/>
      <family val="3"/>
      <charset val="128"/>
    </font>
    <font>
      <sz val="11"/>
      <color theme="1"/>
      <name val="ＭＳ Ｐゴシック"/>
      <family val="3"/>
      <charset val="128"/>
    </font>
    <font>
      <b/>
      <sz val="8"/>
      <name val="ＭＳ Ｐゴシック"/>
      <family val="3"/>
      <charset val="128"/>
    </font>
    <font>
      <b/>
      <sz val="10"/>
      <name val="ＭＳ Ｐゴシック"/>
      <family val="3"/>
      <charset val="128"/>
    </font>
    <font>
      <strike/>
      <sz val="11"/>
      <name val="ＭＳ Ｐゴシック"/>
      <family val="3"/>
      <charset val="128"/>
    </font>
    <font>
      <sz val="9"/>
      <name val="ＭＳ Ｐゴシック"/>
      <family val="3"/>
      <charset val="128"/>
    </font>
    <font>
      <sz val="11"/>
      <name val="ＭＳ ゴシック"/>
      <family val="3"/>
      <charset val="128"/>
    </font>
    <font>
      <sz val="12"/>
      <name val="ＭＳ Ｐゴシック"/>
      <family val="3"/>
      <charset val="128"/>
    </font>
    <font>
      <i/>
      <sz val="12"/>
      <name val="ＭＳ Ｐゴシック"/>
      <family val="3"/>
      <charset val="128"/>
    </font>
    <font>
      <sz val="12"/>
      <color theme="1"/>
      <name val="ＭＳ Ｐゴシック"/>
      <family val="3"/>
      <charset val="128"/>
    </font>
    <font>
      <b/>
      <sz val="9"/>
      <color indexed="81"/>
      <name val="MS P ゴシック"/>
      <family val="3"/>
      <charset val="128"/>
    </font>
    <font>
      <sz val="9"/>
      <color indexed="81"/>
      <name val="MS P ゴシック"/>
      <family val="3"/>
      <charset val="128"/>
    </font>
    <font>
      <b/>
      <sz val="12"/>
      <name val="ＭＳ Ｐゴシック"/>
      <family val="3"/>
      <charset val="128"/>
    </font>
    <font>
      <sz val="14"/>
      <name val="ＭＳ Ｐゴシック"/>
      <family val="3"/>
      <charset val="128"/>
    </font>
    <font>
      <b/>
      <i/>
      <sz val="11"/>
      <name val="ＭＳ Ｐゴシック"/>
      <family val="3"/>
      <charset val="128"/>
    </font>
    <font>
      <sz val="11"/>
      <name val="游ゴシック"/>
      <family val="3"/>
      <charset val="128"/>
      <scheme val="minor"/>
    </font>
    <font>
      <b/>
      <sz val="12"/>
      <color rgb="FF0070C0"/>
      <name val="ＭＳ ゴシック"/>
      <family val="3"/>
      <charset val="128"/>
    </font>
    <font>
      <sz val="12"/>
      <name val="ＭＳ ゴシック"/>
      <family val="3"/>
      <charset val="128"/>
    </font>
    <font>
      <sz val="11"/>
      <color theme="1"/>
      <name val="游ゴシック"/>
      <family val="3"/>
      <charset val="128"/>
      <scheme val="minor"/>
    </font>
    <font>
      <sz val="14"/>
      <name val="游ゴシック Light"/>
      <family val="3"/>
      <charset val="128"/>
      <scheme val="major"/>
    </font>
    <font>
      <sz val="11"/>
      <name val="明朝"/>
      <family val="2"/>
    </font>
    <font>
      <b/>
      <sz val="11"/>
      <color rgb="FF0070C0"/>
      <name val="ＭＳ ゴシック"/>
      <family val="3"/>
      <charset val="128"/>
    </font>
    <font>
      <sz val="10.5"/>
      <name val="ＭＳ ゴシック"/>
      <family val="3"/>
      <charset val="128"/>
    </font>
    <font>
      <sz val="10"/>
      <name val="ＭＳ ゴシック"/>
      <family val="3"/>
      <charset val="128"/>
    </font>
    <font>
      <sz val="16"/>
      <name val="ＭＳ ゴシック"/>
      <family val="3"/>
      <charset val="128"/>
    </font>
    <font>
      <b/>
      <sz val="22"/>
      <name val="ＭＳ Ｐゴシック"/>
      <family val="3"/>
      <charset val="128"/>
    </font>
    <font>
      <strike/>
      <sz val="10"/>
      <name val="ＭＳ Ｐゴシック"/>
      <family val="3"/>
      <charset val="128"/>
    </font>
    <font>
      <b/>
      <sz val="11"/>
      <color theme="4"/>
      <name val="ＭＳ Ｐゴシック"/>
      <family val="3"/>
      <charset val="128"/>
    </font>
  </fonts>
  <fills count="9">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rgb="FFCCFFCC"/>
        <bgColor indexed="64"/>
      </patternFill>
    </fill>
    <fill>
      <patternFill patternType="solid">
        <fgColor rgb="FFCCFFFF"/>
        <bgColor indexed="64"/>
      </patternFill>
    </fill>
    <fill>
      <patternFill patternType="solid">
        <fgColor indexed="41"/>
        <bgColor indexed="64"/>
      </patternFill>
    </fill>
    <fill>
      <patternFill patternType="solid">
        <fgColor indexed="9"/>
        <bgColor indexed="64"/>
      </patternFill>
    </fill>
    <fill>
      <patternFill patternType="solid">
        <fgColor theme="0" tint="-0.14999847407452621"/>
        <bgColor indexed="64"/>
      </patternFill>
    </fill>
  </fills>
  <borders count="189">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bottom style="dotted">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diagonal/>
    </border>
    <border>
      <left style="thin">
        <color indexed="64"/>
      </left>
      <right style="medium">
        <color indexed="64"/>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dotted">
        <color indexed="64"/>
      </top>
      <bottom style="dotted">
        <color indexed="64"/>
      </bottom>
      <diagonal/>
    </border>
    <border>
      <left/>
      <right/>
      <top style="dotted">
        <color indexed="64"/>
      </top>
      <bottom/>
      <diagonal/>
    </border>
    <border>
      <left/>
      <right style="medium">
        <color indexed="64"/>
      </right>
      <top style="thin">
        <color indexed="64"/>
      </top>
      <bottom/>
      <diagonal/>
    </border>
    <border>
      <left/>
      <right style="medium">
        <color indexed="64"/>
      </right>
      <top/>
      <bottom style="dotted">
        <color indexed="64"/>
      </bottom>
      <diagonal/>
    </border>
    <border>
      <left/>
      <right style="thin">
        <color indexed="64"/>
      </right>
      <top style="dotted">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dotted">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8"/>
      </left>
      <right/>
      <top/>
      <bottom/>
      <diagonal/>
    </border>
    <border>
      <left style="medium">
        <color indexed="64"/>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style="medium">
        <color indexed="64"/>
      </right>
      <top style="thin">
        <color indexed="8"/>
      </top>
      <bottom/>
      <diagonal/>
    </border>
    <border>
      <left style="medium">
        <color indexed="64"/>
      </left>
      <right/>
      <top style="thin">
        <color indexed="8"/>
      </top>
      <bottom/>
      <diagonal/>
    </border>
    <border>
      <left style="thin">
        <color indexed="8"/>
      </left>
      <right/>
      <top style="thin">
        <color indexed="8"/>
      </top>
      <bottom/>
      <diagonal/>
    </border>
    <border>
      <left style="medium">
        <color indexed="64"/>
      </left>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64"/>
      </right>
      <top/>
      <bottom style="thin">
        <color indexed="64"/>
      </bottom>
      <diagonal/>
    </border>
    <border>
      <left style="medium">
        <color indexed="64"/>
      </left>
      <right style="thin">
        <color indexed="64"/>
      </right>
      <top style="thin">
        <color indexed="8"/>
      </top>
      <bottom style="thin">
        <color indexed="8"/>
      </bottom>
      <diagonal/>
    </border>
    <border>
      <left style="thin">
        <color indexed="8"/>
      </left>
      <right style="medium">
        <color indexed="64"/>
      </right>
      <top style="thin">
        <color indexed="8"/>
      </top>
      <bottom/>
      <diagonal/>
    </border>
    <border>
      <left style="thin">
        <color indexed="8"/>
      </left>
      <right/>
      <top style="thin">
        <color indexed="64"/>
      </top>
      <bottom style="medium">
        <color indexed="64"/>
      </bottom>
      <diagonal/>
    </border>
    <border>
      <left style="medium">
        <color indexed="64"/>
      </left>
      <right style="medium">
        <color rgb="FF000000"/>
      </right>
      <top style="medium">
        <color indexed="64"/>
      </top>
      <bottom/>
      <diagonal/>
    </border>
    <border>
      <left style="medium">
        <color rgb="FF000000"/>
      </left>
      <right style="thin">
        <color indexed="64"/>
      </right>
      <top style="medium">
        <color indexed="64"/>
      </top>
      <bottom/>
      <diagonal/>
    </border>
    <border>
      <left style="thin">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rgb="FF000000"/>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style="medium">
        <color rgb="FF000000"/>
      </top>
      <bottom/>
      <diagonal/>
    </border>
    <border>
      <left/>
      <right style="medium">
        <color rgb="FF000000"/>
      </right>
      <top style="thin">
        <color indexed="64"/>
      </top>
      <bottom style="dotted">
        <color indexed="64"/>
      </bottom>
      <diagonal/>
    </border>
    <border>
      <left style="medium">
        <color rgb="FF000000"/>
      </left>
      <right style="medium">
        <color indexed="64"/>
      </right>
      <top style="thin">
        <color indexed="64"/>
      </top>
      <bottom style="dotted">
        <color indexed="64"/>
      </bottom>
      <diagonal/>
    </border>
    <border>
      <left style="medium">
        <color indexed="64"/>
      </left>
      <right style="medium">
        <color rgb="FF000000"/>
      </right>
      <top/>
      <bottom style="thin">
        <color indexed="64"/>
      </bottom>
      <diagonal/>
    </border>
    <border>
      <left/>
      <right style="medium">
        <color rgb="FF000000"/>
      </right>
      <top/>
      <bottom style="thin">
        <color indexed="64"/>
      </bottom>
      <diagonal/>
    </border>
    <border>
      <left style="medium">
        <color rgb="FF000000"/>
      </left>
      <right style="medium">
        <color indexed="64"/>
      </right>
      <top/>
      <bottom style="thin">
        <color indexed="64"/>
      </bottom>
      <diagonal/>
    </border>
    <border>
      <left style="medium">
        <color indexed="64"/>
      </left>
      <right style="medium">
        <color rgb="FF000000"/>
      </right>
      <top style="thin">
        <color indexed="64"/>
      </top>
      <bottom/>
      <diagonal/>
    </border>
    <border>
      <left style="medium">
        <color rgb="FF000000"/>
      </left>
      <right style="medium">
        <color indexed="64"/>
      </right>
      <top style="thin">
        <color indexed="64"/>
      </top>
      <bottom/>
      <diagonal/>
    </border>
    <border>
      <left style="medium">
        <color rgb="FF000000"/>
      </left>
      <right style="medium">
        <color indexed="64"/>
      </right>
      <top style="dotted">
        <color indexed="64"/>
      </top>
      <bottom style="thin">
        <color indexed="64"/>
      </bottom>
      <diagonal/>
    </border>
    <border>
      <left/>
      <right style="medium">
        <color rgb="FF000000"/>
      </right>
      <top/>
      <bottom/>
      <diagonal/>
    </border>
    <border>
      <left style="medium">
        <color rgb="FF000000"/>
      </left>
      <right style="medium">
        <color indexed="64"/>
      </right>
      <top style="dotted">
        <color indexed="64"/>
      </top>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medium">
        <color rgb="FF000000"/>
      </right>
      <top/>
      <bottom style="dotted">
        <color indexed="64"/>
      </bottom>
      <diagonal/>
    </border>
    <border>
      <left style="medium">
        <color rgb="FF000000"/>
      </left>
      <right style="medium">
        <color indexed="64"/>
      </right>
      <top/>
      <bottom style="dotted">
        <color indexed="64"/>
      </bottom>
      <diagonal/>
    </border>
    <border>
      <left style="medium">
        <color rgb="FF000000"/>
      </left>
      <right style="thin">
        <color indexed="64"/>
      </right>
      <top style="dotted">
        <color indexed="64"/>
      </top>
      <bottom style="thin">
        <color indexed="64"/>
      </bottom>
      <diagonal/>
    </border>
    <border>
      <left/>
      <right style="medium">
        <color rgb="FF000000"/>
      </right>
      <top style="dotted">
        <color indexed="64"/>
      </top>
      <bottom style="thin">
        <color indexed="64"/>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right style="thin">
        <color indexed="64"/>
      </right>
      <top style="dotted">
        <color indexed="64"/>
      </top>
      <bottom style="thin">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s>
  <cellStyleXfs count="11">
    <xf numFmtId="0" fontId="0" fillId="0" borderId="0"/>
    <xf numFmtId="38" fontId="1" fillId="0" borderId="0" applyFont="0" applyFill="0" applyBorder="0" applyAlignment="0" applyProtection="0"/>
    <xf numFmtId="9" fontId="1" fillId="0" borderId="0" applyFont="0" applyFill="0" applyBorder="0" applyAlignment="0" applyProtection="0"/>
    <xf numFmtId="0" fontId="1" fillId="0" borderId="0"/>
    <xf numFmtId="38" fontId="1" fillId="0" borderId="0" applyFont="0" applyFill="0" applyBorder="0" applyAlignment="0" applyProtection="0"/>
    <xf numFmtId="0" fontId="9" fillId="0" borderId="0">
      <alignment vertical="center"/>
    </xf>
    <xf numFmtId="38" fontId="9" fillId="0" borderId="0" applyFont="0" applyFill="0" applyBorder="0" applyAlignment="0" applyProtection="0">
      <alignment vertical="center"/>
    </xf>
    <xf numFmtId="0" fontId="1" fillId="0" borderId="0">
      <alignment vertical="center"/>
    </xf>
    <xf numFmtId="0" fontId="26" fillId="0" borderId="0">
      <alignment vertical="center"/>
    </xf>
    <xf numFmtId="0" fontId="28" fillId="0" borderId="0"/>
    <xf numFmtId="0" fontId="1" fillId="0" borderId="0"/>
  </cellStyleXfs>
  <cellXfs count="1221">
    <xf numFmtId="0" fontId="0" fillId="0" borderId="0" xfId="0"/>
    <xf numFmtId="0" fontId="2" fillId="0" borderId="0" xfId="0" applyFont="1"/>
    <xf numFmtId="0" fontId="4" fillId="0" borderId="0" xfId="0" applyFont="1"/>
    <xf numFmtId="0" fontId="4" fillId="0" borderId="1" xfId="0" applyFont="1" applyBorder="1"/>
    <xf numFmtId="4" fontId="0" fillId="0" borderId="20" xfId="1" applyNumberFormat="1" applyFont="1" applyFill="1" applyBorder="1" applyAlignment="1">
      <alignment vertical="center" shrinkToFit="1"/>
    </xf>
    <xf numFmtId="38" fontId="0" fillId="0" borderId="21" xfId="1" applyFont="1" applyBorder="1" applyAlignment="1">
      <alignment vertical="center"/>
    </xf>
    <xf numFmtId="38" fontId="0" fillId="0" borderId="22" xfId="1" applyFont="1" applyBorder="1" applyAlignment="1">
      <alignment vertical="center"/>
    </xf>
    <xf numFmtId="176" fontId="0" fillId="0" borderId="22" xfId="2" applyNumberFormat="1" applyFont="1" applyFill="1" applyBorder="1" applyAlignment="1">
      <alignment horizontal="center" vertical="center"/>
    </xf>
    <xf numFmtId="176" fontId="0" fillId="0" borderId="22" xfId="1" applyNumberFormat="1" applyFont="1" applyFill="1" applyBorder="1" applyAlignment="1">
      <alignment horizontal="center" vertical="center"/>
    </xf>
    <xf numFmtId="38" fontId="0" fillId="0" borderId="26" xfId="1" applyFont="1" applyBorder="1" applyAlignment="1">
      <alignment vertical="center"/>
    </xf>
    <xf numFmtId="38" fontId="0" fillId="0" borderId="27" xfId="1" applyFont="1" applyBorder="1" applyAlignment="1">
      <alignment vertical="center"/>
    </xf>
    <xf numFmtId="38" fontId="0" fillId="0" borderId="28" xfId="1" applyFont="1" applyBorder="1" applyAlignment="1">
      <alignment vertical="center"/>
    </xf>
    <xf numFmtId="178" fontId="0" fillId="0" borderId="28" xfId="2" applyNumberFormat="1" applyFont="1" applyFill="1" applyBorder="1" applyAlignment="1">
      <alignment vertical="center"/>
    </xf>
    <xf numFmtId="3" fontId="0" fillId="0" borderId="26" xfId="1" applyNumberFormat="1" applyFont="1" applyBorder="1" applyAlignment="1">
      <alignment vertical="center"/>
    </xf>
    <xf numFmtId="38" fontId="0" fillId="0" borderId="0" xfId="0" applyNumberFormat="1"/>
    <xf numFmtId="38" fontId="0" fillId="0" borderId="30" xfId="1" applyFont="1" applyBorder="1" applyAlignment="1">
      <alignment vertical="center"/>
    </xf>
    <xf numFmtId="178" fontId="0" fillId="0" borderId="30" xfId="2" applyNumberFormat="1" applyFont="1" applyFill="1" applyBorder="1" applyAlignment="1">
      <alignment vertical="center"/>
    </xf>
    <xf numFmtId="3" fontId="0" fillId="0" borderId="30" xfId="1" applyNumberFormat="1" applyFont="1" applyBorder="1" applyAlignment="1">
      <alignment vertical="center"/>
    </xf>
    <xf numFmtId="38" fontId="0" fillId="0" borderId="38" xfId="1" applyFont="1" applyBorder="1" applyAlignment="1">
      <alignment vertical="center"/>
    </xf>
    <xf numFmtId="178" fontId="0" fillId="0" borderId="38" xfId="2" applyNumberFormat="1" applyFont="1" applyFill="1" applyBorder="1" applyAlignment="1">
      <alignment vertical="center"/>
    </xf>
    <xf numFmtId="3" fontId="0" fillId="0" borderId="38" xfId="1" quotePrefix="1" applyNumberFormat="1" applyFont="1" applyFill="1" applyBorder="1" applyAlignment="1">
      <alignment vertical="center"/>
    </xf>
    <xf numFmtId="179" fontId="0" fillId="0" borderId="38" xfId="3" quotePrefix="1" applyNumberFormat="1" applyFont="1" applyBorder="1" applyAlignment="1">
      <alignment vertical="center"/>
    </xf>
    <xf numFmtId="0" fontId="0" fillId="0" borderId="0" xfId="0" applyAlignment="1">
      <alignment vertical="center"/>
    </xf>
    <xf numFmtId="38" fontId="0" fillId="0" borderId="0" xfId="1" applyFont="1" applyAlignment="1">
      <alignment vertical="center"/>
    </xf>
    <xf numFmtId="38" fontId="0" fillId="0" borderId="12" xfId="1" applyFont="1" applyBorder="1" applyAlignment="1">
      <alignment vertical="center"/>
    </xf>
    <xf numFmtId="178" fontId="0" fillId="0" borderId="12" xfId="2" applyNumberFormat="1" applyFont="1" applyFill="1" applyBorder="1" applyAlignment="1">
      <alignment vertical="center"/>
    </xf>
    <xf numFmtId="3" fontId="0" fillId="0" borderId="47" xfId="1" applyNumberFormat="1" applyFont="1" applyBorder="1" applyAlignment="1">
      <alignment vertical="center"/>
    </xf>
    <xf numFmtId="38" fontId="0" fillId="0" borderId="49" xfId="1" applyFont="1" applyBorder="1" applyAlignment="1">
      <alignment vertical="center"/>
    </xf>
    <xf numFmtId="3" fontId="0" fillId="0" borderId="36" xfId="1" applyNumberFormat="1" applyFont="1" applyBorder="1" applyAlignment="1">
      <alignment vertical="center"/>
    </xf>
    <xf numFmtId="0" fontId="0" fillId="0" borderId="0" xfId="0" applyAlignment="1">
      <alignment horizontal="left" vertical="center"/>
    </xf>
    <xf numFmtId="0" fontId="5" fillId="0" borderId="0" xfId="0" applyFont="1"/>
    <xf numFmtId="0" fontId="7" fillId="0" borderId="0" xfId="0" applyFont="1"/>
    <xf numFmtId="0" fontId="7" fillId="0" borderId="0" xfId="0" applyFont="1" applyAlignment="1">
      <alignment horizontal="right" vertical="center"/>
    </xf>
    <xf numFmtId="0" fontId="4" fillId="0" borderId="0" xfId="0" applyFont="1" applyAlignment="1">
      <alignment horizontal="centerContinuous" vertical="center"/>
    </xf>
    <xf numFmtId="180" fontId="4" fillId="0" borderId="0" xfId="0" applyNumberFormat="1" applyFont="1" applyAlignment="1">
      <alignment horizontal="center" vertical="center" wrapText="1"/>
    </xf>
    <xf numFmtId="182" fontId="0" fillId="0" borderId="57" xfId="1" applyNumberFormat="1" applyFont="1" applyBorder="1" applyAlignment="1">
      <alignment vertical="center"/>
    </xf>
    <xf numFmtId="183" fontId="0" fillId="0" borderId="0" xfId="0" applyNumberFormat="1" applyAlignment="1">
      <alignment vertical="center" shrinkToFit="1"/>
    </xf>
    <xf numFmtId="182" fontId="0" fillId="0" borderId="31" xfId="1" applyNumberFormat="1" applyFont="1" applyBorder="1" applyAlignment="1">
      <alignment vertical="center"/>
    </xf>
    <xf numFmtId="38" fontId="0" fillId="0" borderId="62" xfId="1" applyFont="1" applyBorder="1" applyAlignment="1">
      <alignment vertical="center"/>
    </xf>
    <xf numFmtId="182" fontId="0" fillId="0" borderId="58" xfId="1" applyNumberFormat="1" applyFont="1" applyBorder="1" applyAlignment="1">
      <alignment vertical="center"/>
    </xf>
    <xf numFmtId="38" fontId="0" fillId="0" borderId="67" xfId="1" applyFont="1" applyBorder="1" applyAlignment="1">
      <alignment vertical="center"/>
    </xf>
    <xf numFmtId="182" fontId="0" fillId="0" borderId="68" xfId="1" applyNumberFormat="1" applyFont="1" applyBorder="1" applyAlignment="1">
      <alignment vertical="center"/>
    </xf>
    <xf numFmtId="38" fontId="0" fillId="0" borderId="67" xfId="1" applyFont="1" applyFill="1" applyBorder="1" applyAlignment="1">
      <alignment vertical="center" shrinkToFit="1"/>
    </xf>
    <xf numFmtId="182" fontId="0" fillId="0" borderId="68" xfId="1" applyNumberFormat="1" applyFont="1" applyFill="1" applyBorder="1" applyAlignment="1">
      <alignment horizontal="center" vertical="center" shrinkToFit="1"/>
    </xf>
    <xf numFmtId="183" fontId="0" fillId="0" borderId="0" xfId="0" applyNumberFormat="1" applyAlignment="1">
      <alignment horizontal="center" vertical="center" shrinkToFit="1"/>
    </xf>
    <xf numFmtId="38" fontId="0" fillId="0" borderId="73" xfId="1" applyFont="1" applyFill="1" applyBorder="1" applyAlignment="1">
      <alignment vertical="center" shrinkToFit="1"/>
    </xf>
    <xf numFmtId="182" fontId="0" fillId="0" borderId="74" xfId="1" applyNumberFormat="1" applyFont="1" applyFill="1" applyBorder="1" applyAlignment="1">
      <alignment vertical="center" shrinkToFit="1"/>
    </xf>
    <xf numFmtId="38" fontId="0" fillId="0" borderId="62" xfId="1" applyFont="1" applyFill="1" applyBorder="1" applyAlignment="1">
      <alignment vertical="center" shrinkToFit="1"/>
    </xf>
    <xf numFmtId="182" fontId="0" fillId="0" borderId="76" xfId="1" applyNumberFormat="1" applyFont="1" applyFill="1" applyBorder="1" applyAlignment="1">
      <alignment vertical="center" shrinkToFit="1"/>
    </xf>
    <xf numFmtId="182" fontId="0" fillId="0" borderId="10" xfId="1" applyNumberFormat="1" applyFont="1" applyBorder="1" applyAlignment="1">
      <alignment vertical="center"/>
    </xf>
    <xf numFmtId="182" fontId="0" fillId="0" borderId="82" xfId="1" applyNumberFormat="1" applyFont="1" applyBorder="1" applyAlignment="1">
      <alignment vertical="center"/>
    </xf>
    <xf numFmtId="38" fontId="0" fillId="0" borderId="85" xfId="1" applyFont="1" applyFill="1" applyBorder="1" applyAlignment="1">
      <alignment vertical="center" shrinkToFit="1"/>
    </xf>
    <xf numFmtId="182" fontId="0" fillId="0" borderId="86" xfId="1" applyNumberFormat="1" applyFont="1" applyFill="1" applyBorder="1" applyAlignment="1">
      <alignment vertical="center" shrinkToFit="1"/>
    </xf>
    <xf numFmtId="38" fontId="0" fillId="0" borderId="88" xfId="1" applyFont="1" applyBorder="1" applyAlignment="1">
      <alignment vertical="center"/>
    </xf>
    <xf numFmtId="182" fontId="0" fillId="0" borderId="63" xfId="1" applyNumberFormat="1" applyFont="1" applyBorder="1" applyAlignment="1">
      <alignment vertical="center"/>
    </xf>
    <xf numFmtId="182" fontId="0" fillId="0" borderId="90" xfId="1" applyNumberFormat="1" applyFont="1" applyFill="1" applyBorder="1" applyAlignment="1">
      <alignment vertical="center" shrinkToFit="1"/>
    </xf>
    <xf numFmtId="182" fontId="0" fillId="0" borderId="68" xfId="1" applyNumberFormat="1" applyFont="1" applyFill="1" applyBorder="1" applyAlignment="1">
      <alignment horizontal="right" vertical="center" shrinkToFit="1"/>
    </xf>
    <xf numFmtId="38" fontId="0" fillId="0" borderId="13" xfId="1" applyFont="1" applyBorder="1" applyAlignment="1">
      <alignment vertical="center"/>
    </xf>
    <xf numFmtId="182" fontId="0" fillId="0" borderId="54" xfId="1" applyNumberFormat="1" applyFont="1" applyBorder="1" applyAlignment="1">
      <alignment vertical="center"/>
    </xf>
    <xf numFmtId="38" fontId="0" fillId="0" borderId="47" xfId="1" applyFont="1" applyBorder="1" applyAlignment="1">
      <alignment vertical="center"/>
    </xf>
    <xf numFmtId="182" fontId="0" fillId="0" borderId="48" xfId="1" applyNumberFormat="1" applyFont="1" applyBorder="1" applyAlignment="1">
      <alignment vertical="center"/>
    </xf>
    <xf numFmtId="38" fontId="0" fillId="0" borderId="47" xfId="1" applyFont="1" applyFill="1" applyBorder="1" applyAlignment="1">
      <alignment vertical="center" shrinkToFit="1"/>
    </xf>
    <xf numFmtId="182" fontId="0" fillId="0" borderId="48" xfId="1" applyNumberFormat="1" applyFont="1" applyFill="1" applyBorder="1" applyAlignment="1">
      <alignment vertical="center" shrinkToFit="1"/>
    </xf>
    <xf numFmtId="183" fontId="0" fillId="0" borderId="0" xfId="0" applyNumberFormat="1" applyAlignment="1">
      <alignment horizontal="right" vertical="center" shrinkToFit="1"/>
    </xf>
    <xf numFmtId="38" fontId="0" fillId="0" borderId="0" xfId="1" applyFont="1" applyBorder="1" applyAlignment="1">
      <alignment vertical="center"/>
    </xf>
    <xf numFmtId="38" fontId="0" fillId="0" borderId="95" xfId="1" applyFont="1" applyBorder="1" applyAlignment="1">
      <alignment vertical="center"/>
    </xf>
    <xf numFmtId="38" fontId="0" fillId="0" borderId="96" xfId="1" applyFont="1" applyFill="1" applyBorder="1" applyAlignment="1">
      <alignment vertical="center" shrinkToFit="1"/>
    </xf>
    <xf numFmtId="182" fontId="0" fillId="0" borderId="97" xfId="1" applyNumberFormat="1" applyFont="1" applyBorder="1" applyAlignment="1">
      <alignment vertical="center"/>
    </xf>
    <xf numFmtId="182" fontId="0" fillId="0" borderId="101" xfId="1" applyNumberFormat="1" applyFont="1" applyBorder="1" applyAlignment="1">
      <alignment vertical="center"/>
    </xf>
    <xf numFmtId="182" fontId="0" fillId="0" borderId="39" xfId="1" applyNumberFormat="1" applyFont="1" applyBorder="1" applyAlignment="1">
      <alignment vertical="center"/>
    </xf>
    <xf numFmtId="38" fontId="0" fillId="0" borderId="0" xfId="1" applyFont="1" applyFill="1" applyBorder="1" applyAlignment="1">
      <alignment vertical="center"/>
    </xf>
    <xf numFmtId="182" fontId="0" fillId="0" borderId="0" xfId="1" applyNumberFormat="1" applyFont="1" applyFill="1" applyBorder="1" applyAlignment="1">
      <alignment vertical="center"/>
    </xf>
    <xf numFmtId="38" fontId="0" fillId="0" borderId="59" xfId="1" applyFont="1" applyBorder="1" applyAlignment="1">
      <alignment vertical="center"/>
    </xf>
    <xf numFmtId="38" fontId="0" fillId="0" borderId="60" xfId="1" applyFont="1" applyBorder="1" applyAlignment="1">
      <alignment vertical="center"/>
    </xf>
    <xf numFmtId="38" fontId="0" fillId="0" borderId="103" xfId="1" applyFont="1" applyBorder="1" applyAlignment="1">
      <alignment vertical="center"/>
    </xf>
    <xf numFmtId="182" fontId="0" fillId="0" borderId="104" xfId="1" applyNumberFormat="1" applyFont="1" applyBorder="1" applyAlignment="1">
      <alignment vertical="center"/>
    </xf>
    <xf numFmtId="38" fontId="0" fillId="0" borderId="64" xfId="1" applyFont="1" applyBorder="1" applyAlignment="1">
      <alignment vertical="center"/>
    </xf>
    <xf numFmtId="38" fontId="0" fillId="0" borderId="65" xfId="1" applyFont="1" applyBorder="1" applyAlignment="1">
      <alignment vertical="center"/>
    </xf>
    <xf numFmtId="38" fontId="0" fillId="0" borderId="71" xfId="1" applyFont="1" applyBorder="1" applyAlignment="1">
      <alignment vertical="center"/>
    </xf>
    <xf numFmtId="38" fontId="0" fillId="0" borderId="83" xfId="1" applyFont="1" applyBorder="1" applyAlignment="1">
      <alignment vertical="center"/>
    </xf>
    <xf numFmtId="182" fontId="0" fillId="0" borderId="98" xfId="1" applyNumberFormat="1" applyFont="1" applyBorder="1" applyAlignment="1">
      <alignment vertical="center"/>
    </xf>
    <xf numFmtId="38" fontId="0" fillId="0" borderId="53" xfId="1" applyFont="1" applyBorder="1" applyAlignment="1">
      <alignment vertical="center"/>
    </xf>
    <xf numFmtId="38" fontId="0" fillId="0" borderId="100" xfId="1" applyFont="1" applyBorder="1" applyAlignment="1">
      <alignment vertical="center"/>
    </xf>
    <xf numFmtId="38" fontId="0" fillId="0" borderId="15" xfId="1" applyFont="1" applyBorder="1" applyAlignment="1">
      <alignment vertical="center"/>
    </xf>
    <xf numFmtId="38" fontId="0" fillId="0" borderId="14" xfId="1" applyFont="1" applyBorder="1" applyAlignment="1">
      <alignment vertical="center"/>
    </xf>
    <xf numFmtId="38" fontId="0" fillId="0" borderId="44" xfId="1" applyFont="1" applyBorder="1" applyAlignment="1">
      <alignment vertical="center"/>
    </xf>
    <xf numFmtId="182" fontId="0" fillId="0" borderId="41" xfId="1" applyNumberFormat="1" applyFont="1" applyBorder="1" applyAlignment="1">
      <alignment vertical="center"/>
    </xf>
    <xf numFmtId="40" fontId="0" fillId="0" borderId="18" xfId="1" applyNumberFormat="1" applyFont="1" applyBorder="1" applyAlignment="1">
      <alignment vertical="center"/>
    </xf>
    <xf numFmtId="182" fontId="0" fillId="0" borderId="19" xfId="1" applyNumberFormat="1" applyFont="1" applyFill="1" applyBorder="1" applyAlignment="1">
      <alignment vertical="center" shrinkToFit="1"/>
    </xf>
    <xf numFmtId="185" fontId="0" fillId="0" borderId="0" xfId="0" applyNumberFormat="1" applyAlignment="1">
      <alignment vertical="center"/>
    </xf>
    <xf numFmtId="180" fontId="0" fillId="0" borderId="26" xfId="1" applyNumberFormat="1" applyFont="1" applyFill="1" applyBorder="1" applyAlignment="1">
      <alignment vertical="center"/>
    </xf>
    <xf numFmtId="180" fontId="0" fillId="0" borderId="0" xfId="0" applyNumberFormat="1" applyAlignment="1">
      <alignment vertical="center"/>
    </xf>
    <xf numFmtId="38" fontId="0" fillId="0" borderId="4" xfId="1" applyFont="1" applyBorder="1" applyAlignment="1">
      <alignment vertical="center"/>
    </xf>
    <xf numFmtId="38" fontId="0" fillId="0" borderId="4" xfId="1" applyFont="1" applyFill="1" applyBorder="1" applyAlignment="1">
      <alignment vertical="center" shrinkToFit="1"/>
    </xf>
    <xf numFmtId="38" fontId="0" fillId="0" borderId="3" xfId="1" applyFont="1" applyFill="1" applyBorder="1" applyAlignment="1">
      <alignment horizontal="center" vertical="center" shrinkToFit="1"/>
    </xf>
    <xf numFmtId="183" fontId="0" fillId="0" borderId="0" xfId="1" applyNumberFormat="1" applyFont="1" applyFill="1" applyBorder="1" applyAlignment="1">
      <alignment horizontal="center" vertical="center" shrinkToFit="1"/>
    </xf>
    <xf numFmtId="38" fontId="0" fillId="0" borderId="109" xfId="1" applyFont="1" applyBorder="1" applyAlignment="1">
      <alignment vertical="center"/>
    </xf>
    <xf numFmtId="38" fontId="0" fillId="0" borderId="109" xfId="1" applyFont="1" applyFill="1" applyBorder="1" applyAlignment="1">
      <alignment vertical="center" shrinkToFit="1"/>
    </xf>
    <xf numFmtId="38" fontId="0" fillId="0" borderId="82" xfId="1" applyFont="1" applyFill="1" applyBorder="1" applyAlignment="1">
      <alignment horizontal="center" vertical="center" shrinkToFit="1"/>
    </xf>
    <xf numFmtId="183" fontId="0" fillId="0" borderId="0" xfId="1" applyNumberFormat="1" applyFont="1" applyFill="1" applyBorder="1" applyAlignment="1">
      <alignment vertical="center" shrinkToFit="1"/>
    </xf>
    <xf numFmtId="38" fontId="0" fillId="0" borderId="71" xfId="1" applyFont="1" applyFill="1" applyBorder="1" applyAlignment="1">
      <alignment vertical="center" shrinkToFit="1"/>
    </xf>
    <xf numFmtId="38" fontId="0" fillId="0" borderId="70" xfId="1" applyFont="1" applyFill="1" applyBorder="1" applyAlignment="1">
      <alignment horizontal="center" vertical="center" shrinkToFit="1"/>
    </xf>
    <xf numFmtId="38" fontId="0" fillId="0" borderId="11" xfId="1" applyFont="1" applyBorder="1" applyAlignment="1">
      <alignment vertical="center"/>
    </xf>
    <xf numFmtId="182" fontId="0" fillId="0" borderId="70" xfId="1" applyNumberFormat="1" applyFont="1" applyFill="1" applyBorder="1" applyAlignment="1">
      <alignment vertical="center" shrinkToFit="1"/>
    </xf>
    <xf numFmtId="38" fontId="0" fillId="0" borderId="59" xfId="1" applyFont="1" applyFill="1" applyBorder="1" applyAlignment="1">
      <alignment vertical="center" shrinkToFit="1"/>
    </xf>
    <xf numFmtId="38" fontId="0" fillId="0" borderId="76" xfId="1" applyFont="1" applyFill="1" applyBorder="1" applyAlignment="1">
      <alignment horizontal="center" vertical="center" shrinkToFit="1"/>
    </xf>
    <xf numFmtId="182" fontId="0" fillId="0" borderId="82" xfId="1" applyNumberFormat="1" applyFont="1" applyFill="1" applyBorder="1" applyAlignment="1">
      <alignment horizontal="right" vertical="center" shrinkToFit="1"/>
    </xf>
    <xf numFmtId="182" fontId="0" fillId="0" borderId="70" xfId="1" applyNumberFormat="1" applyFont="1" applyFill="1" applyBorder="1" applyAlignment="1">
      <alignment horizontal="right" vertical="center" shrinkToFit="1"/>
    </xf>
    <xf numFmtId="38" fontId="0" fillId="0" borderId="15" xfId="1" applyFont="1" applyFill="1" applyBorder="1" applyAlignment="1">
      <alignment vertical="center" shrinkToFit="1"/>
    </xf>
    <xf numFmtId="38" fontId="0" fillId="0" borderId="101" xfId="1" applyFont="1" applyFill="1" applyBorder="1" applyAlignment="1">
      <alignment horizontal="center" vertical="center" shrinkToFit="1"/>
    </xf>
    <xf numFmtId="38" fontId="0" fillId="0" borderId="42" xfId="1" applyFont="1" applyFill="1" applyBorder="1" applyAlignment="1">
      <alignment vertical="center" shrinkToFit="1"/>
    </xf>
    <xf numFmtId="38" fontId="0" fillId="0" borderId="41" xfId="1" applyFont="1" applyFill="1" applyBorder="1" applyAlignment="1">
      <alignment horizontal="center" vertical="center" shrinkToFit="1"/>
    </xf>
    <xf numFmtId="180" fontId="0" fillId="0" borderId="107" xfId="1" applyNumberFormat="1" applyFont="1" applyFill="1" applyBorder="1" applyAlignment="1">
      <alignment vertical="center" shrinkToFit="1"/>
    </xf>
    <xf numFmtId="182" fontId="0" fillId="0" borderId="106" xfId="1" applyNumberFormat="1" applyFont="1" applyFill="1" applyBorder="1" applyAlignment="1">
      <alignment vertical="center" shrinkToFit="1"/>
    </xf>
    <xf numFmtId="0" fontId="4" fillId="0" borderId="0" xfId="0" applyFont="1" applyAlignment="1">
      <alignment vertical="center"/>
    </xf>
    <xf numFmtId="38" fontId="0" fillId="0" borderId="0" xfId="1" applyFont="1" applyFill="1" applyAlignment="1">
      <alignment vertical="center"/>
    </xf>
    <xf numFmtId="180" fontId="0" fillId="0" borderId="0" xfId="0" applyNumberFormat="1" applyAlignment="1">
      <alignment horizontal="center" vertical="center"/>
    </xf>
    <xf numFmtId="0" fontId="11" fillId="0" borderId="0" xfId="0" applyFont="1"/>
    <xf numFmtId="0" fontId="12" fillId="0" borderId="0" xfId="0" applyFont="1"/>
    <xf numFmtId="0" fontId="6" fillId="0" borderId="0" xfId="0" applyFont="1"/>
    <xf numFmtId="38" fontId="0" fillId="0" borderId="56" xfId="1" applyFont="1" applyBorder="1" applyAlignment="1">
      <alignment vertical="center"/>
    </xf>
    <xf numFmtId="38" fontId="0" fillId="0" borderId="57" xfId="1" applyFont="1" applyBorder="1" applyAlignment="1">
      <alignment vertical="center"/>
    </xf>
    <xf numFmtId="38" fontId="0" fillId="0" borderId="29" xfId="1" applyFont="1" applyBorder="1" applyAlignment="1">
      <alignment vertical="center"/>
    </xf>
    <xf numFmtId="38" fontId="0" fillId="0" borderId="31" xfId="1" applyFont="1" applyBorder="1" applyAlignment="1">
      <alignment vertical="center"/>
    </xf>
    <xf numFmtId="38" fontId="0" fillId="0" borderId="54" xfId="1" applyFont="1" applyBorder="1" applyAlignment="1">
      <alignment vertical="center"/>
    </xf>
    <xf numFmtId="38" fontId="0" fillId="0" borderId="20" xfId="1" applyFont="1" applyBorder="1" applyAlignment="1">
      <alignment vertical="center"/>
    </xf>
    <xf numFmtId="38" fontId="0" fillId="0" borderId="106" xfId="1" applyFont="1" applyBorder="1" applyAlignment="1">
      <alignment vertical="center"/>
    </xf>
    <xf numFmtId="0" fontId="7" fillId="0" borderId="0" xfId="0" applyFont="1" applyAlignment="1">
      <alignment horizontal="right"/>
    </xf>
    <xf numFmtId="38" fontId="0" fillId="0" borderId="15" xfId="1" applyFont="1" applyFill="1" applyBorder="1" applyAlignment="1">
      <alignment vertical="center"/>
    </xf>
    <xf numFmtId="38" fontId="0" fillId="0" borderId="30" xfId="1" applyFont="1" applyFill="1" applyBorder="1" applyAlignment="1">
      <alignment horizontal="right" vertical="center"/>
    </xf>
    <xf numFmtId="38" fontId="0" fillId="0" borderId="31" xfId="1" applyFont="1" applyFill="1" applyBorder="1" applyAlignment="1">
      <alignment horizontal="right" vertical="center"/>
    </xf>
    <xf numFmtId="38" fontId="0" fillId="0" borderId="11" xfId="1" applyFont="1" applyFill="1" applyBorder="1" applyAlignment="1">
      <alignment vertical="center"/>
    </xf>
    <xf numFmtId="38" fontId="0" fillId="0" borderId="12" xfId="1" applyFont="1" applyFill="1" applyBorder="1" applyAlignment="1">
      <alignment horizontal="right" vertical="center"/>
    </xf>
    <xf numFmtId="38" fontId="0" fillId="0" borderId="16" xfId="1" applyFont="1" applyFill="1" applyBorder="1" applyAlignment="1">
      <alignment horizontal="right" vertical="center"/>
    </xf>
    <xf numFmtId="38" fontId="0" fillId="0" borderId="118" xfId="1" applyFont="1" applyFill="1" applyBorder="1" applyAlignment="1">
      <alignment vertical="center"/>
    </xf>
    <xf numFmtId="38" fontId="0" fillId="0" borderId="38" xfId="1" applyFont="1" applyFill="1" applyBorder="1" applyAlignment="1">
      <alignment horizontal="right" vertical="center"/>
    </xf>
    <xf numFmtId="38" fontId="0" fillId="0" borderId="39" xfId="1" applyFont="1" applyFill="1" applyBorder="1" applyAlignment="1">
      <alignment horizontal="right" vertical="center"/>
    </xf>
    <xf numFmtId="38" fontId="0" fillId="0" borderId="101" xfId="1" applyFont="1" applyBorder="1" applyAlignment="1">
      <alignment vertical="center"/>
    </xf>
    <xf numFmtId="38" fontId="0" fillId="0" borderId="10" xfId="1" applyFont="1" applyBorder="1" applyAlignment="1">
      <alignment vertical="center"/>
    </xf>
    <xf numFmtId="38" fontId="0" fillId="0" borderId="29" xfId="1" applyFont="1" applyFill="1" applyBorder="1" applyAlignment="1">
      <alignment vertical="center"/>
    </xf>
    <xf numFmtId="38" fontId="0" fillId="0" borderId="30" xfId="1" applyFont="1" applyFill="1" applyBorder="1" applyAlignment="1">
      <alignment vertical="center"/>
    </xf>
    <xf numFmtId="38" fontId="0" fillId="0" borderId="31" xfId="1" applyFont="1" applyFill="1" applyBorder="1" applyAlignment="1">
      <alignment vertical="center"/>
    </xf>
    <xf numFmtId="38" fontId="0" fillId="0" borderId="52" xfId="1" applyFont="1" applyFill="1" applyBorder="1" applyAlignment="1">
      <alignment vertical="center"/>
    </xf>
    <xf numFmtId="38" fontId="0" fillId="0" borderId="12" xfId="1" applyFont="1" applyFill="1" applyBorder="1" applyAlignment="1">
      <alignment vertical="center"/>
    </xf>
    <xf numFmtId="38" fontId="0" fillId="0" borderId="16" xfId="1" applyFont="1" applyFill="1" applyBorder="1" applyAlignment="1">
      <alignment vertical="center"/>
    </xf>
    <xf numFmtId="38" fontId="0" fillId="0" borderId="100" xfId="1" applyFont="1" applyFill="1" applyBorder="1" applyAlignment="1">
      <alignment vertical="center"/>
    </xf>
    <xf numFmtId="38" fontId="0" fillId="0" borderId="13" xfId="1" applyFont="1" applyFill="1" applyBorder="1" applyAlignment="1">
      <alignment vertical="center"/>
    </xf>
    <xf numFmtId="38" fontId="0" fillId="0" borderId="54" xfId="1" applyFont="1" applyFill="1" applyBorder="1" applyAlignment="1">
      <alignment vertical="center"/>
    </xf>
    <xf numFmtId="38" fontId="0" fillId="0" borderId="53" xfId="4" applyFont="1" applyBorder="1" applyAlignment="1">
      <alignment vertical="center"/>
    </xf>
    <xf numFmtId="38" fontId="0" fillId="0" borderId="13" xfId="4" applyFont="1" applyBorder="1" applyAlignment="1">
      <alignment vertical="center"/>
    </xf>
    <xf numFmtId="38" fontId="0" fillId="0" borderId="97" xfId="4" applyFont="1" applyBorder="1" applyAlignment="1">
      <alignment vertical="center"/>
    </xf>
    <xf numFmtId="38" fontId="15" fillId="0" borderId="0" xfId="6" applyFont="1" applyBorder="1" applyAlignment="1">
      <alignment horizontal="center"/>
    </xf>
    <xf numFmtId="38" fontId="16" fillId="0" borderId="0" xfId="6" applyFont="1" applyBorder="1" applyAlignment="1">
      <alignment horizontal="center"/>
    </xf>
    <xf numFmtId="0" fontId="9" fillId="0" borderId="0" xfId="5" applyAlignment="1"/>
    <xf numFmtId="0" fontId="9" fillId="0" borderId="0" xfId="5">
      <alignment vertical="center"/>
    </xf>
    <xf numFmtId="187" fontId="15" fillId="0" borderId="56" xfId="6" applyNumberFormat="1" applyFont="1" applyFill="1" applyBorder="1" applyAlignment="1">
      <alignment horizontal="right" vertical="center"/>
    </xf>
    <xf numFmtId="187" fontId="15" fillId="0" borderId="6" xfId="6" applyNumberFormat="1" applyFont="1" applyFill="1" applyBorder="1" applyAlignment="1">
      <alignment horizontal="right" vertical="center"/>
    </xf>
    <xf numFmtId="187" fontId="15" fillId="0" borderId="27" xfId="6" applyNumberFormat="1" applyFont="1" applyFill="1" applyBorder="1" applyAlignment="1">
      <alignment horizontal="right" vertical="center"/>
    </xf>
    <xf numFmtId="187" fontId="15" fillId="0" borderId="57" xfId="6" applyNumberFormat="1" applyFont="1" applyFill="1" applyBorder="1" applyAlignment="1">
      <alignment horizontal="right" vertical="center"/>
    </xf>
    <xf numFmtId="187" fontId="15" fillId="0" borderId="48" xfId="6" applyNumberFormat="1" applyFont="1" applyFill="1" applyBorder="1" applyAlignment="1">
      <alignment horizontal="right" vertical="center"/>
    </xf>
    <xf numFmtId="187" fontId="15" fillId="0" borderId="30" xfId="6" applyNumberFormat="1" applyFont="1" applyFill="1" applyBorder="1" applyAlignment="1">
      <alignment horizontal="right" vertical="center"/>
    </xf>
    <xf numFmtId="187" fontId="15" fillId="0" borderId="31" xfId="6" applyNumberFormat="1" applyFont="1" applyFill="1" applyBorder="1" applyAlignment="1">
      <alignment horizontal="right" vertical="center"/>
    </xf>
    <xf numFmtId="187" fontId="15" fillId="0" borderId="129" xfId="6" applyNumberFormat="1" applyFont="1" applyFill="1" applyBorder="1" applyAlignment="1">
      <alignment horizontal="right" vertical="center"/>
    </xf>
    <xf numFmtId="187" fontId="15" fillId="0" borderId="130" xfId="6" applyNumberFormat="1" applyFont="1" applyFill="1" applyBorder="1" applyAlignment="1">
      <alignment horizontal="right" vertical="center"/>
    </xf>
    <xf numFmtId="187" fontId="15" fillId="0" borderId="47" xfId="6" applyNumberFormat="1" applyFont="1" applyFill="1" applyBorder="1" applyAlignment="1">
      <alignment horizontal="right" vertical="center"/>
    </xf>
    <xf numFmtId="187" fontId="15" fillId="0" borderId="138" xfId="6" applyNumberFormat="1" applyFont="1" applyFill="1" applyBorder="1" applyAlignment="1">
      <alignment horizontal="right" vertical="center"/>
    </xf>
    <xf numFmtId="187" fontId="15" fillId="0" borderId="13" xfId="6" applyNumberFormat="1" applyFont="1" applyFill="1" applyBorder="1" applyAlignment="1">
      <alignment horizontal="right" vertical="center"/>
    </xf>
    <xf numFmtId="187" fontId="15" fillId="0" borderId="54" xfId="6" applyNumberFormat="1" applyFont="1" applyFill="1" applyBorder="1" applyAlignment="1">
      <alignment horizontal="right" vertical="center"/>
    </xf>
    <xf numFmtId="187" fontId="15" fillId="0" borderId="38" xfId="6" applyNumberFormat="1" applyFont="1" applyFill="1" applyBorder="1" applyAlignment="1">
      <alignment horizontal="right" vertical="center"/>
    </xf>
    <xf numFmtId="187" fontId="15" fillId="0" borderId="39" xfId="6" applyNumberFormat="1" applyFont="1" applyFill="1" applyBorder="1" applyAlignment="1">
      <alignment horizontal="right" vertical="center"/>
    </xf>
    <xf numFmtId="0" fontId="15" fillId="0" borderId="0" xfId="0" applyFont="1"/>
    <xf numFmtId="0" fontId="14" fillId="0" borderId="0" xfId="0" applyFont="1" applyAlignment="1">
      <alignment vertical="center"/>
    </xf>
    <xf numFmtId="0" fontId="15" fillId="0" borderId="0" xfId="0" applyFont="1" applyAlignment="1">
      <alignment vertical="center"/>
    </xf>
    <xf numFmtId="0" fontId="14" fillId="0" borderId="0" xfId="7" applyFont="1">
      <alignment vertical="center"/>
    </xf>
    <xf numFmtId="0" fontId="24" fillId="0" borderId="0" xfId="7" applyFont="1">
      <alignment vertical="center"/>
    </xf>
    <xf numFmtId="0" fontId="21" fillId="0" borderId="0" xfId="7" applyFont="1">
      <alignment vertical="center"/>
    </xf>
    <xf numFmtId="0" fontId="15" fillId="4" borderId="28" xfId="8" applyFont="1" applyFill="1" applyBorder="1" applyAlignment="1">
      <alignment horizontal="center" vertical="center" wrapText="1" readingOrder="1"/>
    </xf>
    <xf numFmtId="0" fontId="15" fillId="4" borderId="143" xfId="8" applyFont="1" applyFill="1" applyBorder="1" applyAlignment="1">
      <alignment horizontal="center" vertical="center" wrapText="1" readingOrder="1"/>
    </xf>
    <xf numFmtId="0" fontId="15" fillId="4" borderId="146" xfId="8" applyFont="1" applyFill="1" applyBorder="1" applyAlignment="1">
      <alignment horizontal="center" vertical="center" wrapText="1" readingOrder="1"/>
    </xf>
    <xf numFmtId="0" fontId="15" fillId="4" borderId="148" xfId="8" applyFont="1" applyFill="1" applyBorder="1" applyAlignment="1">
      <alignment horizontal="center" vertical="center" wrapText="1" readingOrder="1"/>
    </xf>
    <xf numFmtId="0" fontId="15" fillId="0" borderId="59" xfId="8" applyFont="1" applyBorder="1" applyAlignment="1">
      <alignment horizontal="center" vertical="top" wrapText="1" readingOrder="1"/>
    </xf>
    <xf numFmtId="0" fontId="15" fillId="0" borderId="62" xfId="8" applyFont="1" applyBorder="1" applyAlignment="1">
      <alignment horizontal="center" vertical="top" wrapText="1" readingOrder="1"/>
    </xf>
    <xf numFmtId="0" fontId="15" fillId="0" borderId="150" xfId="8" applyFont="1" applyBorder="1" applyAlignment="1">
      <alignment horizontal="center" vertical="top" wrapText="1" readingOrder="1"/>
    </xf>
    <xf numFmtId="188" fontId="15" fillId="0" borderId="151" xfId="8" applyNumberFormat="1" applyFont="1" applyBorder="1" applyAlignment="1">
      <alignment horizontal="right" vertical="top" wrapText="1" readingOrder="1"/>
    </xf>
    <xf numFmtId="186" fontId="15" fillId="0" borderId="71" xfId="8" applyNumberFormat="1" applyFont="1" applyBorder="1" applyAlignment="1">
      <alignment horizontal="center" vertical="top" wrapText="1" readingOrder="1"/>
    </xf>
    <xf numFmtId="186" fontId="15" fillId="0" borderId="47" xfId="8" applyNumberFormat="1" applyFont="1" applyBorder="1" applyAlignment="1">
      <alignment horizontal="center" vertical="top" wrapText="1" readingOrder="1"/>
    </xf>
    <xf numFmtId="186" fontId="15" fillId="0" borderId="153" xfId="8" applyNumberFormat="1" applyFont="1" applyBorder="1" applyAlignment="1">
      <alignment horizontal="center" vertical="top" wrapText="1" readingOrder="1"/>
    </xf>
    <xf numFmtId="188" fontId="15" fillId="8" borderId="154" xfId="8" applyNumberFormat="1" applyFont="1" applyFill="1" applyBorder="1" applyAlignment="1">
      <alignment horizontal="right" vertical="top" wrapText="1" readingOrder="1"/>
    </xf>
    <xf numFmtId="0" fontId="15" fillId="0" borderId="0" xfId="7" applyFont="1">
      <alignment vertical="center"/>
    </xf>
    <xf numFmtId="0" fontId="21" fillId="0" borderId="0" xfId="0" applyFont="1"/>
    <xf numFmtId="0" fontId="27" fillId="0" borderId="0" xfId="0" applyFont="1"/>
    <xf numFmtId="0" fontId="21" fillId="0" borderId="0" xfId="10" applyFont="1"/>
    <xf numFmtId="0" fontId="5" fillId="0" borderId="0" xfId="10" applyFont="1"/>
    <xf numFmtId="0" fontId="14" fillId="0" borderId="0" xfId="10" applyFont="1"/>
    <xf numFmtId="58" fontId="25" fillId="0" borderId="0" xfId="10" applyNumberFormat="1" applyFont="1" applyAlignment="1">
      <alignment horizontal="right"/>
    </xf>
    <xf numFmtId="0" fontId="14" fillId="0" borderId="9" xfId="10" applyFont="1" applyBorder="1" applyAlignment="1">
      <alignment vertical="center"/>
    </xf>
    <xf numFmtId="0" fontId="14" fillId="3" borderId="14" xfId="10" quotePrefix="1" applyFont="1" applyFill="1" applyBorder="1" applyAlignment="1">
      <alignment horizontal="centerContinuous" vertical="center"/>
    </xf>
    <xf numFmtId="0" fontId="14" fillId="3" borderId="33" xfId="10" applyFont="1" applyFill="1" applyBorder="1" applyAlignment="1">
      <alignment horizontal="centerContinuous"/>
    </xf>
    <xf numFmtId="0" fontId="14" fillId="3" borderId="15" xfId="10" applyFont="1" applyFill="1" applyBorder="1" applyAlignment="1">
      <alignment horizontal="centerContinuous"/>
    </xf>
    <xf numFmtId="0" fontId="14" fillId="0" borderId="9" xfId="10" applyFont="1" applyBorder="1"/>
    <xf numFmtId="0" fontId="30" fillId="3" borderId="60" xfId="10" applyFont="1" applyFill="1" applyBorder="1" applyAlignment="1">
      <alignment horizontal="centerContinuous" vertical="center"/>
    </xf>
    <xf numFmtId="0" fontId="30" fillId="3" borderId="114" xfId="10" applyFont="1" applyFill="1" applyBorder="1" applyAlignment="1">
      <alignment horizontal="centerContinuous" vertical="center"/>
    </xf>
    <xf numFmtId="0" fontId="14" fillId="3" borderId="60" xfId="10" quotePrefix="1" applyFont="1" applyFill="1" applyBorder="1" applyAlignment="1">
      <alignment horizontal="centerContinuous" vertical="center"/>
    </xf>
    <xf numFmtId="0" fontId="14" fillId="3" borderId="100" xfId="10" applyFont="1" applyFill="1" applyBorder="1" applyAlignment="1">
      <alignment horizontal="centerContinuous" vertical="center"/>
    </xf>
    <xf numFmtId="0" fontId="14" fillId="3" borderId="114" xfId="10" applyFont="1" applyFill="1" applyBorder="1" applyAlignment="1">
      <alignment vertical="center"/>
    </xf>
    <xf numFmtId="0" fontId="14" fillId="3" borderId="100" xfId="10" applyFont="1" applyFill="1" applyBorder="1" applyAlignment="1">
      <alignment vertical="center"/>
    </xf>
    <xf numFmtId="0" fontId="31" fillId="0" borderId="9" xfId="9" applyFont="1" applyBorder="1" applyAlignment="1">
      <alignment vertical="top" shrinkToFit="1"/>
    </xf>
    <xf numFmtId="0" fontId="14" fillId="3" borderId="53" xfId="10" applyFont="1" applyFill="1" applyBorder="1" applyAlignment="1">
      <alignment horizontal="center" vertical="center"/>
    </xf>
    <xf numFmtId="0" fontId="14" fillId="3" borderId="13" xfId="10" applyFont="1" applyFill="1" applyBorder="1"/>
    <xf numFmtId="0" fontId="14" fillId="3" borderId="13" xfId="10" applyFont="1" applyFill="1" applyBorder="1" applyAlignment="1">
      <alignment horizontal="center" vertical="center"/>
    </xf>
    <xf numFmtId="0" fontId="14" fillId="3" borderId="60" xfId="10" applyFont="1" applyFill="1" applyBorder="1"/>
    <xf numFmtId="0" fontId="14" fillId="3" borderId="100" xfId="10" applyFont="1" applyFill="1" applyBorder="1"/>
    <xf numFmtId="0" fontId="14" fillId="3" borderId="12" xfId="10" applyFont="1" applyFill="1" applyBorder="1" applyAlignment="1">
      <alignment horizontal="center" vertical="center"/>
    </xf>
    <xf numFmtId="0" fontId="14" fillId="3" borderId="54" xfId="10" applyFont="1" applyFill="1" applyBorder="1"/>
    <xf numFmtId="0" fontId="14" fillId="3" borderId="55" xfId="10" applyFont="1" applyFill="1" applyBorder="1" applyAlignment="1">
      <alignment horizontal="center" vertical="center"/>
    </xf>
    <xf numFmtId="0" fontId="14" fillId="3" borderId="44" xfId="10" applyFont="1" applyFill="1" applyBorder="1" applyAlignment="1">
      <alignment horizontal="center" vertical="center"/>
    </xf>
    <xf numFmtId="0" fontId="14" fillId="6" borderId="52" xfId="10" applyFont="1" applyFill="1" applyBorder="1" applyAlignment="1">
      <alignment horizontal="center" vertical="center"/>
    </xf>
    <xf numFmtId="0" fontId="14" fillId="6" borderId="48" xfId="10" applyFont="1" applyFill="1" applyBorder="1" applyAlignment="1">
      <alignment horizontal="center" vertical="center"/>
    </xf>
    <xf numFmtId="180" fontId="14" fillId="0" borderId="46" xfId="10" applyNumberFormat="1" applyFont="1" applyBorder="1" applyAlignment="1">
      <alignment vertical="center"/>
    </xf>
    <xf numFmtId="181" fontId="14" fillId="0" borderId="47" xfId="10" applyNumberFormat="1" applyFont="1" applyBorder="1" applyAlignment="1">
      <alignment vertical="center"/>
    </xf>
    <xf numFmtId="180" fontId="14" fillId="0" borderId="47" xfId="10" applyNumberFormat="1" applyFont="1" applyBorder="1" applyAlignment="1">
      <alignment vertical="center"/>
    </xf>
    <xf numFmtId="191" fontId="14" fillId="0" borderId="47" xfId="10" applyNumberFormat="1" applyFont="1" applyBorder="1" applyAlignment="1">
      <alignment vertical="center"/>
    </xf>
    <xf numFmtId="191" fontId="14" fillId="0" borderId="57" xfId="10" applyNumberFormat="1" applyFont="1" applyBorder="1" applyAlignment="1">
      <alignment vertical="center"/>
    </xf>
    <xf numFmtId="0" fontId="14" fillId="0" borderId="0" xfId="10" applyFont="1" applyAlignment="1">
      <alignment vertical="center"/>
    </xf>
    <xf numFmtId="0" fontId="14" fillId="6" borderId="31" xfId="10" applyFont="1" applyFill="1" applyBorder="1" applyAlignment="1">
      <alignment horizontal="center" vertical="center"/>
    </xf>
    <xf numFmtId="180" fontId="14" fillId="0" borderId="29" xfId="10" applyNumberFormat="1" applyFont="1" applyBorder="1" applyAlignment="1">
      <alignment vertical="center"/>
    </xf>
    <xf numFmtId="181" fontId="14" fillId="0" borderId="30" xfId="10" applyNumberFormat="1" applyFont="1" applyBorder="1" applyAlignment="1">
      <alignment vertical="center"/>
    </xf>
    <xf numFmtId="180" fontId="14" fillId="0" borderId="30" xfId="10" applyNumberFormat="1" applyFont="1" applyBorder="1" applyAlignment="1">
      <alignment vertical="center"/>
    </xf>
    <xf numFmtId="191" fontId="14" fillId="0" borderId="30" xfId="10" applyNumberFormat="1" applyFont="1" applyBorder="1" applyAlignment="1">
      <alignment vertical="center"/>
    </xf>
    <xf numFmtId="191" fontId="14" fillId="0" borderId="31" xfId="10" applyNumberFormat="1" applyFont="1" applyBorder="1" applyAlignment="1">
      <alignment vertical="center"/>
    </xf>
    <xf numFmtId="0" fontId="14" fillId="6" borderId="46" xfId="10" applyFont="1" applyFill="1" applyBorder="1" applyAlignment="1">
      <alignment horizontal="center" vertical="center"/>
    </xf>
    <xf numFmtId="180" fontId="14" fillId="7" borderId="29" xfId="10" applyNumberFormat="1" applyFont="1" applyFill="1" applyBorder="1" applyAlignment="1">
      <alignment vertical="center"/>
    </xf>
    <xf numFmtId="181" fontId="14" fillId="7" borderId="13" xfId="10" applyNumberFormat="1" applyFont="1" applyFill="1" applyBorder="1" applyAlignment="1">
      <alignment vertical="center"/>
    </xf>
    <xf numFmtId="180" fontId="14" fillId="7" borderId="30" xfId="10" applyNumberFormat="1" applyFont="1" applyFill="1" applyBorder="1" applyAlignment="1">
      <alignment vertical="center"/>
    </xf>
    <xf numFmtId="191" fontId="14" fillId="7" borderId="30" xfId="10" applyNumberFormat="1" applyFont="1" applyFill="1" applyBorder="1" applyAlignment="1">
      <alignment vertical="center"/>
    </xf>
    <xf numFmtId="191" fontId="14" fillId="7" borderId="31" xfId="10" applyNumberFormat="1" applyFont="1" applyFill="1" applyBorder="1" applyAlignment="1">
      <alignment vertical="center"/>
    </xf>
    <xf numFmtId="0" fontId="14" fillId="6" borderId="53" xfId="10" applyFont="1" applyFill="1" applyBorder="1" applyAlignment="1">
      <alignment horizontal="center" vertical="center"/>
    </xf>
    <xf numFmtId="0" fontId="14" fillId="6" borderId="55" xfId="10" applyFont="1" applyFill="1" applyBorder="1" applyAlignment="1">
      <alignment horizontal="center" vertical="center"/>
    </xf>
    <xf numFmtId="0" fontId="14" fillId="6" borderId="39" xfId="10" applyFont="1" applyFill="1" applyBorder="1" applyAlignment="1">
      <alignment horizontal="center" vertical="center"/>
    </xf>
    <xf numFmtId="180" fontId="14" fillId="7" borderId="38" xfId="10" applyNumberFormat="1" applyFont="1" applyFill="1" applyBorder="1" applyAlignment="1">
      <alignment vertical="center"/>
    </xf>
    <xf numFmtId="181" fontId="14" fillId="7" borderId="38" xfId="10" applyNumberFormat="1" applyFont="1" applyFill="1" applyBorder="1" applyAlignment="1">
      <alignment vertical="center"/>
    </xf>
    <xf numFmtId="191" fontId="14" fillId="7" borderId="38" xfId="10" applyNumberFormat="1" applyFont="1" applyFill="1" applyBorder="1" applyAlignment="1">
      <alignment vertical="center"/>
    </xf>
    <xf numFmtId="180" fontId="14" fillId="0" borderId="38" xfId="10" applyNumberFormat="1" applyFont="1" applyBorder="1" applyAlignment="1">
      <alignment vertical="center"/>
    </xf>
    <xf numFmtId="180" fontId="14" fillId="7" borderId="37" xfId="10" applyNumberFormat="1" applyFont="1" applyFill="1" applyBorder="1" applyAlignment="1">
      <alignment vertical="center"/>
    </xf>
    <xf numFmtId="191" fontId="14" fillId="7" borderId="39" xfId="10" applyNumberFormat="1" applyFont="1" applyFill="1" applyBorder="1" applyAlignment="1">
      <alignment vertical="center"/>
    </xf>
    <xf numFmtId="0" fontId="14" fillId="0" borderId="1" xfId="10" applyFont="1" applyBorder="1"/>
    <xf numFmtId="0" fontId="14" fillId="3" borderId="114" xfId="10" applyFont="1" applyFill="1" applyBorder="1" applyAlignment="1">
      <alignment horizontal="left"/>
    </xf>
    <xf numFmtId="0" fontId="14" fillId="3" borderId="100" xfId="10" applyFont="1" applyFill="1" applyBorder="1" applyAlignment="1">
      <alignment horizontal="left"/>
    </xf>
    <xf numFmtId="0" fontId="14" fillId="3" borderId="34" xfId="10" applyFont="1" applyFill="1" applyBorder="1" applyAlignment="1">
      <alignment vertical="center"/>
    </xf>
    <xf numFmtId="0" fontId="14" fillId="3" borderId="114" xfId="10" applyFont="1" applyFill="1" applyBorder="1" applyAlignment="1">
      <alignment horizontal="centerContinuous" vertical="center"/>
    </xf>
    <xf numFmtId="0" fontId="14" fillId="3" borderId="15" xfId="10" applyFont="1" applyFill="1" applyBorder="1" applyAlignment="1">
      <alignment horizontal="centerContinuous" vertical="center"/>
    </xf>
    <xf numFmtId="191" fontId="14" fillId="0" borderId="27" xfId="10" applyNumberFormat="1" applyFont="1" applyBorder="1" applyAlignment="1">
      <alignment vertical="center"/>
    </xf>
    <xf numFmtId="180" fontId="14" fillId="0" borderId="71" xfId="10" applyNumberFormat="1" applyFont="1" applyBorder="1" applyAlignment="1">
      <alignment vertical="center"/>
    </xf>
    <xf numFmtId="180" fontId="14" fillId="0" borderId="47" xfId="10" applyNumberFormat="1" applyFont="1" applyBorder="1" applyAlignment="1">
      <alignment horizontal="right" vertical="center"/>
    </xf>
    <xf numFmtId="180" fontId="14" fillId="0" borderId="57" xfId="10" applyNumberFormat="1" applyFont="1" applyBorder="1" applyAlignment="1">
      <alignment vertical="center"/>
    </xf>
    <xf numFmtId="180" fontId="14" fillId="0" borderId="0" xfId="10" applyNumberFormat="1" applyFont="1" applyAlignment="1">
      <alignment vertical="center"/>
    </xf>
    <xf numFmtId="180" fontId="14" fillId="0" borderId="15" xfId="10" applyNumberFormat="1" applyFont="1" applyBorder="1" applyAlignment="1">
      <alignment vertical="center"/>
    </xf>
    <xf numFmtId="180" fontId="14" fillId="0" borderId="30" xfId="10" applyNumberFormat="1" applyFont="1" applyBorder="1" applyAlignment="1">
      <alignment horizontal="right" vertical="center"/>
    </xf>
    <xf numFmtId="180" fontId="14" fillId="0" borderId="31" xfId="10" applyNumberFormat="1" applyFont="1" applyBorder="1" applyAlignment="1">
      <alignment vertical="center"/>
    </xf>
    <xf numFmtId="180" fontId="14" fillId="7" borderId="15" xfId="10" applyNumberFormat="1" applyFont="1" applyFill="1" applyBorder="1" applyAlignment="1">
      <alignment vertical="center"/>
    </xf>
    <xf numFmtId="180" fontId="14" fillId="7" borderId="30" xfId="10" applyNumberFormat="1" applyFont="1" applyFill="1" applyBorder="1" applyAlignment="1">
      <alignment horizontal="right" vertical="center"/>
    </xf>
    <xf numFmtId="180" fontId="14" fillId="7" borderId="31" xfId="10" applyNumberFormat="1" applyFont="1" applyFill="1" applyBorder="1" applyAlignment="1">
      <alignment vertical="center"/>
    </xf>
    <xf numFmtId="180" fontId="14" fillId="0" borderId="37" xfId="10" applyNumberFormat="1" applyFont="1" applyBorder="1" applyAlignment="1">
      <alignment vertical="center"/>
    </xf>
    <xf numFmtId="191" fontId="14" fillId="0" borderId="38" xfId="10" applyNumberFormat="1" applyFont="1" applyBorder="1" applyAlignment="1">
      <alignment vertical="center"/>
    </xf>
    <xf numFmtId="180" fontId="14" fillId="7" borderId="118" xfId="10" applyNumberFormat="1" applyFont="1" applyFill="1" applyBorder="1" applyAlignment="1">
      <alignment vertical="center"/>
    </xf>
    <xf numFmtId="180" fontId="14" fillId="7" borderId="38" xfId="10" applyNumberFormat="1" applyFont="1" applyFill="1" applyBorder="1" applyAlignment="1">
      <alignment horizontal="right" vertical="center"/>
    </xf>
    <xf numFmtId="180" fontId="14" fillId="7" borderId="39" xfId="10" applyNumberFormat="1" applyFont="1" applyFill="1" applyBorder="1" applyAlignment="1">
      <alignment vertical="center"/>
    </xf>
    <xf numFmtId="0" fontId="32" fillId="0" borderId="0" xfId="10" quotePrefix="1" applyFont="1"/>
    <xf numFmtId="0" fontId="14" fillId="3" borderId="13" xfId="10" applyFont="1" applyFill="1" applyBorder="1" applyAlignment="1">
      <alignment horizontal="center"/>
    </xf>
    <xf numFmtId="0" fontId="14" fillId="3" borderId="43" xfId="10" applyFont="1" applyFill="1" applyBorder="1" applyAlignment="1">
      <alignment horizontal="center" vertical="center"/>
    </xf>
    <xf numFmtId="191" fontId="14" fillId="0" borderId="83" xfId="10" applyNumberFormat="1" applyFont="1" applyBorder="1" applyAlignment="1">
      <alignment vertical="center"/>
    </xf>
    <xf numFmtId="0" fontId="14" fillId="0" borderId="0" xfId="9" applyFont="1"/>
    <xf numFmtId="0" fontId="15" fillId="3" borderId="20" xfId="0" applyFont="1" applyFill="1" applyBorder="1" applyAlignment="1">
      <alignment horizontal="center" vertical="center"/>
    </xf>
    <xf numFmtId="0" fontId="15" fillId="3" borderId="22" xfId="0" applyFont="1" applyFill="1" applyBorder="1" applyAlignment="1">
      <alignment horizontal="center" vertical="center"/>
    </xf>
    <xf numFmtId="0" fontId="15" fillId="4" borderId="106" xfId="0" applyFont="1" applyFill="1" applyBorder="1" applyAlignment="1">
      <alignment horizontal="center" vertical="center"/>
    </xf>
    <xf numFmtId="187" fontId="15" fillId="0" borderId="7" xfId="4" applyNumberFormat="1" applyFont="1" applyBorder="1" applyAlignment="1">
      <alignment horizontal="center" vertical="center"/>
    </xf>
    <xf numFmtId="187" fontId="15" fillId="0" borderId="6" xfId="4" applyNumberFormat="1" applyFont="1" applyBorder="1" applyAlignment="1">
      <alignment horizontal="center" vertical="center"/>
    </xf>
    <xf numFmtId="187" fontId="15" fillId="0" borderId="5" xfId="4" applyNumberFormat="1" applyFont="1" applyBorder="1" applyAlignment="1">
      <alignment horizontal="center" vertical="center"/>
    </xf>
    <xf numFmtId="187" fontId="15" fillId="0" borderId="57" xfId="4" applyNumberFormat="1" applyFont="1" applyBorder="1" applyAlignment="1">
      <alignment horizontal="center" vertical="center"/>
    </xf>
    <xf numFmtId="192" fontId="15" fillId="0" borderId="37" xfId="4" applyNumberFormat="1" applyFont="1" applyBorder="1" applyAlignment="1">
      <alignment horizontal="center" vertical="center"/>
    </xf>
    <xf numFmtId="190" fontId="15" fillId="0" borderId="42" xfId="0" applyNumberFormat="1" applyFont="1" applyBorder="1" applyAlignment="1">
      <alignment horizontal="center" vertical="center"/>
    </xf>
    <xf numFmtId="190" fontId="15" fillId="0" borderId="1" xfId="0" applyNumberFormat="1" applyFont="1" applyBorder="1" applyAlignment="1">
      <alignment horizontal="center" vertical="center"/>
    </xf>
    <xf numFmtId="190" fontId="15" fillId="0" borderId="16" xfId="0" applyNumberFormat="1" applyFont="1" applyBorder="1" applyAlignment="1">
      <alignment horizontal="center" vertical="center"/>
    </xf>
    <xf numFmtId="0" fontId="15" fillId="6" borderId="113" xfId="0" applyFont="1" applyFill="1" applyBorder="1" applyAlignment="1">
      <alignment horizontal="center" vertical="center"/>
    </xf>
    <xf numFmtId="0" fontId="15" fillId="4" borderId="22" xfId="0" applyFont="1" applyFill="1" applyBorder="1" applyAlignment="1">
      <alignment horizontal="center" vertical="center"/>
    </xf>
    <xf numFmtId="0" fontId="15" fillId="4" borderId="21" xfId="0" applyFont="1" applyFill="1" applyBorder="1" applyAlignment="1">
      <alignment horizontal="center" vertical="center"/>
    </xf>
    <xf numFmtId="0" fontId="15" fillId="4" borderId="112" xfId="0" applyFont="1" applyFill="1" applyBorder="1" applyAlignment="1">
      <alignment horizontal="center" vertical="center"/>
    </xf>
    <xf numFmtId="38" fontId="15" fillId="0" borderId="7" xfId="4" applyFont="1" applyBorder="1" applyAlignment="1">
      <alignment horizontal="center" vertical="center"/>
    </xf>
    <xf numFmtId="38" fontId="15" fillId="0" borderId="6" xfId="4" applyFont="1" applyBorder="1" applyAlignment="1">
      <alignment horizontal="center" vertical="center"/>
    </xf>
    <xf numFmtId="38" fontId="15" fillId="0" borderId="5" xfId="4" applyFont="1" applyBorder="1" applyAlignment="1">
      <alignment horizontal="center" vertical="center"/>
    </xf>
    <xf numFmtId="190" fontId="15" fillId="0" borderId="55" xfId="0" applyNumberFormat="1" applyFont="1" applyBorder="1" applyAlignment="1">
      <alignment horizontal="center" vertical="center"/>
    </xf>
    <xf numFmtId="0" fontId="25" fillId="0" borderId="0" xfId="0" applyFont="1"/>
    <xf numFmtId="0" fontId="15" fillId="6" borderId="123" xfId="0" applyFont="1" applyFill="1" applyBorder="1" applyAlignment="1">
      <alignment horizontal="center" vertical="center"/>
    </xf>
    <xf numFmtId="0" fontId="15" fillId="6" borderId="116" xfId="0" applyFont="1" applyFill="1" applyBorder="1" applyAlignment="1">
      <alignment horizontal="center" vertical="center"/>
    </xf>
    <xf numFmtId="0" fontId="15" fillId="6" borderId="122" xfId="0" applyFont="1" applyFill="1" applyBorder="1" applyAlignment="1">
      <alignment horizontal="center" vertical="center"/>
    </xf>
    <xf numFmtId="0" fontId="4" fillId="0" borderId="0" xfId="0" applyFont="1" applyAlignment="1">
      <alignment horizontal="center"/>
    </xf>
    <xf numFmtId="0" fontId="15" fillId="5" borderId="34" xfId="0" applyFont="1" applyFill="1" applyBorder="1" applyAlignment="1">
      <alignment horizontal="center" vertical="center"/>
    </xf>
    <xf numFmtId="0" fontId="15" fillId="5" borderId="32" xfId="0" applyFont="1" applyFill="1" applyBorder="1" applyAlignment="1">
      <alignment horizontal="center" vertical="center"/>
    </xf>
    <xf numFmtId="0" fontId="15" fillId="5" borderId="119" xfId="0" applyFont="1" applyFill="1" applyBorder="1" applyAlignment="1">
      <alignment horizontal="center" vertical="center"/>
    </xf>
    <xf numFmtId="0" fontId="15" fillId="5" borderId="115" xfId="0" applyFont="1" applyFill="1" applyBorder="1" applyAlignment="1">
      <alignment horizontal="center" vertical="center"/>
    </xf>
    <xf numFmtId="0" fontId="15" fillId="5" borderId="116" xfId="0" applyFont="1" applyFill="1" applyBorder="1" applyAlignment="1">
      <alignment horizontal="center" vertical="center"/>
    </xf>
    <xf numFmtId="0" fontId="15" fillId="0" borderId="0" xfId="0" applyFont="1" applyAlignment="1">
      <alignment horizontal="right" vertical="center"/>
    </xf>
    <xf numFmtId="0" fontId="15" fillId="3" borderId="35" xfId="0" applyFont="1" applyFill="1" applyBorder="1" applyAlignment="1">
      <alignment horizontal="center" vertical="center"/>
    </xf>
    <xf numFmtId="0" fontId="15" fillId="3" borderId="37" xfId="0" applyFont="1" applyFill="1" applyBorder="1" applyAlignment="1">
      <alignment horizontal="center" vertical="center"/>
    </xf>
    <xf numFmtId="0" fontId="13" fillId="3" borderId="118" xfId="0" applyFont="1" applyFill="1" applyBorder="1" applyAlignment="1">
      <alignment horizontal="center" vertical="center" shrinkToFit="1"/>
    </xf>
    <xf numFmtId="0" fontId="13" fillId="3" borderId="38" xfId="0" applyFont="1" applyFill="1" applyBorder="1" applyAlignment="1">
      <alignment horizontal="center" vertical="center" shrinkToFit="1"/>
    </xf>
    <xf numFmtId="0" fontId="13" fillId="3" borderId="39" xfId="0" applyFont="1" applyFill="1" applyBorder="1" applyAlignment="1">
      <alignment horizontal="center" vertical="center" shrinkToFit="1"/>
    </xf>
    <xf numFmtId="193" fontId="0" fillId="0" borderId="0" xfId="0" applyNumberFormat="1"/>
    <xf numFmtId="0" fontId="22" fillId="0" borderId="0" xfId="0" applyFont="1"/>
    <xf numFmtId="0" fontId="15" fillId="0" borderId="0" xfId="0" applyFont="1" applyAlignment="1">
      <alignment horizontal="left"/>
    </xf>
    <xf numFmtId="0" fontId="15" fillId="0" borderId="0" xfId="0" applyFont="1" applyAlignment="1">
      <alignment horizontal="center"/>
    </xf>
    <xf numFmtId="0" fontId="15" fillId="0" borderId="0" xfId="0" applyFont="1" applyAlignment="1">
      <alignment horizontal="center" wrapText="1"/>
    </xf>
    <xf numFmtId="0" fontId="6" fillId="0" borderId="0" xfId="0" applyFont="1" applyAlignment="1">
      <alignment horizontal="left" vertical="center"/>
    </xf>
    <xf numFmtId="0" fontId="6" fillId="0" borderId="0" xfId="0" applyFont="1" applyAlignment="1">
      <alignment vertical="center"/>
    </xf>
    <xf numFmtId="0" fontId="29" fillId="0" borderId="0" xfId="10" applyFont="1" applyAlignment="1">
      <alignment vertical="center"/>
    </xf>
    <xf numFmtId="192" fontId="22" fillId="0" borderId="0" xfId="0" applyNumberFormat="1" applyFont="1" applyAlignment="1">
      <alignment vertical="center"/>
    </xf>
    <xf numFmtId="0" fontId="4" fillId="0" borderId="0" xfId="0" applyFont="1" applyAlignment="1">
      <alignment horizontal="center" vertical="center"/>
    </xf>
    <xf numFmtId="0" fontId="21" fillId="0" borderId="0" xfId="0" applyFont="1" applyAlignment="1">
      <alignment vertical="center"/>
    </xf>
    <xf numFmtId="187" fontId="0" fillId="0" borderId="29" xfId="1" applyNumberFormat="1" applyFont="1" applyBorder="1" applyAlignment="1">
      <alignment vertical="center"/>
    </xf>
    <xf numFmtId="187" fontId="0" fillId="0" borderId="30" xfId="1" applyNumberFormat="1" applyFont="1" applyBorder="1" applyAlignment="1">
      <alignment vertical="center"/>
    </xf>
    <xf numFmtId="187" fontId="0" fillId="0" borderId="29" xfId="1" applyNumberFormat="1" applyFont="1" applyBorder="1" applyAlignment="1">
      <alignment horizontal="right" vertical="center"/>
    </xf>
    <xf numFmtId="187" fontId="0" fillId="0" borderId="30" xfId="1" applyNumberFormat="1" applyFont="1" applyBorder="1" applyAlignment="1">
      <alignment horizontal="right" vertical="center"/>
    </xf>
    <xf numFmtId="187" fontId="0" fillId="0" borderId="52" xfId="1" applyNumberFormat="1" applyFont="1" applyBorder="1" applyAlignment="1">
      <alignment horizontal="right" vertical="center"/>
    </xf>
    <xf numFmtId="187" fontId="0" fillId="0" borderId="12" xfId="1" applyNumberFormat="1" applyFont="1" applyBorder="1" applyAlignment="1">
      <alignment horizontal="right" vertical="center"/>
    </xf>
    <xf numFmtId="187" fontId="0" fillId="0" borderId="53" xfId="1" applyNumberFormat="1" applyFont="1" applyBorder="1" applyAlignment="1">
      <alignment horizontal="right" vertical="center"/>
    </xf>
    <xf numFmtId="187" fontId="0" fillId="0" borderId="13" xfId="1" applyNumberFormat="1" applyFont="1" applyBorder="1" applyAlignment="1">
      <alignment horizontal="right" vertical="center"/>
    </xf>
    <xf numFmtId="187" fontId="0" fillId="0" borderId="37" xfId="1" applyNumberFormat="1" applyFont="1" applyBorder="1" applyAlignment="1">
      <alignment horizontal="right" vertical="center"/>
    </xf>
    <xf numFmtId="187" fontId="0" fillId="0" borderId="38" xfId="1" applyNumberFormat="1" applyFont="1" applyBorder="1" applyAlignment="1">
      <alignment horizontal="right" vertical="center"/>
    </xf>
    <xf numFmtId="182" fontId="0" fillId="0" borderId="4" xfId="1" applyNumberFormat="1" applyFont="1" applyBorder="1" applyAlignment="1">
      <alignment vertical="center"/>
    </xf>
    <xf numFmtId="182" fontId="0" fillId="0" borderId="3" xfId="1" applyNumberFormat="1" applyFont="1" applyBorder="1" applyAlignment="1">
      <alignment vertical="center"/>
    </xf>
    <xf numFmtId="182" fontId="0" fillId="0" borderId="71" xfId="1" applyNumberFormat="1" applyFont="1" applyBorder="1" applyAlignment="1">
      <alignment vertical="center"/>
    </xf>
    <xf numFmtId="182" fontId="0" fillId="0" borderId="70" xfId="1" applyNumberFormat="1" applyFont="1" applyBorder="1" applyAlignment="1">
      <alignment vertical="center"/>
    </xf>
    <xf numFmtId="182" fontId="0" fillId="0" borderId="11" xfId="1" applyNumberFormat="1" applyFont="1" applyBorder="1" applyAlignment="1">
      <alignment vertical="center"/>
    </xf>
    <xf numFmtId="182" fontId="0" fillId="0" borderId="42" xfId="1" applyNumberFormat="1" applyFont="1" applyBorder="1" applyAlignment="1">
      <alignment vertical="center"/>
    </xf>
    <xf numFmtId="0" fontId="7" fillId="0" borderId="83" xfId="0" applyFont="1" applyBorder="1" applyAlignment="1">
      <alignment vertical="center"/>
    </xf>
    <xf numFmtId="0" fontId="17" fillId="0" borderId="0" xfId="5" applyFont="1" applyAlignment="1"/>
    <xf numFmtId="0" fontId="17" fillId="0" borderId="0" xfId="5" applyFont="1">
      <alignment vertical="center"/>
    </xf>
    <xf numFmtId="0" fontId="20" fillId="0" borderId="0" xfId="5" applyFont="1" applyAlignment="1">
      <alignment vertical="center" wrapText="1"/>
    </xf>
    <xf numFmtId="187" fontId="15" fillId="0" borderId="106" xfId="6" applyNumberFormat="1" applyFont="1" applyFill="1" applyBorder="1" applyAlignment="1">
      <alignment horizontal="right" vertical="center"/>
    </xf>
    <xf numFmtId="187" fontId="15" fillId="0" borderId="24" xfId="6" applyNumberFormat="1" applyFont="1" applyFill="1" applyBorder="1" applyAlignment="1">
      <alignment horizontal="right" vertical="center"/>
    </xf>
    <xf numFmtId="0" fontId="15" fillId="3" borderId="6" xfId="0" applyFont="1" applyFill="1" applyBorder="1" applyAlignment="1">
      <alignment horizontal="centerContinuous" vertical="center"/>
    </xf>
    <xf numFmtId="0" fontId="15" fillId="3" borderId="51" xfId="0" applyFont="1" applyFill="1" applyBorder="1" applyAlignment="1">
      <alignment horizontal="centerContinuous" vertical="center"/>
    </xf>
    <xf numFmtId="0" fontId="15" fillId="0" borderId="0" xfId="8" applyFont="1">
      <alignment vertical="center"/>
    </xf>
    <xf numFmtId="0" fontId="0" fillId="0" borderId="0" xfId="0"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Continuous" vertical="center"/>
    </xf>
    <xf numFmtId="0" fontId="15" fillId="3" borderId="42" xfId="0" applyFont="1" applyFill="1" applyBorder="1" applyAlignment="1">
      <alignment horizontal="center" vertical="center"/>
    </xf>
    <xf numFmtId="0" fontId="15" fillId="3" borderId="38" xfId="0" applyFont="1" applyFill="1" applyBorder="1" applyAlignment="1">
      <alignment horizontal="center" vertical="center" shrinkToFit="1"/>
    </xf>
    <xf numFmtId="0" fontId="15" fillId="3" borderId="41" xfId="0" applyFont="1" applyFill="1" applyBorder="1" applyAlignment="1">
      <alignment horizontal="center" vertical="center" shrinkToFit="1"/>
    </xf>
    <xf numFmtId="0" fontId="15" fillId="6" borderId="53" xfId="0" applyFont="1" applyFill="1" applyBorder="1"/>
    <xf numFmtId="38" fontId="15" fillId="0" borderId="53" xfId="1" applyFont="1" applyBorder="1" applyAlignment="1">
      <alignment vertical="center"/>
    </xf>
    <xf numFmtId="38" fontId="15" fillId="0" borderId="13" xfId="1" applyFont="1" applyBorder="1" applyAlignment="1">
      <alignment vertical="center"/>
    </xf>
    <xf numFmtId="190" fontId="15" fillId="0" borderId="13" xfId="0" applyNumberFormat="1" applyFont="1" applyBorder="1" applyAlignment="1">
      <alignment vertical="center"/>
    </xf>
    <xf numFmtId="190" fontId="15" fillId="0" borderId="60" xfId="0" applyNumberFormat="1" applyFont="1" applyBorder="1" applyAlignment="1">
      <alignment vertical="center"/>
    </xf>
    <xf numFmtId="38" fontId="15" fillId="0" borderId="114" xfId="1" applyFont="1" applyBorder="1" applyAlignment="1">
      <alignment vertical="center"/>
    </xf>
    <xf numFmtId="190" fontId="15" fillId="0" borderId="8" xfId="0" applyNumberFormat="1" applyFont="1" applyBorder="1" applyAlignment="1">
      <alignment vertical="center"/>
    </xf>
    <xf numFmtId="0" fontId="15" fillId="6" borderId="52" xfId="0" applyFont="1" applyFill="1" applyBorder="1"/>
    <xf numFmtId="38" fontId="15" fillId="0" borderId="46" xfId="1" applyFont="1" applyBorder="1" applyAlignment="1">
      <alignment vertical="center"/>
    </xf>
    <xf numFmtId="38" fontId="15" fillId="0" borderId="47" xfId="1" applyFont="1" applyBorder="1" applyAlignment="1">
      <alignment vertical="center"/>
    </xf>
    <xf numFmtId="190" fontId="15" fillId="0" borderId="47" xfId="0" applyNumberFormat="1" applyFont="1" applyBorder="1" applyAlignment="1">
      <alignment vertical="center"/>
    </xf>
    <xf numFmtId="190" fontId="15" fillId="0" borderId="83" xfId="0" applyNumberFormat="1" applyFont="1" applyBorder="1" applyAlignment="1">
      <alignment vertical="center"/>
    </xf>
    <xf numFmtId="38" fontId="15" fillId="0" borderId="24" xfId="1" applyFont="1" applyBorder="1" applyAlignment="1">
      <alignment vertical="center"/>
    </xf>
    <xf numFmtId="190" fontId="15" fillId="0" borderId="48" xfId="0" applyNumberFormat="1" applyFont="1" applyBorder="1" applyAlignment="1">
      <alignment vertical="center"/>
    </xf>
    <xf numFmtId="0" fontId="15" fillId="6" borderId="52" xfId="0" applyFont="1" applyFill="1" applyBorder="1" applyAlignment="1">
      <alignment horizontal="right"/>
    </xf>
    <xf numFmtId="38" fontId="15" fillId="0" borderId="71" xfId="1" applyFont="1" applyBorder="1" applyAlignment="1">
      <alignment vertical="center"/>
    </xf>
    <xf numFmtId="0" fontId="15" fillId="6" borderId="46" xfId="0" applyFont="1" applyFill="1" applyBorder="1"/>
    <xf numFmtId="38" fontId="15" fillId="0" borderId="52" xfId="1" applyFont="1" applyBorder="1" applyAlignment="1">
      <alignment vertical="center"/>
    </xf>
    <xf numFmtId="38" fontId="15" fillId="0" borderId="12" xfId="1" applyFont="1" applyBorder="1" applyAlignment="1">
      <alignment vertical="center"/>
    </xf>
    <xf numFmtId="190" fontId="15" fillId="0" borderId="12" xfId="0" applyNumberFormat="1" applyFont="1" applyBorder="1" applyAlignment="1">
      <alignment vertical="center"/>
    </xf>
    <xf numFmtId="190" fontId="15" fillId="0" borderId="17" xfId="0" applyNumberFormat="1" applyFont="1" applyBorder="1" applyAlignment="1">
      <alignment vertical="center"/>
    </xf>
    <xf numFmtId="38" fontId="15" fillId="0" borderId="0" xfId="1" applyFont="1" applyBorder="1" applyAlignment="1">
      <alignment vertical="center"/>
    </xf>
    <xf numFmtId="190" fontId="15" fillId="0" borderId="16" xfId="0" applyNumberFormat="1" applyFont="1" applyBorder="1" applyAlignment="1">
      <alignment vertical="center"/>
    </xf>
    <xf numFmtId="0" fontId="15" fillId="0" borderId="46" xfId="0" applyFont="1" applyBorder="1" applyAlignment="1">
      <alignment vertical="center"/>
    </xf>
    <xf numFmtId="0" fontId="15" fillId="0" borderId="47" xfId="0" applyFont="1" applyBorder="1" applyAlignment="1">
      <alignment vertical="center"/>
    </xf>
    <xf numFmtId="190" fontId="15" fillId="0" borderId="54" xfId="0" applyNumberFormat="1" applyFont="1" applyBorder="1" applyAlignment="1">
      <alignment vertical="center"/>
    </xf>
    <xf numFmtId="190" fontId="15" fillId="0" borderId="30" xfId="0" applyNumberFormat="1" applyFont="1" applyBorder="1" applyAlignment="1">
      <alignment vertical="center"/>
    </xf>
    <xf numFmtId="190" fontId="15" fillId="0" borderId="31" xfId="0" applyNumberFormat="1" applyFont="1" applyBorder="1" applyAlignment="1">
      <alignment vertical="center"/>
    </xf>
    <xf numFmtId="0" fontId="14" fillId="3" borderId="45" xfId="10" applyFont="1" applyFill="1" applyBorder="1" applyAlignment="1">
      <alignment horizontal="center" vertical="center"/>
    </xf>
    <xf numFmtId="0" fontId="15" fillId="3" borderId="113" xfId="0" applyFont="1" applyFill="1" applyBorder="1" applyAlignment="1">
      <alignment horizontal="center" vertical="center"/>
    </xf>
    <xf numFmtId="0" fontId="15" fillId="3" borderId="177" xfId="0" applyFont="1" applyFill="1" applyBorder="1" applyAlignment="1">
      <alignment horizontal="center" vertical="center"/>
    </xf>
    <xf numFmtId="0" fontId="15" fillId="3" borderId="178" xfId="0" applyFont="1" applyFill="1" applyBorder="1" applyAlignment="1">
      <alignment horizontal="center" vertical="center"/>
    </xf>
    <xf numFmtId="0" fontId="15" fillId="6" borderId="124" xfId="0" applyFont="1" applyFill="1" applyBorder="1" applyAlignment="1">
      <alignment horizontal="center" vertical="center"/>
    </xf>
    <xf numFmtId="0" fontId="17" fillId="0" borderId="124" xfId="0" applyFont="1" applyBorder="1" applyAlignment="1">
      <alignment horizontal="right" vertical="center"/>
    </xf>
    <xf numFmtId="179" fontId="15" fillId="0" borderId="180" xfId="0" applyNumberFormat="1" applyFont="1" applyBorder="1" applyAlignment="1">
      <alignment vertical="center"/>
    </xf>
    <xf numFmtId="3" fontId="15" fillId="0" borderId="181" xfId="0" applyNumberFormat="1" applyFont="1" applyBorder="1" applyAlignment="1">
      <alignment vertical="center"/>
    </xf>
    <xf numFmtId="0" fontId="15" fillId="6" borderId="115" xfId="0" applyFont="1" applyFill="1" applyBorder="1" applyAlignment="1">
      <alignment horizontal="center" vertical="center"/>
    </xf>
    <xf numFmtId="0" fontId="15" fillId="0" borderId="115" xfId="0" applyFont="1" applyBorder="1" applyAlignment="1">
      <alignment vertical="center"/>
    </xf>
    <xf numFmtId="0" fontId="15" fillId="0" borderId="183" xfId="0" applyFont="1" applyBorder="1" applyAlignment="1">
      <alignment vertical="center"/>
    </xf>
    <xf numFmtId="0" fontId="15" fillId="0" borderId="184" xfId="0" applyFont="1" applyBorder="1" applyAlignment="1">
      <alignment vertical="center"/>
    </xf>
    <xf numFmtId="0" fontId="15" fillId="6" borderId="117" xfId="0" applyFont="1" applyFill="1" applyBorder="1" applyAlignment="1">
      <alignment horizontal="center" vertical="center"/>
    </xf>
    <xf numFmtId="0" fontId="15" fillId="0" borderId="117" xfId="0" applyFont="1" applyBorder="1" applyAlignment="1">
      <alignment vertical="center"/>
    </xf>
    <xf numFmtId="179" fontId="15" fillId="0" borderId="186" xfId="0" applyNumberFormat="1" applyFont="1" applyBorder="1" applyAlignment="1">
      <alignment vertical="center"/>
    </xf>
    <xf numFmtId="3" fontId="15" fillId="0" borderId="187" xfId="0" applyNumberFormat="1" applyFont="1" applyBorder="1" applyAlignment="1">
      <alignment vertical="center"/>
    </xf>
    <xf numFmtId="0" fontId="15" fillId="0" borderId="0" xfId="0" applyFont="1" applyAlignment="1">
      <alignment horizontal="left" vertical="center"/>
    </xf>
    <xf numFmtId="0" fontId="15" fillId="6" borderId="2" xfId="0" applyFont="1" applyFill="1" applyBorder="1" applyAlignment="1">
      <alignment vertical="center"/>
    </xf>
    <xf numFmtId="0" fontId="15" fillId="6" borderId="3" xfId="0" applyFont="1" applyFill="1" applyBorder="1" applyAlignment="1">
      <alignment vertical="center"/>
    </xf>
    <xf numFmtId="0" fontId="15" fillId="6" borderId="40" xfId="0" applyFont="1" applyFill="1" applyBorder="1" applyAlignment="1">
      <alignment vertical="center"/>
    </xf>
    <xf numFmtId="0" fontId="15" fillId="6" borderId="41" xfId="0" applyFont="1" applyFill="1" applyBorder="1" applyAlignment="1">
      <alignment vertical="center"/>
    </xf>
    <xf numFmtId="0" fontId="15" fillId="3" borderId="118" xfId="0" applyFont="1" applyFill="1" applyBorder="1" applyAlignment="1">
      <alignment horizontal="center" vertical="center"/>
    </xf>
    <xf numFmtId="0" fontId="15" fillId="3" borderId="39"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57" xfId="0" applyFont="1" applyFill="1" applyBorder="1" applyAlignment="1">
      <alignment horizontal="center" vertical="center"/>
    </xf>
    <xf numFmtId="188" fontId="15" fillId="0" borderId="56" xfId="0" applyNumberFormat="1" applyFont="1" applyBorder="1" applyAlignment="1">
      <alignment vertical="center" shrinkToFit="1"/>
    </xf>
    <xf numFmtId="185" fontId="15" fillId="0" borderId="57" xfId="0" applyNumberFormat="1" applyFont="1" applyBorder="1" applyAlignment="1">
      <alignment vertical="center" shrinkToFit="1"/>
    </xf>
    <xf numFmtId="0" fontId="15" fillId="6" borderId="52" xfId="0" applyFont="1" applyFill="1" applyBorder="1" applyAlignment="1">
      <alignment horizontal="right" vertical="center"/>
    </xf>
    <xf numFmtId="0" fontId="15" fillId="6" borderId="31" xfId="0" applyFont="1" applyFill="1" applyBorder="1" applyAlignment="1">
      <alignment horizontal="center" vertical="center"/>
    </xf>
    <xf numFmtId="188" fontId="15" fillId="0" borderId="29" xfId="0" applyNumberFormat="1" applyFont="1" applyBorder="1" applyAlignment="1">
      <alignment vertical="center" shrinkToFit="1"/>
    </xf>
    <xf numFmtId="185" fontId="15" fillId="0" borderId="31" xfId="0" applyNumberFormat="1" applyFont="1" applyBorder="1" applyAlignment="1">
      <alignment vertical="center" shrinkToFit="1"/>
    </xf>
    <xf numFmtId="0" fontId="15" fillId="6" borderId="46" xfId="0" applyFont="1" applyFill="1" applyBorder="1" applyAlignment="1">
      <alignment vertical="center"/>
    </xf>
    <xf numFmtId="0" fontId="15" fillId="6" borderId="53" xfId="0" applyFont="1" applyFill="1" applyBorder="1" applyAlignment="1">
      <alignment horizontal="center" vertical="center"/>
    </xf>
    <xf numFmtId="0" fontId="15" fillId="6" borderId="55" xfId="0" applyFont="1" applyFill="1" applyBorder="1" applyAlignment="1">
      <alignment horizontal="right" vertical="center"/>
    </xf>
    <xf numFmtId="0" fontId="15" fillId="6" borderId="39" xfId="0" applyFont="1" applyFill="1" applyBorder="1" applyAlignment="1">
      <alignment horizontal="center" vertical="center"/>
    </xf>
    <xf numFmtId="188" fontId="15" fillId="0" borderId="37" xfId="0" applyNumberFormat="1" applyFont="1" applyBorder="1" applyAlignment="1">
      <alignment vertical="center" shrinkToFit="1"/>
    </xf>
    <xf numFmtId="185" fontId="15" fillId="0" borderId="39" xfId="0" applyNumberFormat="1" applyFont="1" applyBorder="1" applyAlignment="1">
      <alignment vertical="center" shrinkToFit="1"/>
    </xf>
    <xf numFmtId="0" fontId="17" fillId="6" borderId="113" xfId="5" applyFont="1" applyFill="1" applyBorder="1" applyAlignment="1">
      <alignment horizontal="distributed" vertical="center" justifyLastLine="1"/>
    </xf>
    <xf numFmtId="0" fontId="17" fillId="6" borderId="123" xfId="5" applyFont="1" applyFill="1" applyBorder="1" applyAlignment="1">
      <alignment horizontal="distributed" vertical="center" justifyLastLine="1"/>
    </xf>
    <xf numFmtId="0" fontId="17" fillId="6" borderId="124" xfId="5" applyFont="1" applyFill="1" applyBorder="1" applyAlignment="1">
      <alignment horizontal="distributed" vertical="center" justifyLastLine="1"/>
    </xf>
    <xf numFmtId="0" fontId="17" fillId="6" borderId="115" xfId="5" applyFont="1" applyFill="1" applyBorder="1" applyAlignment="1">
      <alignment horizontal="distributed" vertical="center" justifyLastLine="1"/>
    </xf>
    <xf numFmtId="0" fontId="17" fillId="5" borderId="115" xfId="5" applyFont="1" applyFill="1" applyBorder="1" applyAlignment="1">
      <alignment horizontal="distributed" vertical="center" justifyLastLine="1"/>
    </xf>
    <xf numFmtId="0" fontId="17" fillId="6" borderId="119" xfId="5" applyFont="1" applyFill="1" applyBorder="1" applyAlignment="1">
      <alignment horizontal="distributed" vertical="center" justifyLastLine="1"/>
    </xf>
    <xf numFmtId="0" fontId="17" fillId="6" borderId="117" xfId="5" applyFont="1" applyFill="1" applyBorder="1" applyAlignment="1">
      <alignment horizontal="distributed" vertical="center" justifyLastLine="1"/>
    </xf>
    <xf numFmtId="0" fontId="17" fillId="0" borderId="24" xfId="5" applyFont="1" applyBorder="1" applyAlignment="1">
      <alignment horizontal="distributed" vertical="center" justifyLastLine="1"/>
    </xf>
    <xf numFmtId="0" fontId="17" fillId="6" borderId="122" xfId="5" applyFont="1" applyFill="1" applyBorder="1" applyAlignment="1">
      <alignment horizontal="distributed" vertical="center" justifyLastLine="1"/>
    </xf>
    <xf numFmtId="0" fontId="15" fillId="6" borderId="113" xfId="0" applyFont="1" applyFill="1" applyBorder="1" applyAlignment="1">
      <alignment horizontal="distributed" vertical="center" justifyLastLine="1"/>
    </xf>
    <xf numFmtId="0" fontId="15" fillId="6" borderId="123" xfId="0" applyFont="1" applyFill="1" applyBorder="1" applyAlignment="1">
      <alignment horizontal="distributed" vertical="center" justifyLastLine="1"/>
    </xf>
    <xf numFmtId="0" fontId="15" fillId="6" borderId="121" xfId="0" applyFont="1" applyFill="1" applyBorder="1" applyAlignment="1">
      <alignment horizontal="distributed" vertical="center" justifyLastLine="1"/>
    </xf>
    <xf numFmtId="0" fontId="33" fillId="0" borderId="0" xfId="0" applyFont="1"/>
    <xf numFmtId="0" fontId="2" fillId="0" borderId="0" xfId="0" applyFont="1" applyAlignment="1">
      <alignment vertical="center"/>
    </xf>
    <xf numFmtId="0" fontId="2" fillId="0" borderId="0" xfId="5" applyFont="1">
      <alignment vertical="center"/>
    </xf>
    <xf numFmtId="0" fontId="2" fillId="0" borderId="0" xfId="7" applyFont="1">
      <alignment vertical="center"/>
    </xf>
    <xf numFmtId="0" fontId="2" fillId="0" borderId="0" xfId="9" applyFont="1" applyAlignment="1">
      <alignment vertical="center"/>
    </xf>
    <xf numFmtId="38" fontId="6" fillId="0" borderId="0" xfId="6" applyFont="1" applyFill="1" applyBorder="1" applyAlignment="1">
      <alignment horizontal="left" vertical="center"/>
    </xf>
    <xf numFmtId="0" fontId="29" fillId="0" borderId="0" xfId="7" applyFont="1">
      <alignment vertical="center"/>
    </xf>
    <xf numFmtId="0" fontId="6" fillId="0" borderId="0" xfId="10" applyFont="1" applyAlignment="1">
      <alignment vertical="center"/>
    </xf>
    <xf numFmtId="0" fontId="15" fillId="3" borderId="6" xfId="0" applyFont="1" applyFill="1" applyBorder="1" applyAlignment="1">
      <alignment horizontal="center" vertical="center"/>
    </xf>
    <xf numFmtId="0" fontId="15" fillId="3" borderId="51" xfId="0" applyFont="1" applyFill="1" applyBorder="1" applyAlignment="1">
      <alignment horizontal="center" vertical="center"/>
    </xf>
    <xf numFmtId="0" fontId="0" fillId="2" borderId="2" xfId="0" applyFill="1" applyBorder="1"/>
    <xf numFmtId="0" fontId="0" fillId="2" borderId="3" xfId="0" applyFill="1" applyBorder="1"/>
    <xf numFmtId="0" fontId="0" fillId="3" borderId="4" xfId="0" applyFill="1" applyBorder="1"/>
    <xf numFmtId="0" fontId="0" fillId="3" borderId="5" xfId="0" applyFill="1" applyBorder="1" applyAlignment="1">
      <alignment horizontal="centerContinuous" vertical="center"/>
    </xf>
    <xf numFmtId="0" fontId="0" fillId="3" borderId="6" xfId="0" applyFill="1" applyBorder="1" applyAlignment="1">
      <alignment horizontal="centerContinuous" vertical="center"/>
    </xf>
    <xf numFmtId="0" fontId="0" fillId="3" borderId="7" xfId="0" applyFill="1" applyBorder="1" applyAlignment="1">
      <alignment horizontal="centerContinuous" vertical="center"/>
    </xf>
    <xf numFmtId="0" fontId="0" fillId="3" borderId="7" xfId="0" applyFill="1" applyBorder="1" applyAlignment="1">
      <alignment horizontal="centerContinuous" vertical="top"/>
    </xf>
    <xf numFmtId="0" fontId="0" fillId="4" borderId="8" xfId="0" applyFill="1" applyBorder="1" applyAlignment="1">
      <alignment horizontal="center" vertical="center"/>
    </xf>
    <xf numFmtId="0" fontId="0" fillId="2" borderId="9" xfId="0" applyFill="1" applyBorder="1"/>
    <xf numFmtId="0" fontId="0" fillId="2" borderId="10" xfId="0" applyFill="1" applyBorder="1"/>
    <xf numFmtId="0" fontId="0" fillId="3" borderId="11" xfId="0"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0" fillId="4" borderId="16" xfId="0" applyFill="1" applyBorder="1" applyAlignment="1">
      <alignment horizontal="center"/>
    </xf>
    <xf numFmtId="0" fontId="0" fillId="3" borderId="11" xfId="0" applyFill="1" applyBorder="1" applyAlignment="1">
      <alignment horizontal="right" vertical="center"/>
    </xf>
    <xf numFmtId="0" fontId="0" fillId="3" borderId="17" xfId="0" applyFill="1" applyBorder="1" applyAlignment="1">
      <alignment horizontal="right" vertical="center"/>
    </xf>
    <xf numFmtId="0" fontId="0" fillId="3" borderId="12" xfId="0" applyFill="1" applyBorder="1" applyAlignment="1">
      <alignment horizontal="right" vertical="center"/>
    </xf>
    <xf numFmtId="0" fontId="0" fillId="3" borderId="11" xfId="0" applyFill="1" applyBorder="1" applyAlignment="1">
      <alignment horizontal="right"/>
    </xf>
    <xf numFmtId="0" fontId="0" fillId="3" borderId="16" xfId="0" applyFill="1" applyBorder="1" applyAlignment="1">
      <alignment horizontal="right"/>
    </xf>
    <xf numFmtId="177" fontId="0" fillId="0" borderId="22" xfId="0" applyNumberFormat="1" applyBorder="1" applyAlignment="1">
      <alignment vertical="center"/>
    </xf>
    <xf numFmtId="38" fontId="0" fillId="0" borderId="19" xfId="1" applyFont="1" applyBorder="1" applyAlignment="1">
      <alignment vertical="center"/>
    </xf>
    <xf numFmtId="176" fontId="0" fillId="0" borderId="0" xfId="0" applyNumberFormat="1"/>
    <xf numFmtId="0" fontId="0" fillId="2" borderId="23" xfId="0" applyFill="1" applyBorder="1" applyAlignment="1">
      <alignment vertical="center"/>
    </xf>
    <xf numFmtId="0" fontId="0" fillId="2" borderId="24" xfId="0" applyFill="1" applyBorder="1" applyAlignment="1">
      <alignment vertical="center"/>
    </xf>
    <xf numFmtId="0" fontId="0" fillId="0" borderId="25" xfId="0" applyBorder="1" applyAlignment="1">
      <alignment vertical="center"/>
    </xf>
    <xf numFmtId="179" fontId="0" fillId="0" borderId="27" xfId="0" applyNumberFormat="1" applyBorder="1" applyAlignment="1">
      <alignment vertical="center"/>
    </xf>
    <xf numFmtId="38" fontId="0" fillId="0" borderId="3" xfId="1" applyFont="1" applyBorder="1" applyAlignment="1">
      <alignment vertical="center"/>
    </xf>
    <xf numFmtId="0" fontId="0" fillId="0" borderId="29" xfId="0" applyBorder="1" applyAlignment="1">
      <alignment vertical="center"/>
    </xf>
    <xf numFmtId="179" fontId="0" fillId="0" borderId="30" xfId="0" applyNumberFormat="1" applyBorder="1" applyAlignment="1">
      <alignment vertical="center"/>
    </xf>
    <xf numFmtId="0" fontId="0" fillId="2" borderId="32" xfId="0" applyFill="1" applyBorder="1" applyAlignment="1">
      <alignment vertical="center"/>
    </xf>
    <xf numFmtId="0" fontId="0" fillId="2" borderId="33" xfId="0" applyFill="1" applyBorder="1" applyAlignment="1">
      <alignment vertical="center"/>
    </xf>
    <xf numFmtId="2" fontId="0" fillId="0" borderId="29" xfId="0" applyNumberFormat="1" applyBorder="1" applyAlignment="1">
      <alignment vertical="center"/>
    </xf>
    <xf numFmtId="0" fontId="0" fillId="2" borderId="34" xfId="0" applyFill="1" applyBorder="1" applyAlignment="1">
      <alignment vertical="center"/>
    </xf>
    <xf numFmtId="0" fontId="0" fillId="5" borderId="35" xfId="0" applyFill="1" applyBorder="1" applyAlignment="1">
      <alignment vertical="center"/>
    </xf>
    <xf numFmtId="0" fontId="0" fillId="5" borderId="36" xfId="0" applyFill="1" applyBorder="1" applyAlignment="1">
      <alignment vertical="center"/>
    </xf>
    <xf numFmtId="0" fontId="0" fillId="0" borderId="37" xfId="0" applyBorder="1" applyAlignment="1">
      <alignment vertical="center"/>
    </xf>
    <xf numFmtId="38" fontId="0" fillId="0" borderId="39" xfId="1" applyFont="1" applyBorder="1" applyAlignment="1">
      <alignment vertical="center"/>
    </xf>
    <xf numFmtId="0" fontId="0" fillId="2" borderId="40" xfId="0" applyFill="1" applyBorder="1"/>
    <xf numFmtId="0" fontId="0" fillId="2" borderId="41" xfId="0" applyFill="1" applyBorder="1"/>
    <xf numFmtId="0" fontId="0" fillId="3" borderId="42" xfId="0" applyFill="1" applyBorder="1" applyAlignment="1">
      <alignment horizontal="right" vertical="center"/>
    </xf>
    <xf numFmtId="0" fontId="0" fillId="3" borderId="43" xfId="0" applyFill="1" applyBorder="1" applyAlignment="1">
      <alignment horizontal="right" vertical="center"/>
    </xf>
    <xf numFmtId="0" fontId="0" fillId="3" borderId="44" xfId="0" applyFill="1" applyBorder="1" applyAlignment="1">
      <alignment horizontal="right" vertical="center"/>
    </xf>
    <xf numFmtId="0" fontId="0" fillId="3" borderId="42" xfId="0" applyFill="1" applyBorder="1" applyAlignment="1">
      <alignment horizontal="center"/>
    </xf>
    <xf numFmtId="0" fontId="0" fillId="3" borderId="44" xfId="0" applyFill="1" applyBorder="1" applyAlignment="1">
      <alignment horizontal="center"/>
    </xf>
    <xf numFmtId="0" fontId="0" fillId="3" borderId="42" xfId="0" applyFill="1" applyBorder="1" applyAlignment="1">
      <alignment horizontal="right"/>
    </xf>
    <xf numFmtId="0" fontId="0" fillId="3" borderId="45" xfId="0" applyFill="1" applyBorder="1" applyAlignment="1">
      <alignment horizontal="right"/>
    </xf>
    <xf numFmtId="0" fontId="0" fillId="0" borderId="46" xfId="0" applyBorder="1" applyAlignment="1">
      <alignment vertical="center"/>
    </xf>
    <xf numFmtId="177" fontId="0" fillId="0" borderId="0" xfId="0" applyNumberFormat="1" applyAlignment="1">
      <alignment vertical="center"/>
    </xf>
    <xf numFmtId="38" fontId="0" fillId="0" borderId="48" xfId="1" applyFont="1" applyBorder="1" applyAlignment="1">
      <alignment vertical="center"/>
    </xf>
    <xf numFmtId="177" fontId="0" fillId="0" borderId="30" xfId="0" applyNumberFormat="1" applyBorder="1" applyAlignment="1">
      <alignment vertical="center"/>
    </xf>
    <xf numFmtId="0" fontId="0" fillId="2" borderId="35" xfId="0" applyFill="1" applyBorder="1" applyAlignment="1">
      <alignment vertical="center"/>
    </xf>
    <xf numFmtId="0" fontId="0" fillId="2" borderId="36" xfId="0" applyFill="1" applyBorder="1" applyAlignment="1">
      <alignment vertical="center"/>
    </xf>
    <xf numFmtId="2" fontId="0" fillId="0" borderId="37" xfId="0" applyNumberFormat="1" applyBorder="1" applyAlignment="1">
      <alignment vertical="center"/>
    </xf>
    <xf numFmtId="177" fontId="0" fillId="0" borderId="38" xfId="0" applyNumberFormat="1" applyBorder="1" applyAlignment="1">
      <alignment vertical="center"/>
    </xf>
    <xf numFmtId="0" fontId="0" fillId="3" borderId="3" xfId="0" applyFill="1" applyBorder="1"/>
    <xf numFmtId="0" fontId="0" fillId="3" borderId="10" xfId="0" applyFill="1" applyBorder="1" applyAlignment="1">
      <alignment horizontal="center"/>
    </xf>
    <xf numFmtId="0" fontId="0" fillId="2" borderId="40" xfId="0" applyFill="1" applyBorder="1" applyAlignment="1">
      <alignment vertical="top"/>
    </xf>
    <xf numFmtId="0" fontId="0" fillId="2" borderId="41" xfId="0" applyFill="1" applyBorder="1" applyAlignment="1">
      <alignment vertical="center"/>
    </xf>
    <xf numFmtId="0" fontId="0" fillId="3" borderId="42" xfId="0" applyFill="1" applyBorder="1"/>
    <xf numFmtId="0" fontId="0" fillId="3" borderId="41" xfId="0" applyFill="1" applyBorder="1"/>
    <xf numFmtId="0" fontId="0" fillId="2" borderId="52" xfId="0" applyFill="1" applyBorder="1" applyAlignment="1">
      <alignment vertical="center"/>
    </xf>
    <xf numFmtId="0" fontId="0" fillId="2" borderId="70" xfId="0" applyFill="1" applyBorder="1" applyAlignment="1">
      <alignment horizontal="distributed" vertical="center" justifyLastLine="1"/>
    </xf>
    <xf numFmtId="0" fontId="0" fillId="2" borderId="52" xfId="0" applyFill="1" applyBorder="1" applyAlignment="1">
      <alignment horizontal="center" vertical="center"/>
    </xf>
    <xf numFmtId="0" fontId="0" fillId="2" borderId="46" xfId="0" applyFill="1" applyBorder="1" applyAlignment="1">
      <alignment vertical="center"/>
    </xf>
    <xf numFmtId="0" fontId="0" fillId="2" borderId="46" xfId="0" applyFill="1" applyBorder="1" applyAlignment="1">
      <alignment horizontal="center" vertical="center"/>
    </xf>
    <xf numFmtId="0" fontId="0" fillId="2" borderId="34" xfId="0" applyFill="1" applyBorder="1" applyAlignment="1">
      <alignment horizontal="centerContinuous" vertical="center"/>
    </xf>
    <xf numFmtId="0" fontId="0" fillId="2" borderId="97" xfId="0" applyFill="1" applyBorder="1" applyAlignment="1">
      <alignment horizontal="centerContinuous" vertical="center"/>
    </xf>
    <xf numFmtId="0" fontId="0" fillId="2" borderId="18" xfId="0" applyFill="1" applyBorder="1" applyAlignment="1">
      <alignment horizontal="centerContinuous" vertical="center"/>
    </xf>
    <xf numFmtId="0" fontId="0" fillId="2" borderId="19" xfId="0" applyFill="1" applyBorder="1" applyAlignment="1">
      <alignment horizontal="centerContinuous" vertical="center"/>
    </xf>
    <xf numFmtId="0" fontId="0" fillId="2" borderId="60" xfId="0" applyFill="1" applyBorder="1" applyAlignment="1">
      <alignment horizontal="center" vertical="center"/>
    </xf>
    <xf numFmtId="0" fontId="0" fillId="2" borderId="60" xfId="0" applyFill="1" applyBorder="1" applyAlignment="1">
      <alignment vertical="center"/>
    </xf>
    <xf numFmtId="0" fontId="0" fillId="2" borderId="100" xfId="0" applyFill="1" applyBorder="1" applyAlignment="1">
      <alignment vertical="center"/>
    </xf>
    <xf numFmtId="0" fontId="0" fillId="0" borderId="60" xfId="0" applyBorder="1" applyAlignment="1">
      <alignment vertical="center"/>
    </xf>
    <xf numFmtId="0" fontId="0" fillId="0" borderId="114" xfId="0" applyBorder="1" applyAlignment="1">
      <alignment vertical="center"/>
    </xf>
    <xf numFmtId="0" fontId="0" fillId="0" borderId="100" xfId="0" applyBorder="1" applyAlignment="1">
      <alignment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0" fillId="2" borderId="11" xfId="0" applyFill="1" applyBorder="1" applyAlignment="1">
      <alignment vertical="center"/>
    </xf>
    <xf numFmtId="0" fontId="0" fillId="0" borderId="17" xfId="0" applyBorder="1" applyAlignment="1">
      <alignment vertical="center"/>
    </xf>
    <xf numFmtId="0" fontId="0" fillId="0" borderId="11" xfId="0" applyBorder="1" applyAlignment="1">
      <alignment vertical="center"/>
    </xf>
    <xf numFmtId="0" fontId="0" fillId="2" borderId="83" xfId="0" applyFill="1" applyBorder="1" applyAlignment="1">
      <alignment vertical="center"/>
    </xf>
    <xf numFmtId="0" fontId="0" fillId="2" borderId="71" xfId="0" applyFill="1" applyBorder="1" applyAlignment="1">
      <alignment vertical="center"/>
    </xf>
    <xf numFmtId="0" fontId="0" fillId="0" borderId="83" xfId="0" applyBorder="1" applyAlignment="1">
      <alignment vertical="center"/>
    </xf>
    <xf numFmtId="0" fontId="0" fillId="0" borderId="24" xfId="0" applyBorder="1" applyAlignment="1">
      <alignment vertical="center"/>
    </xf>
    <xf numFmtId="0" fontId="0" fillId="0" borderId="71" xfId="0" applyBorder="1" applyAlignment="1">
      <alignment vertical="center"/>
    </xf>
    <xf numFmtId="0" fontId="0" fillId="2" borderId="0" xfId="0" applyFill="1" applyAlignment="1">
      <alignment vertical="center"/>
    </xf>
    <xf numFmtId="0" fontId="0" fillId="2" borderId="83" xfId="0" applyFill="1" applyBorder="1" applyAlignment="1">
      <alignment horizontal="center" vertical="center"/>
    </xf>
    <xf numFmtId="0" fontId="0" fillId="2" borderId="12" xfId="0" applyFill="1" applyBorder="1" applyAlignment="1">
      <alignment horizontal="center" vertical="center"/>
    </xf>
    <xf numFmtId="0" fontId="0" fillId="6" borderId="113" xfId="0" applyFill="1" applyBorder="1" applyAlignment="1">
      <alignment horizontal="center" vertical="center"/>
    </xf>
    <xf numFmtId="0" fontId="0" fillId="3" borderId="107" xfId="0" applyFill="1" applyBorder="1" applyAlignment="1">
      <alignment horizontal="center" vertical="center"/>
    </xf>
    <xf numFmtId="0" fontId="0" fillId="3" borderId="22" xfId="0" applyFill="1" applyBorder="1" applyAlignment="1">
      <alignment horizontal="center" vertical="center"/>
    </xf>
    <xf numFmtId="0" fontId="0" fillId="3" borderId="106" xfId="0" applyFill="1" applyBorder="1" applyAlignment="1">
      <alignment horizontal="center" vertical="center"/>
    </xf>
    <xf numFmtId="0" fontId="0" fillId="6" borderId="115" xfId="0" applyFill="1" applyBorder="1" applyAlignment="1">
      <alignment horizontal="right" vertical="center"/>
    </xf>
    <xf numFmtId="0" fontId="0" fillId="6" borderId="116" xfId="0" applyFill="1" applyBorder="1" applyAlignment="1">
      <alignment horizontal="right" vertical="center"/>
    </xf>
    <xf numFmtId="0" fontId="0" fillId="6" borderId="117" xfId="0" applyFill="1" applyBorder="1" applyAlignment="1">
      <alignment horizontal="right" vertical="center"/>
    </xf>
    <xf numFmtId="0" fontId="34" fillId="0" borderId="0" xfId="0" applyFont="1"/>
    <xf numFmtId="0" fontId="0" fillId="3" borderId="107" xfId="0" applyFill="1" applyBorder="1" applyAlignment="1">
      <alignment horizontal="distributed" vertical="center"/>
    </xf>
    <xf numFmtId="0" fontId="0" fillId="5" borderId="115" xfId="0" applyFill="1" applyBorder="1" applyAlignment="1">
      <alignment horizontal="right" vertical="center"/>
    </xf>
    <xf numFmtId="0" fontId="0" fillId="6" borderId="119" xfId="0" applyFill="1" applyBorder="1" applyAlignment="1">
      <alignment horizontal="right" vertical="center"/>
    </xf>
    <xf numFmtId="0" fontId="0" fillId="6" borderId="32" xfId="0" applyFill="1" applyBorder="1" applyAlignment="1">
      <alignment horizontal="right" vertical="center"/>
    </xf>
    <xf numFmtId="0" fontId="0" fillId="6" borderId="9" xfId="0" applyFill="1" applyBorder="1" applyAlignment="1">
      <alignment horizontal="right" vertical="center"/>
    </xf>
    <xf numFmtId="38" fontId="0" fillId="0" borderId="97" xfId="1" applyFont="1" applyBorder="1" applyAlignment="1">
      <alignment vertical="center"/>
    </xf>
    <xf numFmtId="38" fontId="0" fillId="0" borderId="37" xfId="4" applyFont="1" applyBorder="1" applyAlignment="1">
      <alignment vertical="center"/>
    </xf>
    <xf numFmtId="38" fontId="0" fillId="0" borderId="38" xfId="4" applyFont="1" applyBorder="1" applyAlignment="1">
      <alignment vertical="center"/>
    </xf>
    <xf numFmtId="38" fontId="0" fillId="0" borderId="120" xfId="4" applyFont="1" applyBorder="1" applyAlignment="1">
      <alignment vertical="center"/>
    </xf>
    <xf numFmtId="0" fontId="35" fillId="0" borderId="0" xfId="0" applyFont="1" applyAlignment="1">
      <alignment vertical="center"/>
    </xf>
    <xf numFmtId="0" fontId="1" fillId="0" borderId="0" xfId="5" applyFont="1" applyAlignment="1"/>
    <xf numFmtId="0" fontId="1" fillId="0" borderId="0" xfId="5" applyFont="1" applyAlignment="1">
      <alignment horizontal="center"/>
    </xf>
    <xf numFmtId="187" fontId="15" fillId="0" borderId="20" xfId="6" applyNumberFormat="1" applyFont="1" applyFill="1" applyBorder="1" applyAlignment="1">
      <alignment horizontal="right" vertical="center"/>
    </xf>
    <xf numFmtId="187" fontId="15" fillId="0" borderId="22" xfId="6" applyNumberFormat="1" applyFont="1" applyFill="1" applyBorder="1" applyAlignment="1">
      <alignment horizontal="right" vertical="center"/>
    </xf>
    <xf numFmtId="187" fontId="15" fillId="0" borderId="9" xfId="6" applyNumberFormat="1" applyFont="1" applyFill="1" applyBorder="1" applyAlignment="1">
      <alignment horizontal="right" vertical="center"/>
    </xf>
    <xf numFmtId="187" fontId="15" fillId="0" borderId="125" xfId="6" applyNumberFormat="1" applyFont="1" applyFill="1" applyBorder="1" applyAlignment="1">
      <alignment horizontal="right" vertical="center"/>
    </xf>
    <xf numFmtId="187" fontId="15" fillId="0" borderId="126" xfId="6" applyNumberFormat="1" applyFont="1" applyFill="1" applyBorder="1" applyAlignment="1">
      <alignment horizontal="right" vertical="center"/>
    </xf>
    <xf numFmtId="187" fontId="15" fillId="0" borderId="127" xfId="6" applyNumberFormat="1" applyFont="1" applyFill="1" applyBorder="1" applyAlignment="1">
      <alignment horizontal="right" vertical="center"/>
    </xf>
    <xf numFmtId="187" fontId="15" fillId="0" borderId="128" xfId="6" applyNumberFormat="1" applyFont="1" applyFill="1" applyBorder="1" applyAlignment="1">
      <alignment horizontal="right" vertical="center"/>
    </xf>
    <xf numFmtId="187" fontId="15" fillId="0" borderId="131" xfId="6" applyNumberFormat="1" applyFont="1" applyFill="1" applyBorder="1" applyAlignment="1">
      <alignment horizontal="right" vertical="center"/>
    </xf>
    <xf numFmtId="187" fontId="15" fillId="0" borderId="132" xfId="6" applyNumberFormat="1" applyFont="1" applyFill="1" applyBorder="1" applyAlignment="1">
      <alignment horizontal="right" vertical="center"/>
    </xf>
    <xf numFmtId="187" fontId="15" fillId="0" borderId="46" xfId="6" applyNumberFormat="1" applyFont="1" applyFill="1" applyBorder="1" applyAlignment="1">
      <alignment horizontal="right" vertical="center"/>
    </xf>
    <xf numFmtId="187" fontId="15" fillId="0" borderId="32" xfId="6" applyNumberFormat="1" applyFont="1" applyFill="1" applyBorder="1" applyAlignment="1">
      <alignment horizontal="right" vertical="center"/>
    </xf>
    <xf numFmtId="187" fontId="15" fillId="0" borderId="133" xfId="6" applyNumberFormat="1" applyFont="1" applyFill="1" applyBorder="1" applyAlignment="1">
      <alignment horizontal="right" vertical="center"/>
    </xf>
    <xf numFmtId="187" fontId="15" fillId="0" borderId="134" xfId="6" applyNumberFormat="1" applyFont="1" applyFill="1" applyBorder="1" applyAlignment="1">
      <alignment horizontal="right" vertical="center"/>
    </xf>
    <xf numFmtId="187" fontId="15" fillId="0" borderId="135" xfId="6" applyNumberFormat="1" applyFont="1" applyFill="1" applyBorder="1" applyAlignment="1">
      <alignment horizontal="right" vertical="center"/>
    </xf>
    <xf numFmtId="187" fontId="15" fillId="0" borderId="23" xfId="6" applyNumberFormat="1" applyFont="1" applyFill="1" applyBorder="1" applyAlignment="1">
      <alignment horizontal="right" vertical="center"/>
    </xf>
    <xf numFmtId="187" fontId="15" fillId="0" borderId="136" xfId="6" applyNumberFormat="1" applyFont="1" applyFill="1" applyBorder="1" applyAlignment="1">
      <alignment horizontal="right" vertical="center"/>
    </xf>
    <xf numFmtId="187" fontId="15" fillId="0" borderId="35" xfId="6" applyNumberFormat="1" applyFont="1" applyFill="1" applyBorder="1" applyAlignment="1">
      <alignment horizontal="right" vertical="center"/>
    </xf>
    <xf numFmtId="187" fontId="15" fillId="0" borderId="139" xfId="6" applyNumberFormat="1" applyFont="1" applyFill="1" applyBorder="1" applyAlignment="1">
      <alignment horizontal="right" vertical="center"/>
    </xf>
    <xf numFmtId="187" fontId="15" fillId="0" borderId="0" xfId="6" applyNumberFormat="1" applyFont="1" applyFill="1" applyBorder="1" applyAlignment="1">
      <alignment horizontal="right" vertical="center"/>
    </xf>
    <xf numFmtId="187" fontId="15" fillId="0" borderId="137" xfId="6" applyNumberFormat="1" applyFont="1" applyFill="1" applyBorder="1" applyAlignment="1">
      <alignment horizontal="right" vertical="center"/>
    </xf>
    <xf numFmtId="187" fontId="15" fillId="0" borderId="29" xfId="6" applyNumberFormat="1" applyFont="1" applyFill="1" applyBorder="1" applyAlignment="1">
      <alignment horizontal="right" vertical="center"/>
    </xf>
    <xf numFmtId="0" fontId="15" fillId="0" borderId="0" xfId="5" applyFont="1" applyAlignment="1"/>
    <xf numFmtId="0" fontId="0" fillId="6" borderId="116" xfId="0" applyFill="1" applyBorder="1" applyAlignment="1">
      <alignment horizontal="distributed" vertical="center" justifyLastLine="1"/>
    </xf>
    <xf numFmtId="0" fontId="0" fillId="6" borderId="113" xfId="0" applyFill="1" applyBorder="1" applyAlignment="1">
      <alignment horizontal="distributed" vertical="center" justifyLastLine="1"/>
    </xf>
    <xf numFmtId="38" fontId="0" fillId="0" borderId="0" xfId="0" applyNumberFormat="1" applyAlignment="1">
      <alignment vertical="center"/>
    </xf>
    <xf numFmtId="0" fontId="0" fillId="6" borderId="123" xfId="0" applyFill="1" applyBorder="1" applyAlignment="1">
      <alignment horizontal="distributed" vertical="center" justifyLastLine="1"/>
    </xf>
    <xf numFmtId="0" fontId="0" fillId="6" borderId="124" xfId="0" applyFill="1" applyBorder="1" applyAlignment="1">
      <alignment horizontal="distributed" vertical="center" justifyLastLine="1"/>
    </xf>
    <xf numFmtId="0" fontId="0" fillId="6" borderId="115" xfId="0" applyFill="1" applyBorder="1" applyAlignment="1">
      <alignment horizontal="distributed" vertical="center" justifyLastLine="1"/>
    </xf>
    <xf numFmtId="0" fontId="0" fillId="5" borderId="115" xfId="0" applyFill="1" applyBorder="1" applyAlignment="1">
      <alignment horizontal="distributed" vertical="center" justifyLastLine="1"/>
    </xf>
    <xf numFmtId="0" fontId="0" fillId="6" borderId="117" xfId="0" applyFill="1" applyBorder="1" applyAlignment="1">
      <alignment horizontal="distributed" vertical="center" justifyLastLine="1"/>
    </xf>
    <xf numFmtId="0" fontId="0" fillId="0" borderId="0" xfId="0" applyAlignment="1">
      <alignment horizontal="distributed" vertical="center" justifyLastLine="1"/>
    </xf>
    <xf numFmtId="0" fontId="0" fillId="0" borderId="0" xfId="0" applyAlignment="1">
      <alignment horizontal="right"/>
    </xf>
    <xf numFmtId="0" fontId="0" fillId="0" borderId="0" xfId="0" applyAlignment="1">
      <alignment horizontal="right" vertical="center"/>
    </xf>
    <xf numFmtId="0" fontId="1" fillId="0" borderId="0" xfId="7">
      <alignment vertical="center"/>
    </xf>
    <xf numFmtId="187" fontId="0" fillId="0" borderId="0" xfId="1" applyNumberFormat="1" applyFont="1" applyAlignment="1">
      <alignment vertical="center"/>
    </xf>
    <xf numFmtId="187" fontId="20" fillId="0" borderId="1" xfId="1" applyNumberFormat="1" applyFont="1" applyBorder="1" applyAlignment="1">
      <alignment horizontal="center" vertical="center"/>
    </xf>
    <xf numFmtId="187" fontId="0" fillId="0" borderId="0" xfId="1" applyNumberFormat="1" applyFont="1" applyAlignment="1">
      <alignment horizontal="center" vertical="center"/>
    </xf>
    <xf numFmtId="187" fontId="0" fillId="3" borderId="6" xfId="1" applyNumberFormat="1" applyFont="1" applyFill="1" applyBorder="1" applyAlignment="1">
      <alignment horizontal="centerContinuous" vertical="center"/>
    </xf>
    <xf numFmtId="187" fontId="0" fillId="3" borderId="50" xfId="1" applyNumberFormat="1" applyFont="1" applyFill="1" applyBorder="1" applyAlignment="1">
      <alignment horizontal="centerContinuous" vertical="center"/>
    </xf>
    <xf numFmtId="187" fontId="0" fillId="3" borderId="51" xfId="1" applyNumberFormat="1" applyFont="1" applyFill="1" applyBorder="1" applyAlignment="1">
      <alignment horizontal="centerContinuous" vertical="center"/>
    </xf>
    <xf numFmtId="187" fontId="23" fillId="0" borderId="22" xfId="1" applyNumberFormat="1" applyFont="1" applyFill="1" applyBorder="1" applyAlignment="1">
      <alignment vertical="center"/>
    </xf>
    <xf numFmtId="187" fontId="23" fillId="0" borderId="106" xfId="1" applyNumberFormat="1" applyFont="1" applyFill="1" applyBorder="1" applyAlignment="1">
      <alignment vertical="center"/>
    </xf>
    <xf numFmtId="187" fontId="23" fillId="7" borderId="112" xfId="1" applyNumberFormat="1" applyFont="1" applyFill="1" applyBorder="1" applyAlignment="1">
      <alignment vertical="center"/>
    </xf>
    <xf numFmtId="187" fontId="23" fillId="7" borderId="106" xfId="1" applyNumberFormat="1" applyFont="1" applyFill="1" applyBorder="1" applyAlignment="1">
      <alignment vertical="center"/>
    </xf>
    <xf numFmtId="187" fontId="23" fillId="7" borderId="18" xfId="1" applyNumberFormat="1" applyFont="1" applyFill="1" applyBorder="1" applyAlignment="1">
      <alignment vertical="center"/>
    </xf>
    <xf numFmtId="187" fontId="23" fillId="7" borderId="22" xfId="1" applyNumberFormat="1" applyFont="1" applyFill="1" applyBorder="1" applyAlignment="1">
      <alignment vertical="center"/>
    </xf>
    <xf numFmtId="187" fontId="23" fillId="7" borderId="20" xfId="1" applyNumberFormat="1" applyFont="1" applyFill="1" applyBorder="1" applyAlignment="1">
      <alignment vertical="center"/>
    </xf>
    <xf numFmtId="187" fontId="23" fillId="0" borderId="56" xfId="1" applyNumberFormat="1" applyFont="1" applyFill="1" applyBorder="1" applyAlignment="1">
      <alignment horizontal="right" vertical="center"/>
    </xf>
    <xf numFmtId="187" fontId="23" fillId="0" borderId="27" xfId="1" applyNumberFormat="1" applyFont="1" applyFill="1" applyBorder="1" applyAlignment="1">
      <alignment horizontal="right" vertical="center"/>
    </xf>
    <xf numFmtId="187" fontId="23" fillId="0" borderId="57" xfId="1" applyNumberFormat="1" applyFont="1" applyFill="1" applyBorder="1" applyAlignment="1">
      <alignment vertical="center"/>
    </xf>
    <xf numFmtId="187" fontId="23" fillId="0" borderId="30" xfId="1" applyNumberFormat="1" applyFont="1" applyBorder="1" applyAlignment="1">
      <alignment vertical="center"/>
    </xf>
    <xf numFmtId="187" fontId="23" fillId="0" borderId="56" xfId="1" applyNumberFormat="1" applyFont="1" applyBorder="1" applyAlignment="1">
      <alignment vertical="center"/>
    </xf>
    <xf numFmtId="187" fontId="23" fillId="0" borderId="27" xfId="1" applyNumberFormat="1" applyFont="1" applyBorder="1" applyAlignment="1">
      <alignment vertical="center"/>
    </xf>
    <xf numFmtId="187" fontId="23" fillId="0" borderId="57" xfId="1" applyNumberFormat="1" applyFont="1" applyBorder="1" applyAlignment="1">
      <alignment vertical="center"/>
    </xf>
    <xf numFmtId="187" fontId="23" fillId="0" borderId="46" xfId="1" applyNumberFormat="1" applyFont="1" applyFill="1" applyBorder="1" applyAlignment="1">
      <alignment vertical="center"/>
    </xf>
    <xf numFmtId="187" fontId="23" fillId="0" borderId="47" xfId="1" applyNumberFormat="1" applyFont="1" applyFill="1" applyBorder="1" applyAlignment="1">
      <alignment vertical="center"/>
    </xf>
    <xf numFmtId="187" fontId="23" fillId="0" borderId="16" xfId="1" applyNumberFormat="1" applyFont="1" applyFill="1" applyBorder="1" applyAlignment="1">
      <alignment vertical="center"/>
    </xf>
    <xf numFmtId="187" fontId="23" fillId="0" borderId="46" xfId="1" applyNumberFormat="1" applyFont="1" applyBorder="1" applyAlignment="1">
      <alignment vertical="center"/>
    </xf>
    <xf numFmtId="187" fontId="23" fillId="0" borderId="47" xfId="1" applyNumberFormat="1" applyFont="1" applyBorder="1" applyAlignment="1">
      <alignment vertical="center"/>
    </xf>
    <xf numFmtId="187" fontId="23" fillId="0" borderId="48" xfId="1" applyNumberFormat="1" applyFont="1" applyBorder="1" applyAlignment="1">
      <alignment vertical="center"/>
    </xf>
    <xf numFmtId="187" fontId="23" fillId="0" borderId="29" xfId="1" applyNumberFormat="1" applyFont="1" applyFill="1" applyBorder="1" applyAlignment="1">
      <alignment vertical="center"/>
    </xf>
    <xf numFmtId="187" fontId="23" fillId="0" borderId="30" xfId="1" applyNumberFormat="1" applyFont="1" applyFill="1" applyBorder="1" applyAlignment="1">
      <alignment vertical="center"/>
    </xf>
    <xf numFmtId="187" fontId="23" fillId="0" borderId="31" xfId="1" applyNumberFormat="1" applyFont="1" applyFill="1" applyBorder="1" applyAlignment="1">
      <alignment vertical="center"/>
    </xf>
    <xf numFmtId="187" fontId="23" fillId="0" borderId="29" xfId="1" applyNumberFormat="1" applyFont="1" applyBorder="1" applyAlignment="1">
      <alignment vertical="center"/>
    </xf>
    <xf numFmtId="187" fontId="23" fillId="0" borderId="31" xfId="1" applyNumberFormat="1" applyFont="1" applyBorder="1" applyAlignment="1">
      <alignment vertical="center"/>
    </xf>
    <xf numFmtId="187" fontId="23" fillId="0" borderId="29" xfId="1" applyNumberFormat="1" applyFont="1" applyFill="1" applyBorder="1" applyAlignment="1">
      <alignment horizontal="right" vertical="center"/>
    </xf>
    <xf numFmtId="187" fontId="23" fillId="0" borderId="30" xfId="1" applyNumberFormat="1" applyFont="1" applyFill="1" applyBorder="1" applyAlignment="1">
      <alignment horizontal="right" vertical="center"/>
    </xf>
    <xf numFmtId="187" fontId="23" fillId="0" borderId="48" xfId="1" applyNumberFormat="1" applyFont="1" applyFill="1" applyBorder="1" applyAlignment="1">
      <alignment vertical="center"/>
    </xf>
    <xf numFmtId="187" fontId="23" fillId="0" borderId="37" xfId="1" applyNumberFormat="1" applyFont="1" applyFill="1" applyBorder="1" applyAlignment="1">
      <alignment vertical="center"/>
    </xf>
    <xf numFmtId="187" fontId="23" fillId="0" borderId="38" xfId="1" applyNumberFormat="1" applyFont="1" applyFill="1" applyBorder="1" applyAlignment="1">
      <alignment vertical="center"/>
    </xf>
    <xf numFmtId="187" fontId="23" fillId="0" borderId="39" xfId="1" applyNumberFormat="1" applyFont="1" applyFill="1" applyBorder="1" applyAlignment="1">
      <alignment vertical="center"/>
    </xf>
    <xf numFmtId="187" fontId="23" fillId="0" borderId="38" xfId="1" applyNumberFormat="1" applyFont="1" applyBorder="1" applyAlignment="1">
      <alignment vertical="center"/>
    </xf>
    <xf numFmtId="187" fontId="23" fillId="0" borderId="37" xfId="1" applyNumberFormat="1" applyFont="1" applyBorder="1" applyAlignment="1">
      <alignment vertical="center"/>
    </xf>
    <xf numFmtId="187" fontId="23" fillId="0" borderId="39" xfId="1" applyNumberFormat="1" applyFont="1" applyBorder="1" applyAlignment="1">
      <alignment vertical="center"/>
    </xf>
    <xf numFmtId="187" fontId="23" fillId="0" borderId="24" xfId="1" applyNumberFormat="1" applyFont="1" applyFill="1" applyBorder="1" applyAlignment="1">
      <alignment vertical="center"/>
    </xf>
    <xf numFmtId="187" fontId="0" fillId="0" borderId="0" xfId="1" applyNumberFormat="1" applyFont="1"/>
    <xf numFmtId="187" fontId="14" fillId="0" borderId="0" xfId="1" quotePrefix="1" applyNumberFormat="1" applyFont="1" applyAlignment="1">
      <alignment horizontal="left"/>
    </xf>
    <xf numFmtId="187" fontId="14" fillId="0" borderId="0" xfId="1" applyNumberFormat="1" applyFont="1" applyAlignment="1">
      <alignment vertical="center"/>
    </xf>
    <xf numFmtId="186" fontId="14" fillId="0" borderId="0" xfId="2" applyNumberFormat="1" applyFont="1" applyAlignment="1">
      <alignment vertical="center"/>
    </xf>
    <xf numFmtId="187" fontId="1" fillId="3" borderId="6" xfId="1" applyNumberFormat="1" applyFont="1" applyFill="1" applyBorder="1" applyAlignment="1">
      <alignment horizontal="centerContinuous" vertical="center"/>
    </xf>
    <xf numFmtId="187" fontId="1" fillId="3" borderId="50" xfId="1" applyNumberFormat="1" applyFont="1" applyFill="1" applyBorder="1" applyAlignment="1">
      <alignment horizontal="centerContinuous" vertical="center"/>
    </xf>
    <xf numFmtId="187" fontId="1" fillId="3" borderId="51" xfId="1" applyNumberFormat="1" applyFont="1" applyFill="1" applyBorder="1" applyAlignment="1">
      <alignment horizontal="centerContinuous" vertical="center"/>
    </xf>
    <xf numFmtId="187" fontId="1" fillId="0" borderId="29" xfId="1" applyNumberFormat="1" applyFont="1" applyFill="1" applyBorder="1" applyAlignment="1">
      <alignment vertical="center"/>
    </xf>
    <xf numFmtId="187" fontId="1" fillId="0" borderId="30" xfId="1" applyNumberFormat="1" applyFont="1" applyFill="1" applyBorder="1" applyAlignment="1">
      <alignment vertical="center"/>
    </xf>
    <xf numFmtId="187" fontId="1" fillId="0" borderId="31" xfId="1" applyNumberFormat="1" applyFont="1" applyFill="1" applyBorder="1" applyAlignment="1">
      <alignment vertical="center"/>
    </xf>
    <xf numFmtId="187" fontId="1" fillId="0" borderId="30" xfId="1" applyNumberFormat="1" applyFont="1" applyBorder="1" applyAlignment="1">
      <alignment vertical="center"/>
    </xf>
    <xf numFmtId="187" fontId="1" fillId="0" borderId="29" xfId="1" applyNumberFormat="1" applyFont="1" applyBorder="1" applyAlignment="1">
      <alignment vertical="center"/>
    </xf>
    <xf numFmtId="187" fontId="1" fillId="0" borderId="31" xfId="1" applyNumberFormat="1" applyFont="1" applyBorder="1" applyAlignment="1">
      <alignment vertical="center"/>
    </xf>
    <xf numFmtId="187" fontId="1" fillId="0" borderId="37" xfId="1" applyNumberFormat="1" applyFont="1" applyFill="1" applyBorder="1" applyAlignment="1">
      <alignment vertical="center"/>
    </xf>
    <xf numFmtId="187" fontId="1" fillId="0" borderId="38" xfId="1" applyNumberFormat="1" applyFont="1" applyFill="1" applyBorder="1" applyAlignment="1">
      <alignment vertical="center"/>
    </xf>
    <xf numFmtId="187" fontId="1" fillId="0" borderId="39" xfId="1" applyNumberFormat="1" applyFont="1" applyFill="1" applyBorder="1" applyAlignment="1">
      <alignment vertical="center"/>
    </xf>
    <xf numFmtId="187" fontId="1" fillId="0" borderId="37" xfId="1" applyNumberFormat="1" applyFont="1" applyBorder="1" applyAlignment="1">
      <alignment vertical="center"/>
    </xf>
    <xf numFmtId="187" fontId="1" fillId="0" borderId="39" xfId="1" applyNumberFormat="1" applyFont="1" applyBorder="1" applyAlignment="1">
      <alignment vertical="center"/>
    </xf>
    <xf numFmtId="187" fontId="1" fillId="0" borderId="38" xfId="1" applyNumberFormat="1" applyFont="1" applyBorder="1" applyAlignment="1">
      <alignment vertical="center"/>
    </xf>
    <xf numFmtId="0" fontId="1" fillId="0" borderId="0" xfId="7" applyAlignment="1">
      <alignment horizontal="center" vertical="center"/>
    </xf>
    <xf numFmtId="0" fontId="15" fillId="6" borderId="121" xfId="7" applyFont="1" applyFill="1" applyBorder="1" applyAlignment="1">
      <alignment horizontal="right" vertical="center"/>
    </xf>
    <xf numFmtId="0" fontId="15" fillId="6" borderId="122" xfId="7" applyFont="1" applyFill="1" applyBorder="1">
      <alignment vertical="center"/>
    </xf>
    <xf numFmtId="0" fontId="15" fillId="3" borderId="38" xfId="7" applyFont="1" applyFill="1" applyBorder="1" applyAlignment="1">
      <alignment horizontal="center" vertical="center"/>
    </xf>
    <xf numFmtId="0" fontId="15" fillId="3" borderId="41" xfId="7" applyFont="1" applyFill="1" applyBorder="1" applyAlignment="1">
      <alignment horizontal="center" vertical="center"/>
    </xf>
    <xf numFmtId="0" fontId="15" fillId="6" borderId="115" xfId="7" applyFont="1" applyFill="1" applyBorder="1" applyAlignment="1">
      <alignment horizontal="center" vertical="center"/>
    </xf>
    <xf numFmtId="188" fontId="15" fillId="0" borderId="15" xfId="7" applyNumberFormat="1" applyFont="1" applyBorder="1">
      <alignment vertical="center"/>
    </xf>
    <xf numFmtId="188" fontId="15" fillId="0" borderId="30" xfId="7" applyNumberFormat="1" applyFont="1" applyBorder="1">
      <alignment vertical="center"/>
    </xf>
    <xf numFmtId="188" fontId="15" fillId="0" borderId="14" xfId="7" applyNumberFormat="1" applyFont="1" applyBorder="1">
      <alignment vertical="center"/>
    </xf>
    <xf numFmtId="188" fontId="15" fillId="0" borderId="115" xfId="7" applyNumberFormat="1" applyFont="1" applyBorder="1">
      <alignment vertical="center"/>
    </xf>
    <xf numFmtId="0" fontId="15" fillId="6" borderId="116" xfId="7" applyFont="1" applyFill="1" applyBorder="1" applyAlignment="1">
      <alignment horizontal="center" vertical="center"/>
    </xf>
    <xf numFmtId="188" fontId="15" fillId="0" borderId="11" xfId="7" applyNumberFormat="1" applyFont="1" applyBorder="1">
      <alignment vertical="center"/>
    </xf>
    <xf numFmtId="188" fontId="15" fillId="0" borderId="12" xfId="7" applyNumberFormat="1" applyFont="1" applyBorder="1">
      <alignment vertical="center"/>
    </xf>
    <xf numFmtId="188" fontId="15" fillId="0" borderId="17" xfId="7" applyNumberFormat="1" applyFont="1" applyBorder="1">
      <alignment vertical="center"/>
    </xf>
    <xf numFmtId="188" fontId="15" fillId="0" borderId="116" xfId="7" applyNumberFormat="1" applyFont="1" applyBorder="1">
      <alignment vertical="center"/>
    </xf>
    <xf numFmtId="0" fontId="15" fillId="6" borderId="119" xfId="7" applyFont="1" applyFill="1" applyBorder="1" applyAlignment="1">
      <alignment horizontal="center" vertical="center"/>
    </xf>
    <xf numFmtId="188" fontId="15" fillId="0" borderId="100" xfId="7" applyNumberFormat="1" applyFont="1" applyBorder="1">
      <alignment vertical="center"/>
    </xf>
    <xf numFmtId="188" fontId="15" fillId="0" borderId="13" xfId="7" applyNumberFormat="1" applyFont="1" applyBorder="1">
      <alignment vertical="center"/>
    </xf>
    <xf numFmtId="188" fontId="15" fillId="0" borderId="54" xfId="7" applyNumberFormat="1" applyFont="1" applyBorder="1">
      <alignment vertical="center"/>
    </xf>
    <xf numFmtId="188" fontId="15" fillId="0" borderId="119" xfId="7" applyNumberFormat="1" applyFont="1" applyBorder="1">
      <alignment vertical="center"/>
    </xf>
    <xf numFmtId="0" fontId="15" fillId="6" borderId="117" xfId="7" applyFont="1" applyFill="1" applyBorder="1" applyAlignment="1">
      <alignment horizontal="center" vertical="center"/>
    </xf>
    <xf numFmtId="188" fontId="15" fillId="0" borderId="118" xfId="7" applyNumberFormat="1" applyFont="1" applyBorder="1">
      <alignment vertical="center"/>
    </xf>
    <xf numFmtId="188" fontId="15" fillId="0" borderId="38" xfId="7" applyNumberFormat="1" applyFont="1" applyBorder="1">
      <alignment vertical="center"/>
    </xf>
    <xf numFmtId="188" fontId="15" fillId="0" borderId="39" xfId="7" applyNumberFormat="1" applyFont="1" applyBorder="1">
      <alignment vertical="center"/>
    </xf>
    <xf numFmtId="188" fontId="15" fillId="0" borderId="117" xfId="7" applyNumberFormat="1" applyFont="1" applyBorder="1">
      <alignment vertical="center"/>
    </xf>
    <xf numFmtId="0" fontId="20" fillId="0" borderId="0" xfId="7" applyFont="1">
      <alignment vertical="center"/>
    </xf>
    <xf numFmtId="0" fontId="1" fillId="0" borderId="0" xfId="8" applyFont="1" applyAlignment="1">
      <alignment horizontal="center" vertical="center"/>
    </xf>
    <xf numFmtId="195" fontId="15" fillId="0" borderId="59" xfId="8" applyNumberFormat="1" applyFont="1" applyBorder="1" applyAlignment="1">
      <alignment vertical="center" readingOrder="1"/>
    </xf>
    <xf numFmtId="195" fontId="15" fillId="0" borderId="62" xfId="8" applyNumberFormat="1" applyFont="1" applyBorder="1" applyAlignment="1">
      <alignment vertical="center" readingOrder="1"/>
    </xf>
    <xf numFmtId="195" fontId="15" fillId="0" borderId="150" xfId="8" applyNumberFormat="1" applyFont="1" applyBorder="1" applyAlignment="1">
      <alignment vertical="center" readingOrder="1"/>
    </xf>
    <xf numFmtId="195" fontId="15" fillId="0" borderId="156" xfId="8" applyNumberFormat="1" applyFont="1" applyBorder="1" applyAlignment="1">
      <alignment vertical="center" readingOrder="1"/>
    </xf>
    <xf numFmtId="195" fontId="15" fillId="0" borderId="92" xfId="8" applyNumberFormat="1" applyFont="1" applyBorder="1" applyAlignment="1">
      <alignment vertical="center" readingOrder="1"/>
    </xf>
    <xf numFmtId="195" fontId="15" fillId="0" borderId="93" xfId="8" applyNumberFormat="1" applyFont="1" applyBorder="1" applyAlignment="1">
      <alignment vertical="center" readingOrder="1"/>
    </xf>
    <xf numFmtId="195" fontId="15" fillId="0" borderId="160" xfId="8" applyNumberFormat="1" applyFont="1" applyBorder="1" applyAlignment="1">
      <alignment vertical="center" readingOrder="1"/>
    </xf>
    <xf numFmtId="195" fontId="15" fillId="0" borderId="94" xfId="8" applyNumberFormat="1" applyFont="1" applyBorder="1" applyAlignment="1">
      <alignment vertical="center" readingOrder="1"/>
    </xf>
    <xf numFmtId="195" fontId="15" fillId="0" borderId="161" xfId="8" applyNumberFormat="1" applyFont="1" applyBorder="1" applyAlignment="1">
      <alignment vertical="center" readingOrder="1"/>
    </xf>
    <xf numFmtId="195" fontId="15" fillId="0" borderId="151" xfId="8" applyNumberFormat="1" applyFont="1" applyBorder="1" applyAlignment="1">
      <alignment vertical="center" readingOrder="1"/>
    </xf>
    <xf numFmtId="195" fontId="15" fillId="0" borderId="64" xfId="8" applyNumberFormat="1" applyFont="1" applyBorder="1" applyAlignment="1">
      <alignment vertical="center" readingOrder="1"/>
    </xf>
    <xf numFmtId="195" fontId="15" fillId="0" borderId="88" xfId="8" applyNumberFormat="1" applyFont="1" applyBorder="1" applyAlignment="1">
      <alignment vertical="center" readingOrder="1"/>
    </xf>
    <xf numFmtId="195" fontId="15" fillId="0" borderId="167" xfId="8" applyNumberFormat="1" applyFont="1" applyBorder="1" applyAlignment="1">
      <alignment vertical="center" readingOrder="1"/>
    </xf>
    <xf numFmtId="195" fontId="15" fillId="0" borderId="168" xfId="8" applyNumberFormat="1" applyFont="1" applyBorder="1" applyAlignment="1">
      <alignment vertical="center" readingOrder="1"/>
    </xf>
    <xf numFmtId="186" fontId="15" fillId="0" borderId="71" xfId="2" applyNumberFormat="1" applyFont="1" applyBorder="1" applyAlignment="1">
      <alignment vertical="center" readingOrder="1"/>
    </xf>
    <xf numFmtId="186" fontId="15" fillId="0" borderId="47" xfId="2" applyNumberFormat="1" applyFont="1" applyBorder="1" applyAlignment="1">
      <alignment vertical="center" readingOrder="1"/>
    </xf>
    <xf numFmtId="186" fontId="15" fillId="0" borderId="153" xfId="2" applyNumberFormat="1" applyFont="1" applyBorder="1" applyAlignment="1">
      <alignment vertical="center" readingOrder="1"/>
    </xf>
    <xf numFmtId="186" fontId="15" fillId="8" borderId="157" xfId="2" applyNumberFormat="1" applyFont="1" applyFill="1" applyBorder="1" applyAlignment="1">
      <alignment vertical="center" readingOrder="1"/>
    </xf>
    <xf numFmtId="186" fontId="15" fillId="0" borderId="11" xfId="2" applyNumberFormat="1" applyFont="1" applyBorder="1" applyAlignment="1">
      <alignment vertical="center" readingOrder="1"/>
    </xf>
    <xf numFmtId="186" fontId="15" fillId="0" borderId="12" xfId="2" applyNumberFormat="1" applyFont="1" applyBorder="1" applyAlignment="1">
      <alignment vertical="center" readingOrder="1"/>
    </xf>
    <xf numFmtId="186" fontId="15" fillId="0" borderId="158" xfId="2" applyNumberFormat="1" applyFont="1" applyBorder="1" applyAlignment="1">
      <alignment vertical="center" readingOrder="1"/>
    </xf>
    <xf numFmtId="186" fontId="15" fillId="8" borderId="159" xfId="2" applyNumberFormat="1" applyFont="1" applyFill="1" applyBorder="1" applyAlignment="1">
      <alignment vertical="center" readingOrder="1"/>
    </xf>
    <xf numFmtId="186" fontId="15" fillId="0" borderId="162" xfId="2" applyNumberFormat="1" applyFont="1" applyBorder="1" applyAlignment="1">
      <alignment vertical="center" readingOrder="1"/>
    </xf>
    <xf numFmtId="186" fontId="15" fillId="0" borderId="163" xfId="2" applyNumberFormat="1" applyFont="1" applyBorder="1" applyAlignment="1">
      <alignment vertical="center" readingOrder="1"/>
    </xf>
    <xf numFmtId="186" fontId="15" fillId="0" borderId="164" xfId="2" applyNumberFormat="1" applyFont="1" applyBorder="1" applyAlignment="1">
      <alignment vertical="center" readingOrder="1"/>
    </xf>
    <xf numFmtId="186" fontId="15" fillId="0" borderId="165" xfId="2" applyNumberFormat="1" applyFont="1" applyBorder="1" applyAlignment="1">
      <alignment vertical="center" readingOrder="1"/>
    </xf>
    <xf numFmtId="186" fontId="15" fillId="8" borderId="166" xfId="2" applyNumberFormat="1" applyFont="1" applyFill="1" applyBorder="1" applyAlignment="1">
      <alignment vertical="center" readingOrder="1"/>
    </xf>
    <xf numFmtId="186" fontId="15" fillId="8" borderId="154" xfId="2" applyNumberFormat="1" applyFont="1" applyFill="1" applyBorder="1" applyAlignment="1">
      <alignment vertical="center" readingOrder="1"/>
    </xf>
    <xf numFmtId="186" fontId="15" fillId="0" borderId="169" xfId="2" applyNumberFormat="1" applyFont="1" applyBorder="1" applyAlignment="1">
      <alignment vertical="center" readingOrder="1"/>
    </xf>
    <xf numFmtId="186" fontId="15" fillId="0" borderId="85" xfId="2" applyNumberFormat="1" applyFont="1" applyBorder="1" applyAlignment="1">
      <alignment vertical="center" readingOrder="1"/>
    </xf>
    <xf numFmtId="186" fontId="15" fillId="0" borderId="170" xfId="2" applyNumberFormat="1" applyFont="1" applyBorder="1" applyAlignment="1">
      <alignment vertical="center" readingOrder="1"/>
    </xf>
    <xf numFmtId="186" fontId="15" fillId="0" borderId="42" xfId="2" applyNumberFormat="1" applyFont="1" applyBorder="1" applyAlignment="1">
      <alignment vertical="center" readingOrder="1"/>
    </xf>
    <xf numFmtId="186" fontId="15" fillId="0" borderId="44" xfId="2" applyNumberFormat="1" applyFont="1" applyBorder="1" applyAlignment="1">
      <alignment vertical="center" readingOrder="1"/>
    </xf>
    <xf numFmtId="186" fontId="15" fillId="0" borderId="172" xfId="2" applyNumberFormat="1" applyFont="1" applyBorder="1" applyAlignment="1">
      <alignment vertical="center" readingOrder="1"/>
    </xf>
    <xf numFmtId="186" fontId="15" fillId="8" borderId="173" xfId="2" applyNumberFormat="1" applyFont="1" applyFill="1" applyBorder="1" applyAlignment="1">
      <alignment vertical="center" readingOrder="1"/>
    </xf>
    <xf numFmtId="0" fontId="0" fillId="6" borderId="113" xfId="0" applyFill="1" applyBorder="1" applyAlignment="1">
      <alignment wrapText="1"/>
    </xf>
    <xf numFmtId="0" fontId="0" fillId="6" borderId="119" xfId="0" applyFill="1" applyBorder="1" applyAlignment="1">
      <alignment horizontal="distributed" vertical="center" justifyLastLine="1"/>
    </xf>
    <xf numFmtId="0" fontId="0" fillId="0" borderId="75" xfId="0" applyBorder="1" applyAlignment="1">
      <alignment horizontal="left" vertical="center" indent="2"/>
    </xf>
    <xf numFmtId="0" fontId="0" fillId="0" borderId="59" xfId="0" applyBorder="1" applyAlignment="1">
      <alignment horizontal="left" vertical="center" indent="2"/>
    </xf>
    <xf numFmtId="0" fontId="0" fillId="0" borderId="111" xfId="0" applyBorder="1" applyAlignment="1">
      <alignment horizontal="left" vertical="center" indent="2"/>
    </xf>
    <xf numFmtId="0" fontId="0" fillId="0" borderId="62" xfId="0" applyBorder="1" applyAlignment="1">
      <alignment horizontal="left" vertical="center" indent="2"/>
    </xf>
    <xf numFmtId="0" fontId="0" fillId="0" borderId="58" xfId="0" applyBorder="1" applyAlignment="1">
      <alignment horizontal="left" vertical="center" indent="2"/>
    </xf>
    <xf numFmtId="0" fontId="0" fillId="0" borderId="81" xfId="0" applyBorder="1" applyAlignment="1">
      <alignment horizontal="left" vertical="center" indent="2"/>
    </xf>
    <xf numFmtId="0" fontId="0" fillId="0" borderId="109" xfId="0" applyBorder="1" applyAlignment="1">
      <alignment horizontal="left" vertical="center" indent="2"/>
    </xf>
    <xf numFmtId="0" fontId="0" fillId="0" borderId="65" xfId="0" applyBorder="1" applyAlignment="1">
      <alignment horizontal="left" vertical="center" indent="2"/>
    </xf>
    <xf numFmtId="0" fontId="0" fillId="0" borderId="67" xfId="0" applyBorder="1" applyAlignment="1">
      <alignment horizontal="left" vertical="center" indent="2"/>
    </xf>
    <xf numFmtId="0" fontId="0" fillId="0" borderId="68" xfId="0" applyBorder="1" applyAlignment="1">
      <alignment horizontal="left" vertical="center" indent="2"/>
    </xf>
    <xf numFmtId="0" fontId="0" fillId="0" borderId="84" xfId="0" applyBorder="1" applyAlignment="1">
      <alignment horizontal="left" vertical="center" indent="2"/>
    </xf>
    <xf numFmtId="0" fontId="0" fillId="0" borderId="174" xfId="0" applyBorder="1" applyAlignment="1">
      <alignment horizontal="left" vertical="center" indent="2"/>
    </xf>
    <xf numFmtId="0" fontId="0" fillId="0" borderId="110" xfId="0" applyBorder="1" applyAlignment="1">
      <alignment horizontal="left" vertical="center" indent="2"/>
    </xf>
    <xf numFmtId="0" fontId="0" fillId="0" borderId="85" xfId="0" applyBorder="1" applyAlignment="1">
      <alignment horizontal="left" vertical="center" indent="2"/>
    </xf>
    <xf numFmtId="0" fontId="0" fillId="0" borderId="90" xfId="0" applyBorder="1" applyAlignment="1">
      <alignment horizontal="left" vertical="center" indent="2"/>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distributed" vertical="center"/>
    </xf>
    <xf numFmtId="0" fontId="0" fillId="6" borderId="113" xfId="0" applyFill="1" applyBorder="1" applyAlignment="1">
      <alignment vertical="center" wrapText="1"/>
    </xf>
    <xf numFmtId="0" fontId="0" fillId="0" borderId="76" xfId="0" applyBorder="1" applyAlignment="1">
      <alignment horizontal="left" vertical="center" indent="2"/>
    </xf>
    <xf numFmtId="0" fontId="0" fillId="0" borderId="82" xfId="0" applyBorder="1" applyAlignment="1">
      <alignment horizontal="left" vertical="center" indent="2"/>
    </xf>
    <xf numFmtId="0" fontId="0" fillId="0" borderId="86" xfId="0" applyBorder="1" applyAlignment="1">
      <alignment horizontal="left" vertical="center" indent="2"/>
    </xf>
    <xf numFmtId="58" fontId="0" fillId="0" borderId="0" xfId="0" applyNumberFormat="1" applyAlignment="1">
      <alignment horizontal="left" vertical="center"/>
    </xf>
    <xf numFmtId="0" fontId="0" fillId="6" borderId="175" xfId="0" applyFill="1" applyBorder="1" applyAlignment="1">
      <alignment vertical="justify" wrapText="1"/>
    </xf>
    <xf numFmtId="0" fontId="0" fillId="3" borderId="22" xfId="0" applyFill="1" applyBorder="1" applyAlignment="1">
      <alignment horizontal="center" vertical="center" wrapText="1"/>
    </xf>
    <xf numFmtId="0" fontId="0" fillId="0" borderId="7" xfId="0" applyBorder="1" applyAlignment="1">
      <alignment vertical="center"/>
    </xf>
    <xf numFmtId="0" fontId="0" fillId="0" borderId="27" xfId="0" applyBorder="1" applyAlignment="1">
      <alignment vertical="center"/>
    </xf>
    <xf numFmtId="185" fontId="0" fillId="0" borderId="57" xfId="0" applyNumberFormat="1" applyBorder="1" applyAlignment="1">
      <alignment vertical="center"/>
    </xf>
    <xf numFmtId="0" fontId="0" fillId="0" borderId="118" xfId="0" applyBorder="1" applyAlignment="1">
      <alignment vertical="center"/>
    </xf>
    <xf numFmtId="0" fontId="0" fillId="0" borderId="38" xfId="0" applyBorder="1" applyAlignment="1">
      <alignment vertical="center"/>
    </xf>
    <xf numFmtId="185" fontId="0" fillId="0" borderId="39" xfId="0" applyNumberFormat="1" applyBorder="1" applyAlignment="1">
      <alignment vertical="center"/>
    </xf>
    <xf numFmtId="0" fontId="0" fillId="6" borderId="113" xfId="0" applyFill="1" applyBorder="1" applyAlignment="1">
      <alignment horizontal="distributed" vertical="center"/>
    </xf>
    <xf numFmtId="0" fontId="0" fillId="0" borderId="107" xfId="0" applyBorder="1" applyAlignment="1">
      <alignment vertical="center"/>
    </xf>
    <xf numFmtId="0" fontId="0" fillId="0" borderId="22" xfId="0" applyBorder="1" applyAlignment="1">
      <alignment vertical="center"/>
    </xf>
    <xf numFmtId="185" fontId="0" fillId="0" borderId="106" xfId="0" applyNumberFormat="1" applyBorder="1" applyAlignment="1">
      <alignment vertical="center"/>
    </xf>
    <xf numFmtId="0" fontId="0" fillId="0" borderId="0" xfId="0" applyAlignment="1">
      <alignment wrapText="1"/>
    </xf>
    <xf numFmtId="58" fontId="0" fillId="0" borderId="0" xfId="0" applyNumberFormat="1" applyAlignment="1">
      <alignment vertical="center"/>
    </xf>
    <xf numFmtId="58" fontId="0" fillId="0" borderId="0" xfId="0" applyNumberFormat="1" applyAlignment="1">
      <alignment horizontal="right" vertical="center"/>
    </xf>
    <xf numFmtId="0" fontId="0" fillId="3" borderId="21" xfId="0" applyFill="1" applyBorder="1" applyAlignment="1">
      <alignment horizontal="centerContinuous" vertical="center"/>
    </xf>
    <xf numFmtId="0" fontId="0" fillId="3" borderId="107" xfId="0" applyFill="1" applyBorder="1" applyAlignment="1">
      <alignment horizontal="centerContinuous" vertical="center"/>
    </xf>
    <xf numFmtId="0" fontId="0" fillId="3" borderId="19" xfId="0" applyFill="1" applyBorder="1" applyAlignment="1">
      <alignment horizontal="centerContinuous" vertical="center"/>
    </xf>
    <xf numFmtId="0" fontId="0" fillId="6" borderId="121" xfId="0" applyFill="1" applyBorder="1" applyAlignment="1">
      <alignment vertical="justify" wrapText="1"/>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71" xfId="0" applyBorder="1" applyAlignment="1">
      <alignment horizontal="center" vertical="center"/>
    </xf>
    <xf numFmtId="0" fontId="0" fillId="0" borderId="47" xfId="0" applyBorder="1" applyAlignment="1">
      <alignment horizontal="center" vertical="center"/>
    </xf>
    <xf numFmtId="0" fontId="0" fillId="6" borderId="121" xfId="0" applyFill="1" applyBorder="1" applyAlignment="1">
      <alignment horizontal="distributed" vertical="center"/>
    </xf>
    <xf numFmtId="0" fontId="0" fillId="6" borderId="116" xfId="0" applyFill="1" applyBorder="1" applyAlignment="1">
      <alignment horizontal="distributed" vertical="center"/>
    </xf>
    <xf numFmtId="0" fontId="0" fillId="6" borderId="122" xfId="0" applyFill="1" applyBorder="1" applyAlignment="1">
      <alignment horizontal="distributed" vertical="center"/>
    </xf>
    <xf numFmtId="0" fontId="0" fillId="0" borderId="42" xfId="0" applyBorder="1" applyAlignment="1">
      <alignment horizontal="center" vertical="center"/>
    </xf>
    <xf numFmtId="0" fontId="0" fillId="0" borderId="44" xfId="0" applyBorder="1" applyAlignment="1">
      <alignment horizontal="center" vertical="center"/>
    </xf>
    <xf numFmtId="58" fontId="7" fillId="0" borderId="0" xfId="0" applyNumberFormat="1" applyFont="1" applyAlignment="1">
      <alignment horizontal="right" vertical="center"/>
    </xf>
    <xf numFmtId="0" fontId="15" fillId="6" borderId="55" xfId="0" applyFont="1" applyFill="1" applyBorder="1"/>
    <xf numFmtId="38" fontId="15" fillId="0" borderId="42" xfId="1" applyFont="1" applyBorder="1" applyAlignment="1">
      <alignment vertical="center"/>
    </xf>
    <xf numFmtId="38" fontId="15" fillId="0" borderId="44" xfId="1" applyFont="1" applyBorder="1" applyAlignment="1">
      <alignment vertical="center"/>
    </xf>
    <xf numFmtId="190" fontId="15" fillId="0" borderId="44" xfId="0" applyNumberFormat="1" applyFont="1" applyBorder="1" applyAlignment="1">
      <alignment vertical="center"/>
    </xf>
    <xf numFmtId="190" fontId="15" fillId="0" borderId="43" xfId="0" applyNumberFormat="1" applyFont="1" applyBorder="1" applyAlignment="1">
      <alignment vertical="center"/>
    </xf>
    <xf numFmtId="38" fontId="15" fillId="0" borderId="1" xfId="1" applyFont="1" applyBorder="1" applyAlignment="1">
      <alignment vertical="center"/>
    </xf>
    <xf numFmtId="190" fontId="15" fillId="0" borderId="45" xfId="0" applyNumberFormat="1" applyFont="1" applyBorder="1" applyAlignment="1">
      <alignment vertical="center"/>
    </xf>
    <xf numFmtId="0" fontId="15" fillId="0" borderId="54" xfId="0" applyFont="1" applyBorder="1" applyAlignment="1">
      <alignment horizontal="distributed" vertical="center" justifyLastLine="1"/>
    </xf>
    <xf numFmtId="0" fontId="15" fillId="0" borderId="48" xfId="0" applyFont="1" applyBorder="1" applyAlignment="1">
      <alignment horizontal="distributed" vertical="center" justifyLastLine="1"/>
    </xf>
    <xf numFmtId="0" fontId="15" fillId="0" borderId="48" xfId="0" applyFont="1" applyBorder="1" applyAlignment="1">
      <alignment horizontal="distributed" vertical="center" wrapText="1" justifyLastLine="1"/>
    </xf>
    <xf numFmtId="0" fontId="15" fillId="0" borderId="16" xfId="0" applyFont="1" applyBorder="1" applyAlignment="1">
      <alignment horizontal="distributed" vertical="center" justifyLastLine="1"/>
    </xf>
    <xf numFmtId="0" fontId="15" fillId="0" borderId="45" xfId="0" applyFont="1" applyBorder="1" applyAlignment="1">
      <alignment horizontal="distributed" vertical="center" wrapText="1" justifyLastLine="1"/>
    </xf>
    <xf numFmtId="191" fontId="14" fillId="0" borderId="14" xfId="10" applyNumberFormat="1" applyFont="1" applyBorder="1" applyAlignment="1">
      <alignment vertical="center"/>
    </xf>
    <xf numFmtId="191" fontId="14" fillId="7" borderId="14" xfId="10" applyNumberFormat="1" applyFont="1" applyFill="1" applyBorder="1" applyAlignment="1">
      <alignment vertical="center"/>
    </xf>
    <xf numFmtId="191" fontId="14" fillId="7" borderId="49" xfId="10" applyNumberFormat="1" applyFont="1" applyFill="1" applyBorder="1" applyAlignment="1">
      <alignment vertical="center"/>
    </xf>
    <xf numFmtId="191" fontId="14" fillId="0" borderId="54" xfId="10" applyNumberFormat="1" applyFont="1" applyBorder="1" applyAlignment="1">
      <alignment vertical="center"/>
    </xf>
    <xf numFmtId="191" fontId="14" fillId="0" borderId="48" xfId="10" applyNumberFormat="1" applyFont="1" applyBorder="1" applyAlignment="1">
      <alignment vertical="center"/>
    </xf>
    <xf numFmtId="38" fontId="15" fillId="0" borderId="57" xfId="4" applyFont="1" applyBorder="1" applyAlignment="1">
      <alignment horizontal="center" vertical="center"/>
    </xf>
    <xf numFmtId="190" fontId="15" fillId="0" borderId="45" xfId="0" applyNumberFormat="1" applyFont="1" applyBorder="1" applyAlignment="1">
      <alignment horizontal="center" vertical="center"/>
    </xf>
    <xf numFmtId="192" fontId="0" fillId="0" borderId="0" xfId="0" applyNumberFormat="1" applyAlignment="1">
      <alignment vertical="center"/>
    </xf>
    <xf numFmtId="0" fontId="15" fillId="3" borderId="5" xfId="0" applyFont="1" applyFill="1" applyBorder="1" applyAlignment="1">
      <alignment horizontal="center" vertical="center"/>
    </xf>
    <xf numFmtId="0" fontId="15" fillId="3" borderId="27" xfId="0" applyFont="1" applyFill="1" applyBorder="1" applyAlignment="1">
      <alignment horizontal="center" vertical="center"/>
    </xf>
    <xf numFmtId="0" fontId="15" fillId="4" borderId="57" xfId="0" applyFont="1" applyFill="1" applyBorder="1" applyAlignment="1">
      <alignment horizontal="center" vertical="center"/>
    </xf>
    <xf numFmtId="187" fontId="15" fillId="0" borderId="1" xfId="4" applyNumberFormat="1" applyFont="1" applyBorder="1" applyAlignment="1">
      <alignment horizontal="center" vertical="center"/>
    </xf>
    <xf numFmtId="187" fontId="15" fillId="0" borderId="49" xfId="4" applyNumberFormat="1" applyFont="1" applyBorder="1" applyAlignment="1">
      <alignment horizontal="center" vertical="center"/>
    </xf>
    <xf numFmtId="187" fontId="15" fillId="0" borderId="38" xfId="4" applyNumberFormat="1" applyFont="1" applyBorder="1" applyAlignment="1">
      <alignment horizontal="center" vertical="center"/>
    </xf>
    <xf numFmtId="187" fontId="15" fillId="0" borderId="45" xfId="4" applyNumberFormat="1" applyFont="1" applyBorder="1" applyAlignment="1">
      <alignment horizontal="center" vertical="center"/>
    </xf>
    <xf numFmtId="0" fontId="0" fillId="4" borderId="33" xfId="0" applyFill="1" applyBorder="1" applyAlignment="1">
      <alignment horizontal="center" vertical="center"/>
    </xf>
    <xf numFmtId="187" fontId="15" fillId="0" borderId="120" xfId="4" applyNumberFormat="1" applyFont="1" applyBorder="1" applyAlignment="1">
      <alignment horizontal="center" vertical="center"/>
    </xf>
    <xf numFmtId="0" fontId="0" fillId="0" borderId="0" xfId="0" applyAlignment="1">
      <alignment horizontal="left"/>
    </xf>
    <xf numFmtId="0" fontId="15" fillId="5" borderId="122" xfId="0" applyFont="1" applyFill="1" applyBorder="1" applyAlignment="1">
      <alignment horizontal="center" vertical="center"/>
    </xf>
    <xf numFmtId="0" fontId="20" fillId="0" borderId="0" xfId="0" applyFont="1" applyAlignment="1">
      <alignment horizontal="left"/>
    </xf>
    <xf numFmtId="0" fontId="0" fillId="5" borderId="119" xfId="0" applyFill="1" applyBorder="1" applyAlignment="1">
      <alignment horizontal="center" vertical="top"/>
    </xf>
    <xf numFmtId="38" fontId="0" fillId="0" borderId="100" xfId="1" applyFont="1" applyBorder="1"/>
    <xf numFmtId="38" fontId="0" fillId="0" borderId="13" xfId="1" applyFont="1" applyBorder="1"/>
    <xf numFmtId="38" fontId="0" fillId="0" borderId="97" xfId="1" applyFont="1" applyBorder="1"/>
    <xf numFmtId="0" fontId="0" fillId="5" borderId="124" xfId="0" applyFill="1" applyBorder="1" applyAlignment="1">
      <alignment horizontal="center" vertical="top"/>
    </xf>
    <xf numFmtId="193" fontId="0" fillId="0" borderId="46" xfId="0" applyNumberFormat="1" applyBorder="1" applyAlignment="1">
      <alignment horizontal="right" vertical="center"/>
    </xf>
    <xf numFmtId="193" fontId="0" fillId="0" borderId="71" xfId="0" applyNumberFormat="1" applyBorder="1" applyAlignment="1">
      <alignment horizontal="right" vertical="center"/>
    </xf>
    <xf numFmtId="193" fontId="0" fillId="0" borderId="47" xfId="0" applyNumberFormat="1" applyBorder="1" applyAlignment="1">
      <alignment horizontal="right" vertical="center"/>
    </xf>
    <xf numFmtId="193" fontId="0" fillId="0" borderId="70" xfId="0" applyNumberFormat="1" applyBorder="1" applyAlignment="1">
      <alignment horizontal="right" vertical="center"/>
    </xf>
    <xf numFmtId="38" fontId="0" fillId="0" borderId="11" xfId="1" applyFont="1" applyBorder="1"/>
    <xf numFmtId="38" fontId="0" fillId="0" borderId="12" xfId="1" applyFont="1" applyBorder="1"/>
    <xf numFmtId="38" fontId="0" fillId="0" borderId="10" xfId="1" applyFont="1" applyBorder="1"/>
    <xf numFmtId="193" fontId="0" fillId="0" borderId="52" xfId="0" applyNumberFormat="1" applyBorder="1" applyAlignment="1">
      <alignment horizontal="right" vertical="center"/>
    </xf>
    <xf numFmtId="193" fontId="0" fillId="0" borderId="11" xfId="0" applyNumberFormat="1" applyBorder="1" applyAlignment="1">
      <alignment horizontal="right" vertical="center"/>
    </xf>
    <xf numFmtId="193" fontId="0" fillId="0" borderId="12" xfId="0" applyNumberFormat="1" applyBorder="1" applyAlignment="1">
      <alignment horizontal="right" vertical="center"/>
    </xf>
    <xf numFmtId="193" fontId="0" fillId="0" borderId="10" xfId="0" applyNumberFormat="1" applyBorder="1" applyAlignment="1">
      <alignment horizontal="right" vertical="center"/>
    </xf>
    <xf numFmtId="0" fontId="0" fillId="6" borderId="119" xfId="0" applyFill="1" applyBorder="1" applyAlignment="1">
      <alignment horizontal="center" vertical="center"/>
    </xf>
    <xf numFmtId="0" fontId="0" fillId="5" borderId="116" xfId="0" applyFill="1" applyBorder="1" applyAlignment="1">
      <alignment horizontal="center" vertical="center"/>
    </xf>
    <xf numFmtId="0" fontId="0" fillId="5" borderId="124" xfId="0" applyFill="1" applyBorder="1" applyAlignment="1">
      <alignment horizontal="center" vertical="center"/>
    </xf>
    <xf numFmtId="0" fontId="0" fillId="6" borderId="116" xfId="0" applyFill="1" applyBorder="1" applyAlignment="1">
      <alignment horizontal="center" vertical="center"/>
    </xf>
    <xf numFmtId="0" fontId="0" fillId="5" borderId="122" xfId="0" applyFill="1" applyBorder="1" applyAlignment="1">
      <alignment horizontal="center" vertical="center"/>
    </xf>
    <xf numFmtId="193" fontId="0" fillId="0" borderId="55" xfId="0" applyNumberFormat="1" applyBorder="1" applyAlignment="1">
      <alignment horizontal="right" vertical="center"/>
    </xf>
    <xf numFmtId="193" fontId="0" fillId="0" borderId="42" xfId="0" applyNumberFormat="1" applyBorder="1" applyAlignment="1">
      <alignment horizontal="right" vertical="center"/>
    </xf>
    <xf numFmtId="193" fontId="0" fillId="0" borderId="44" xfId="0" applyNumberFormat="1" applyBorder="1" applyAlignment="1">
      <alignment horizontal="right" vertical="center"/>
    </xf>
    <xf numFmtId="193" fontId="0" fillId="0" borderId="41" xfId="0" applyNumberFormat="1" applyBorder="1" applyAlignment="1">
      <alignment horizontal="right" vertical="center"/>
    </xf>
    <xf numFmtId="0" fontId="20" fillId="0" borderId="0" xfId="0" applyFont="1"/>
    <xf numFmtId="0" fontId="0" fillId="3" borderId="40" xfId="0" applyFill="1" applyBorder="1" applyAlignment="1">
      <alignment vertical="center"/>
    </xf>
    <xf numFmtId="0" fontId="0" fillId="3" borderId="38" xfId="0" applyFill="1" applyBorder="1" applyAlignment="1">
      <alignment horizontal="center" vertical="center"/>
    </xf>
    <xf numFmtId="0" fontId="0" fillId="3" borderId="1" xfId="0" applyFill="1" applyBorder="1" applyAlignment="1">
      <alignment vertical="center"/>
    </xf>
    <xf numFmtId="0" fontId="0" fillId="3" borderId="39" xfId="0" applyFill="1" applyBorder="1" applyAlignment="1">
      <alignment horizontal="center" vertical="center"/>
    </xf>
    <xf numFmtId="0" fontId="0" fillId="6" borderId="115" xfId="0" applyFill="1" applyBorder="1" applyAlignment="1">
      <alignment horizontal="center" vertical="center"/>
    </xf>
    <xf numFmtId="190" fontId="0" fillId="0" borderId="30" xfId="0" applyNumberFormat="1" applyBorder="1" applyAlignment="1">
      <alignment vertical="center"/>
    </xf>
    <xf numFmtId="194" fontId="0" fillId="0" borderId="0" xfId="0" applyNumberFormat="1" applyAlignment="1">
      <alignment vertical="center"/>
    </xf>
    <xf numFmtId="190" fontId="0" fillId="0" borderId="31" xfId="0" applyNumberFormat="1" applyBorder="1" applyAlignment="1">
      <alignment vertical="center"/>
    </xf>
    <xf numFmtId="0" fontId="12" fillId="6" borderId="116" xfId="0" applyFont="1" applyFill="1" applyBorder="1" applyAlignment="1">
      <alignment horizontal="center" vertical="center"/>
    </xf>
    <xf numFmtId="187" fontId="12" fillId="0" borderId="29" xfId="1" applyNumberFormat="1" applyFont="1" applyBorder="1" applyAlignment="1">
      <alignment vertical="center"/>
    </xf>
    <xf numFmtId="190" fontId="12" fillId="0" borderId="30" xfId="0" applyNumberFormat="1" applyFont="1" applyBorder="1" applyAlignment="1">
      <alignment vertical="center"/>
    </xf>
    <xf numFmtId="187" fontId="12" fillId="0" borderId="30" xfId="1" applyNumberFormat="1" applyFont="1" applyBorder="1" applyAlignment="1">
      <alignment vertical="center"/>
    </xf>
    <xf numFmtId="190" fontId="12" fillId="0" borderId="31" xfId="0" applyNumberFormat="1" applyFont="1" applyBorder="1" applyAlignment="1">
      <alignment vertical="center"/>
    </xf>
    <xf numFmtId="190" fontId="0" fillId="0" borderId="30" xfId="0" applyNumberFormat="1" applyBorder="1" applyAlignment="1">
      <alignment horizontal="right" vertical="center"/>
    </xf>
    <xf numFmtId="190" fontId="0" fillId="0" borderId="31" xfId="0" applyNumberFormat="1" applyBorder="1" applyAlignment="1">
      <alignment horizontal="right" vertical="center"/>
    </xf>
    <xf numFmtId="0" fontId="0" fillId="5" borderId="115" xfId="0" applyFill="1" applyBorder="1" applyAlignment="1">
      <alignment horizontal="center" vertical="center"/>
    </xf>
    <xf numFmtId="190" fontId="0" fillId="0" borderId="13" xfId="0" applyNumberFormat="1" applyBorder="1" applyAlignment="1">
      <alignment horizontal="right" vertical="center"/>
    </xf>
    <xf numFmtId="190" fontId="0" fillId="0" borderId="12" xfId="0" applyNumberFormat="1" applyBorder="1" applyAlignment="1">
      <alignment horizontal="right" vertical="center"/>
    </xf>
    <xf numFmtId="190" fontId="0" fillId="0" borderId="54" xfId="0" applyNumberFormat="1" applyBorder="1" applyAlignment="1">
      <alignment horizontal="right" vertical="center"/>
    </xf>
    <xf numFmtId="0" fontId="0" fillId="5" borderId="119" xfId="0" applyFill="1" applyBorder="1" applyAlignment="1">
      <alignment horizontal="center" vertical="center"/>
    </xf>
    <xf numFmtId="190" fontId="0" fillId="0" borderId="16" xfId="0" applyNumberFormat="1" applyBorder="1" applyAlignment="1">
      <alignment horizontal="right" vertical="center"/>
    </xf>
    <xf numFmtId="0" fontId="0" fillId="6" borderId="117" xfId="0" applyFill="1" applyBorder="1" applyAlignment="1">
      <alignment horizontal="center" vertical="center"/>
    </xf>
    <xf numFmtId="190" fontId="0" fillId="0" borderId="38" xfId="0" applyNumberFormat="1" applyBorder="1" applyAlignment="1">
      <alignment horizontal="right" vertical="center"/>
    </xf>
    <xf numFmtId="190" fontId="0" fillId="0" borderId="39" xfId="0" applyNumberFormat="1" applyBorder="1" applyAlignment="1">
      <alignment horizontal="right" vertical="center"/>
    </xf>
    <xf numFmtId="0" fontId="8" fillId="0" borderId="0" xfId="0" applyFont="1" applyAlignment="1">
      <alignment vertical="center"/>
    </xf>
    <xf numFmtId="0" fontId="4" fillId="6" borderId="8" xfId="0" applyFont="1" applyFill="1" applyBorder="1" applyAlignment="1">
      <alignment horizontal="distributed" vertical="center" justifyLastLine="1"/>
    </xf>
    <xf numFmtId="0" fontId="4" fillId="6" borderId="52" xfId="0" applyFont="1" applyFill="1" applyBorder="1" applyAlignment="1">
      <alignment horizontal="distributed" vertical="center" wrapText="1" justifyLastLine="1"/>
    </xf>
    <xf numFmtId="0" fontId="4" fillId="6" borderId="16" xfId="0" applyFont="1" applyFill="1" applyBorder="1" applyAlignment="1">
      <alignment horizontal="distributed" vertical="center" justifyLastLine="1"/>
    </xf>
    <xf numFmtId="0" fontId="4" fillId="6" borderId="45" xfId="0" applyFont="1" applyFill="1" applyBorder="1" applyAlignment="1">
      <alignment horizontal="distributed" vertical="center" justifyLastLine="1"/>
    </xf>
    <xf numFmtId="0" fontId="4" fillId="6" borderId="56" xfId="0" applyFont="1" applyFill="1" applyBorder="1" applyAlignment="1">
      <alignment horizontal="distributed" vertical="center" justifyLastLine="1"/>
    </xf>
    <xf numFmtId="0" fontId="4" fillId="6" borderId="57" xfId="0" applyFont="1" applyFill="1" applyBorder="1" applyAlignment="1">
      <alignment horizontal="distributed" vertical="center" justifyLastLine="1"/>
    </xf>
    <xf numFmtId="0" fontId="4" fillId="6" borderId="29" xfId="0" applyFont="1" applyFill="1" applyBorder="1" applyAlignment="1">
      <alignment horizontal="distributed" vertical="center" justifyLastLine="1"/>
    </xf>
    <xf numFmtId="0" fontId="4" fillId="6" borderId="31" xfId="0" applyFont="1" applyFill="1" applyBorder="1" applyAlignment="1">
      <alignment horizontal="distributed" vertical="center" justifyLastLine="1"/>
    </xf>
    <xf numFmtId="0" fontId="4" fillId="6" borderId="53" xfId="0" applyFont="1" applyFill="1" applyBorder="1" applyAlignment="1">
      <alignment horizontal="distributed" vertical="center" justifyLastLine="1"/>
    </xf>
    <xf numFmtId="0" fontId="4" fillId="6" borderId="58" xfId="0" applyFont="1" applyFill="1" applyBorder="1" applyAlignment="1">
      <alignment horizontal="distributed" vertical="center" justifyLastLine="1"/>
    </xf>
    <xf numFmtId="0" fontId="4" fillId="6" borderId="52" xfId="0" applyFont="1" applyFill="1" applyBorder="1" applyAlignment="1">
      <alignment horizontal="distributed" vertical="center" justifyLastLine="1"/>
    </xf>
    <xf numFmtId="0" fontId="4" fillId="6" borderId="63" xfId="0" applyFont="1" applyFill="1" applyBorder="1" applyAlignment="1">
      <alignment horizontal="distributed" vertical="center" justifyLastLine="1"/>
    </xf>
    <xf numFmtId="0" fontId="4" fillId="6" borderId="46" xfId="0" applyFont="1" applyFill="1" applyBorder="1" applyAlignment="1">
      <alignment horizontal="distributed" vertical="center" justifyLastLine="1"/>
    </xf>
    <xf numFmtId="0" fontId="4" fillId="6" borderId="70" xfId="0" applyFont="1" applyFill="1" applyBorder="1" applyAlignment="1">
      <alignment horizontal="distributed" vertical="center" justifyLastLine="1"/>
    </xf>
    <xf numFmtId="0" fontId="4" fillId="6" borderId="78" xfId="0" applyFont="1" applyFill="1" applyBorder="1" applyAlignment="1">
      <alignment horizontal="distributed" vertical="center" justifyLastLine="1"/>
    </xf>
    <xf numFmtId="0" fontId="4" fillId="6" borderId="48" xfId="0" applyFont="1" applyFill="1" applyBorder="1" applyAlignment="1">
      <alignment horizontal="distributed" vertical="center" justifyLastLine="1"/>
    </xf>
    <xf numFmtId="0" fontId="4" fillId="6" borderId="31" xfId="0" applyFont="1" applyFill="1" applyBorder="1" applyAlignment="1">
      <alignment horizontal="distributed" vertical="center" wrapText="1" justifyLastLine="1"/>
    </xf>
    <xf numFmtId="0" fontId="4" fillId="6" borderId="91" xfId="0" applyFont="1" applyFill="1" applyBorder="1" applyAlignment="1">
      <alignment horizontal="distributed" vertical="center" justifyLastLine="1"/>
    </xf>
    <xf numFmtId="0" fontId="4" fillId="6" borderId="76" xfId="0" applyFont="1" applyFill="1" applyBorder="1" applyAlignment="1">
      <alignment horizontal="distributed" vertical="center" justifyLastLine="1"/>
    </xf>
    <xf numFmtId="0" fontId="4" fillId="6" borderId="98" xfId="0" applyFont="1" applyFill="1" applyBorder="1" applyAlignment="1">
      <alignment horizontal="distributed" vertical="center" justifyLastLine="1"/>
    </xf>
    <xf numFmtId="0" fontId="4" fillId="6" borderId="10" xfId="0" applyFont="1" applyFill="1" applyBorder="1" applyAlignment="1">
      <alignment horizontal="distributed" vertical="center" justifyLastLine="1"/>
    </xf>
    <xf numFmtId="0" fontId="4" fillId="6" borderId="54" xfId="0" applyFont="1" applyFill="1" applyBorder="1" applyAlignment="1">
      <alignment horizontal="distributed" vertical="center" justifyLastLine="1"/>
    </xf>
    <xf numFmtId="0" fontId="4" fillId="6" borderId="37" xfId="0" applyFont="1" applyFill="1" applyBorder="1" applyAlignment="1">
      <alignment horizontal="distributed" vertical="center" justifyLastLine="1"/>
    </xf>
    <xf numFmtId="0" fontId="4" fillId="6" borderId="39" xfId="0" applyFont="1" applyFill="1" applyBorder="1" applyAlignment="1">
      <alignment horizontal="distributed" vertical="center" wrapText="1" justifyLastLine="1"/>
    </xf>
    <xf numFmtId="0" fontId="4" fillId="0" borderId="0" xfId="0" applyFont="1" applyAlignment="1">
      <alignment horizontal="distributed" vertical="center" justifyLastLine="1"/>
    </xf>
    <xf numFmtId="0" fontId="4" fillId="0" borderId="0" xfId="0" applyFont="1" applyAlignment="1">
      <alignment horizontal="distributed" vertical="center" wrapText="1" justifyLastLine="1"/>
    </xf>
    <xf numFmtId="0" fontId="4" fillId="6" borderId="16" xfId="0" applyFont="1" applyFill="1" applyBorder="1" applyAlignment="1">
      <alignment horizontal="distributed" vertical="center" wrapText="1" justifyLastLine="1"/>
    </xf>
    <xf numFmtId="0" fontId="4" fillId="6" borderId="54" xfId="0" applyFont="1" applyFill="1" applyBorder="1" applyAlignment="1">
      <alignment horizontal="distributed" vertical="center" wrapText="1" justifyLastLine="1"/>
    </xf>
    <xf numFmtId="0" fontId="4" fillId="6" borderId="25" xfId="0" applyFont="1" applyFill="1" applyBorder="1" applyAlignment="1">
      <alignment horizontal="distributed" vertical="center" justifyLastLine="1"/>
    </xf>
    <xf numFmtId="0" fontId="4" fillId="6" borderId="3" xfId="0" applyFont="1" applyFill="1" applyBorder="1" applyAlignment="1">
      <alignment horizontal="distributed" vertical="center" wrapText="1" justifyLastLine="1"/>
    </xf>
    <xf numFmtId="0" fontId="4" fillId="6" borderId="82" xfId="0" applyFont="1" applyFill="1" applyBorder="1" applyAlignment="1">
      <alignment horizontal="distributed" vertical="center" justifyLastLine="1"/>
    </xf>
    <xf numFmtId="0" fontId="4" fillId="6" borderId="68" xfId="0" applyFont="1" applyFill="1" applyBorder="1" applyAlignment="1">
      <alignment horizontal="distributed" vertical="center" wrapText="1" justifyLastLine="1"/>
    </xf>
    <xf numFmtId="0" fontId="4" fillId="6" borderId="68" xfId="0" applyFont="1" applyFill="1" applyBorder="1" applyAlignment="1">
      <alignment horizontal="distributed" vertical="center" justifyLastLine="1"/>
    </xf>
    <xf numFmtId="0" fontId="4" fillId="6" borderId="29" xfId="0" applyFont="1" applyFill="1" applyBorder="1" applyAlignment="1">
      <alignment horizontal="distributed" vertical="center" wrapText="1" justifyLastLine="1"/>
    </xf>
    <xf numFmtId="0" fontId="4" fillId="6" borderId="101" xfId="0" applyFont="1" applyFill="1" applyBorder="1" applyAlignment="1">
      <alignment horizontal="distributed" vertical="center" justifyLastLine="1"/>
    </xf>
    <xf numFmtId="0" fontId="4" fillId="6" borderId="10" xfId="0" applyFont="1" applyFill="1" applyBorder="1" applyAlignment="1">
      <alignment horizontal="distributed" vertical="center" wrapText="1" justifyLastLine="1"/>
    </xf>
    <xf numFmtId="0" fontId="4" fillId="6" borderId="97" xfId="0" applyFont="1" applyFill="1" applyBorder="1" applyAlignment="1">
      <alignment horizontal="distributed" vertical="center" justifyLastLine="1"/>
    </xf>
    <xf numFmtId="38" fontId="0" fillId="0" borderId="7" xfId="1" applyFont="1" applyBorder="1" applyAlignment="1">
      <alignment vertical="center"/>
    </xf>
    <xf numFmtId="38" fontId="0" fillId="0" borderId="5" xfId="1" applyFont="1" applyBorder="1" applyAlignment="1">
      <alignment vertical="center"/>
    </xf>
    <xf numFmtId="181" fontId="0" fillId="0" borderId="56" xfId="0" applyNumberFormat="1" applyBorder="1" applyAlignment="1">
      <alignment vertical="center"/>
    </xf>
    <xf numFmtId="38" fontId="0" fillId="0" borderId="15" xfId="1" applyFont="1" applyBorder="1" applyAlignment="1">
      <alignment horizontal="right" vertical="center"/>
    </xf>
    <xf numFmtId="181" fontId="0" fillId="0" borderId="29" xfId="0" applyNumberFormat="1" applyBorder="1" applyAlignment="1">
      <alignment vertical="center"/>
    </xf>
    <xf numFmtId="181" fontId="0" fillId="0" borderId="61" xfId="0" applyNumberFormat="1" applyBorder="1" applyAlignment="1">
      <alignment vertical="center"/>
    </xf>
    <xf numFmtId="38" fontId="0" fillId="0" borderId="64" xfId="1" applyFont="1" applyBorder="1" applyAlignment="1">
      <alignment horizontal="right" vertical="center"/>
    </xf>
    <xf numFmtId="181" fontId="0" fillId="0" borderId="66" xfId="0" applyNumberFormat="1" applyBorder="1" applyAlignment="1">
      <alignment vertical="center"/>
    </xf>
    <xf numFmtId="38" fontId="0" fillId="0" borderId="69" xfId="1" applyFont="1" applyBorder="1" applyAlignment="1">
      <alignment vertical="center"/>
    </xf>
    <xf numFmtId="181" fontId="0" fillId="0" borderId="66" xfId="0" applyNumberFormat="1" applyBorder="1" applyAlignment="1">
      <alignment vertical="center" shrinkToFit="1"/>
    </xf>
    <xf numFmtId="38" fontId="0" fillId="0" borderId="24" xfId="1" applyFont="1" applyBorder="1" applyAlignment="1">
      <alignment vertical="center"/>
    </xf>
    <xf numFmtId="184" fontId="0" fillId="0" borderId="72" xfId="0" applyNumberFormat="1" applyBorder="1" applyAlignment="1">
      <alignment vertical="center" shrinkToFit="1"/>
    </xf>
    <xf numFmtId="184" fontId="0" fillId="0" borderId="75" xfId="0" applyNumberFormat="1" applyBorder="1" applyAlignment="1">
      <alignment vertical="center" shrinkToFit="1"/>
    </xf>
    <xf numFmtId="38" fontId="0" fillId="0" borderId="77" xfId="1" applyFont="1" applyBorder="1" applyAlignment="1">
      <alignment vertical="center"/>
    </xf>
    <xf numFmtId="0" fontId="0" fillId="0" borderId="9" xfId="0" applyBorder="1" applyAlignment="1">
      <alignment vertical="center"/>
    </xf>
    <xf numFmtId="38" fontId="0" fillId="0" borderId="79" xfId="1" applyFont="1" applyBorder="1" applyAlignment="1">
      <alignment vertical="center"/>
    </xf>
    <xf numFmtId="38" fontId="0" fillId="0" borderId="80" xfId="1" applyFont="1" applyBorder="1" applyAlignment="1">
      <alignment vertical="center"/>
    </xf>
    <xf numFmtId="0" fontId="0" fillId="0" borderId="81" xfId="0" applyBorder="1" applyAlignment="1">
      <alignment vertical="center"/>
    </xf>
    <xf numFmtId="184" fontId="0" fillId="0" borderId="84" xfId="0" applyNumberFormat="1" applyBorder="1" applyAlignment="1">
      <alignment vertical="center" shrinkToFit="1"/>
    </xf>
    <xf numFmtId="2" fontId="0" fillId="0" borderId="87" xfId="0" applyNumberFormat="1" applyBorder="1" applyAlignment="1">
      <alignment vertical="center"/>
    </xf>
    <xf numFmtId="0" fontId="0" fillId="0" borderId="66" xfId="0" applyBorder="1" applyAlignment="1">
      <alignment vertical="center"/>
    </xf>
    <xf numFmtId="0" fontId="0" fillId="0" borderId="61" xfId="0" applyBorder="1" applyAlignment="1">
      <alignment vertical="center"/>
    </xf>
    <xf numFmtId="184" fontId="0" fillId="0" borderId="66" xfId="0" applyNumberFormat="1" applyBorder="1" applyAlignment="1">
      <alignment vertical="center" shrinkToFit="1"/>
    </xf>
    <xf numFmtId="2" fontId="0" fillId="0" borderId="66" xfId="0" applyNumberFormat="1" applyBorder="1" applyAlignment="1">
      <alignment vertical="center"/>
    </xf>
    <xf numFmtId="184" fontId="0" fillId="0" borderId="89" xfId="0" applyNumberFormat="1" applyBorder="1" applyAlignment="1">
      <alignment vertical="center" shrinkToFit="1"/>
    </xf>
    <xf numFmtId="0" fontId="0" fillId="0" borderId="87" xfId="0" applyBorder="1" applyAlignment="1">
      <alignment vertical="center"/>
    </xf>
    <xf numFmtId="0" fontId="0" fillId="0" borderId="53" xfId="0" applyBorder="1" applyAlignment="1">
      <alignment vertical="center"/>
    </xf>
    <xf numFmtId="38" fontId="0" fillId="0" borderId="92" xfId="1" applyFont="1" applyBorder="1" applyAlignment="1">
      <alignment vertical="center"/>
    </xf>
    <xf numFmtId="38" fontId="0" fillId="0" borderId="93" xfId="1" applyFont="1" applyBorder="1" applyAlignment="1">
      <alignment vertical="center"/>
    </xf>
    <xf numFmtId="38" fontId="0" fillId="0" borderId="94" xfId="1" applyFont="1" applyBorder="1" applyAlignment="1">
      <alignment vertical="center"/>
    </xf>
    <xf numFmtId="184" fontId="0" fillId="0" borderId="46" xfId="0" applyNumberFormat="1" applyBorder="1" applyAlignment="1">
      <alignment vertical="center" shrinkToFit="1"/>
    </xf>
    <xf numFmtId="0" fontId="0" fillId="0" borderId="34" xfId="0" applyBorder="1" applyAlignment="1">
      <alignment vertical="center"/>
    </xf>
    <xf numFmtId="2" fontId="0" fillId="0" borderId="81" xfId="0" applyNumberFormat="1" applyBorder="1" applyAlignment="1">
      <alignment vertical="center"/>
    </xf>
    <xf numFmtId="38" fontId="0" fillId="0" borderId="72" xfId="1" applyFont="1" applyBorder="1" applyAlignment="1">
      <alignment vertical="center"/>
    </xf>
    <xf numFmtId="38" fontId="0" fillId="0" borderId="99" xfId="1" applyFont="1" applyBorder="1" applyAlignment="1">
      <alignment vertical="center"/>
    </xf>
    <xf numFmtId="0" fontId="0" fillId="0" borderId="32" xfId="0" applyBorder="1" applyAlignment="1">
      <alignment vertical="center"/>
    </xf>
    <xf numFmtId="38" fontId="0" fillId="0" borderId="37" xfId="1" applyFont="1" applyBorder="1" applyAlignment="1">
      <alignment vertical="center"/>
    </xf>
    <xf numFmtId="0" fontId="0" fillId="0" borderId="102" xfId="0" applyBorder="1" applyAlignment="1">
      <alignment vertical="center"/>
    </xf>
    <xf numFmtId="2" fontId="0" fillId="0" borderId="105" xfId="0" applyNumberFormat="1" applyBorder="1" applyAlignment="1">
      <alignment vertical="center"/>
    </xf>
    <xf numFmtId="0" fontId="0" fillId="0" borderId="40" xfId="0" applyBorder="1" applyAlignment="1">
      <alignment vertical="center"/>
    </xf>
    <xf numFmtId="38" fontId="0" fillId="0" borderId="107" xfId="1" applyFont="1" applyBorder="1" applyAlignment="1">
      <alignment vertical="center"/>
    </xf>
    <xf numFmtId="180" fontId="0" fillId="0" borderId="26" xfId="0" applyNumberFormat="1" applyBorder="1" applyAlignment="1">
      <alignment vertical="center"/>
    </xf>
    <xf numFmtId="184" fontId="0" fillId="0" borderId="25" xfId="0" applyNumberFormat="1" applyBorder="1" applyAlignment="1">
      <alignment vertical="center" shrinkToFit="1"/>
    </xf>
    <xf numFmtId="184" fontId="0" fillId="0" borderId="61" xfId="0" applyNumberFormat="1" applyBorder="1" applyAlignment="1">
      <alignment vertical="center" shrinkToFit="1"/>
    </xf>
    <xf numFmtId="184" fontId="0" fillId="0" borderId="29" xfId="0" applyNumberFormat="1" applyBorder="1" applyAlignment="1">
      <alignment vertical="center" shrinkToFit="1"/>
    </xf>
    <xf numFmtId="184" fontId="0" fillId="0" borderId="55" xfId="0" applyNumberFormat="1" applyBorder="1" applyAlignment="1">
      <alignment vertical="center" shrinkToFit="1"/>
    </xf>
    <xf numFmtId="184" fontId="0" fillId="0" borderId="20" xfId="0" applyNumberFormat="1" applyBorder="1" applyAlignment="1">
      <alignment vertical="center" shrinkToFit="1"/>
    </xf>
    <xf numFmtId="38" fontId="0" fillId="0" borderId="107" xfId="0" applyNumberFormat="1" applyBorder="1" applyAlignment="1">
      <alignment vertical="center"/>
    </xf>
    <xf numFmtId="38" fontId="0" fillId="0" borderId="112" xfId="1" applyFont="1" applyBorder="1" applyAlignment="1">
      <alignment vertical="center"/>
    </xf>
    <xf numFmtId="180" fontId="0" fillId="0" borderId="22" xfId="0" applyNumberFormat="1" applyBorder="1" applyAlignment="1">
      <alignment vertical="center" shrinkToFit="1"/>
    </xf>
    <xf numFmtId="186" fontId="0" fillId="0" borderId="20" xfId="0" applyNumberFormat="1" applyBorder="1" applyAlignment="1">
      <alignment vertical="center"/>
    </xf>
    <xf numFmtId="186" fontId="0" fillId="0" borderId="22" xfId="0" applyNumberFormat="1" applyBorder="1" applyAlignment="1">
      <alignment vertical="center"/>
    </xf>
    <xf numFmtId="186" fontId="0" fillId="0" borderId="112" xfId="0" applyNumberFormat="1" applyBorder="1" applyAlignment="1">
      <alignment vertical="center"/>
    </xf>
    <xf numFmtId="186" fontId="0" fillId="0" borderId="20" xfId="0" applyNumberFormat="1" applyBorder="1" applyAlignment="1">
      <alignment vertical="center" shrinkToFit="1"/>
    </xf>
    <xf numFmtId="0" fontId="0" fillId="0" borderId="0" xfId="0" applyAlignment="1">
      <alignment horizontal="left" vertical="top" wrapText="1"/>
    </xf>
    <xf numFmtId="0" fontId="0" fillId="3" borderId="14" xfId="0" applyFill="1" applyBorder="1" applyAlignment="1">
      <alignment horizontal="center"/>
    </xf>
    <xf numFmtId="0" fontId="0" fillId="0" borderId="15" xfId="0" applyBorder="1" applyAlignment="1">
      <alignment horizont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3" borderId="13" xfId="0" applyFill="1" applyBorder="1" applyAlignment="1">
      <alignment horizontal="center" vertical="center"/>
    </xf>
    <xf numFmtId="0" fontId="0" fillId="3" borderId="44" xfId="0" applyFill="1" applyBorder="1" applyAlignment="1">
      <alignment horizontal="center" vertical="center"/>
    </xf>
    <xf numFmtId="0" fontId="0" fillId="2" borderId="12" xfId="0" applyFill="1" applyBorder="1" applyAlignment="1">
      <alignment horizontal="center" vertical="center"/>
    </xf>
    <xf numFmtId="0" fontId="15" fillId="0" borderId="0" xfId="5" applyFont="1" applyAlignment="1">
      <alignment vertical="center" wrapText="1"/>
    </xf>
    <xf numFmtId="0" fontId="17" fillId="6" borderId="121" xfId="5" applyFont="1" applyFill="1" applyBorder="1" applyAlignment="1">
      <alignment horizontal="distributed" vertical="center" justifyLastLine="1"/>
    </xf>
    <xf numFmtId="0" fontId="17" fillId="6" borderId="116" xfId="5" applyFont="1" applyFill="1" applyBorder="1" applyAlignment="1">
      <alignment horizontal="distributed" vertical="center" justifyLastLine="1"/>
    </xf>
    <xf numFmtId="0" fontId="17" fillId="6" borderId="122" xfId="5" applyFont="1" applyFill="1" applyBorder="1" applyAlignment="1">
      <alignment horizontal="distributed" vertical="center" justifyLastLine="1"/>
    </xf>
    <xf numFmtId="0" fontId="15" fillId="3" borderId="50" xfId="5" applyFont="1" applyFill="1" applyBorder="1" applyAlignment="1">
      <alignment horizontal="distributed" vertical="center" justifyLastLine="1"/>
    </xf>
    <xf numFmtId="0" fontId="15" fillId="3" borderId="6" xfId="5" applyFont="1" applyFill="1" applyBorder="1" applyAlignment="1">
      <alignment horizontal="distributed" vertical="center" justifyLastLine="1"/>
    </xf>
    <xf numFmtId="0" fontId="15" fillId="3" borderId="51" xfId="5" applyFont="1" applyFill="1" applyBorder="1" applyAlignment="1">
      <alignment horizontal="distributed" vertical="center" justifyLastLine="1"/>
    </xf>
    <xf numFmtId="0" fontId="15" fillId="3" borderId="53" xfId="5" applyFont="1" applyFill="1" applyBorder="1" applyAlignment="1">
      <alignment horizontal="distributed" vertical="center" justifyLastLine="1"/>
    </xf>
    <xf numFmtId="0" fontId="15" fillId="3" borderId="52" xfId="5" applyFont="1" applyFill="1" applyBorder="1" applyAlignment="1">
      <alignment horizontal="distributed" vertical="center" justifyLastLine="1"/>
    </xf>
    <xf numFmtId="0" fontId="15" fillId="3" borderId="55" xfId="5" applyFont="1" applyFill="1" applyBorder="1" applyAlignment="1">
      <alignment horizontal="distributed" vertical="center" justifyLastLine="1"/>
    </xf>
    <xf numFmtId="0" fontId="15" fillId="3" borderId="13" xfId="5" applyFont="1" applyFill="1" applyBorder="1" applyAlignment="1">
      <alignment horizontal="distributed" vertical="center" wrapText="1" justifyLastLine="1"/>
    </xf>
    <xf numFmtId="0" fontId="15" fillId="3" borderId="12" xfId="5" applyFont="1" applyFill="1" applyBorder="1" applyAlignment="1">
      <alignment horizontal="distributed" vertical="center" justifyLastLine="1"/>
    </xf>
    <xf numFmtId="0" fontId="15" fillId="3" borderId="44" xfId="5" applyFont="1" applyFill="1" applyBorder="1" applyAlignment="1">
      <alignment horizontal="distributed" vertical="center" justifyLastLine="1"/>
    </xf>
    <xf numFmtId="0" fontId="15" fillId="3" borderId="54" xfId="5" applyFont="1" applyFill="1" applyBorder="1" applyAlignment="1">
      <alignment horizontal="distributed" vertical="center" wrapText="1" justifyLastLine="1"/>
    </xf>
    <xf numFmtId="0" fontId="15" fillId="3" borderId="16" xfId="5" applyFont="1" applyFill="1" applyBorder="1" applyAlignment="1">
      <alignment horizontal="distributed" vertical="center" wrapText="1" justifyLastLine="1"/>
    </xf>
    <xf numFmtId="0" fontId="15" fillId="3" borderId="45" xfId="5" applyFont="1" applyFill="1" applyBorder="1" applyAlignment="1">
      <alignment horizontal="distributed" vertical="center" wrapText="1" justifyLastLine="1"/>
    </xf>
    <xf numFmtId="187" fontId="0" fillId="3" borderId="54" xfId="1" applyNumberFormat="1" applyFont="1" applyFill="1" applyBorder="1" applyAlignment="1">
      <alignment horizontal="center" vertical="center" wrapText="1"/>
    </xf>
    <xf numFmtId="187" fontId="0" fillId="3" borderId="16" xfId="1" applyNumberFormat="1" applyFont="1" applyFill="1" applyBorder="1" applyAlignment="1">
      <alignment horizontal="center" vertical="center" wrapText="1"/>
    </xf>
    <xf numFmtId="187" fontId="0" fillId="3" borderId="45" xfId="1" applyNumberFormat="1" applyFont="1" applyFill="1" applyBorder="1" applyAlignment="1">
      <alignment horizontal="center" vertical="center" wrapText="1"/>
    </xf>
    <xf numFmtId="0" fontId="0" fillId="6" borderId="121" xfId="0" applyFill="1" applyBorder="1" applyAlignment="1">
      <alignment horizontal="distributed" vertical="center" justifyLastLine="1"/>
    </xf>
    <xf numFmtId="0" fontId="0" fillId="6" borderId="116" xfId="0" applyFill="1" applyBorder="1" applyAlignment="1">
      <alignment horizontal="distributed" vertical="center" justifyLastLine="1"/>
    </xf>
    <xf numFmtId="0" fontId="0" fillId="6" borderId="122" xfId="0" applyFill="1" applyBorder="1" applyAlignment="1">
      <alignment horizontal="distributed" vertical="center" justifyLastLine="1"/>
    </xf>
    <xf numFmtId="187" fontId="0" fillId="3" borderId="53" xfId="1" applyNumberFormat="1" applyFont="1" applyFill="1" applyBorder="1" applyAlignment="1">
      <alignment horizontal="center" vertical="center" wrapText="1"/>
    </xf>
    <xf numFmtId="187" fontId="0" fillId="3" borderId="52" xfId="1" applyNumberFormat="1" applyFont="1" applyFill="1" applyBorder="1" applyAlignment="1">
      <alignment horizontal="center" vertical="center"/>
    </xf>
    <xf numFmtId="187" fontId="0" fillId="3" borderId="55" xfId="1" applyNumberFormat="1" applyFont="1" applyFill="1" applyBorder="1" applyAlignment="1">
      <alignment horizontal="center" vertical="center"/>
    </xf>
    <xf numFmtId="187" fontId="0" fillId="3" borderId="13" xfId="1" applyNumberFormat="1" applyFont="1" applyFill="1" applyBorder="1" applyAlignment="1">
      <alignment horizontal="center" vertical="center" wrapText="1"/>
    </xf>
    <xf numFmtId="187" fontId="0" fillId="3" borderId="12" xfId="1" applyNumberFormat="1" applyFont="1" applyFill="1" applyBorder="1" applyAlignment="1">
      <alignment horizontal="center" vertical="center"/>
    </xf>
    <xf numFmtId="187" fontId="0" fillId="3" borderId="44" xfId="1" applyNumberFormat="1" applyFont="1" applyFill="1" applyBorder="1" applyAlignment="1">
      <alignment horizontal="center" vertical="center"/>
    </xf>
    <xf numFmtId="187" fontId="0" fillId="3" borderId="60" xfId="1" applyNumberFormat="1" applyFont="1" applyFill="1" applyBorder="1" applyAlignment="1">
      <alignment horizontal="center" vertical="center" wrapText="1"/>
    </xf>
    <xf numFmtId="187" fontId="0" fillId="3" borderId="17" xfId="1" applyNumberFormat="1" applyFont="1" applyFill="1" applyBorder="1" applyAlignment="1">
      <alignment horizontal="center" vertical="center"/>
    </xf>
    <xf numFmtId="187" fontId="0" fillId="3" borderId="43" xfId="1" applyNumberFormat="1" applyFont="1" applyFill="1" applyBorder="1" applyAlignment="1">
      <alignment horizontal="center" vertical="center"/>
    </xf>
    <xf numFmtId="187" fontId="0" fillId="3" borderId="52" xfId="1" applyNumberFormat="1" applyFont="1" applyFill="1" applyBorder="1" applyAlignment="1">
      <alignment horizontal="center" vertical="center" wrapText="1"/>
    </xf>
    <xf numFmtId="187" fontId="0" fillId="3" borderId="55" xfId="1" applyNumberFormat="1" applyFont="1" applyFill="1" applyBorder="1" applyAlignment="1">
      <alignment horizontal="center" vertical="center" wrapText="1"/>
    </xf>
    <xf numFmtId="187" fontId="0" fillId="3" borderId="54" xfId="1" applyNumberFormat="1" applyFont="1" applyFill="1" applyBorder="1" applyAlignment="1">
      <alignment horizontal="center" vertical="center" shrinkToFit="1"/>
    </xf>
    <xf numFmtId="187" fontId="0" fillId="3" borderId="16" xfId="1" applyNumberFormat="1" applyFont="1" applyFill="1" applyBorder="1" applyAlignment="1">
      <alignment horizontal="center" vertical="center" shrinkToFit="1"/>
    </xf>
    <xf numFmtId="187" fontId="0" fillId="3" borderId="45" xfId="1" applyNumberFormat="1" applyFont="1" applyFill="1" applyBorder="1" applyAlignment="1">
      <alignment horizontal="center" vertical="center" shrinkToFit="1"/>
    </xf>
    <xf numFmtId="187" fontId="0" fillId="3" borderId="12" xfId="1" applyNumberFormat="1" applyFont="1" applyFill="1" applyBorder="1" applyAlignment="1">
      <alignment horizontal="center" vertical="center" wrapText="1"/>
    </xf>
    <xf numFmtId="187" fontId="0" fillId="3" borderId="44" xfId="1" applyNumberFormat="1" applyFont="1" applyFill="1" applyBorder="1" applyAlignment="1">
      <alignment horizontal="center" vertical="center" wrapText="1"/>
    </xf>
    <xf numFmtId="187" fontId="0" fillId="3" borderId="100" xfId="1" applyNumberFormat="1" applyFont="1" applyFill="1" applyBorder="1" applyAlignment="1">
      <alignment horizontal="center" vertical="center" wrapText="1"/>
    </xf>
    <xf numFmtId="187" fontId="0" fillId="3" borderId="11" xfId="1" applyNumberFormat="1" applyFont="1" applyFill="1" applyBorder="1" applyAlignment="1">
      <alignment horizontal="center" vertical="center" wrapText="1"/>
    </xf>
    <xf numFmtId="187" fontId="0" fillId="3" borderId="42" xfId="1" applyNumberFormat="1" applyFont="1" applyFill="1" applyBorder="1" applyAlignment="1">
      <alignment horizontal="center" vertical="center" wrapText="1"/>
    </xf>
    <xf numFmtId="187" fontId="1" fillId="3" borderId="53" xfId="1" applyNumberFormat="1" applyFont="1" applyFill="1" applyBorder="1" applyAlignment="1">
      <alignment horizontal="center" vertical="center" wrapText="1"/>
    </xf>
    <xf numFmtId="187" fontId="1" fillId="3" borderId="52" xfId="1" applyNumberFormat="1" applyFont="1" applyFill="1" applyBorder="1" applyAlignment="1">
      <alignment horizontal="center" vertical="center"/>
    </xf>
    <xf numFmtId="187" fontId="1" fillId="3" borderId="55" xfId="1" applyNumberFormat="1" applyFont="1" applyFill="1" applyBorder="1" applyAlignment="1">
      <alignment horizontal="center" vertical="center"/>
    </xf>
    <xf numFmtId="187" fontId="1" fillId="3" borderId="13" xfId="1" applyNumberFormat="1" applyFont="1" applyFill="1" applyBorder="1" applyAlignment="1">
      <alignment horizontal="center" vertical="center" wrapText="1"/>
    </xf>
    <xf numFmtId="187" fontId="1" fillId="3" borderId="12" xfId="1" applyNumberFormat="1" applyFont="1" applyFill="1" applyBorder="1" applyAlignment="1">
      <alignment horizontal="center" vertical="center"/>
    </xf>
    <xf numFmtId="187" fontId="1" fillId="3" borderId="44" xfId="1" applyNumberFormat="1" applyFont="1" applyFill="1" applyBorder="1" applyAlignment="1">
      <alignment horizontal="center" vertical="center"/>
    </xf>
    <xf numFmtId="187" fontId="1" fillId="3" borderId="60" xfId="1" applyNumberFormat="1" applyFont="1" applyFill="1" applyBorder="1" applyAlignment="1">
      <alignment horizontal="center" vertical="center" wrapText="1"/>
    </xf>
    <xf numFmtId="187" fontId="1" fillId="3" borderId="17" xfId="1" applyNumberFormat="1" applyFont="1" applyFill="1" applyBorder="1" applyAlignment="1">
      <alignment horizontal="center" vertical="center"/>
    </xf>
    <xf numFmtId="187" fontId="1" fillId="3" borderId="43" xfId="1" applyNumberFormat="1" applyFont="1" applyFill="1" applyBorder="1" applyAlignment="1">
      <alignment horizontal="center" vertical="center"/>
    </xf>
    <xf numFmtId="187" fontId="1" fillId="3" borderId="52" xfId="1" applyNumberFormat="1" applyFont="1" applyFill="1" applyBorder="1" applyAlignment="1">
      <alignment horizontal="center" vertical="center" wrapText="1"/>
    </xf>
    <xf numFmtId="187" fontId="1" fillId="3" borderId="55" xfId="1" applyNumberFormat="1" applyFont="1" applyFill="1" applyBorder="1" applyAlignment="1">
      <alignment horizontal="center" vertical="center" wrapText="1"/>
    </xf>
    <xf numFmtId="187" fontId="1" fillId="3" borderId="100" xfId="1" applyNumberFormat="1" applyFont="1" applyFill="1" applyBorder="1" applyAlignment="1">
      <alignment horizontal="center" vertical="center" wrapText="1"/>
    </xf>
    <xf numFmtId="187" fontId="1" fillId="3" borderId="11" xfId="1" applyNumberFormat="1" applyFont="1" applyFill="1" applyBorder="1" applyAlignment="1">
      <alignment horizontal="center" vertical="center" wrapText="1"/>
    </xf>
    <xf numFmtId="187" fontId="1" fillId="3" borderId="42" xfId="1" applyNumberFormat="1" applyFont="1" applyFill="1" applyBorder="1" applyAlignment="1">
      <alignment horizontal="center" vertical="center" wrapText="1"/>
    </xf>
    <xf numFmtId="187" fontId="1" fillId="3" borderId="54" xfId="1" applyNumberFormat="1" applyFont="1" applyFill="1" applyBorder="1" applyAlignment="1">
      <alignment horizontal="center" vertical="center" wrapText="1"/>
    </xf>
    <xf numFmtId="187" fontId="1" fillId="3" borderId="16" xfId="1" applyNumberFormat="1" applyFont="1" applyFill="1" applyBorder="1" applyAlignment="1">
      <alignment horizontal="center" vertical="center" wrapText="1"/>
    </xf>
    <xf numFmtId="187" fontId="1" fillId="3" borderId="45" xfId="1" applyNumberFormat="1" applyFont="1" applyFill="1" applyBorder="1" applyAlignment="1">
      <alignment horizontal="center" vertical="center" wrapText="1"/>
    </xf>
    <xf numFmtId="187" fontId="1" fillId="3" borderId="54" xfId="1" applyNumberFormat="1" applyFont="1" applyFill="1" applyBorder="1" applyAlignment="1">
      <alignment horizontal="center" vertical="center" shrinkToFit="1"/>
    </xf>
    <xf numFmtId="187" fontId="1" fillId="3" borderId="16" xfId="1" applyNumberFormat="1" applyFont="1" applyFill="1" applyBorder="1" applyAlignment="1">
      <alignment horizontal="center" vertical="center" shrinkToFit="1"/>
    </xf>
    <xf numFmtId="187" fontId="1" fillId="3" borderId="45" xfId="1" applyNumberFormat="1" applyFont="1" applyFill="1" applyBorder="1" applyAlignment="1">
      <alignment horizontal="center" vertical="center" shrinkToFit="1"/>
    </xf>
    <xf numFmtId="187" fontId="1" fillId="3" borderId="12" xfId="1" applyNumberFormat="1" applyFont="1" applyFill="1" applyBorder="1" applyAlignment="1">
      <alignment horizontal="center" vertical="center" wrapText="1"/>
    </xf>
    <xf numFmtId="187" fontId="1" fillId="3" borderId="44" xfId="1" applyNumberFormat="1" applyFont="1" applyFill="1" applyBorder="1" applyAlignment="1">
      <alignment horizontal="center" vertical="center" wrapText="1"/>
    </xf>
    <xf numFmtId="0" fontId="15" fillId="4" borderId="142" xfId="8" applyFont="1" applyFill="1" applyBorder="1" applyAlignment="1">
      <alignment horizontal="center" vertical="center" wrapText="1" readingOrder="1"/>
    </xf>
    <xf numFmtId="0" fontId="15" fillId="4" borderId="147" xfId="8" applyFont="1" applyFill="1" applyBorder="1" applyAlignment="1">
      <alignment horizontal="center" vertical="center" wrapText="1" readingOrder="1"/>
    </xf>
    <xf numFmtId="0" fontId="15" fillId="5" borderId="155" xfId="8" applyFont="1" applyFill="1" applyBorder="1" applyAlignment="1">
      <alignment horizontal="center" vertical="center" wrapText="1" readingOrder="1"/>
    </xf>
    <xf numFmtId="0" fontId="15" fillId="5" borderId="152" xfId="8" applyFont="1" applyFill="1" applyBorder="1" applyAlignment="1">
      <alignment horizontal="center" vertical="center" wrapText="1" readingOrder="1"/>
    </xf>
    <xf numFmtId="0" fontId="15" fillId="3" borderId="5" xfId="7" applyFont="1" applyFill="1" applyBorder="1" applyAlignment="1">
      <alignment horizontal="center" vertical="center"/>
    </xf>
    <xf numFmtId="0" fontId="15" fillId="3" borderId="6" xfId="7" applyFont="1" applyFill="1" applyBorder="1" applyAlignment="1">
      <alignment horizontal="center" vertical="center"/>
    </xf>
    <xf numFmtId="0" fontId="15" fillId="3" borderId="51" xfId="7" applyFont="1" applyFill="1" applyBorder="1" applyAlignment="1">
      <alignment horizontal="center" vertical="center"/>
    </xf>
    <xf numFmtId="0" fontId="15" fillId="5" borderId="140" xfId="8" applyFont="1" applyFill="1" applyBorder="1" applyAlignment="1">
      <alignment horizontal="center" vertical="center" wrapText="1" readingOrder="1"/>
    </xf>
    <xf numFmtId="0" fontId="15" fillId="5" borderId="144" xfId="8" applyFont="1" applyFill="1" applyBorder="1" applyAlignment="1">
      <alignment horizontal="center" vertical="center" wrapText="1" readingOrder="1"/>
    </xf>
    <xf numFmtId="0" fontId="15" fillId="4" borderId="141" xfId="8" applyFont="1" applyFill="1" applyBorder="1" applyAlignment="1">
      <alignment horizontal="center" vertical="center" wrapText="1" readingOrder="1"/>
    </xf>
    <xf numFmtId="0" fontId="15" fillId="4" borderId="145" xfId="8" applyFont="1" applyFill="1" applyBorder="1" applyAlignment="1">
      <alignment horizontal="center" vertical="center" wrapText="1" readingOrder="1"/>
    </xf>
    <xf numFmtId="0" fontId="15" fillId="4" borderId="28" xfId="8" applyFont="1" applyFill="1" applyBorder="1" applyAlignment="1">
      <alignment horizontal="center" vertical="center" wrapText="1" readingOrder="1"/>
    </xf>
    <xf numFmtId="0" fontId="15" fillId="4" borderId="146" xfId="8" applyFont="1" applyFill="1" applyBorder="1" applyAlignment="1">
      <alignment horizontal="center" vertical="center" wrapText="1" readingOrder="1"/>
    </xf>
    <xf numFmtId="0" fontId="15" fillId="5" borderId="149" xfId="8" applyFont="1" applyFill="1" applyBorder="1" applyAlignment="1">
      <alignment horizontal="center" vertical="center" wrapText="1" readingOrder="1"/>
    </xf>
    <xf numFmtId="0" fontId="15" fillId="3" borderId="121" xfId="7" applyFont="1" applyFill="1" applyBorder="1" applyAlignment="1">
      <alignment horizontal="center" vertical="center"/>
    </xf>
    <xf numFmtId="0" fontId="15" fillId="3" borderId="122" xfId="7" applyFont="1" applyFill="1" applyBorder="1" applyAlignment="1">
      <alignment horizontal="center" vertical="center"/>
    </xf>
    <xf numFmtId="0" fontId="15" fillId="3" borderId="28" xfId="7" applyFont="1" applyFill="1" applyBorder="1" applyAlignment="1">
      <alignment horizontal="center" vertical="center"/>
    </xf>
    <xf numFmtId="0" fontId="15" fillId="3" borderId="44" xfId="7" applyFont="1" applyFill="1" applyBorder="1" applyAlignment="1">
      <alignment horizontal="center" vertical="center"/>
    </xf>
    <xf numFmtId="0" fontId="15" fillId="3" borderId="25" xfId="7" applyFont="1" applyFill="1" applyBorder="1" applyAlignment="1">
      <alignment horizontal="center" vertical="center"/>
    </xf>
    <xf numFmtId="0" fontId="15" fillId="3" borderId="55" xfId="7" applyFont="1" applyFill="1" applyBorder="1" applyAlignment="1">
      <alignment horizontal="center" vertical="center"/>
    </xf>
    <xf numFmtId="0" fontId="15" fillId="5" borderId="171" xfId="8" applyFont="1" applyFill="1" applyBorder="1" applyAlignment="1">
      <alignment horizontal="center" vertical="center" wrapText="1" readingOrder="1"/>
    </xf>
    <xf numFmtId="0" fontId="15" fillId="0" borderId="26" xfId="8" applyFont="1" applyBorder="1" applyAlignment="1">
      <alignment horizontal="left" vertical="center" wrapText="1" readingOrder="1"/>
    </xf>
    <xf numFmtId="0" fontId="0" fillId="3" borderId="18" xfId="0" applyFill="1" applyBorder="1" applyAlignment="1">
      <alignment horizontal="center" vertical="center"/>
    </xf>
    <xf numFmtId="0" fontId="0" fillId="3" borderId="21" xfId="0" applyFill="1" applyBorder="1" applyAlignment="1">
      <alignment horizontal="center"/>
    </xf>
    <xf numFmtId="0" fontId="0" fillId="3" borderId="22" xfId="0" applyFill="1" applyBorder="1" applyAlignment="1">
      <alignment horizontal="center" vertical="center"/>
    </xf>
    <xf numFmtId="0" fontId="0" fillId="3" borderId="22" xfId="0" applyFill="1" applyBorder="1"/>
    <xf numFmtId="0" fontId="0" fillId="3" borderId="106" xfId="0" applyFill="1" applyBorder="1"/>
    <xf numFmtId="0" fontId="0" fillId="0" borderId="50"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27" xfId="0" applyBorder="1" applyAlignment="1">
      <alignment horizontal="center" vertical="center"/>
    </xf>
    <xf numFmtId="0" fontId="0" fillId="0" borderId="57" xfId="0" applyBorder="1" applyAlignment="1">
      <alignment horizontal="center" vertical="center"/>
    </xf>
    <xf numFmtId="0" fontId="0" fillId="0" borderId="32"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35" xfId="0" applyBorder="1" applyAlignment="1">
      <alignment horizontal="center" vertical="center"/>
    </xf>
    <xf numFmtId="0" fontId="0" fillId="0" borderId="118" xfId="0" applyBorder="1" applyAlignment="1">
      <alignment horizontal="center" vertical="center"/>
    </xf>
    <xf numFmtId="0" fontId="0" fillId="0" borderId="49"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3" borderId="112" xfId="0" applyFill="1" applyBorder="1" applyAlignment="1">
      <alignment horizontal="center" vertical="center"/>
    </xf>
    <xf numFmtId="0" fontId="0" fillId="0" borderId="107" xfId="0" applyBorder="1" applyAlignment="1">
      <alignment horizontal="center" vertical="center"/>
    </xf>
    <xf numFmtId="0" fontId="0" fillId="3" borderId="21" xfId="0" applyFill="1"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100" xfId="0" applyBorder="1" applyAlignment="1">
      <alignment horizontal="center" vertical="center"/>
    </xf>
    <xf numFmtId="0" fontId="0" fillId="0" borderId="54" xfId="0" applyBorder="1" applyAlignment="1">
      <alignment horizontal="center" vertical="center"/>
    </xf>
    <xf numFmtId="0" fontId="15" fillId="6" borderId="25" xfId="0" applyFont="1" applyFill="1" applyBorder="1" applyAlignment="1">
      <alignment horizontal="center" vertical="center"/>
    </xf>
    <xf numFmtId="0" fontId="15" fillId="0" borderId="55" xfId="0" applyFont="1" applyBorder="1" applyAlignment="1">
      <alignment horizontal="center" vertical="center"/>
    </xf>
    <xf numFmtId="0" fontId="15" fillId="3" borderId="8" xfId="0" applyFont="1" applyFill="1" applyBorder="1" applyAlignment="1">
      <alignment horizontal="center" vertical="center"/>
    </xf>
    <xf numFmtId="0" fontId="15" fillId="0" borderId="45" xfId="0" applyFont="1" applyBorder="1" applyAlignment="1">
      <alignment horizontal="center" vertical="center"/>
    </xf>
    <xf numFmtId="0" fontId="15" fillId="3" borderId="49" xfId="0" applyFont="1" applyFill="1" applyBorder="1" applyAlignment="1">
      <alignment horizontal="center" vertical="center" shrinkToFit="1"/>
    </xf>
    <xf numFmtId="0" fontId="15" fillId="3" borderId="118" xfId="0" applyFont="1" applyFill="1" applyBorder="1" applyAlignment="1">
      <alignment horizontal="center" vertical="center" shrinkToFit="1"/>
    </xf>
    <xf numFmtId="0" fontId="14" fillId="6" borderId="25" xfId="10" applyFont="1" applyFill="1" applyBorder="1" applyAlignment="1">
      <alignment horizontal="center" vertical="center" textRotation="255"/>
    </xf>
    <xf numFmtId="0" fontId="14" fillId="6" borderId="52" xfId="10" applyFont="1" applyFill="1" applyBorder="1" applyAlignment="1">
      <alignment horizontal="center" vertical="center" textRotation="255"/>
    </xf>
    <xf numFmtId="0" fontId="14" fillId="6" borderId="55" xfId="10" applyFont="1" applyFill="1" applyBorder="1" applyAlignment="1">
      <alignment horizontal="center" vertical="center" textRotation="255"/>
    </xf>
    <xf numFmtId="0" fontId="14" fillId="6" borderId="8" xfId="10" applyFont="1" applyFill="1" applyBorder="1" applyAlignment="1">
      <alignment horizontal="center" vertical="center" textRotation="255"/>
    </xf>
    <xf numFmtId="0" fontId="14" fillId="6" borderId="16" xfId="10" applyFont="1" applyFill="1" applyBorder="1" applyAlignment="1">
      <alignment horizontal="center" vertical="center" textRotation="255"/>
    </xf>
    <xf numFmtId="0" fontId="14" fillId="6" borderId="45" xfId="10" applyFont="1" applyFill="1" applyBorder="1" applyAlignment="1">
      <alignment horizontal="center" vertical="center" textRotation="255"/>
    </xf>
    <xf numFmtId="0" fontId="14" fillId="3" borderId="50" xfId="10" applyFont="1" applyFill="1" applyBorder="1" applyAlignment="1">
      <alignment horizontal="center" vertical="center"/>
    </xf>
    <xf numFmtId="0" fontId="14" fillId="3" borderId="6" xfId="10" applyFont="1" applyFill="1" applyBorder="1" applyAlignment="1">
      <alignment horizontal="center" vertical="center"/>
    </xf>
    <xf numFmtId="0" fontId="14" fillId="3" borderId="51" xfId="10" applyFont="1" applyFill="1" applyBorder="1" applyAlignment="1">
      <alignment horizontal="center" vertical="center"/>
    </xf>
    <xf numFmtId="0" fontId="14" fillId="3" borderId="34" xfId="10" applyFont="1" applyFill="1" applyBorder="1" applyAlignment="1">
      <alignment horizontal="center" vertical="center"/>
    </xf>
    <xf numFmtId="0" fontId="14" fillId="3" borderId="100" xfId="10" applyFont="1" applyFill="1" applyBorder="1" applyAlignment="1">
      <alignment horizontal="center" vertical="center"/>
    </xf>
    <xf numFmtId="0" fontId="14" fillId="3" borderId="23" xfId="10" applyFont="1" applyFill="1" applyBorder="1" applyAlignment="1">
      <alignment horizontal="center" vertical="center"/>
    </xf>
    <xf numFmtId="0" fontId="14" fillId="3" borderId="71" xfId="10" applyFont="1" applyFill="1" applyBorder="1" applyAlignment="1">
      <alignment horizontal="center" vertical="center"/>
    </xf>
    <xf numFmtId="0" fontId="14" fillId="3" borderId="60" xfId="10" applyFont="1" applyFill="1" applyBorder="1" applyAlignment="1">
      <alignment horizontal="center"/>
    </xf>
    <xf numFmtId="0" fontId="14" fillId="3" borderId="97" xfId="10" applyFont="1" applyFill="1" applyBorder="1" applyAlignment="1">
      <alignment horizontal="center"/>
    </xf>
    <xf numFmtId="0" fontId="31" fillId="3" borderId="83" xfId="9" applyFont="1" applyFill="1" applyBorder="1" applyAlignment="1">
      <alignment horizontal="center" vertical="top" shrinkToFit="1"/>
    </xf>
    <xf numFmtId="0" fontId="31" fillId="3" borderId="70" xfId="9" applyFont="1" applyFill="1" applyBorder="1" applyAlignment="1">
      <alignment horizontal="center" vertical="top" shrinkToFit="1"/>
    </xf>
    <xf numFmtId="0" fontId="14" fillId="3" borderId="32" xfId="10" applyFont="1" applyFill="1" applyBorder="1" applyAlignment="1">
      <alignment vertical="center"/>
    </xf>
    <xf numFmtId="0" fontId="14" fillId="3" borderId="33" xfId="9" applyFont="1" applyFill="1" applyBorder="1" applyAlignment="1">
      <alignment vertical="center"/>
    </xf>
    <xf numFmtId="0" fontId="14" fillId="3" borderId="15" xfId="9" applyFont="1" applyFill="1" applyBorder="1" applyAlignment="1">
      <alignment vertical="center"/>
    </xf>
    <xf numFmtId="0" fontId="14" fillId="3" borderId="60" xfId="10" applyFont="1" applyFill="1" applyBorder="1" applyAlignment="1">
      <alignment horizontal="center" vertical="center"/>
    </xf>
    <xf numFmtId="0" fontId="14" fillId="3" borderId="97" xfId="10" applyFont="1" applyFill="1" applyBorder="1" applyAlignment="1">
      <alignment horizontal="center" vertical="center"/>
    </xf>
    <xf numFmtId="0" fontId="14" fillId="3" borderId="83" xfId="10" applyFont="1" applyFill="1" applyBorder="1" applyAlignment="1">
      <alignment horizontal="center" vertical="center"/>
    </xf>
    <xf numFmtId="0" fontId="14" fillId="3" borderId="70" xfId="10" applyFont="1" applyFill="1" applyBorder="1" applyAlignment="1">
      <alignment horizontal="center" vertical="center"/>
    </xf>
    <xf numFmtId="0" fontId="14" fillId="3" borderId="24" xfId="10" applyFont="1" applyFill="1" applyBorder="1" applyAlignment="1">
      <alignment horizontal="center" vertical="top"/>
    </xf>
    <xf numFmtId="0" fontId="14" fillId="3" borderId="71" xfId="10" applyFont="1" applyFill="1" applyBorder="1" applyAlignment="1">
      <alignment horizontal="center" vertical="top"/>
    </xf>
    <xf numFmtId="0" fontId="14" fillId="3" borderId="83" xfId="10" applyFont="1" applyFill="1" applyBorder="1" applyAlignment="1">
      <alignment horizontal="center" vertical="top"/>
    </xf>
    <xf numFmtId="0" fontId="14" fillId="3" borderId="176" xfId="10" applyFont="1" applyFill="1" applyBorder="1" applyAlignment="1">
      <alignment horizontal="center" vertical="center"/>
    </xf>
    <xf numFmtId="0" fontId="14" fillId="3" borderId="3" xfId="10" applyFont="1" applyFill="1" applyBorder="1" applyAlignment="1">
      <alignment horizontal="center" vertical="center"/>
    </xf>
    <xf numFmtId="0" fontId="14" fillId="3" borderId="17" xfId="10" applyFont="1" applyFill="1" applyBorder="1" applyAlignment="1">
      <alignment horizontal="center" vertical="center"/>
    </xf>
    <xf numFmtId="0" fontId="14" fillId="3" borderId="10" xfId="10" applyFont="1" applyFill="1" applyBorder="1" applyAlignment="1">
      <alignment horizontal="center" vertical="center"/>
    </xf>
    <xf numFmtId="0" fontId="14" fillId="3" borderId="114" xfId="10" applyFont="1" applyFill="1" applyBorder="1" applyAlignment="1">
      <alignment horizontal="center" vertical="center"/>
    </xf>
    <xf numFmtId="0" fontId="14" fillId="3" borderId="24" xfId="10" applyFont="1" applyFill="1" applyBorder="1" applyAlignment="1">
      <alignment horizontal="center" vertical="center"/>
    </xf>
    <xf numFmtId="0" fontId="15" fillId="0" borderId="40" xfId="0" applyFont="1" applyBorder="1" applyAlignment="1">
      <alignment horizontal="center" vertical="center"/>
    </xf>
    <xf numFmtId="0" fontId="15" fillId="0" borderId="42" xfId="0" applyFont="1" applyBorder="1" applyAlignment="1">
      <alignment horizontal="center" vertical="center"/>
    </xf>
    <xf numFmtId="188" fontId="15" fillId="0" borderId="43" xfId="0" applyNumberFormat="1" applyFont="1" applyBorder="1" applyAlignment="1">
      <alignment horizontal="center" vertical="center"/>
    </xf>
    <xf numFmtId="188" fontId="15" fillId="0" borderId="42" xfId="0" applyNumberFormat="1" applyFont="1" applyBorder="1" applyAlignment="1">
      <alignment horizontal="center" vertical="center"/>
    </xf>
    <xf numFmtId="189" fontId="15" fillId="0" borderId="43" xfId="0" applyNumberFormat="1" applyFont="1" applyBorder="1" applyAlignment="1">
      <alignment horizontal="center" vertical="center"/>
    </xf>
    <xf numFmtId="189" fontId="15" fillId="0" borderId="41" xfId="0" applyNumberFormat="1" applyFont="1" applyBorder="1" applyAlignment="1">
      <alignment horizontal="center" vertical="center"/>
    </xf>
    <xf numFmtId="0" fontId="15" fillId="6" borderId="2" xfId="0" applyFont="1" applyFill="1" applyBorder="1" applyAlignment="1">
      <alignment horizontal="center" vertical="center"/>
    </xf>
    <xf numFmtId="0" fontId="15" fillId="6" borderId="40" xfId="0" applyFont="1" applyFill="1" applyBorder="1" applyAlignment="1">
      <alignment horizontal="center" vertical="center"/>
    </xf>
    <xf numFmtId="0" fontId="0" fillId="3" borderId="2" xfId="0" applyFill="1" applyBorder="1" applyAlignment="1">
      <alignment horizontal="center"/>
    </xf>
    <xf numFmtId="0" fontId="0" fillId="3" borderId="4" xfId="0" applyFill="1" applyBorder="1" applyAlignment="1">
      <alignment horizontal="center"/>
    </xf>
    <xf numFmtId="0" fontId="0" fillId="3" borderId="176" xfId="0" applyFill="1" applyBorder="1" applyAlignment="1">
      <alignment horizontal="center"/>
    </xf>
    <xf numFmtId="0" fontId="0" fillId="0" borderId="4" xfId="0" applyBorder="1" applyAlignment="1">
      <alignment horizontal="center"/>
    </xf>
    <xf numFmtId="0" fontId="0" fillId="3" borderId="3" xfId="0" applyFill="1" applyBorder="1" applyAlignment="1">
      <alignment horizontal="center"/>
    </xf>
    <xf numFmtId="0" fontId="0" fillId="3" borderId="40" xfId="0" applyFill="1" applyBorder="1" applyAlignment="1">
      <alignment horizontal="center" vertical="top"/>
    </xf>
    <xf numFmtId="0" fontId="0" fillId="3" borderId="42" xfId="0" applyFill="1" applyBorder="1" applyAlignment="1">
      <alignment horizontal="center" vertical="top"/>
    </xf>
    <xf numFmtId="0" fontId="0" fillId="3" borderId="43" xfId="0" applyFill="1" applyBorder="1" applyAlignment="1">
      <alignment horizontal="center" vertical="top"/>
    </xf>
    <xf numFmtId="0" fontId="0" fillId="3" borderId="41" xfId="0" applyFill="1" applyBorder="1" applyAlignment="1">
      <alignment horizontal="center" vertical="top"/>
    </xf>
    <xf numFmtId="0" fontId="15" fillId="0" borderId="32" xfId="0" applyFont="1" applyBorder="1" applyAlignment="1">
      <alignment horizontal="center" vertical="center"/>
    </xf>
    <xf numFmtId="0" fontId="15" fillId="0" borderId="15" xfId="0" applyFont="1" applyBorder="1" applyAlignment="1">
      <alignment horizontal="center" vertical="center"/>
    </xf>
    <xf numFmtId="188" fontId="15" fillId="0" borderId="14" xfId="0" applyNumberFormat="1" applyFont="1" applyBorder="1" applyAlignment="1">
      <alignment horizontal="center" vertical="center"/>
    </xf>
    <xf numFmtId="188" fontId="15" fillId="0" borderId="15" xfId="0" applyNumberFormat="1" applyFont="1" applyBorder="1" applyAlignment="1">
      <alignment horizontal="center" vertical="center"/>
    </xf>
    <xf numFmtId="189" fontId="15" fillId="0" borderId="14" xfId="0" applyNumberFormat="1" applyFont="1" applyBorder="1" applyAlignment="1">
      <alignment horizontal="center" vertical="center"/>
    </xf>
    <xf numFmtId="189" fontId="15" fillId="0" borderId="101" xfId="0" applyNumberFormat="1" applyFont="1" applyBorder="1" applyAlignment="1">
      <alignment horizontal="center" vertical="center"/>
    </xf>
    <xf numFmtId="0" fontId="15" fillId="0" borderId="52" xfId="0" applyFont="1" applyBorder="1" applyAlignment="1">
      <alignment horizontal="center" vertical="center"/>
    </xf>
    <xf numFmtId="0" fontId="15" fillId="0" borderId="12" xfId="0" applyFont="1" applyBorder="1" applyAlignment="1">
      <alignment horizontal="center" vertical="center"/>
    </xf>
    <xf numFmtId="188" fontId="15" fillId="0" borderId="12" xfId="0" applyNumberFormat="1" applyFont="1" applyBorder="1" applyAlignment="1">
      <alignment horizontal="center" vertical="center"/>
    </xf>
    <xf numFmtId="189" fontId="15" fillId="0" borderId="60" xfId="0" applyNumberFormat="1" applyFont="1" applyBorder="1" applyAlignment="1">
      <alignment horizontal="center" vertical="center"/>
    </xf>
    <xf numFmtId="189" fontId="15" fillId="0" borderId="97" xfId="0" applyNumberFormat="1" applyFont="1" applyBorder="1" applyAlignment="1">
      <alignment horizontal="center" vertical="center"/>
    </xf>
    <xf numFmtId="0" fontId="15" fillId="0" borderId="114" xfId="0" applyFont="1" applyBorder="1" applyAlignment="1">
      <alignment horizontal="center" vertical="center"/>
    </xf>
    <xf numFmtId="188" fontId="15" fillId="0" borderId="60" xfId="0" applyNumberFormat="1" applyFont="1" applyBorder="1" applyAlignment="1">
      <alignment horizontal="center" vertical="center"/>
    </xf>
    <xf numFmtId="0" fontId="0" fillId="0" borderId="97" xfId="0" applyBorder="1" applyAlignment="1">
      <alignment horizontal="center" vertical="center"/>
    </xf>
    <xf numFmtId="0" fontId="15" fillId="0" borderId="33" xfId="0" applyFont="1" applyBorder="1" applyAlignment="1">
      <alignment horizontal="center" vertical="center"/>
    </xf>
    <xf numFmtId="0" fontId="0" fillId="0" borderId="101" xfId="0" applyBorder="1" applyAlignment="1">
      <alignment horizontal="center" vertical="center"/>
    </xf>
    <xf numFmtId="0" fontId="15" fillId="0" borderId="0" xfId="0" applyFont="1" applyAlignment="1">
      <alignment horizontal="center" vertical="center"/>
    </xf>
    <xf numFmtId="188" fontId="15" fillId="0" borderId="17" xfId="0" applyNumberFormat="1" applyFont="1" applyBorder="1" applyAlignment="1">
      <alignment horizontal="center" vertical="center"/>
    </xf>
    <xf numFmtId="189" fontId="15" fillId="0" borderId="17" xfId="0" applyNumberFormat="1" applyFont="1" applyBorder="1" applyAlignment="1">
      <alignment horizontal="center" vertical="center"/>
    </xf>
    <xf numFmtId="0" fontId="0" fillId="0" borderId="10" xfId="0" applyBorder="1" applyAlignment="1">
      <alignment horizontal="center" vertical="center"/>
    </xf>
    <xf numFmtId="3" fontId="15" fillId="0" borderId="60" xfId="0" applyNumberFormat="1" applyFont="1" applyBorder="1" applyAlignment="1">
      <alignment horizontal="center" vertical="center"/>
    </xf>
    <xf numFmtId="3" fontId="15" fillId="0" borderId="97" xfId="0" applyNumberFormat="1" applyFont="1" applyBorder="1" applyAlignment="1">
      <alignment horizontal="center" vertical="center"/>
    </xf>
    <xf numFmtId="193" fontId="15" fillId="0" borderId="83" xfId="0" applyNumberFormat="1" applyFont="1" applyBorder="1" applyAlignment="1">
      <alignment horizontal="center" vertical="center"/>
    </xf>
    <xf numFmtId="193" fontId="15" fillId="0" borderId="70" xfId="0" applyNumberFormat="1" applyFont="1" applyBorder="1" applyAlignment="1">
      <alignment horizontal="center" vertical="center"/>
    </xf>
    <xf numFmtId="0" fontId="15" fillId="6" borderId="121" xfId="0" applyFont="1" applyFill="1" applyBorder="1" applyAlignment="1">
      <alignment horizontal="center" vertical="center"/>
    </xf>
    <xf numFmtId="0" fontId="15" fillId="6" borderId="122" xfId="0" applyFont="1" applyFill="1" applyBorder="1" applyAlignment="1">
      <alignment horizontal="center" vertical="center"/>
    </xf>
    <xf numFmtId="0" fontId="15" fillId="3" borderId="50" xfId="0" applyFont="1" applyFill="1" applyBorder="1" applyAlignment="1">
      <alignment horizontal="center" vertical="distributed"/>
    </xf>
    <xf numFmtId="0" fontId="15" fillId="3" borderId="6" xfId="0" applyFont="1" applyFill="1" applyBorder="1" applyAlignment="1">
      <alignment horizontal="center" vertical="distributed"/>
    </xf>
    <xf numFmtId="0" fontId="15" fillId="3" borderId="51" xfId="0" applyFont="1" applyFill="1" applyBorder="1" applyAlignment="1">
      <alignment horizontal="center" vertical="distributed"/>
    </xf>
    <xf numFmtId="0" fontId="15" fillId="3" borderId="49" xfId="0" applyFont="1" applyFill="1" applyBorder="1" applyAlignment="1">
      <alignment horizontal="center" vertical="center"/>
    </xf>
    <xf numFmtId="0" fontId="15" fillId="3" borderId="120" xfId="0" applyFont="1" applyFill="1" applyBorder="1" applyAlignment="1">
      <alignment horizontal="center" vertical="center"/>
    </xf>
    <xf numFmtId="0" fontId="15" fillId="6" borderId="119" xfId="0" applyFont="1" applyFill="1" applyBorder="1" applyAlignment="1">
      <alignment horizontal="center" vertical="center"/>
    </xf>
    <xf numFmtId="0" fontId="15" fillId="6" borderId="124" xfId="0" applyFont="1" applyFill="1" applyBorder="1" applyAlignment="1">
      <alignment horizontal="center" vertical="center"/>
    </xf>
    <xf numFmtId="3" fontId="15" fillId="0" borderId="53" xfId="0" applyNumberFormat="1" applyFont="1" applyBorder="1" applyAlignment="1">
      <alignment horizontal="center" vertical="center"/>
    </xf>
    <xf numFmtId="3" fontId="15" fillId="0" borderId="46" xfId="0" applyNumberFormat="1" applyFont="1" applyBorder="1" applyAlignment="1">
      <alignment horizontal="center" vertical="center"/>
    </xf>
    <xf numFmtId="0" fontId="15" fillId="5" borderId="119" xfId="0" applyFont="1" applyFill="1" applyBorder="1" applyAlignment="1">
      <alignment horizontal="center" vertical="center"/>
    </xf>
    <xf numFmtId="0" fontId="15" fillId="5" borderId="124" xfId="0" applyFont="1" applyFill="1" applyBorder="1" applyAlignment="1">
      <alignment horizontal="center" vertical="center"/>
    </xf>
    <xf numFmtId="193" fontId="15" fillId="0" borderId="17" xfId="0" applyNumberFormat="1" applyFont="1" applyBorder="1" applyAlignment="1">
      <alignment horizontal="center" vertical="center"/>
    </xf>
    <xf numFmtId="193" fontId="15" fillId="0" borderId="10" xfId="0" applyNumberFormat="1" applyFont="1" applyBorder="1" applyAlignment="1">
      <alignment horizontal="center" vertical="center"/>
    </xf>
    <xf numFmtId="0" fontId="15" fillId="6" borderId="116" xfId="0" applyFont="1" applyFill="1" applyBorder="1" applyAlignment="1">
      <alignment horizontal="center" vertical="center"/>
    </xf>
    <xf numFmtId="3" fontId="15" fillId="0" borderId="52" xfId="0" applyNumberFormat="1" applyFont="1" applyBorder="1" applyAlignment="1">
      <alignment horizontal="center" vertical="center"/>
    </xf>
    <xf numFmtId="3" fontId="15" fillId="0" borderId="17" xfId="0" applyNumberFormat="1" applyFont="1" applyBorder="1" applyAlignment="1">
      <alignment horizontal="center" vertical="center"/>
    </xf>
    <xf numFmtId="3" fontId="15" fillId="0" borderId="10" xfId="0" applyNumberFormat="1" applyFont="1" applyBorder="1" applyAlignment="1">
      <alignment horizontal="center" vertical="center"/>
    </xf>
    <xf numFmtId="0" fontId="15" fillId="5" borderId="116" xfId="0" applyFont="1" applyFill="1" applyBorder="1" applyAlignment="1">
      <alignment horizontal="center" vertical="center"/>
    </xf>
    <xf numFmtId="193" fontId="15" fillId="0" borderId="43" xfId="0" applyNumberFormat="1" applyFont="1" applyBorder="1" applyAlignment="1">
      <alignment horizontal="center" vertical="center"/>
    </xf>
    <xf numFmtId="193" fontId="15" fillId="0" borderId="41" xfId="0" applyNumberFormat="1" applyFont="1" applyBorder="1" applyAlignment="1">
      <alignment horizontal="center" vertical="center"/>
    </xf>
    <xf numFmtId="3" fontId="15" fillId="0" borderId="55" xfId="0" applyNumberFormat="1" applyFont="1" applyBorder="1" applyAlignment="1">
      <alignment horizontal="center" vertical="center"/>
    </xf>
    <xf numFmtId="0" fontId="15" fillId="5" borderId="122" xfId="0" applyFont="1" applyFill="1" applyBorder="1" applyAlignment="1">
      <alignment horizontal="center" vertical="center"/>
    </xf>
    <xf numFmtId="0" fontId="0" fillId="3" borderId="5" xfId="0" applyFill="1" applyBorder="1" applyAlignment="1">
      <alignment horizontal="distributed" vertical="center" justifyLastLine="1" shrinkToFit="1"/>
    </xf>
    <xf numFmtId="0" fontId="0" fillId="3" borderId="51" xfId="0" applyFill="1" applyBorder="1" applyAlignment="1">
      <alignment horizontal="distributed" vertical="center" justifyLastLine="1" shrinkToFit="1"/>
    </xf>
    <xf numFmtId="0" fontId="0" fillId="6" borderId="121" xfId="0" applyFill="1" applyBorder="1" applyAlignment="1">
      <alignment horizontal="center" vertical="center"/>
    </xf>
    <xf numFmtId="0" fontId="0" fillId="6" borderId="122" xfId="0" applyFill="1" applyBorder="1" applyAlignment="1">
      <alignment horizontal="center" vertical="center"/>
    </xf>
    <xf numFmtId="0" fontId="0" fillId="3" borderId="50" xfId="0" applyFill="1" applyBorder="1" applyAlignment="1">
      <alignment horizontal="distributed" vertical="center" justifyLastLine="1" shrinkToFit="1"/>
    </xf>
    <xf numFmtId="0" fontId="0" fillId="3" borderId="7" xfId="0" applyFill="1" applyBorder="1" applyAlignment="1">
      <alignment horizontal="distributed" vertical="center" justifyLastLine="1" shrinkToFit="1"/>
    </xf>
    <xf numFmtId="0" fontId="15" fillId="0" borderId="0" xfId="0" applyFont="1" applyAlignment="1">
      <alignment horizontal="left" wrapText="1"/>
    </xf>
    <xf numFmtId="0" fontId="15" fillId="0" borderId="0" xfId="0" applyFont="1" applyAlignment="1">
      <alignment horizontal="left"/>
    </xf>
    <xf numFmtId="0" fontId="0" fillId="3" borderId="2" xfId="0" applyFill="1" applyBorder="1" applyAlignment="1">
      <alignment horizontal="distributed" vertical="center" justifyLastLine="1"/>
    </xf>
    <xf numFmtId="0" fontId="0" fillId="3" borderId="4" xfId="0" applyFill="1" applyBorder="1" applyAlignment="1">
      <alignment horizontal="distributed" vertical="center" justifyLastLine="1"/>
    </xf>
    <xf numFmtId="0" fontId="0" fillId="3" borderId="176" xfId="0" applyFill="1" applyBorder="1" applyAlignment="1">
      <alignment horizontal="distributed" vertical="center" justifyLastLine="1"/>
    </xf>
    <xf numFmtId="0" fontId="0" fillId="3" borderId="3" xfId="0" applyFill="1" applyBorder="1" applyAlignment="1">
      <alignment horizontal="distributed" vertical="center" justifyLastLine="1"/>
    </xf>
    <xf numFmtId="0" fontId="15" fillId="0" borderId="184" xfId="0" applyFont="1" applyBorder="1" applyAlignment="1">
      <alignment horizontal="center" vertical="center"/>
    </xf>
    <xf numFmtId="0" fontId="15" fillId="0" borderId="185" xfId="0" applyFont="1" applyBorder="1" applyAlignment="1">
      <alignment horizontal="center" vertical="center"/>
    </xf>
    <xf numFmtId="0" fontId="15" fillId="0" borderId="187" xfId="0" applyFont="1" applyBorder="1" applyAlignment="1">
      <alignment horizontal="center" vertical="center"/>
    </xf>
    <xf numFmtId="0" fontId="15" fillId="0" borderId="188" xfId="0" applyFont="1" applyBorder="1" applyAlignment="1">
      <alignment horizontal="center" vertical="center"/>
    </xf>
    <xf numFmtId="0" fontId="15" fillId="3" borderId="6" xfId="0" applyFont="1" applyFill="1" applyBorder="1" applyAlignment="1">
      <alignment horizontal="center" vertical="center"/>
    </xf>
    <xf numFmtId="0" fontId="15" fillId="3" borderId="51" xfId="0" applyFont="1" applyFill="1" applyBorder="1" applyAlignment="1">
      <alignment horizontal="center" vertical="center"/>
    </xf>
    <xf numFmtId="0" fontId="15" fillId="0" borderId="0" xfId="0" applyFont="1" applyAlignment="1">
      <alignment wrapText="1"/>
    </xf>
    <xf numFmtId="0" fontId="15" fillId="0" borderId="0" xfId="0" applyFont="1"/>
    <xf numFmtId="0" fontId="15" fillId="3" borderId="178" xfId="0" applyFont="1" applyFill="1" applyBorder="1" applyAlignment="1">
      <alignment horizontal="center" vertical="center"/>
    </xf>
    <xf numFmtId="0" fontId="15" fillId="3" borderId="179" xfId="0" applyFont="1" applyFill="1" applyBorder="1" applyAlignment="1">
      <alignment horizontal="center" vertical="center"/>
    </xf>
    <xf numFmtId="0" fontId="15" fillId="0" borderId="181" xfId="0" applyFont="1" applyBorder="1" applyAlignment="1">
      <alignment horizontal="center" vertical="center"/>
    </xf>
    <xf numFmtId="0" fontId="15" fillId="0" borderId="182" xfId="0" applyFont="1" applyBorder="1" applyAlignment="1">
      <alignment horizontal="center" vertical="center"/>
    </xf>
    <xf numFmtId="0" fontId="4" fillId="6" borderId="25" xfId="0" applyFont="1" applyFill="1" applyBorder="1" applyAlignment="1">
      <alignment horizontal="distributed" vertical="center" wrapText="1" justifyLastLine="1"/>
    </xf>
    <xf numFmtId="0" fontId="4" fillId="6" borderId="52" xfId="0" applyFont="1" applyFill="1" applyBorder="1" applyAlignment="1">
      <alignment horizontal="distributed" vertical="center" wrapText="1" justifyLastLine="1"/>
    </xf>
    <xf numFmtId="0" fontId="4" fillId="6" borderId="55" xfId="0" applyFont="1" applyFill="1" applyBorder="1" applyAlignment="1">
      <alignment horizontal="distributed" vertical="center" wrapText="1" justifyLastLine="1"/>
    </xf>
    <xf numFmtId="0" fontId="4" fillId="4" borderId="50" xfId="0" applyFont="1" applyFill="1" applyBorder="1" applyAlignment="1">
      <alignment vertical="center"/>
    </xf>
    <xf numFmtId="0" fontId="4" fillId="4" borderId="6" xfId="0" applyFont="1" applyFill="1" applyBorder="1" applyAlignment="1">
      <alignment vertical="center"/>
    </xf>
    <xf numFmtId="0" fontId="4" fillId="4" borderId="51" xfId="0" applyFont="1" applyFill="1" applyBorder="1" applyAlignment="1">
      <alignment vertical="center"/>
    </xf>
    <xf numFmtId="0" fontId="4" fillId="4" borderId="5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51" xfId="0" applyFont="1" applyFill="1" applyBorder="1" applyAlignment="1">
      <alignment horizontal="center" vertical="center"/>
    </xf>
    <xf numFmtId="0" fontId="4" fillId="3" borderId="53"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44" xfId="0" applyFont="1" applyFill="1" applyBorder="1" applyAlignment="1">
      <alignment horizontal="center" vertical="center"/>
    </xf>
    <xf numFmtId="0" fontId="4" fillId="3" borderId="54"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2" xfId="0" applyFont="1" applyFill="1" applyBorder="1" applyAlignment="1">
      <alignment horizontal="center" vertical="center" wrapText="1"/>
    </xf>
    <xf numFmtId="180" fontId="4" fillId="3" borderId="54" xfId="0" applyNumberFormat="1" applyFont="1" applyFill="1" applyBorder="1" applyAlignment="1">
      <alignment horizontal="center" vertical="center" wrapText="1"/>
    </xf>
    <xf numFmtId="180" fontId="4" fillId="3" borderId="16" xfId="0" applyNumberFormat="1" applyFont="1" applyFill="1" applyBorder="1" applyAlignment="1">
      <alignment horizontal="center" vertical="center" wrapText="1"/>
    </xf>
    <xf numFmtId="0" fontId="0" fillId="0" borderId="65" xfId="0" applyBorder="1" applyAlignment="1">
      <alignment horizontal="distributed" vertical="center"/>
    </xf>
    <xf numFmtId="0" fontId="0" fillId="0" borderId="82" xfId="0" applyBorder="1" applyAlignment="1">
      <alignment horizontal="distributed" vertical="center"/>
    </xf>
    <xf numFmtId="0" fontId="0" fillId="0" borderId="108" xfId="0" applyBorder="1" applyAlignment="1">
      <alignment horizontal="distributed" vertical="center"/>
    </xf>
    <xf numFmtId="0" fontId="0" fillId="0" borderId="104" xfId="0" applyBorder="1" applyAlignment="1">
      <alignment horizontal="distributed" vertical="center"/>
    </xf>
    <xf numFmtId="0" fontId="0" fillId="0" borderId="110" xfId="0" applyBorder="1" applyAlignment="1">
      <alignment horizontal="distributed" vertical="center"/>
    </xf>
    <xf numFmtId="0" fontId="0" fillId="0" borderId="86" xfId="0" applyBorder="1" applyAlignment="1">
      <alignment horizontal="distributed" vertical="center"/>
    </xf>
    <xf numFmtId="0" fontId="0" fillId="0" borderId="111" xfId="0" applyBorder="1" applyAlignment="1">
      <alignment horizontal="distributed" vertical="center"/>
    </xf>
    <xf numFmtId="0" fontId="0" fillId="0" borderId="76" xfId="0" applyBorder="1" applyAlignment="1">
      <alignment horizontal="distributed" vertical="center"/>
    </xf>
    <xf numFmtId="0" fontId="4" fillId="6" borderId="18" xfId="0" applyFont="1" applyFill="1" applyBorder="1" applyAlignment="1">
      <alignment horizontal="distributed" vertical="center" justifyLastLine="1"/>
    </xf>
    <xf numFmtId="0" fontId="4" fillId="6" borderId="19" xfId="0" applyFont="1" applyFill="1" applyBorder="1" applyAlignment="1">
      <alignment horizontal="distributed" vertical="center" justifyLastLine="1"/>
    </xf>
    <xf numFmtId="0" fontId="0" fillId="0" borderId="112" xfId="0" applyBorder="1" applyAlignment="1">
      <alignment horizontal="distributed" vertical="center"/>
    </xf>
    <xf numFmtId="0" fontId="0" fillId="0" borderId="19" xfId="0" applyBorder="1" applyAlignment="1">
      <alignment horizontal="distributed" vertical="center"/>
    </xf>
    <xf numFmtId="180" fontId="0" fillId="0" borderId="19" xfId="0" applyNumberFormat="1" applyBorder="1" applyAlignment="1">
      <alignment horizontal="center" vertical="center"/>
    </xf>
    <xf numFmtId="180" fontId="0" fillId="0" borderId="113" xfId="0" applyNumberFormat="1" applyBorder="1" applyAlignment="1">
      <alignment horizontal="center" vertical="center"/>
    </xf>
    <xf numFmtId="0" fontId="0" fillId="0" borderId="14" xfId="0" applyBorder="1" applyAlignment="1">
      <alignment horizontal="distributed" vertical="center"/>
    </xf>
    <xf numFmtId="0" fontId="0" fillId="0" borderId="101" xfId="0" applyBorder="1" applyAlignment="1">
      <alignment horizontal="distributed" vertical="center"/>
    </xf>
    <xf numFmtId="0" fontId="0" fillId="0" borderId="43" xfId="0" applyBorder="1" applyAlignment="1">
      <alignment horizontal="distributed" vertical="center"/>
    </xf>
    <xf numFmtId="0" fontId="0" fillId="0" borderId="41" xfId="0" applyBorder="1" applyAlignment="1">
      <alignment horizontal="distributed" vertical="center"/>
    </xf>
  </cellXfs>
  <cellStyles count="11">
    <cellStyle name="パーセント" xfId="2" builtinId="5"/>
    <cellStyle name="桁区切り" xfId="1" builtinId="6"/>
    <cellStyle name="桁区切り 2" xfId="4" xr:uid="{EFCBD7FE-8079-4FB1-A9D2-E869420EDF7A}"/>
    <cellStyle name="桁区切り 3" xfId="6" xr:uid="{B67DA44C-AFA0-462D-820A-5DB8E2B6FD6A}"/>
    <cellStyle name="標準" xfId="0" builtinId="0"/>
    <cellStyle name="標準 2" xfId="5" xr:uid="{1851F03B-3153-45A4-A85E-69EA59F3FBB9}"/>
    <cellStyle name="標準 2 2" xfId="8" xr:uid="{116717AA-0BF9-42E1-81AF-19CA4CB276C3}"/>
    <cellStyle name="標準 3" xfId="7" xr:uid="{221AD6AC-A283-4987-B385-B7797993BFF4}"/>
    <cellStyle name="標準 4" xfId="9" xr:uid="{A09143B3-65DA-41DC-AB6C-704C4FA95F11}"/>
    <cellStyle name="標準_JB16" xfId="3" xr:uid="{325A2755-0F04-4734-A472-59225A559B95}"/>
    <cellStyle name="標準_様式２集計(H.15）" xfId="10" xr:uid="{BCBFF8A9-18CC-42BF-8E18-A2791FFF80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6350</xdr:colOff>
      <xdr:row>1</xdr:row>
      <xdr:rowOff>6350</xdr:rowOff>
    </xdr:from>
    <xdr:to>
      <xdr:col>1</xdr:col>
      <xdr:colOff>952500</xdr:colOff>
      <xdr:row>3</xdr:row>
      <xdr:rowOff>190500</xdr:rowOff>
    </xdr:to>
    <xdr:sp macro="" textlink="">
      <xdr:nvSpPr>
        <xdr:cNvPr id="2" name="Line 1">
          <a:extLst>
            <a:ext uri="{FF2B5EF4-FFF2-40B4-BE49-F238E27FC236}">
              <a16:creationId xmlns:a16="http://schemas.microsoft.com/office/drawing/2014/main" id="{EDE0C46E-7E41-4407-832E-E30BB2C22DE4}"/>
            </a:ext>
          </a:extLst>
        </xdr:cNvPr>
        <xdr:cNvSpPr>
          <a:spLocks noChangeShapeType="1"/>
        </xdr:cNvSpPr>
      </xdr:nvSpPr>
      <xdr:spPr bwMode="auto">
        <a:xfrm>
          <a:off x="6350" y="311150"/>
          <a:ext cx="1295400" cy="508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B102B1A5-40F8-45C4-B722-96184C132B4B}"/>
            </a:ext>
          </a:extLst>
        </xdr:cNvPr>
        <xdr:cNvSpPr>
          <a:spLocks noChangeShapeType="1"/>
        </xdr:cNvSpPr>
      </xdr:nvSpPr>
      <xdr:spPr bwMode="auto">
        <a:xfrm>
          <a:off x="0" y="476250"/>
          <a:ext cx="85725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xdr:colOff>
      <xdr:row>2</xdr:row>
      <xdr:rowOff>12700</xdr:rowOff>
    </xdr:from>
    <xdr:to>
      <xdr:col>1</xdr:col>
      <xdr:colOff>0</xdr:colOff>
      <xdr:row>3</xdr:row>
      <xdr:rowOff>0</xdr:rowOff>
    </xdr:to>
    <xdr:sp macro="" textlink="">
      <xdr:nvSpPr>
        <xdr:cNvPr id="2" name="Line 7">
          <a:extLst>
            <a:ext uri="{FF2B5EF4-FFF2-40B4-BE49-F238E27FC236}">
              <a16:creationId xmlns:a16="http://schemas.microsoft.com/office/drawing/2014/main" id="{28C65A42-278C-4DD8-9F50-B96C3BAB576A}"/>
            </a:ext>
          </a:extLst>
        </xdr:cNvPr>
        <xdr:cNvSpPr>
          <a:spLocks noChangeShapeType="1"/>
        </xdr:cNvSpPr>
      </xdr:nvSpPr>
      <xdr:spPr bwMode="auto">
        <a:xfrm>
          <a:off x="6350" y="488950"/>
          <a:ext cx="1200150" cy="330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6350</xdr:colOff>
      <xdr:row>2</xdr:row>
      <xdr:rowOff>12700</xdr:rowOff>
    </xdr:from>
    <xdr:to>
      <xdr:col>1</xdr:col>
      <xdr:colOff>0</xdr:colOff>
      <xdr:row>3</xdr:row>
      <xdr:rowOff>0</xdr:rowOff>
    </xdr:to>
    <xdr:sp macro="" textlink="">
      <xdr:nvSpPr>
        <xdr:cNvPr id="3" name="Line 9">
          <a:extLst>
            <a:ext uri="{FF2B5EF4-FFF2-40B4-BE49-F238E27FC236}">
              <a16:creationId xmlns:a16="http://schemas.microsoft.com/office/drawing/2014/main" id="{5E0AAB9E-887A-4337-8884-3AD8991AC5B7}"/>
            </a:ext>
          </a:extLst>
        </xdr:cNvPr>
        <xdr:cNvSpPr>
          <a:spLocks noChangeShapeType="1"/>
        </xdr:cNvSpPr>
      </xdr:nvSpPr>
      <xdr:spPr bwMode="auto">
        <a:xfrm>
          <a:off x="6350" y="488950"/>
          <a:ext cx="1200150" cy="330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6350</xdr:colOff>
      <xdr:row>13</xdr:row>
      <xdr:rowOff>12700</xdr:rowOff>
    </xdr:from>
    <xdr:to>
      <xdr:col>1</xdr:col>
      <xdr:colOff>0</xdr:colOff>
      <xdr:row>14</xdr:row>
      <xdr:rowOff>0</xdr:rowOff>
    </xdr:to>
    <xdr:sp macro="" textlink="">
      <xdr:nvSpPr>
        <xdr:cNvPr id="4" name="Line 11">
          <a:extLst>
            <a:ext uri="{FF2B5EF4-FFF2-40B4-BE49-F238E27FC236}">
              <a16:creationId xmlns:a16="http://schemas.microsoft.com/office/drawing/2014/main" id="{60E7B40E-4A0C-4BE0-B91E-8563E27F9D9C}"/>
            </a:ext>
          </a:extLst>
        </xdr:cNvPr>
        <xdr:cNvSpPr>
          <a:spLocks noChangeShapeType="1"/>
        </xdr:cNvSpPr>
      </xdr:nvSpPr>
      <xdr:spPr bwMode="auto">
        <a:xfrm>
          <a:off x="6350" y="3448050"/>
          <a:ext cx="1200150" cy="330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495300</xdr:colOff>
      <xdr:row>35</xdr:row>
      <xdr:rowOff>19050</xdr:rowOff>
    </xdr:from>
    <xdr:to>
      <xdr:col>5</xdr:col>
      <xdr:colOff>38100</xdr:colOff>
      <xdr:row>39</xdr:row>
      <xdr:rowOff>165100</xdr:rowOff>
    </xdr:to>
    <xdr:sp macro="" textlink="">
      <xdr:nvSpPr>
        <xdr:cNvPr id="2" name="Rectangle 14">
          <a:extLst>
            <a:ext uri="{FF2B5EF4-FFF2-40B4-BE49-F238E27FC236}">
              <a16:creationId xmlns:a16="http://schemas.microsoft.com/office/drawing/2014/main" id="{7712388D-669C-4441-9E88-34DD12DB2646}"/>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3" name="Rectangle 14">
          <a:extLst>
            <a:ext uri="{FF2B5EF4-FFF2-40B4-BE49-F238E27FC236}">
              <a16:creationId xmlns:a16="http://schemas.microsoft.com/office/drawing/2014/main" id="{E3A6684F-3FBA-4F13-8FFD-FDB1D9C4732D}"/>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4" name="Rectangle 14">
          <a:extLst>
            <a:ext uri="{FF2B5EF4-FFF2-40B4-BE49-F238E27FC236}">
              <a16:creationId xmlns:a16="http://schemas.microsoft.com/office/drawing/2014/main" id="{7534CD9E-1E8C-4773-AE99-B99D1623ABFD}"/>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5" name="Rectangle 14">
          <a:extLst>
            <a:ext uri="{FF2B5EF4-FFF2-40B4-BE49-F238E27FC236}">
              <a16:creationId xmlns:a16="http://schemas.microsoft.com/office/drawing/2014/main" id="{9032DBA0-3D36-4698-9EA9-409F2A1392DD}"/>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6" name="Rectangle 14">
          <a:extLst>
            <a:ext uri="{FF2B5EF4-FFF2-40B4-BE49-F238E27FC236}">
              <a16:creationId xmlns:a16="http://schemas.microsoft.com/office/drawing/2014/main" id="{F218CD5D-5478-4FDC-A506-19A688C26DE5}"/>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7" name="Rectangle 14">
          <a:extLst>
            <a:ext uri="{FF2B5EF4-FFF2-40B4-BE49-F238E27FC236}">
              <a16:creationId xmlns:a16="http://schemas.microsoft.com/office/drawing/2014/main" id="{929BF936-B5DC-4E66-9EC1-3338EA90D089}"/>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8" name="Rectangle 14">
          <a:extLst>
            <a:ext uri="{FF2B5EF4-FFF2-40B4-BE49-F238E27FC236}">
              <a16:creationId xmlns:a16="http://schemas.microsoft.com/office/drawing/2014/main" id="{4A9BE027-8F27-432D-90F8-5AB1E17039DC}"/>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9" name="Rectangle 14">
          <a:extLst>
            <a:ext uri="{FF2B5EF4-FFF2-40B4-BE49-F238E27FC236}">
              <a16:creationId xmlns:a16="http://schemas.microsoft.com/office/drawing/2014/main" id="{420939C2-A6A6-4511-B946-842391C1D5EB}"/>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10" name="Rectangle 14">
          <a:extLst>
            <a:ext uri="{FF2B5EF4-FFF2-40B4-BE49-F238E27FC236}">
              <a16:creationId xmlns:a16="http://schemas.microsoft.com/office/drawing/2014/main" id="{C9195D86-98DB-484F-98F9-915063F0AEF1}"/>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11" name="Rectangle 14">
          <a:extLst>
            <a:ext uri="{FF2B5EF4-FFF2-40B4-BE49-F238E27FC236}">
              <a16:creationId xmlns:a16="http://schemas.microsoft.com/office/drawing/2014/main" id="{80EF7D6E-8B96-49AC-86EE-34A29B2C5346}"/>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12" name="Rectangle 14">
          <a:extLst>
            <a:ext uri="{FF2B5EF4-FFF2-40B4-BE49-F238E27FC236}">
              <a16:creationId xmlns:a16="http://schemas.microsoft.com/office/drawing/2014/main" id="{FD02AE6B-10B7-476E-AB86-BC599C4D7A58}"/>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13" name="Rectangle 14">
          <a:extLst>
            <a:ext uri="{FF2B5EF4-FFF2-40B4-BE49-F238E27FC236}">
              <a16:creationId xmlns:a16="http://schemas.microsoft.com/office/drawing/2014/main" id="{94FD1C44-4308-44C7-8B04-63555B001B09}"/>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14" name="Rectangle 14">
          <a:extLst>
            <a:ext uri="{FF2B5EF4-FFF2-40B4-BE49-F238E27FC236}">
              <a16:creationId xmlns:a16="http://schemas.microsoft.com/office/drawing/2014/main" id="{7C1A0769-26A7-40C2-A2E5-8118FCA2ADCF}"/>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15" name="Rectangle 14">
          <a:extLst>
            <a:ext uri="{FF2B5EF4-FFF2-40B4-BE49-F238E27FC236}">
              <a16:creationId xmlns:a16="http://schemas.microsoft.com/office/drawing/2014/main" id="{1DF6C5DD-0BBE-4F1D-8E9F-B2785A71AE13}"/>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16" name="Rectangle 14">
          <a:extLst>
            <a:ext uri="{FF2B5EF4-FFF2-40B4-BE49-F238E27FC236}">
              <a16:creationId xmlns:a16="http://schemas.microsoft.com/office/drawing/2014/main" id="{B095302E-0C4B-4609-B386-6FE6B1C90381}"/>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17" name="Rectangle 14">
          <a:extLst>
            <a:ext uri="{FF2B5EF4-FFF2-40B4-BE49-F238E27FC236}">
              <a16:creationId xmlns:a16="http://schemas.microsoft.com/office/drawing/2014/main" id="{998F9843-F3BC-4A2F-9F06-D0CD6B45DD1A}"/>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18" name="Rectangle 14">
          <a:extLst>
            <a:ext uri="{FF2B5EF4-FFF2-40B4-BE49-F238E27FC236}">
              <a16:creationId xmlns:a16="http://schemas.microsoft.com/office/drawing/2014/main" id="{A131DC66-553F-4967-B10A-F61A439D8C81}"/>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19" name="Rectangle 14">
          <a:extLst>
            <a:ext uri="{FF2B5EF4-FFF2-40B4-BE49-F238E27FC236}">
              <a16:creationId xmlns:a16="http://schemas.microsoft.com/office/drawing/2014/main" id="{0EC519CF-EE6A-4CF7-8732-A89E075C187C}"/>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20" name="Rectangle 14">
          <a:extLst>
            <a:ext uri="{FF2B5EF4-FFF2-40B4-BE49-F238E27FC236}">
              <a16:creationId xmlns:a16="http://schemas.microsoft.com/office/drawing/2014/main" id="{4C975F87-80A0-4A45-83FF-58967152EED7}"/>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21" name="Rectangle 14">
          <a:extLst>
            <a:ext uri="{FF2B5EF4-FFF2-40B4-BE49-F238E27FC236}">
              <a16:creationId xmlns:a16="http://schemas.microsoft.com/office/drawing/2014/main" id="{8CBC941F-D029-4301-AB17-E9E3062244F0}"/>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22" name="Rectangle 14">
          <a:extLst>
            <a:ext uri="{FF2B5EF4-FFF2-40B4-BE49-F238E27FC236}">
              <a16:creationId xmlns:a16="http://schemas.microsoft.com/office/drawing/2014/main" id="{4BF839B4-158A-4E15-A45C-69D9C932DB61}"/>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23" name="Rectangle 14">
          <a:extLst>
            <a:ext uri="{FF2B5EF4-FFF2-40B4-BE49-F238E27FC236}">
              <a16:creationId xmlns:a16="http://schemas.microsoft.com/office/drawing/2014/main" id="{B88A6EC5-B69D-4CB5-B560-9884E0A172EE}"/>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24" name="Rectangle 14">
          <a:extLst>
            <a:ext uri="{FF2B5EF4-FFF2-40B4-BE49-F238E27FC236}">
              <a16:creationId xmlns:a16="http://schemas.microsoft.com/office/drawing/2014/main" id="{4B760799-5ED4-458E-825B-59FDBD2147C3}"/>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25" name="Rectangle 14">
          <a:extLst>
            <a:ext uri="{FF2B5EF4-FFF2-40B4-BE49-F238E27FC236}">
              <a16:creationId xmlns:a16="http://schemas.microsoft.com/office/drawing/2014/main" id="{05EBD3ED-9527-4725-AC28-C6FE5509539A}"/>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26" name="Rectangle 14">
          <a:extLst>
            <a:ext uri="{FF2B5EF4-FFF2-40B4-BE49-F238E27FC236}">
              <a16:creationId xmlns:a16="http://schemas.microsoft.com/office/drawing/2014/main" id="{56A29599-D768-416E-A789-0750E3C495A0}"/>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27" name="Rectangle 14">
          <a:extLst>
            <a:ext uri="{FF2B5EF4-FFF2-40B4-BE49-F238E27FC236}">
              <a16:creationId xmlns:a16="http://schemas.microsoft.com/office/drawing/2014/main" id="{7D58F703-2313-4C91-A80F-28FD49C980B4}"/>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28" name="Rectangle 14">
          <a:extLst>
            <a:ext uri="{FF2B5EF4-FFF2-40B4-BE49-F238E27FC236}">
              <a16:creationId xmlns:a16="http://schemas.microsoft.com/office/drawing/2014/main" id="{9A81B427-E6C7-45F0-8E81-4585520763D9}"/>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29" name="Rectangle 14">
          <a:extLst>
            <a:ext uri="{FF2B5EF4-FFF2-40B4-BE49-F238E27FC236}">
              <a16:creationId xmlns:a16="http://schemas.microsoft.com/office/drawing/2014/main" id="{4E021343-B1C8-4BDA-855A-AE03CF7BC624}"/>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30" name="Rectangle 14">
          <a:extLst>
            <a:ext uri="{FF2B5EF4-FFF2-40B4-BE49-F238E27FC236}">
              <a16:creationId xmlns:a16="http://schemas.microsoft.com/office/drawing/2014/main" id="{83281B37-941A-449A-A4F7-E0E22102A864}"/>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495300</xdr:colOff>
      <xdr:row>35</xdr:row>
      <xdr:rowOff>19050</xdr:rowOff>
    </xdr:from>
    <xdr:to>
      <xdr:col>5</xdr:col>
      <xdr:colOff>38100</xdr:colOff>
      <xdr:row>39</xdr:row>
      <xdr:rowOff>165100</xdr:rowOff>
    </xdr:to>
    <xdr:sp macro="" textlink="">
      <xdr:nvSpPr>
        <xdr:cNvPr id="31" name="Rectangle 14">
          <a:extLst>
            <a:ext uri="{FF2B5EF4-FFF2-40B4-BE49-F238E27FC236}">
              <a16:creationId xmlns:a16="http://schemas.microsoft.com/office/drawing/2014/main" id="{BC34F29A-A575-4516-84D1-34E48625FDD8}"/>
            </a:ext>
          </a:extLst>
        </xdr:cNvPr>
        <xdr:cNvSpPr>
          <a:spLocks noChangeArrowheads="1"/>
        </xdr:cNvSpPr>
      </xdr:nvSpPr>
      <xdr:spPr bwMode="auto">
        <a:xfrm>
          <a:off x="2457450" y="7893050"/>
          <a:ext cx="5842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B47BB-095C-4833-BEF8-DDE489A45C93}">
  <dimension ref="A1:N79"/>
  <sheetViews>
    <sheetView tabSelected="1" view="pageBreakPreview" zoomScaleNormal="85" zoomScaleSheetLayoutView="100" workbookViewId="0"/>
  </sheetViews>
  <sheetFormatPr defaultColWidth="9" defaultRowHeight="13"/>
  <cols>
    <col min="1" max="1" width="3.26953125" customWidth="1"/>
    <col min="2" max="3" width="10.6328125" customWidth="1"/>
    <col min="4" max="5" width="12.81640625" customWidth="1"/>
    <col min="6" max="6" width="11.6328125" customWidth="1"/>
    <col min="7" max="8" width="6.6328125" customWidth="1"/>
    <col min="9" max="9" width="11.6328125" customWidth="1"/>
    <col min="10" max="10" width="8.6328125" customWidth="1"/>
    <col min="11" max="11" width="12.81640625" customWidth="1"/>
    <col min="13" max="13" width="9.26953125" bestFit="1" customWidth="1"/>
    <col min="14" max="14" width="9.90625" bestFit="1" customWidth="1"/>
    <col min="257" max="257" width="3.26953125" customWidth="1"/>
    <col min="258" max="259" width="10.6328125" customWidth="1"/>
    <col min="260" max="261" width="12.6328125" customWidth="1"/>
    <col min="262" max="262" width="11.6328125" customWidth="1"/>
    <col min="263" max="264" width="6.6328125" customWidth="1"/>
    <col min="265" max="265" width="10.6328125" customWidth="1"/>
    <col min="266" max="266" width="8.6328125" customWidth="1"/>
    <col min="267" max="267" width="12.6328125" customWidth="1"/>
    <col min="269" max="269" width="9.26953125" bestFit="1" customWidth="1"/>
    <col min="270" max="270" width="9.90625" bestFit="1" customWidth="1"/>
    <col min="513" max="513" width="3.26953125" customWidth="1"/>
    <col min="514" max="515" width="10.6328125" customWidth="1"/>
    <col min="516" max="517" width="12.6328125" customWidth="1"/>
    <col min="518" max="518" width="11.6328125" customWidth="1"/>
    <col min="519" max="520" width="6.6328125" customWidth="1"/>
    <col min="521" max="521" width="10.6328125" customWidth="1"/>
    <col min="522" max="522" width="8.6328125" customWidth="1"/>
    <col min="523" max="523" width="12.6328125" customWidth="1"/>
    <col min="525" max="525" width="9.26953125" bestFit="1" customWidth="1"/>
    <col min="526" max="526" width="9.90625" bestFit="1" customWidth="1"/>
    <col min="769" max="769" width="3.26953125" customWidth="1"/>
    <col min="770" max="771" width="10.6328125" customWidth="1"/>
    <col min="772" max="773" width="12.6328125" customWidth="1"/>
    <col min="774" max="774" width="11.6328125" customWidth="1"/>
    <col min="775" max="776" width="6.6328125" customWidth="1"/>
    <col min="777" max="777" width="10.6328125" customWidth="1"/>
    <col min="778" max="778" width="8.6328125" customWidth="1"/>
    <col min="779" max="779" width="12.6328125" customWidth="1"/>
    <col min="781" max="781" width="9.26953125" bestFit="1" customWidth="1"/>
    <col min="782" max="782" width="9.90625" bestFit="1" customWidth="1"/>
    <col min="1025" max="1025" width="3.26953125" customWidth="1"/>
    <col min="1026" max="1027" width="10.6328125" customWidth="1"/>
    <col min="1028" max="1029" width="12.6328125" customWidth="1"/>
    <col min="1030" max="1030" width="11.6328125" customWidth="1"/>
    <col min="1031" max="1032" width="6.6328125" customWidth="1"/>
    <col min="1033" max="1033" width="10.6328125" customWidth="1"/>
    <col min="1034" max="1034" width="8.6328125" customWidth="1"/>
    <col min="1035" max="1035" width="12.6328125" customWidth="1"/>
    <col min="1037" max="1037" width="9.26953125" bestFit="1" customWidth="1"/>
    <col min="1038" max="1038" width="9.90625" bestFit="1" customWidth="1"/>
    <col min="1281" max="1281" width="3.26953125" customWidth="1"/>
    <col min="1282" max="1283" width="10.6328125" customWidth="1"/>
    <col min="1284" max="1285" width="12.6328125" customWidth="1"/>
    <col min="1286" max="1286" width="11.6328125" customWidth="1"/>
    <col min="1287" max="1288" width="6.6328125" customWidth="1"/>
    <col min="1289" max="1289" width="10.6328125" customWidth="1"/>
    <col min="1290" max="1290" width="8.6328125" customWidth="1"/>
    <col min="1291" max="1291" width="12.6328125" customWidth="1"/>
    <col min="1293" max="1293" width="9.26953125" bestFit="1" customWidth="1"/>
    <col min="1294" max="1294" width="9.90625" bestFit="1" customWidth="1"/>
    <col min="1537" max="1537" width="3.26953125" customWidth="1"/>
    <col min="1538" max="1539" width="10.6328125" customWidth="1"/>
    <col min="1540" max="1541" width="12.6328125" customWidth="1"/>
    <col min="1542" max="1542" width="11.6328125" customWidth="1"/>
    <col min="1543" max="1544" width="6.6328125" customWidth="1"/>
    <col min="1545" max="1545" width="10.6328125" customWidth="1"/>
    <col min="1546" max="1546" width="8.6328125" customWidth="1"/>
    <col min="1547" max="1547" width="12.6328125" customWidth="1"/>
    <col min="1549" max="1549" width="9.26953125" bestFit="1" customWidth="1"/>
    <col min="1550" max="1550" width="9.90625" bestFit="1" customWidth="1"/>
    <col min="1793" max="1793" width="3.26953125" customWidth="1"/>
    <col min="1794" max="1795" width="10.6328125" customWidth="1"/>
    <col min="1796" max="1797" width="12.6328125" customWidth="1"/>
    <col min="1798" max="1798" width="11.6328125" customWidth="1"/>
    <col min="1799" max="1800" width="6.6328125" customWidth="1"/>
    <col min="1801" max="1801" width="10.6328125" customWidth="1"/>
    <col min="1802" max="1802" width="8.6328125" customWidth="1"/>
    <col min="1803" max="1803" width="12.6328125" customWidth="1"/>
    <col min="1805" max="1805" width="9.26953125" bestFit="1" customWidth="1"/>
    <col min="1806" max="1806" width="9.90625" bestFit="1" customWidth="1"/>
    <col min="2049" max="2049" width="3.26953125" customWidth="1"/>
    <col min="2050" max="2051" width="10.6328125" customWidth="1"/>
    <col min="2052" max="2053" width="12.6328125" customWidth="1"/>
    <col min="2054" max="2054" width="11.6328125" customWidth="1"/>
    <col min="2055" max="2056" width="6.6328125" customWidth="1"/>
    <col min="2057" max="2057" width="10.6328125" customWidth="1"/>
    <col min="2058" max="2058" width="8.6328125" customWidth="1"/>
    <col min="2059" max="2059" width="12.6328125" customWidth="1"/>
    <col min="2061" max="2061" width="9.26953125" bestFit="1" customWidth="1"/>
    <col min="2062" max="2062" width="9.90625" bestFit="1" customWidth="1"/>
    <col min="2305" max="2305" width="3.26953125" customWidth="1"/>
    <col min="2306" max="2307" width="10.6328125" customWidth="1"/>
    <col min="2308" max="2309" width="12.6328125" customWidth="1"/>
    <col min="2310" max="2310" width="11.6328125" customWidth="1"/>
    <col min="2311" max="2312" width="6.6328125" customWidth="1"/>
    <col min="2313" max="2313" width="10.6328125" customWidth="1"/>
    <col min="2314" max="2314" width="8.6328125" customWidth="1"/>
    <col min="2315" max="2315" width="12.6328125" customWidth="1"/>
    <col min="2317" max="2317" width="9.26953125" bestFit="1" customWidth="1"/>
    <col min="2318" max="2318" width="9.90625" bestFit="1" customWidth="1"/>
    <col min="2561" max="2561" width="3.26953125" customWidth="1"/>
    <col min="2562" max="2563" width="10.6328125" customWidth="1"/>
    <col min="2564" max="2565" width="12.6328125" customWidth="1"/>
    <col min="2566" max="2566" width="11.6328125" customWidth="1"/>
    <col min="2567" max="2568" width="6.6328125" customWidth="1"/>
    <col min="2569" max="2569" width="10.6328125" customWidth="1"/>
    <col min="2570" max="2570" width="8.6328125" customWidth="1"/>
    <col min="2571" max="2571" width="12.6328125" customWidth="1"/>
    <col min="2573" max="2573" width="9.26953125" bestFit="1" customWidth="1"/>
    <col min="2574" max="2574" width="9.90625" bestFit="1" customWidth="1"/>
    <col min="2817" max="2817" width="3.26953125" customWidth="1"/>
    <col min="2818" max="2819" width="10.6328125" customWidth="1"/>
    <col min="2820" max="2821" width="12.6328125" customWidth="1"/>
    <col min="2822" max="2822" width="11.6328125" customWidth="1"/>
    <col min="2823" max="2824" width="6.6328125" customWidth="1"/>
    <col min="2825" max="2825" width="10.6328125" customWidth="1"/>
    <col min="2826" max="2826" width="8.6328125" customWidth="1"/>
    <col min="2827" max="2827" width="12.6328125" customWidth="1"/>
    <col min="2829" max="2829" width="9.26953125" bestFit="1" customWidth="1"/>
    <col min="2830" max="2830" width="9.90625" bestFit="1" customWidth="1"/>
    <col min="3073" max="3073" width="3.26953125" customWidth="1"/>
    <col min="3074" max="3075" width="10.6328125" customWidth="1"/>
    <col min="3076" max="3077" width="12.6328125" customWidth="1"/>
    <col min="3078" max="3078" width="11.6328125" customWidth="1"/>
    <col min="3079" max="3080" width="6.6328125" customWidth="1"/>
    <col min="3081" max="3081" width="10.6328125" customWidth="1"/>
    <col min="3082" max="3082" width="8.6328125" customWidth="1"/>
    <col min="3083" max="3083" width="12.6328125" customWidth="1"/>
    <col min="3085" max="3085" width="9.26953125" bestFit="1" customWidth="1"/>
    <col min="3086" max="3086" width="9.90625" bestFit="1" customWidth="1"/>
    <col min="3329" max="3329" width="3.26953125" customWidth="1"/>
    <col min="3330" max="3331" width="10.6328125" customWidth="1"/>
    <col min="3332" max="3333" width="12.6328125" customWidth="1"/>
    <col min="3334" max="3334" width="11.6328125" customWidth="1"/>
    <col min="3335" max="3336" width="6.6328125" customWidth="1"/>
    <col min="3337" max="3337" width="10.6328125" customWidth="1"/>
    <col min="3338" max="3338" width="8.6328125" customWidth="1"/>
    <col min="3339" max="3339" width="12.6328125" customWidth="1"/>
    <col min="3341" max="3341" width="9.26953125" bestFit="1" customWidth="1"/>
    <col min="3342" max="3342" width="9.90625" bestFit="1" customWidth="1"/>
    <col min="3585" max="3585" width="3.26953125" customWidth="1"/>
    <col min="3586" max="3587" width="10.6328125" customWidth="1"/>
    <col min="3588" max="3589" width="12.6328125" customWidth="1"/>
    <col min="3590" max="3590" width="11.6328125" customWidth="1"/>
    <col min="3591" max="3592" width="6.6328125" customWidth="1"/>
    <col min="3593" max="3593" width="10.6328125" customWidth="1"/>
    <col min="3594" max="3594" width="8.6328125" customWidth="1"/>
    <col min="3595" max="3595" width="12.6328125" customWidth="1"/>
    <col min="3597" max="3597" width="9.26953125" bestFit="1" customWidth="1"/>
    <col min="3598" max="3598" width="9.90625" bestFit="1" customWidth="1"/>
    <col min="3841" max="3841" width="3.26953125" customWidth="1"/>
    <col min="3842" max="3843" width="10.6328125" customWidth="1"/>
    <col min="3844" max="3845" width="12.6328125" customWidth="1"/>
    <col min="3846" max="3846" width="11.6328125" customWidth="1"/>
    <col min="3847" max="3848" width="6.6328125" customWidth="1"/>
    <col min="3849" max="3849" width="10.6328125" customWidth="1"/>
    <col min="3850" max="3850" width="8.6328125" customWidth="1"/>
    <col min="3851" max="3851" width="12.6328125" customWidth="1"/>
    <col min="3853" max="3853" width="9.26953125" bestFit="1" customWidth="1"/>
    <col min="3854" max="3854" width="9.90625" bestFit="1" customWidth="1"/>
    <col min="4097" max="4097" width="3.26953125" customWidth="1"/>
    <col min="4098" max="4099" width="10.6328125" customWidth="1"/>
    <col min="4100" max="4101" width="12.6328125" customWidth="1"/>
    <col min="4102" max="4102" width="11.6328125" customWidth="1"/>
    <col min="4103" max="4104" width="6.6328125" customWidth="1"/>
    <col min="4105" max="4105" width="10.6328125" customWidth="1"/>
    <col min="4106" max="4106" width="8.6328125" customWidth="1"/>
    <col min="4107" max="4107" width="12.6328125" customWidth="1"/>
    <col min="4109" max="4109" width="9.26953125" bestFit="1" customWidth="1"/>
    <col min="4110" max="4110" width="9.90625" bestFit="1" customWidth="1"/>
    <col min="4353" max="4353" width="3.26953125" customWidth="1"/>
    <col min="4354" max="4355" width="10.6328125" customWidth="1"/>
    <col min="4356" max="4357" width="12.6328125" customWidth="1"/>
    <col min="4358" max="4358" width="11.6328125" customWidth="1"/>
    <col min="4359" max="4360" width="6.6328125" customWidth="1"/>
    <col min="4361" max="4361" width="10.6328125" customWidth="1"/>
    <col min="4362" max="4362" width="8.6328125" customWidth="1"/>
    <col min="4363" max="4363" width="12.6328125" customWidth="1"/>
    <col min="4365" max="4365" width="9.26953125" bestFit="1" customWidth="1"/>
    <col min="4366" max="4366" width="9.90625" bestFit="1" customWidth="1"/>
    <col min="4609" max="4609" width="3.26953125" customWidth="1"/>
    <col min="4610" max="4611" width="10.6328125" customWidth="1"/>
    <col min="4612" max="4613" width="12.6328125" customWidth="1"/>
    <col min="4614" max="4614" width="11.6328125" customWidth="1"/>
    <col min="4615" max="4616" width="6.6328125" customWidth="1"/>
    <col min="4617" max="4617" width="10.6328125" customWidth="1"/>
    <col min="4618" max="4618" width="8.6328125" customWidth="1"/>
    <col min="4619" max="4619" width="12.6328125" customWidth="1"/>
    <col min="4621" max="4621" width="9.26953125" bestFit="1" customWidth="1"/>
    <col min="4622" max="4622" width="9.90625" bestFit="1" customWidth="1"/>
    <col min="4865" max="4865" width="3.26953125" customWidth="1"/>
    <col min="4866" max="4867" width="10.6328125" customWidth="1"/>
    <col min="4868" max="4869" width="12.6328125" customWidth="1"/>
    <col min="4870" max="4870" width="11.6328125" customWidth="1"/>
    <col min="4871" max="4872" width="6.6328125" customWidth="1"/>
    <col min="4873" max="4873" width="10.6328125" customWidth="1"/>
    <col min="4874" max="4874" width="8.6328125" customWidth="1"/>
    <col min="4875" max="4875" width="12.6328125" customWidth="1"/>
    <col min="4877" max="4877" width="9.26953125" bestFit="1" customWidth="1"/>
    <col min="4878" max="4878" width="9.90625" bestFit="1" customWidth="1"/>
    <col min="5121" max="5121" width="3.26953125" customWidth="1"/>
    <col min="5122" max="5123" width="10.6328125" customWidth="1"/>
    <col min="5124" max="5125" width="12.6328125" customWidth="1"/>
    <col min="5126" max="5126" width="11.6328125" customWidth="1"/>
    <col min="5127" max="5128" width="6.6328125" customWidth="1"/>
    <col min="5129" max="5129" width="10.6328125" customWidth="1"/>
    <col min="5130" max="5130" width="8.6328125" customWidth="1"/>
    <col min="5131" max="5131" width="12.6328125" customWidth="1"/>
    <col min="5133" max="5133" width="9.26953125" bestFit="1" customWidth="1"/>
    <col min="5134" max="5134" width="9.90625" bestFit="1" customWidth="1"/>
    <col min="5377" max="5377" width="3.26953125" customWidth="1"/>
    <col min="5378" max="5379" width="10.6328125" customWidth="1"/>
    <col min="5380" max="5381" width="12.6328125" customWidth="1"/>
    <col min="5382" max="5382" width="11.6328125" customWidth="1"/>
    <col min="5383" max="5384" width="6.6328125" customWidth="1"/>
    <col min="5385" max="5385" width="10.6328125" customWidth="1"/>
    <col min="5386" max="5386" width="8.6328125" customWidth="1"/>
    <col min="5387" max="5387" width="12.6328125" customWidth="1"/>
    <col min="5389" max="5389" width="9.26953125" bestFit="1" customWidth="1"/>
    <col min="5390" max="5390" width="9.90625" bestFit="1" customWidth="1"/>
    <col min="5633" max="5633" width="3.26953125" customWidth="1"/>
    <col min="5634" max="5635" width="10.6328125" customWidth="1"/>
    <col min="5636" max="5637" width="12.6328125" customWidth="1"/>
    <col min="5638" max="5638" width="11.6328125" customWidth="1"/>
    <col min="5639" max="5640" width="6.6328125" customWidth="1"/>
    <col min="5641" max="5641" width="10.6328125" customWidth="1"/>
    <col min="5642" max="5642" width="8.6328125" customWidth="1"/>
    <col min="5643" max="5643" width="12.6328125" customWidth="1"/>
    <col min="5645" max="5645" width="9.26953125" bestFit="1" customWidth="1"/>
    <col min="5646" max="5646" width="9.90625" bestFit="1" customWidth="1"/>
    <col min="5889" max="5889" width="3.26953125" customWidth="1"/>
    <col min="5890" max="5891" width="10.6328125" customWidth="1"/>
    <col min="5892" max="5893" width="12.6328125" customWidth="1"/>
    <col min="5894" max="5894" width="11.6328125" customWidth="1"/>
    <col min="5895" max="5896" width="6.6328125" customWidth="1"/>
    <col min="5897" max="5897" width="10.6328125" customWidth="1"/>
    <col min="5898" max="5898" width="8.6328125" customWidth="1"/>
    <col min="5899" max="5899" width="12.6328125" customWidth="1"/>
    <col min="5901" max="5901" width="9.26953125" bestFit="1" customWidth="1"/>
    <col min="5902" max="5902" width="9.90625" bestFit="1" customWidth="1"/>
    <col min="6145" max="6145" width="3.26953125" customWidth="1"/>
    <col min="6146" max="6147" width="10.6328125" customWidth="1"/>
    <col min="6148" max="6149" width="12.6328125" customWidth="1"/>
    <col min="6150" max="6150" width="11.6328125" customWidth="1"/>
    <col min="6151" max="6152" width="6.6328125" customWidth="1"/>
    <col min="6153" max="6153" width="10.6328125" customWidth="1"/>
    <col min="6154" max="6154" width="8.6328125" customWidth="1"/>
    <col min="6155" max="6155" width="12.6328125" customWidth="1"/>
    <col min="6157" max="6157" width="9.26953125" bestFit="1" customWidth="1"/>
    <col min="6158" max="6158" width="9.90625" bestFit="1" customWidth="1"/>
    <col min="6401" max="6401" width="3.26953125" customWidth="1"/>
    <col min="6402" max="6403" width="10.6328125" customWidth="1"/>
    <col min="6404" max="6405" width="12.6328125" customWidth="1"/>
    <col min="6406" max="6406" width="11.6328125" customWidth="1"/>
    <col min="6407" max="6408" width="6.6328125" customWidth="1"/>
    <col min="6409" max="6409" width="10.6328125" customWidth="1"/>
    <col min="6410" max="6410" width="8.6328125" customWidth="1"/>
    <col min="6411" max="6411" width="12.6328125" customWidth="1"/>
    <col min="6413" max="6413" width="9.26953125" bestFit="1" customWidth="1"/>
    <col min="6414" max="6414" width="9.90625" bestFit="1" customWidth="1"/>
    <col min="6657" max="6657" width="3.26953125" customWidth="1"/>
    <col min="6658" max="6659" width="10.6328125" customWidth="1"/>
    <col min="6660" max="6661" width="12.6328125" customWidth="1"/>
    <col min="6662" max="6662" width="11.6328125" customWidth="1"/>
    <col min="6663" max="6664" width="6.6328125" customWidth="1"/>
    <col min="6665" max="6665" width="10.6328125" customWidth="1"/>
    <col min="6666" max="6666" width="8.6328125" customWidth="1"/>
    <col min="6667" max="6667" width="12.6328125" customWidth="1"/>
    <col min="6669" max="6669" width="9.26953125" bestFit="1" customWidth="1"/>
    <col min="6670" max="6670" width="9.90625" bestFit="1" customWidth="1"/>
    <col min="6913" max="6913" width="3.26953125" customWidth="1"/>
    <col min="6914" max="6915" width="10.6328125" customWidth="1"/>
    <col min="6916" max="6917" width="12.6328125" customWidth="1"/>
    <col min="6918" max="6918" width="11.6328125" customWidth="1"/>
    <col min="6919" max="6920" width="6.6328125" customWidth="1"/>
    <col min="6921" max="6921" width="10.6328125" customWidth="1"/>
    <col min="6922" max="6922" width="8.6328125" customWidth="1"/>
    <col min="6923" max="6923" width="12.6328125" customWidth="1"/>
    <col min="6925" max="6925" width="9.26953125" bestFit="1" customWidth="1"/>
    <col min="6926" max="6926" width="9.90625" bestFit="1" customWidth="1"/>
    <col min="7169" max="7169" width="3.26953125" customWidth="1"/>
    <col min="7170" max="7171" width="10.6328125" customWidth="1"/>
    <col min="7172" max="7173" width="12.6328125" customWidth="1"/>
    <col min="7174" max="7174" width="11.6328125" customWidth="1"/>
    <col min="7175" max="7176" width="6.6328125" customWidth="1"/>
    <col min="7177" max="7177" width="10.6328125" customWidth="1"/>
    <col min="7178" max="7178" width="8.6328125" customWidth="1"/>
    <col min="7179" max="7179" width="12.6328125" customWidth="1"/>
    <col min="7181" max="7181" width="9.26953125" bestFit="1" customWidth="1"/>
    <col min="7182" max="7182" width="9.90625" bestFit="1" customWidth="1"/>
    <col min="7425" max="7425" width="3.26953125" customWidth="1"/>
    <col min="7426" max="7427" width="10.6328125" customWidth="1"/>
    <col min="7428" max="7429" width="12.6328125" customWidth="1"/>
    <col min="7430" max="7430" width="11.6328125" customWidth="1"/>
    <col min="7431" max="7432" width="6.6328125" customWidth="1"/>
    <col min="7433" max="7433" width="10.6328125" customWidth="1"/>
    <col min="7434" max="7434" width="8.6328125" customWidth="1"/>
    <col min="7435" max="7435" width="12.6328125" customWidth="1"/>
    <col min="7437" max="7437" width="9.26953125" bestFit="1" customWidth="1"/>
    <col min="7438" max="7438" width="9.90625" bestFit="1" customWidth="1"/>
    <col min="7681" max="7681" width="3.26953125" customWidth="1"/>
    <col min="7682" max="7683" width="10.6328125" customWidth="1"/>
    <col min="7684" max="7685" width="12.6328125" customWidth="1"/>
    <col min="7686" max="7686" width="11.6328125" customWidth="1"/>
    <col min="7687" max="7688" width="6.6328125" customWidth="1"/>
    <col min="7689" max="7689" width="10.6328125" customWidth="1"/>
    <col min="7690" max="7690" width="8.6328125" customWidth="1"/>
    <col min="7691" max="7691" width="12.6328125" customWidth="1"/>
    <col min="7693" max="7693" width="9.26953125" bestFit="1" customWidth="1"/>
    <col min="7694" max="7694" width="9.90625" bestFit="1" customWidth="1"/>
    <col min="7937" max="7937" width="3.26953125" customWidth="1"/>
    <col min="7938" max="7939" width="10.6328125" customWidth="1"/>
    <col min="7940" max="7941" width="12.6328125" customWidth="1"/>
    <col min="7942" max="7942" width="11.6328125" customWidth="1"/>
    <col min="7943" max="7944" width="6.6328125" customWidth="1"/>
    <col min="7945" max="7945" width="10.6328125" customWidth="1"/>
    <col min="7946" max="7946" width="8.6328125" customWidth="1"/>
    <col min="7947" max="7947" width="12.6328125" customWidth="1"/>
    <col min="7949" max="7949" width="9.26953125" bestFit="1" customWidth="1"/>
    <col min="7950" max="7950" width="9.90625" bestFit="1" customWidth="1"/>
    <col min="8193" max="8193" width="3.26953125" customWidth="1"/>
    <col min="8194" max="8195" width="10.6328125" customWidth="1"/>
    <col min="8196" max="8197" width="12.6328125" customWidth="1"/>
    <col min="8198" max="8198" width="11.6328125" customWidth="1"/>
    <col min="8199" max="8200" width="6.6328125" customWidth="1"/>
    <col min="8201" max="8201" width="10.6328125" customWidth="1"/>
    <col min="8202" max="8202" width="8.6328125" customWidth="1"/>
    <col min="8203" max="8203" width="12.6328125" customWidth="1"/>
    <col min="8205" max="8205" width="9.26953125" bestFit="1" customWidth="1"/>
    <col min="8206" max="8206" width="9.90625" bestFit="1" customWidth="1"/>
    <col min="8449" max="8449" width="3.26953125" customWidth="1"/>
    <col min="8450" max="8451" width="10.6328125" customWidth="1"/>
    <col min="8452" max="8453" width="12.6328125" customWidth="1"/>
    <col min="8454" max="8454" width="11.6328125" customWidth="1"/>
    <col min="8455" max="8456" width="6.6328125" customWidth="1"/>
    <col min="8457" max="8457" width="10.6328125" customWidth="1"/>
    <col min="8458" max="8458" width="8.6328125" customWidth="1"/>
    <col min="8459" max="8459" width="12.6328125" customWidth="1"/>
    <col min="8461" max="8461" width="9.26953125" bestFit="1" customWidth="1"/>
    <col min="8462" max="8462" width="9.90625" bestFit="1" customWidth="1"/>
    <col min="8705" max="8705" width="3.26953125" customWidth="1"/>
    <col min="8706" max="8707" width="10.6328125" customWidth="1"/>
    <col min="8708" max="8709" width="12.6328125" customWidth="1"/>
    <col min="8710" max="8710" width="11.6328125" customWidth="1"/>
    <col min="8711" max="8712" width="6.6328125" customWidth="1"/>
    <col min="8713" max="8713" width="10.6328125" customWidth="1"/>
    <col min="8714" max="8714" width="8.6328125" customWidth="1"/>
    <col min="8715" max="8715" width="12.6328125" customWidth="1"/>
    <col min="8717" max="8717" width="9.26953125" bestFit="1" customWidth="1"/>
    <col min="8718" max="8718" width="9.90625" bestFit="1" customWidth="1"/>
    <col min="8961" max="8961" width="3.26953125" customWidth="1"/>
    <col min="8962" max="8963" width="10.6328125" customWidth="1"/>
    <col min="8964" max="8965" width="12.6328125" customWidth="1"/>
    <col min="8966" max="8966" width="11.6328125" customWidth="1"/>
    <col min="8967" max="8968" width="6.6328125" customWidth="1"/>
    <col min="8969" max="8969" width="10.6328125" customWidth="1"/>
    <col min="8970" max="8970" width="8.6328125" customWidth="1"/>
    <col min="8971" max="8971" width="12.6328125" customWidth="1"/>
    <col min="8973" max="8973" width="9.26953125" bestFit="1" customWidth="1"/>
    <col min="8974" max="8974" width="9.90625" bestFit="1" customWidth="1"/>
    <col min="9217" max="9217" width="3.26953125" customWidth="1"/>
    <col min="9218" max="9219" width="10.6328125" customWidth="1"/>
    <col min="9220" max="9221" width="12.6328125" customWidth="1"/>
    <col min="9222" max="9222" width="11.6328125" customWidth="1"/>
    <col min="9223" max="9224" width="6.6328125" customWidth="1"/>
    <col min="9225" max="9225" width="10.6328125" customWidth="1"/>
    <col min="9226" max="9226" width="8.6328125" customWidth="1"/>
    <col min="9227" max="9227" width="12.6328125" customWidth="1"/>
    <col min="9229" max="9229" width="9.26953125" bestFit="1" customWidth="1"/>
    <col min="9230" max="9230" width="9.90625" bestFit="1" customWidth="1"/>
    <col min="9473" max="9473" width="3.26953125" customWidth="1"/>
    <col min="9474" max="9475" width="10.6328125" customWidth="1"/>
    <col min="9476" max="9477" width="12.6328125" customWidth="1"/>
    <col min="9478" max="9478" width="11.6328125" customWidth="1"/>
    <col min="9479" max="9480" width="6.6328125" customWidth="1"/>
    <col min="9481" max="9481" width="10.6328125" customWidth="1"/>
    <col min="9482" max="9482" width="8.6328125" customWidth="1"/>
    <col min="9483" max="9483" width="12.6328125" customWidth="1"/>
    <col min="9485" max="9485" width="9.26953125" bestFit="1" customWidth="1"/>
    <col min="9486" max="9486" width="9.90625" bestFit="1" customWidth="1"/>
    <col min="9729" max="9729" width="3.26953125" customWidth="1"/>
    <col min="9730" max="9731" width="10.6328125" customWidth="1"/>
    <col min="9732" max="9733" width="12.6328125" customWidth="1"/>
    <col min="9734" max="9734" width="11.6328125" customWidth="1"/>
    <col min="9735" max="9736" width="6.6328125" customWidth="1"/>
    <col min="9737" max="9737" width="10.6328125" customWidth="1"/>
    <col min="9738" max="9738" width="8.6328125" customWidth="1"/>
    <col min="9739" max="9739" width="12.6328125" customWidth="1"/>
    <col min="9741" max="9741" width="9.26953125" bestFit="1" customWidth="1"/>
    <col min="9742" max="9742" width="9.90625" bestFit="1" customWidth="1"/>
    <col min="9985" max="9985" width="3.26953125" customWidth="1"/>
    <col min="9986" max="9987" width="10.6328125" customWidth="1"/>
    <col min="9988" max="9989" width="12.6328125" customWidth="1"/>
    <col min="9990" max="9990" width="11.6328125" customWidth="1"/>
    <col min="9991" max="9992" width="6.6328125" customWidth="1"/>
    <col min="9993" max="9993" width="10.6328125" customWidth="1"/>
    <col min="9994" max="9994" width="8.6328125" customWidth="1"/>
    <col min="9995" max="9995" width="12.6328125" customWidth="1"/>
    <col min="9997" max="9997" width="9.26953125" bestFit="1" customWidth="1"/>
    <col min="9998" max="9998" width="9.90625" bestFit="1" customWidth="1"/>
    <col min="10241" max="10241" width="3.26953125" customWidth="1"/>
    <col min="10242" max="10243" width="10.6328125" customWidth="1"/>
    <col min="10244" max="10245" width="12.6328125" customWidth="1"/>
    <col min="10246" max="10246" width="11.6328125" customWidth="1"/>
    <col min="10247" max="10248" width="6.6328125" customWidth="1"/>
    <col min="10249" max="10249" width="10.6328125" customWidth="1"/>
    <col min="10250" max="10250" width="8.6328125" customWidth="1"/>
    <col min="10251" max="10251" width="12.6328125" customWidth="1"/>
    <col min="10253" max="10253" width="9.26953125" bestFit="1" customWidth="1"/>
    <col min="10254" max="10254" width="9.90625" bestFit="1" customWidth="1"/>
    <col min="10497" max="10497" width="3.26953125" customWidth="1"/>
    <col min="10498" max="10499" width="10.6328125" customWidth="1"/>
    <col min="10500" max="10501" width="12.6328125" customWidth="1"/>
    <col min="10502" max="10502" width="11.6328125" customWidth="1"/>
    <col min="10503" max="10504" width="6.6328125" customWidth="1"/>
    <col min="10505" max="10505" width="10.6328125" customWidth="1"/>
    <col min="10506" max="10506" width="8.6328125" customWidth="1"/>
    <col min="10507" max="10507" width="12.6328125" customWidth="1"/>
    <col min="10509" max="10509" width="9.26953125" bestFit="1" customWidth="1"/>
    <col min="10510" max="10510" width="9.90625" bestFit="1" customWidth="1"/>
    <col min="10753" max="10753" width="3.26953125" customWidth="1"/>
    <col min="10754" max="10755" width="10.6328125" customWidth="1"/>
    <col min="10756" max="10757" width="12.6328125" customWidth="1"/>
    <col min="10758" max="10758" width="11.6328125" customWidth="1"/>
    <col min="10759" max="10760" width="6.6328125" customWidth="1"/>
    <col min="10761" max="10761" width="10.6328125" customWidth="1"/>
    <col min="10762" max="10762" width="8.6328125" customWidth="1"/>
    <col min="10763" max="10763" width="12.6328125" customWidth="1"/>
    <col min="10765" max="10765" width="9.26953125" bestFit="1" customWidth="1"/>
    <col min="10766" max="10766" width="9.90625" bestFit="1" customWidth="1"/>
    <col min="11009" max="11009" width="3.26953125" customWidth="1"/>
    <col min="11010" max="11011" width="10.6328125" customWidth="1"/>
    <col min="11012" max="11013" width="12.6328125" customWidth="1"/>
    <col min="11014" max="11014" width="11.6328125" customWidth="1"/>
    <col min="11015" max="11016" width="6.6328125" customWidth="1"/>
    <col min="11017" max="11017" width="10.6328125" customWidth="1"/>
    <col min="11018" max="11018" width="8.6328125" customWidth="1"/>
    <col min="11019" max="11019" width="12.6328125" customWidth="1"/>
    <col min="11021" max="11021" width="9.26953125" bestFit="1" customWidth="1"/>
    <col min="11022" max="11022" width="9.90625" bestFit="1" customWidth="1"/>
    <col min="11265" max="11265" width="3.26953125" customWidth="1"/>
    <col min="11266" max="11267" width="10.6328125" customWidth="1"/>
    <col min="11268" max="11269" width="12.6328125" customWidth="1"/>
    <col min="11270" max="11270" width="11.6328125" customWidth="1"/>
    <col min="11271" max="11272" width="6.6328125" customWidth="1"/>
    <col min="11273" max="11273" width="10.6328125" customWidth="1"/>
    <col min="11274" max="11274" width="8.6328125" customWidth="1"/>
    <col min="11275" max="11275" width="12.6328125" customWidth="1"/>
    <col min="11277" max="11277" width="9.26953125" bestFit="1" customWidth="1"/>
    <col min="11278" max="11278" width="9.90625" bestFit="1" customWidth="1"/>
    <col min="11521" max="11521" width="3.26953125" customWidth="1"/>
    <col min="11522" max="11523" width="10.6328125" customWidth="1"/>
    <col min="11524" max="11525" width="12.6328125" customWidth="1"/>
    <col min="11526" max="11526" width="11.6328125" customWidth="1"/>
    <col min="11527" max="11528" width="6.6328125" customWidth="1"/>
    <col min="11529" max="11529" width="10.6328125" customWidth="1"/>
    <col min="11530" max="11530" width="8.6328125" customWidth="1"/>
    <col min="11531" max="11531" width="12.6328125" customWidth="1"/>
    <col min="11533" max="11533" width="9.26953125" bestFit="1" customWidth="1"/>
    <col min="11534" max="11534" width="9.90625" bestFit="1" customWidth="1"/>
    <col min="11777" max="11777" width="3.26953125" customWidth="1"/>
    <col min="11778" max="11779" width="10.6328125" customWidth="1"/>
    <col min="11780" max="11781" width="12.6328125" customWidth="1"/>
    <col min="11782" max="11782" width="11.6328125" customWidth="1"/>
    <col min="11783" max="11784" width="6.6328125" customWidth="1"/>
    <col min="11785" max="11785" width="10.6328125" customWidth="1"/>
    <col min="11786" max="11786" width="8.6328125" customWidth="1"/>
    <col min="11787" max="11787" width="12.6328125" customWidth="1"/>
    <col min="11789" max="11789" width="9.26953125" bestFit="1" customWidth="1"/>
    <col min="11790" max="11790" width="9.90625" bestFit="1" customWidth="1"/>
    <col min="12033" max="12033" width="3.26953125" customWidth="1"/>
    <col min="12034" max="12035" width="10.6328125" customWidth="1"/>
    <col min="12036" max="12037" width="12.6328125" customWidth="1"/>
    <col min="12038" max="12038" width="11.6328125" customWidth="1"/>
    <col min="12039" max="12040" width="6.6328125" customWidth="1"/>
    <col min="12041" max="12041" width="10.6328125" customWidth="1"/>
    <col min="12042" max="12042" width="8.6328125" customWidth="1"/>
    <col min="12043" max="12043" width="12.6328125" customWidth="1"/>
    <col min="12045" max="12045" width="9.26953125" bestFit="1" customWidth="1"/>
    <col min="12046" max="12046" width="9.90625" bestFit="1" customWidth="1"/>
    <col min="12289" max="12289" width="3.26953125" customWidth="1"/>
    <col min="12290" max="12291" width="10.6328125" customWidth="1"/>
    <col min="12292" max="12293" width="12.6328125" customWidth="1"/>
    <col min="12294" max="12294" width="11.6328125" customWidth="1"/>
    <col min="12295" max="12296" width="6.6328125" customWidth="1"/>
    <col min="12297" max="12297" width="10.6328125" customWidth="1"/>
    <col min="12298" max="12298" width="8.6328125" customWidth="1"/>
    <col min="12299" max="12299" width="12.6328125" customWidth="1"/>
    <col min="12301" max="12301" width="9.26953125" bestFit="1" customWidth="1"/>
    <col min="12302" max="12302" width="9.90625" bestFit="1" customWidth="1"/>
    <col min="12545" max="12545" width="3.26953125" customWidth="1"/>
    <col min="12546" max="12547" width="10.6328125" customWidth="1"/>
    <col min="12548" max="12549" width="12.6328125" customWidth="1"/>
    <col min="12550" max="12550" width="11.6328125" customWidth="1"/>
    <col min="12551" max="12552" width="6.6328125" customWidth="1"/>
    <col min="12553" max="12553" width="10.6328125" customWidth="1"/>
    <col min="12554" max="12554" width="8.6328125" customWidth="1"/>
    <col min="12555" max="12555" width="12.6328125" customWidth="1"/>
    <col min="12557" max="12557" width="9.26953125" bestFit="1" customWidth="1"/>
    <col min="12558" max="12558" width="9.90625" bestFit="1" customWidth="1"/>
    <col min="12801" max="12801" width="3.26953125" customWidth="1"/>
    <col min="12802" max="12803" width="10.6328125" customWidth="1"/>
    <col min="12804" max="12805" width="12.6328125" customWidth="1"/>
    <col min="12806" max="12806" width="11.6328125" customWidth="1"/>
    <col min="12807" max="12808" width="6.6328125" customWidth="1"/>
    <col min="12809" max="12809" width="10.6328125" customWidth="1"/>
    <col min="12810" max="12810" width="8.6328125" customWidth="1"/>
    <col min="12811" max="12811" width="12.6328125" customWidth="1"/>
    <col min="12813" max="12813" width="9.26953125" bestFit="1" customWidth="1"/>
    <col min="12814" max="12814" width="9.90625" bestFit="1" customWidth="1"/>
    <col min="13057" max="13057" width="3.26953125" customWidth="1"/>
    <col min="13058" max="13059" width="10.6328125" customWidth="1"/>
    <col min="13060" max="13061" width="12.6328125" customWidth="1"/>
    <col min="13062" max="13062" width="11.6328125" customWidth="1"/>
    <col min="13063" max="13064" width="6.6328125" customWidth="1"/>
    <col min="13065" max="13065" width="10.6328125" customWidth="1"/>
    <col min="13066" max="13066" width="8.6328125" customWidth="1"/>
    <col min="13067" max="13067" width="12.6328125" customWidth="1"/>
    <col min="13069" max="13069" width="9.26953125" bestFit="1" customWidth="1"/>
    <col min="13070" max="13070" width="9.90625" bestFit="1" customWidth="1"/>
    <col min="13313" max="13313" width="3.26953125" customWidth="1"/>
    <col min="13314" max="13315" width="10.6328125" customWidth="1"/>
    <col min="13316" max="13317" width="12.6328125" customWidth="1"/>
    <col min="13318" max="13318" width="11.6328125" customWidth="1"/>
    <col min="13319" max="13320" width="6.6328125" customWidth="1"/>
    <col min="13321" max="13321" width="10.6328125" customWidth="1"/>
    <col min="13322" max="13322" width="8.6328125" customWidth="1"/>
    <col min="13323" max="13323" width="12.6328125" customWidth="1"/>
    <col min="13325" max="13325" width="9.26953125" bestFit="1" customWidth="1"/>
    <col min="13326" max="13326" width="9.90625" bestFit="1" customWidth="1"/>
    <col min="13569" max="13569" width="3.26953125" customWidth="1"/>
    <col min="13570" max="13571" width="10.6328125" customWidth="1"/>
    <col min="13572" max="13573" width="12.6328125" customWidth="1"/>
    <col min="13574" max="13574" width="11.6328125" customWidth="1"/>
    <col min="13575" max="13576" width="6.6328125" customWidth="1"/>
    <col min="13577" max="13577" width="10.6328125" customWidth="1"/>
    <col min="13578" max="13578" width="8.6328125" customWidth="1"/>
    <col min="13579" max="13579" width="12.6328125" customWidth="1"/>
    <col min="13581" max="13581" width="9.26953125" bestFit="1" customWidth="1"/>
    <col min="13582" max="13582" width="9.90625" bestFit="1" customWidth="1"/>
    <col min="13825" max="13825" width="3.26953125" customWidth="1"/>
    <col min="13826" max="13827" width="10.6328125" customWidth="1"/>
    <col min="13828" max="13829" width="12.6328125" customWidth="1"/>
    <col min="13830" max="13830" width="11.6328125" customWidth="1"/>
    <col min="13831" max="13832" width="6.6328125" customWidth="1"/>
    <col min="13833" max="13833" width="10.6328125" customWidth="1"/>
    <col min="13834" max="13834" width="8.6328125" customWidth="1"/>
    <col min="13835" max="13835" width="12.6328125" customWidth="1"/>
    <col min="13837" max="13837" width="9.26953125" bestFit="1" customWidth="1"/>
    <col min="13838" max="13838" width="9.90625" bestFit="1" customWidth="1"/>
    <col min="14081" max="14081" width="3.26953125" customWidth="1"/>
    <col min="14082" max="14083" width="10.6328125" customWidth="1"/>
    <col min="14084" max="14085" width="12.6328125" customWidth="1"/>
    <col min="14086" max="14086" width="11.6328125" customWidth="1"/>
    <col min="14087" max="14088" width="6.6328125" customWidth="1"/>
    <col min="14089" max="14089" width="10.6328125" customWidth="1"/>
    <col min="14090" max="14090" width="8.6328125" customWidth="1"/>
    <col min="14091" max="14091" width="12.6328125" customWidth="1"/>
    <col min="14093" max="14093" width="9.26953125" bestFit="1" customWidth="1"/>
    <col min="14094" max="14094" width="9.90625" bestFit="1" customWidth="1"/>
    <col min="14337" max="14337" width="3.26953125" customWidth="1"/>
    <col min="14338" max="14339" width="10.6328125" customWidth="1"/>
    <col min="14340" max="14341" width="12.6328125" customWidth="1"/>
    <col min="14342" max="14342" width="11.6328125" customWidth="1"/>
    <col min="14343" max="14344" width="6.6328125" customWidth="1"/>
    <col min="14345" max="14345" width="10.6328125" customWidth="1"/>
    <col min="14346" max="14346" width="8.6328125" customWidth="1"/>
    <col min="14347" max="14347" width="12.6328125" customWidth="1"/>
    <col min="14349" max="14349" width="9.26953125" bestFit="1" customWidth="1"/>
    <col min="14350" max="14350" width="9.90625" bestFit="1" customWidth="1"/>
    <col min="14593" max="14593" width="3.26953125" customWidth="1"/>
    <col min="14594" max="14595" width="10.6328125" customWidth="1"/>
    <col min="14596" max="14597" width="12.6328125" customWidth="1"/>
    <col min="14598" max="14598" width="11.6328125" customWidth="1"/>
    <col min="14599" max="14600" width="6.6328125" customWidth="1"/>
    <col min="14601" max="14601" width="10.6328125" customWidth="1"/>
    <col min="14602" max="14602" width="8.6328125" customWidth="1"/>
    <col min="14603" max="14603" width="12.6328125" customWidth="1"/>
    <col min="14605" max="14605" width="9.26953125" bestFit="1" customWidth="1"/>
    <col min="14606" max="14606" width="9.90625" bestFit="1" customWidth="1"/>
    <col min="14849" max="14849" width="3.26953125" customWidth="1"/>
    <col min="14850" max="14851" width="10.6328125" customWidth="1"/>
    <col min="14852" max="14853" width="12.6328125" customWidth="1"/>
    <col min="14854" max="14854" width="11.6328125" customWidth="1"/>
    <col min="14855" max="14856" width="6.6328125" customWidth="1"/>
    <col min="14857" max="14857" width="10.6328125" customWidth="1"/>
    <col min="14858" max="14858" width="8.6328125" customWidth="1"/>
    <col min="14859" max="14859" width="12.6328125" customWidth="1"/>
    <col min="14861" max="14861" width="9.26953125" bestFit="1" customWidth="1"/>
    <col min="14862" max="14862" width="9.90625" bestFit="1" customWidth="1"/>
    <col min="15105" max="15105" width="3.26953125" customWidth="1"/>
    <col min="15106" max="15107" width="10.6328125" customWidth="1"/>
    <col min="15108" max="15109" width="12.6328125" customWidth="1"/>
    <col min="15110" max="15110" width="11.6328125" customWidth="1"/>
    <col min="15111" max="15112" width="6.6328125" customWidth="1"/>
    <col min="15113" max="15113" width="10.6328125" customWidth="1"/>
    <col min="15114" max="15114" width="8.6328125" customWidth="1"/>
    <col min="15115" max="15115" width="12.6328125" customWidth="1"/>
    <col min="15117" max="15117" width="9.26953125" bestFit="1" customWidth="1"/>
    <col min="15118" max="15118" width="9.90625" bestFit="1" customWidth="1"/>
    <col min="15361" max="15361" width="3.26953125" customWidth="1"/>
    <col min="15362" max="15363" width="10.6328125" customWidth="1"/>
    <col min="15364" max="15365" width="12.6328125" customWidth="1"/>
    <col min="15366" max="15366" width="11.6328125" customWidth="1"/>
    <col min="15367" max="15368" width="6.6328125" customWidth="1"/>
    <col min="15369" max="15369" width="10.6328125" customWidth="1"/>
    <col min="15370" max="15370" width="8.6328125" customWidth="1"/>
    <col min="15371" max="15371" width="12.6328125" customWidth="1"/>
    <col min="15373" max="15373" width="9.26953125" bestFit="1" customWidth="1"/>
    <col min="15374" max="15374" width="9.90625" bestFit="1" customWidth="1"/>
    <col min="15617" max="15617" width="3.26953125" customWidth="1"/>
    <col min="15618" max="15619" width="10.6328125" customWidth="1"/>
    <col min="15620" max="15621" width="12.6328125" customWidth="1"/>
    <col min="15622" max="15622" width="11.6328125" customWidth="1"/>
    <col min="15623" max="15624" width="6.6328125" customWidth="1"/>
    <col min="15625" max="15625" width="10.6328125" customWidth="1"/>
    <col min="15626" max="15626" width="8.6328125" customWidth="1"/>
    <col min="15627" max="15627" width="12.6328125" customWidth="1"/>
    <col min="15629" max="15629" width="9.26953125" bestFit="1" customWidth="1"/>
    <col min="15630" max="15630" width="9.90625" bestFit="1" customWidth="1"/>
    <col min="15873" max="15873" width="3.26953125" customWidth="1"/>
    <col min="15874" max="15875" width="10.6328125" customWidth="1"/>
    <col min="15876" max="15877" width="12.6328125" customWidth="1"/>
    <col min="15878" max="15878" width="11.6328125" customWidth="1"/>
    <col min="15879" max="15880" width="6.6328125" customWidth="1"/>
    <col min="15881" max="15881" width="10.6328125" customWidth="1"/>
    <col min="15882" max="15882" width="8.6328125" customWidth="1"/>
    <col min="15883" max="15883" width="12.6328125" customWidth="1"/>
    <col min="15885" max="15885" width="9.26953125" bestFit="1" customWidth="1"/>
    <col min="15886" max="15886" width="9.90625" bestFit="1" customWidth="1"/>
    <col min="16129" max="16129" width="3.26953125" customWidth="1"/>
    <col min="16130" max="16131" width="10.6328125" customWidth="1"/>
    <col min="16132" max="16133" width="12.6328125" customWidth="1"/>
    <col min="16134" max="16134" width="11.6328125" customWidth="1"/>
    <col min="16135" max="16136" width="6.6328125" customWidth="1"/>
    <col min="16137" max="16137" width="10.6328125" customWidth="1"/>
    <col min="16138" max="16138" width="8.6328125" customWidth="1"/>
    <col min="16139" max="16139" width="12.6328125" customWidth="1"/>
    <col min="16141" max="16141" width="9.26953125" bestFit="1" customWidth="1"/>
    <col min="16142" max="16142" width="9.90625" bestFit="1" customWidth="1"/>
  </cols>
  <sheetData>
    <row r="1" spans="1:14" ht="25.5">
      <c r="A1" s="426" t="s">
        <v>0</v>
      </c>
      <c r="B1" s="2"/>
      <c r="C1" s="2"/>
      <c r="D1" s="2"/>
      <c r="E1" s="2"/>
    </row>
    <row r="2" spans="1:14" ht="7.5" customHeight="1">
      <c r="A2" s="1"/>
      <c r="B2" s="2"/>
      <c r="C2" s="2"/>
      <c r="D2" s="2"/>
    </row>
    <row r="3" spans="1:14" ht="24" customHeight="1" thickBot="1">
      <c r="A3" s="427" t="s">
        <v>1</v>
      </c>
      <c r="B3" s="3"/>
      <c r="C3" s="3"/>
      <c r="D3" s="2"/>
      <c r="E3" s="3"/>
      <c r="L3" s="541"/>
    </row>
    <row r="4" spans="1:14" ht="16" customHeight="1">
      <c r="A4" s="436"/>
      <c r="B4" s="437"/>
      <c r="C4" s="438"/>
      <c r="D4" s="439" t="s">
        <v>2</v>
      </c>
      <c r="E4" s="440"/>
      <c r="F4" s="440"/>
      <c r="G4" s="440"/>
      <c r="H4" s="441"/>
      <c r="I4" s="439" t="s">
        <v>3</v>
      </c>
      <c r="J4" s="442"/>
      <c r="K4" s="443" t="s">
        <v>4</v>
      </c>
    </row>
    <row r="5" spans="1:14" ht="15" customHeight="1">
      <c r="A5" s="444"/>
      <c r="B5" s="445"/>
      <c r="C5" s="446" t="s">
        <v>5</v>
      </c>
      <c r="D5" s="447" t="s">
        <v>6</v>
      </c>
      <c r="E5" s="448" t="s">
        <v>7</v>
      </c>
      <c r="F5" s="446" t="s">
        <v>8</v>
      </c>
      <c r="G5" s="929" t="s">
        <v>9</v>
      </c>
      <c r="H5" s="930"/>
      <c r="I5" s="446" t="s">
        <v>10</v>
      </c>
      <c r="J5" s="446" t="s">
        <v>11</v>
      </c>
      <c r="K5" s="449" t="s">
        <v>12</v>
      </c>
    </row>
    <row r="6" spans="1:14" ht="15" customHeight="1" thickBot="1">
      <c r="A6" s="444"/>
      <c r="B6" s="445"/>
      <c r="C6" s="450" t="s">
        <v>13</v>
      </c>
      <c r="D6" s="451" t="s">
        <v>14</v>
      </c>
      <c r="E6" s="452" t="s">
        <v>15</v>
      </c>
      <c r="F6" s="446" t="s">
        <v>16</v>
      </c>
      <c r="G6" s="447" t="s">
        <v>17</v>
      </c>
      <c r="H6" s="446" t="s">
        <v>18</v>
      </c>
      <c r="I6" s="453" t="s">
        <v>15</v>
      </c>
      <c r="J6" s="453" t="s">
        <v>19</v>
      </c>
      <c r="K6" s="454" t="s">
        <v>20</v>
      </c>
    </row>
    <row r="7" spans="1:14" ht="25" customHeight="1" thickBot="1">
      <c r="A7" s="931" t="s">
        <v>21</v>
      </c>
      <c r="B7" s="932"/>
      <c r="C7" s="4">
        <v>3797.75</v>
      </c>
      <c r="D7" s="5">
        <v>3162743</v>
      </c>
      <c r="E7" s="6">
        <v>7344765</v>
      </c>
      <c r="F7" s="6">
        <f>E7/C7</f>
        <v>1933.9780132973472</v>
      </c>
      <c r="G7" s="7">
        <v>100</v>
      </c>
      <c r="H7" s="8">
        <v>100</v>
      </c>
      <c r="I7" s="5">
        <v>78231</v>
      </c>
      <c r="J7" s="455">
        <v>1.0765899999999999</v>
      </c>
      <c r="K7" s="456">
        <v>7326804</v>
      </c>
      <c r="N7" s="457"/>
    </row>
    <row r="8" spans="1:14" ht="21" customHeight="1">
      <c r="A8" s="458">
        <v>1</v>
      </c>
      <c r="B8" s="459" t="s">
        <v>22</v>
      </c>
      <c r="C8" s="460">
        <v>217.43</v>
      </c>
      <c r="D8" s="9">
        <v>582475</v>
      </c>
      <c r="E8" s="10">
        <v>1324025</v>
      </c>
      <c r="F8" s="11">
        <f t="shared" ref="F8:F47" si="0">E8/C8</f>
        <v>6089.431081267534</v>
      </c>
      <c r="G8" s="12">
        <f>+C8/$C$7*100</f>
        <v>5.7252320452899745</v>
      </c>
      <c r="H8" s="12">
        <f>+E8/$E$7*100</f>
        <v>18.026785063919675</v>
      </c>
      <c r="I8" s="13">
        <v>60046</v>
      </c>
      <c r="J8" s="461">
        <v>4.7505499999999996</v>
      </c>
      <c r="K8" s="462">
        <v>1347547</v>
      </c>
      <c r="M8" s="14"/>
    </row>
    <row r="9" spans="1:14" ht="21" customHeight="1">
      <c r="A9" s="458">
        <v>2</v>
      </c>
      <c r="B9" s="459" t="s">
        <v>23</v>
      </c>
      <c r="C9" s="463">
        <v>109.13</v>
      </c>
      <c r="D9" s="15">
        <v>153376</v>
      </c>
      <c r="E9" s="15">
        <v>354571</v>
      </c>
      <c r="F9" s="15">
        <f t="shared" si="0"/>
        <v>3249.0699166132135</v>
      </c>
      <c r="G9" s="16">
        <f t="shared" ref="G9:G47" si="1">+C9/$C$7*100</f>
        <v>2.8735435455203739</v>
      </c>
      <c r="H9" s="16">
        <f t="shared" ref="H9:H47" si="2">+E9/$E$7*100</f>
        <v>4.827533624288864</v>
      </c>
      <c r="I9" s="17">
        <v>3826</v>
      </c>
      <c r="J9" s="464">
        <v>1.0908199999999999</v>
      </c>
      <c r="K9" s="123">
        <v>354346</v>
      </c>
    </row>
    <row r="10" spans="1:14" ht="21" customHeight="1">
      <c r="A10" s="465">
        <v>3</v>
      </c>
      <c r="B10" s="466" t="s">
        <v>24</v>
      </c>
      <c r="C10" s="463">
        <v>159.82</v>
      </c>
      <c r="D10" s="15">
        <v>80153</v>
      </c>
      <c r="E10" s="15">
        <v>194415</v>
      </c>
      <c r="F10" s="15">
        <f t="shared" si="0"/>
        <v>1216.4622700538107</v>
      </c>
      <c r="G10" s="16">
        <f t="shared" si="1"/>
        <v>4.2082812191429131</v>
      </c>
      <c r="H10" s="16">
        <f t="shared" si="2"/>
        <v>2.6469873440470866</v>
      </c>
      <c r="I10" s="17">
        <v>-4327</v>
      </c>
      <c r="J10" s="464">
        <v>-2.17719</v>
      </c>
      <c r="K10" s="123">
        <v>190027</v>
      </c>
    </row>
    <row r="11" spans="1:14" ht="21" customHeight="1">
      <c r="A11" s="465">
        <v>4</v>
      </c>
      <c r="B11" s="466" t="s">
        <v>25</v>
      </c>
      <c r="C11" s="463">
        <v>61.95</v>
      </c>
      <c r="D11" s="15">
        <v>267141</v>
      </c>
      <c r="E11" s="15">
        <v>594274</v>
      </c>
      <c r="F11" s="15">
        <f t="shared" si="0"/>
        <v>9592.8006456820003</v>
      </c>
      <c r="G11" s="16">
        <f t="shared" si="1"/>
        <v>1.6312290171812258</v>
      </c>
      <c r="H11" s="16">
        <f t="shared" si="2"/>
        <v>8.0911234055820707</v>
      </c>
      <c r="I11" s="17">
        <v>16162</v>
      </c>
      <c r="J11" s="464">
        <v>2.7956500000000002</v>
      </c>
      <c r="K11" s="123">
        <v>594248</v>
      </c>
    </row>
    <row r="12" spans="1:14" ht="21" customHeight="1">
      <c r="A12" s="465">
        <v>5</v>
      </c>
      <c r="B12" s="466" t="s">
        <v>26</v>
      </c>
      <c r="C12" s="463">
        <v>67.489999999999995</v>
      </c>
      <c r="D12" s="15">
        <v>31876</v>
      </c>
      <c r="E12" s="15">
        <v>78617</v>
      </c>
      <c r="F12" s="15">
        <f t="shared" si="0"/>
        <v>1164.8688694621426</v>
      </c>
      <c r="G12" s="16">
        <f t="shared" si="1"/>
        <v>1.7771048647225329</v>
      </c>
      <c r="H12" s="16">
        <f t="shared" si="2"/>
        <v>1.0703814213252569</v>
      </c>
      <c r="I12" s="17">
        <v>-3496</v>
      </c>
      <c r="J12" s="464">
        <v>-4.2575500000000002</v>
      </c>
      <c r="K12" s="123">
        <v>76453</v>
      </c>
    </row>
    <row r="13" spans="1:14" ht="21" customHeight="1">
      <c r="A13" s="465">
        <v>6</v>
      </c>
      <c r="B13" s="466" t="s">
        <v>27</v>
      </c>
      <c r="C13" s="463">
        <v>577.83000000000004</v>
      </c>
      <c r="D13" s="15">
        <v>23922</v>
      </c>
      <c r="E13" s="15">
        <v>59674</v>
      </c>
      <c r="F13" s="15">
        <f t="shared" si="0"/>
        <v>103.27258882370246</v>
      </c>
      <c r="G13" s="16">
        <f t="shared" si="1"/>
        <v>15.215061549601739</v>
      </c>
      <c r="H13" s="16">
        <f t="shared" si="2"/>
        <v>0.81246983395656636</v>
      </c>
      <c r="I13" s="17">
        <v>-3881</v>
      </c>
      <c r="J13" s="464">
        <v>-6.1065199999999997</v>
      </c>
      <c r="K13" s="123">
        <v>56156</v>
      </c>
    </row>
    <row r="14" spans="1:14" ht="21" customHeight="1">
      <c r="A14" s="465">
        <v>7</v>
      </c>
      <c r="B14" s="466" t="s">
        <v>28</v>
      </c>
      <c r="C14" s="463">
        <v>72.11</v>
      </c>
      <c r="D14" s="15">
        <v>152652</v>
      </c>
      <c r="E14" s="15">
        <v>342464</v>
      </c>
      <c r="F14" s="15">
        <f t="shared" si="0"/>
        <v>4749.1887394258774</v>
      </c>
      <c r="G14" s="16">
        <f t="shared" si="1"/>
        <v>1.8987558422750312</v>
      </c>
      <c r="H14" s="16">
        <f t="shared" si="2"/>
        <v>4.6626951304772852</v>
      </c>
      <c r="I14" s="17">
        <v>2078</v>
      </c>
      <c r="J14" s="464">
        <v>0.61048000000000002</v>
      </c>
      <c r="K14" s="123">
        <v>340851</v>
      </c>
    </row>
    <row r="15" spans="1:14" ht="21" customHeight="1">
      <c r="A15" s="465">
        <v>8</v>
      </c>
      <c r="B15" s="466" t="s">
        <v>29</v>
      </c>
      <c r="C15" s="463">
        <v>193.05</v>
      </c>
      <c r="D15" s="15">
        <v>33563</v>
      </c>
      <c r="E15" s="15">
        <v>80361</v>
      </c>
      <c r="F15" s="15">
        <f t="shared" si="0"/>
        <v>416.27039627039625</v>
      </c>
      <c r="G15" s="16">
        <f t="shared" si="1"/>
        <v>5.0832729905865319</v>
      </c>
      <c r="H15" s="16">
        <f t="shared" si="2"/>
        <v>1.0941262245967025</v>
      </c>
      <c r="I15" s="17">
        <v>-354</v>
      </c>
      <c r="J15" s="464">
        <v>-0.43858000000000003</v>
      </c>
      <c r="K15" s="123">
        <v>79414</v>
      </c>
    </row>
    <row r="16" spans="1:14" ht="21" customHeight="1">
      <c r="A16" s="465">
        <v>9</v>
      </c>
      <c r="B16" s="466" t="s">
        <v>30</v>
      </c>
      <c r="C16" s="467">
        <v>133.30000000000001</v>
      </c>
      <c r="D16" s="15">
        <v>44295</v>
      </c>
      <c r="E16" s="15">
        <v>111623</v>
      </c>
      <c r="F16" s="15">
        <f t="shared" si="0"/>
        <v>837.38184546136529</v>
      </c>
      <c r="G16" s="16">
        <f t="shared" si="1"/>
        <v>3.509973010335067</v>
      </c>
      <c r="H16" s="16">
        <f t="shared" si="2"/>
        <v>1.5197627153489595</v>
      </c>
      <c r="I16" s="17">
        <v>-606</v>
      </c>
      <c r="J16" s="464">
        <v>-0.53996999999999995</v>
      </c>
      <c r="K16" s="123">
        <v>110887</v>
      </c>
    </row>
    <row r="17" spans="1:11" ht="21" customHeight="1">
      <c r="A17" s="465">
        <v>10</v>
      </c>
      <c r="B17" s="466" t="s">
        <v>31</v>
      </c>
      <c r="C17" s="463">
        <v>89.69</v>
      </c>
      <c r="D17" s="15">
        <v>33033</v>
      </c>
      <c r="E17" s="15">
        <v>78569</v>
      </c>
      <c r="F17" s="15">
        <f t="shared" si="0"/>
        <v>876.00624372839786</v>
      </c>
      <c r="G17" s="16">
        <f t="shared" si="1"/>
        <v>2.3616615101046672</v>
      </c>
      <c r="H17" s="16">
        <f t="shared" si="2"/>
        <v>1.0697278946297124</v>
      </c>
      <c r="I17" s="17">
        <v>688</v>
      </c>
      <c r="J17" s="464">
        <v>0.88339999999999996</v>
      </c>
      <c r="K17" s="123">
        <v>77729</v>
      </c>
    </row>
    <row r="18" spans="1:11" ht="21" customHeight="1">
      <c r="A18" s="465">
        <v>11</v>
      </c>
      <c r="B18" s="466" t="s">
        <v>32</v>
      </c>
      <c r="C18" s="463">
        <v>65.349999999999994</v>
      </c>
      <c r="D18" s="15">
        <v>39797</v>
      </c>
      <c r="E18" s="15">
        <v>91791</v>
      </c>
      <c r="F18" s="15">
        <f t="shared" si="0"/>
        <v>1404.6059678653405</v>
      </c>
      <c r="G18" s="16">
        <f t="shared" si="1"/>
        <v>1.720755710618129</v>
      </c>
      <c r="H18" s="16">
        <f t="shared" si="2"/>
        <v>1.2497472689732074</v>
      </c>
      <c r="I18" s="17">
        <v>354</v>
      </c>
      <c r="J18" s="464">
        <v>0.38714999999999999</v>
      </c>
      <c r="K18" s="123">
        <v>92367</v>
      </c>
    </row>
    <row r="19" spans="1:11" ht="21" customHeight="1">
      <c r="A19" s="465">
        <v>12</v>
      </c>
      <c r="B19" s="466" t="s">
        <v>33</v>
      </c>
      <c r="C19" s="467">
        <v>66</v>
      </c>
      <c r="D19" s="15">
        <v>97638</v>
      </c>
      <c r="E19" s="15">
        <v>229792</v>
      </c>
      <c r="F19" s="15">
        <f t="shared" si="0"/>
        <v>3481.6969696969695</v>
      </c>
      <c r="G19" s="16">
        <f t="shared" si="1"/>
        <v>1.7378711078928313</v>
      </c>
      <c r="H19" s="16">
        <f t="shared" si="2"/>
        <v>3.1286501338027835</v>
      </c>
      <c r="I19" s="17">
        <v>-2917</v>
      </c>
      <c r="J19" s="464">
        <v>-1.2535000000000001</v>
      </c>
      <c r="K19" s="123">
        <v>226667</v>
      </c>
    </row>
    <row r="20" spans="1:11" ht="21" customHeight="1">
      <c r="A20" s="465">
        <v>13</v>
      </c>
      <c r="B20" s="466" t="s">
        <v>34</v>
      </c>
      <c r="C20" s="463">
        <v>48.99</v>
      </c>
      <c r="D20" s="15">
        <v>63776</v>
      </c>
      <c r="E20" s="15">
        <v>148699</v>
      </c>
      <c r="F20" s="15">
        <f t="shared" si="0"/>
        <v>3035.2929169218205</v>
      </c>
      <c r="G20" s="16">
        <f t="shared" si="1"/>
        <v>1.289974326904088</v>
      </c>
      <c r="H20" s="16">
        <f t="shared" si="2"/>
        <v>2.0245576270990289</v>
      </c>
      <c r="I20" s="17">
        <v>-3706</v>
      </c>
      <c r="J20" s="464">
        <v>-2.4316800000000001</v>
      </c>
      <c r="K20" s="123">
        <v>147154</v>
      </c>
    </row>
    <row r="21" spans="1:11" ht="21" customHeight="1">
      <c r="A21" s="465">
        <v>14</v>
      </c>
      <c r="B21" s="466" t="s">
        <v>35</v>
      </c>
      <c r="C21" s="463">
        <v>58.64</v>
      </c>
      <c r="D21" s="15">
        <v>21159</v>
      </c>
      <c r="E21" s="15">
        <v>52862</v>
      </c>
      <c r="F21" s="15">
        <f t="shared" si="0"/>
        <v>901.46657571623462</v>
      </c>
      <c r="G21" s="16">
        <f t="shared" si="1"/>
        <v>1.544072147982358</v>
      </c>
      <c r="H21" s="16">
        <f t="shared" si="2"/>
        <v>0.71972350374722682</v>
      </c>
      <c r="I21" s="17">
        <v>-2012</v>
      </c>
      <c r="J21" s="464">
        <v>-3.6665800000000002</v>
      </c>
      <c r="K21" s="123">
        <v>52224</v>
      </c>
    </row>
    <row r="22" spans="1:11" ht="21" customHeight="1">
      <c r="A22" s="465">
        <v>15</v>
      </c>
      <c r="B22" s="466" t="s">
        <v>36</v>
      </c>
      <c r="C22" s="463">
        <v>67.44</v>
      </c>
      <c r="D22" s="15">
        <v>47499</v>
      </c>
      <c r="E22" s="15">
        <v>116828</v>
      </c>
      <c r="F22" s="15">
        <f t="shared" si="0"/>
        <v>1732.3250296559906</v>
      </c>
      <c r="G22" s="16">
        <f t="shared" si="1"/>
        <v>1.775788295701402</v>
      </c>
      <c r="H22" s="16">
        <f t="shared" si="2"/>
        <v>1.590629516397053</v>
      </c>
      <c r="I22" s="17">
        <v>-1244</v>
      </c>
      <c r="J22" s="464">
        <v>-1.05359</v>
      </c>
      <c r="K22" s="123">
        <v>116386</v>
      </c>
    </row>
    <row r="23" spans="1:11" ht="21" customHeight="1">
      <c r="A23" s="465">
        <v>16</v>
      </c>
      <c r="B23" s="466" t="s">
        <v>37</v>
      </c>
      <c r="C23" s="463">
        <v>138.37</v>
      </c>
      <c r="D23" s="15">
        <v>55854</v>
      </c>
      <c r="E23" s="15">
        <v>141268</v>
      </c>
      <c r="F23" s="15">
        <f t="shared" si="0"/>
        <v>1020.9438462094384</v>
      </c>
      <c r="G23" s="16">
        <f t="shared" si="1"/>
        <v>3.643473109077743</v>
      </c>
      <c r="H23" s="16">
        <f t="shared" si="2"/>
        <v>1.9233835255450651</v>
      </c>
      <c r="I23" s="17">
        <v>-2543</v>
      </c>
      <c r="J23" s="464">
        <v>-1.7682899999999999</v>
      </c>
      <c r="K23" s="123">
        <v>139421</v>
      </c>
    </row>
    <row r="24" spans="1:11" ht="21" customHeight="1">
      <c r="A24" s="465">
        <v>17</v>
      </c>
      <c r="B24" s="466" t="s">
        <v>38</v>
      </c>
      <c r="C24" s="463">
        <v>45.51</v>
      </c>
      <c r="D24" s="15">
        <v>96559</v>
      </c>
      <c r="E24" s="15">
        <v>226940</v>
      </c>
      <c r="F24" s="15">
        <f t="shared" si="0"/>
        <v>4986.5963524500112</v>
      </c>
      <c r="G24" s="16">
        <f t="shared" si="1"/>
        <v>1.1983411230333749</v>
      </c>
      <c r="H24" s="16">
        <f t="shared" si="2"/>
        <v>3.0898197559758551</v>
      </c>
      <c r="I24" s="17">
        <v>1744</v>
      </c>
      <c r="J24" s="464">
        <v>0.77444000000000002</v>
      </c>
      <c r="K24" s="123">
        <v>227819</v>
      </c>
    </row>
    <row r="25" spans="1:11" ht="21" customHeight="1">
      <c r="A25" s="465">
        <v>18</v>
      </c>
      <c r="B25" s="466" t="s">
        <v>39</v>
      </c>
      <c r="C25" s="463">
        <v>27.46</v>
      </c>
      <c r="D25" s="15">
        <v>111923</v>
      </c>
      <c r="E25" s="15">
        <v>248304</v>
      </c>
      <c r="F25" s="15">
        <f t="shared" si="0"/>
        <v>9042.3889293517841</v>
      </c>
      <c r="G25" s="16">
        <f t="shared" si="1"/>
        <v>0.7230597064051083</v>
      </c>
      <c r="H25" s="16">
        <f t="shared" si="2"/>
        <v>3.3806935960510645</v>
      </c>
      <c r="I25" s="17">
        <v>1270</v>
      </c>
      <c r="J25" s="464">
        <v>0.5141</v>
      </c>
      <c r="K25" s="123">
        <v>249658</v>
      </c>
    </row>
    <row r="26" spans="1:11" ht="21" customHeight="1">
      <c r="A26" s="465">
        <v>19</v>
      </c>
      <c r="B26" s="466" t="s">
        <v>40</v>
      </c>
      <c r="C26" s="463">
        <v>60.24</v>
      </c>
      <c r="D26" s="15">
        <v>142774</v>
      </c>
      <c r="E26" s="15">
        <v>341621</v>
      </c>
      <c r="F26" s="15">
        <f t="shared" si="0"/>
        <v>5670.999335989376</v>
      </c>
      <c r="G26" s="16">
        <f t="shared" si="1"/>
        <v>1.5862023566585479</v>
      </c>
      <c r="H26" s="16">
        <f t="shared" si="2"/>
        <v>4.6512175678867873</v>
      </c>
      <c r="I26" s="17">
        <v>4123</v>
      </c>
      <c r="J26" s="464">
        <v>1.2216400000000001</v>
      </c>
      <c r="K26" s="123">
        <v>339159</v>
      </c>
    </row>
    <row r="27" spans="1:11" ht="21" customHeight="1">
      <c r="A27" s="465">
        <v>20</v>
      </c>
      <c r="B27" s="466" t="s">
        <v>41</v>
      </c>
      <c r="C27" s="463">
        <v>5.1100000000000003</v>
      </c>
      <c r="D27" s="15">
        <v>36827</v>
      </c>
      <c r="E27" s="15">
        <v>74283</v>
      </c>
      <c r="F27" s="15">
        <f t="shared" si="0"/>
        <v>14536.79060665362</v>
      </c>
      <c r="G27" s="16">
        <f t="shared" si="1"/>
        <v>0.13455335395958135</v>
      </c>
      <c r="H27" s="16">
        <f t="shared" si="2"/>
        <v>1.0113734067733959</v>
      </c>
      <c r="I27" s="17">
        <v>2023</v>
      </c>
      <c r="J27" s="464">
        <v>2.7996099999999999</v>
      </c>
      <c r="K27" s="123">
        <v>74517</v>
      </c>
    </row>
    <row r="28" spans="1:11" ht="21" customHeight="1">
      <c r="A28" s="465">
        <v>21</v>
      </c>
      <c r="B28" s="466" t="s">
        <v>42</v>
      </c>
      <c r="C28" s="463">
        <v>18.190000000000001</v>
      </c>
      <c r="D28" s="15">
        <v>64319</v>
      </c>
      <c r="E28" s="15">
        <v>140899</v>
      </c>
      <c r="F28" s="15">
        <f t="shared" si="0"/>
        <v>7745.9593183067618</v>
      </c>
      <c r="G28" s="16">
        <f t="shared" si="1"/>
        <v>0.47896780988743337</v>
      </c>
      <c r="H28" s="16">
        <f t="shared" si="2"/>
        <v>1.9183595390730679</v>
      </c>
      <c r="I28" s="17">
        <v>4749</v>
      </c>
      <c r="J28" s="464">
        <v>3.4880599999999999</v>
      </c>
      <c r="K28" s="123">
        <v>142141</v>
      </c>
    </row>
    <row r="29" spans="1:11" ht="21" customHeight="1">
      <c r="A29" s="465">
        <v>22</v>
      </c>
      <c r="B29" s="466" t="s">
        <v>43</v>
      </c>
      <c r="C29" s="463">
        <v>44.69</v>
      </c>
      <c r="D29" s="15">
        <v>61222</v>
      </c>
      <c r="E29" s="15">
        <v>145651</v>
      </c>
      <c r="F29" s="15">
        <f t="shared" si="0"/>
        <v>3259.1407473707768</v>
      </c>
      <c r="G29" s="16">
        <f t="shared" si="1"/>
        <v>1.1767493910868276</v>
      </c>
      <c r="H29" s="16">
        <f t="shared" si="2"/>
        <v>1.9830586819319609</v>
      </c>
      <c r="I29" s="17">
        <v>-2739</v>
      </c>
      <c r="J29" s="464">
        <v>-1.84581</v>
      </c>
      <c r="K29" s="123">
        <v>142649</v>
      </c>
    </row>
    <row r="30" spans="1:11" ht="21" customHeight="1">
      <c r="A30" s="465">
        <v>23</v>
      </c>
      <c r="B30" s="466" t="s">
        <v>44</v>
      </c>
      <c r="C30" s="463">
        <v>18.34</v>
      </c>
      <c r="D30" s="15">
        <v>62663</v>
      </c>
      <c r="E30" s="15">
        <v>141083</v>
      </c>
      <c r="F30" s="15">
        <f t="shared" si="0"/>
        <v>7692.639040348964</v>
      </c>
      <c r="G30" s="16">
        <f t="shared" si="1"/>
        <v>0.48291751695082613</v>
      </c>
      <c r="H30" s="16">
        <f t="shared" si="2"/>
        <v>1.9208647247393213</v>
      </c>
      <c r="I30" s="17">
        <v>4784</v>
      </c>
      <c r="J30" s="464">
        <v>3.5099300000000002</v>
      </c>
      <c r="K30" s="123">
        <v>143634</v>
      </c>
    </row>
    <row r="31" spans="1:11" ht="21" customHeight="1">
      <c r="A31" s="465">
        <v>24</v>
      </c>
      <c r="B31" s="466" t="s">
        <v>45</v>
      </c>
      <c r="C31" s="463">
        <v>9.0500000000000007</v>
      </c>
      <c r="D31" s="15">
        <v>32730</v>
      </c>
      <c r="E31" s="15">
        <v>75346</v>
      </c>
      <c r="F31" s="15">
        <f t="shared" si="0"/>
        <v>8325.5248618784517</v>
      </c>
      <c r="G31" s="16">
        <f t="shared" si="1"/>
        <v>0.23829899282469888</v>
      </c>
      <c r="H31" s="16">
        <f t="shared" si="2"/>
        <v>1.0258463000518057</v>
      </c>
      <c r="I31" s="17">
        <v>2670</v>
      </c>
      <c r="J31" s="464">
        <v>3.6738400000000002</v>
      </c>
      <c r="K31" s="123">
        <v>75097</v>
      </c>
    </row>
    <row r="32" spans="1:11" ht="21" customHeight="1">
      <c r="A32" s="465">
        <v>25</v>
      </c>
      <c r="B32" s="466" t="s">
        <v>46</v>
      </c>
      <c r="C32" s="463">
        <v>11.04</v>
      </c>
      <c r="D32" s="15">
        <v>39889</v>
      </c>
      <c r="E32" s="15">
        <v>83989</v>
      </c>
      <c r="F32" s="15">
        <f t="shared" si="0"/>
        <v>7607.699275362319</v>
      </c>
      <c r="G32" s="16">
        <f t="shared" si="1"/>
        <v>0.29069843986570998</v>
      </c>
      <c r="H32" s="16">
        <f t="shared" si="2"/>
        <v>1.143521950668265</v>
      </c>
      <c r="I32" s="17">
        <v>3163</v>
      </c>
      <c r="J32" s="464">
        <v>3.9133399999999998</v>
      </c>
      <c r="K32" s="123">
        <v>84174</v>
      </c>
    </row>
    <row r="33" spans="1:11" ht="21" customHeight="1">
      <c r="A33" s="465">
        <v>26</v>
      </c>
      <c r="B33" s="466" t="s">
        <v>47</v>
      </c>
      <c r="C33" s="463">
        <v>22.78</v>
      </c>
      <c r="D33" s="15">
        <v>73686</v>
      </c>
      <c r="E33" s="15">
        <v>166017</v>
      </c>
      <c r="F33" s="15">
        <f t="shared" si="0"/>
        <v>7287.8402107111497</v>
      </c>
      <c r="G33" s="16">
        <f t="shared" si="1"/>
        <v>0.59982884602725306</v>
      </c>
      <c r="H33" s="16">
        <f t="shared" si="2"/>
        <v>2.2603446127956444</v>
      </c>
      <c r="I33" s="17">
        <v>3895</v>
      </c>
      <c r="J33" s="464">
        <v>2.4025099999999999</v>
      </c>
      <c r="K33" s="123">
        <v>165835</v>
      </c>
    </row>
    <row r="34" spans="1:11" ht="21" customHeight="1">
      <c r="A34" s="465">
        <v>27</v>
      </c>
      <c r="B34" s="466" t="s">
        <v>48</v>
      </c>
      <c r="C34" s="463">
        <v>25.35</v>
      </c>
      <c r="D34" s="15">
        <v>30918</v>
      </c>
      <c r="E34" s="15">
        <v>74748</v>
      </c>
      <c r="F34" s="15">
        <f t="shared" si="0"/>
        <v>2948.6390532544378</v>
      </c>
      <c r="G34" s="16">
        <f t="shared" si="1"/>
        <v>0.66750049371338294</v>
      </c>
      <c r="H34" s="16">
        <f t="shared" si="2"/>
        <v>1.017704446636482</v>
      </c>
      <c r="I34" s="17">
        <v>812</v>
      </c>
      <c r="J34" s="464">
        <v>1.0982499999999999</v>
      </c>
      <c r="K34" s="123">
        <v>73874</v>
      </c>
    </row>
    <row r="35" spans="1:11" ht="21" customHeight="1">
      <c r="A35" s="465">
        <v>28</v>
      </c>
      <c r="B35" s="466" t="s">
        <v>49</v>
      </c>
      <c r="C35" s="463">
        <v>82.41</v>
      </c>
      <c r="D35" s="15">
        <v>62578</v>
      </c>
      <c r="E35" s="15">
        <v>150582</v>
      </c>
      <c r="F35" s="15">
        <f t="shared" si="0"/>
        <v>1827.2297051328724</v>
      </c>
      <c r="G35" s="16">
        <f t="shared" si="1"/>
        <v>2.1699690606280035</v>
      </c>
      <c r="H35" s="16">
        <f t="shared" si="2"/>
        <v>2.0501949347596553</v>
      </c>
      <c r="I35" s="17">
        <v>-1729</v>
      </c>
      <c r="J35" s="464">
        <v>-1.1351800000000001</v>
      </c>
      <c r="K35" s="123">
        <v>148710</v>
      </c>
    </row>
    <row r="36" spans="1:11" ht="21" customHeight="1">
      <c r="A36" s="465">
        <v>29</v>
      </c>
      <c r="B36" s="466" t="s">
        <v>50</v>
      </c>
      <c r="C36" s="463">
        <v>19.82</v>
      </c>
      <c r="D36" s="15">
        <v>27403</v>
      </c>
      <c r="E36" s="15">
        <v>65201</v>
      </c>
      <c r="F36" s="15">
        <f t="shared" si="0"/>
        <v>3289.656912209889</v>
      </c>
      <c r="G36" s="16">
        <f t="shared" si="1"/>
        <v>0.52188795997630177</v>
      </c>
      <c r="H36" s="16">
        <f t="shared" si="2"/>
        <v>0.88772070992060337</v>
      </c>
      <c r="I36" s="17">
        <v>-2208</v>
      </c>
      <c r="J36" s="464">
        <v>-3.2755299999999998</v>
      </c>
      <c r="K36" s="123">
        <v>64555</v>
      </c>
    </row>
    <row r="37" spans="1:11" ht="21" customHeight="1">
      <c r="A37" s="465">
        <v>30</v>
      </c>
      <c r="B37" s="466" t="s">
        <v>51</v>
      </c>
      <c r="C37" s="463">
        <v>18.02</v>
      </c>
      <c r="D37" s="15">
        <v>42183</v>
      </c>
      <c r="E37" s="15">
        <v>93363</v>
      </c>
      <c r="F37" s="15">
        <f t="shared" si="0"/>
        <v>5181.0765815760269</v>
      </c>
      <c r="G37" s="16">
        <f t="shared" si="1"/>
        <v>0.4744914752155881</v>
      </c>
      <c r="H37" s="16">
        <f t="shared" si="2"/>
        <v>1.2711502682522859</v>
      </c>
      <c r="I37" s="17">
        <v>6646</v>
      </c>
      <c r="J37" s="464">
        <v>7.6640100000000002</v>
      </c>
      <c r="K37" s="123">
        <v>94070</v>
      </c>
    </row>
    <row r="38" spans="1:11" ht="21" customHeight="1">
      <c r="A38" s="465">
        <v>31</v>
      </c>
      <c r="B38" s="466" t="s">
        <v>52</v>
      </c>
      <c r="C38" s="463">
        <v>19.77</v>
      </c>
      <c r="D38" s="15">
        <v>50979</v>
      </c>
      <c r="E38" s="15">
        <v>111859</v>
      </c>
      <c r="F38" s="15">
        <f t="shared" si="0"/>
        <v>5658.0171977744058</v>
      </c>
      <c r="G38" s="16">
        <f t="shared" si="1"/>
        <v>0.5205713909551708</v>
      </c>
      <c r="H38" s="16">
        <f t="shared" si="2"/>
        <v>1.5229758882687194</v>
      </c>
      <c r="I38" s="17">
        <v>3757</v>
      </c>
      <c r="J38" s="464">
        <v>3.4754200000000002</v>
      </c>
      <c r="K38" s="123">
        <v>113122</v>
      </c>
    </row>
    <row r="39" spans="1:11" ht="21" customHeight="1">
      <c r="A39" s="465">
        <v>32</v>
      </c>
      <c r="B39" s="466" t="s">
        <v>53</v>
      </c>
      <c r="C39" s="463">
        <v>30.13</v>
      </c>
      <c r="D39" s="15">
        <v>60829</v>
      </c>
      <c r="E39" s="15">
        <v>142145</v>
      </c>
      <c r="F39" s="15">
        <f t="shared" si="0"/>
        <v>4717.7231994689682</v>
      </c>
      <c r="G39" s="16">
        <f t="shared" si="1"/>
        <v>0.79336449213350013</v>
      </c>
      <c r="H39" s="16">
        <f t="shared" si="2"/>
        <v>1.9353240028782404</v>
      </c>
      <c r="I39" s="17">
        <v>5624</v>
      </c>
      <c r="J39" s="464">
        <v>4.11951</v>
      </c>
      <c r="K39" s="123">
        <v>141259</v>
      </c>
    </row>
    <row r="40" spans="1:11" ht="21" customHeight="1">
      <c r="A40" s="465">
        <v>33</v>
      </c>
      <c r="B40" s="466" t="s">
        <v>54</v>
      </c>
      <c r="C40" s="463">
        <v>27.28</v>
      </c>
      <c r="D40" s="15">
        <v>25474</v>
      </c>
      <c r="E40" s="15">
        <v>61499</v>
      </c>
      <c r="F40" s="15">
        <f t="shared" si="0"/>
        <v>2254.3621700879767</v>
      </c>
      <c r="G40" s="16">
        <f t="shared" si="1"/>
        <v>0.71832005792903697</v>
      </c>
      <c r="H40" s="16">
        <f t="shared" si="2"/>
        <v>0.83731746352674308</v>
      </c>
      <c r="I40" s="17">
        <v>-881</v>
      </c>
      <c r="J40" s="464">
        <v>-1.41231</v>
      </c>
      <c r="K40" s="123">
        <v>61169</v>
      </c>
    </row>
    <row r="41" spans="1:11" ht="21" customHeight="1">
      <c r="A41" s="465">
        <v>34</v>
      </c>
      <c r="B41" s="466" t="s">
        <v>55</v>
      </c>
      <c r="C41" s="463">
        <v>41.02</v>
      </c>
      <c r="D41" s="15">
        <v>44555</v>
      </c>
      <c r="E41" s="15">
        <v>100275</v>
      </c>
      <c r="F41" s="15">
        <f t="shared" si="0"/>
        <v>2444.5392491467574</v>
      </c>
      <c r="G41" s="16">
        <f t="shared" si="1"/>
        <v>1.0801132249358172</v>
      </c>
      <c r="H41" s="16">
        <f t="shared" si="2"/>
        <v>1.3652581124106762</v>
      </c>
      <c r="I41" s="17">
        <v>-1404</v>
      </c>
      <c r="J41" s="464">
        <v>-1.3808199999999999</v>
      </c>
      <c r="K41" s="123">
        <v>99383</v>
      </c>
    </row>
    <row r="42" spans="1:11" ht="21" customHeight="1">
      <c r="A42" s="465">
        <v>35</v>
      </c>
      <c r="B42" s="466" t="s">
        <v>56</v>
      </c>
      <c r="C42" s="463">
        <v>33.93</v>
      </c>
      <c r="D42" s="15">
        <v>20851</v>
      </c>
      <c r="E42" s="15">
        <v>50066</v>
      </c>
      <c r="F42" s="15">
        <f t="shared" si="0"/>
        <v>1475.5673445328619</v>
      </c>
      <c r="G42" s="16">
        <f t="shared" si="1"/>
        <v>0.89342373773945094</v>
      </c>
      <c r="H42" s="16">
        <f t="shared" si="2"/>
        <v>0.68165557373176677</v>
      </c>
      <c r="I42" s="17">
        <v>-2458</v>
      </c>
      <c r="J42" s="464">
        <v>-4.6797700000000004</v>
      </c>
      <c r="K42" s="123">
        <v>48600</v>
      </c>
    </row>
    <row r="43" spans="1:11" ht="21" customHeight="1">
      <c r="A43" s="465">
        <v>36</v>
      </c>
      <c r="B43" s="466" t="s">
        <v>57</v>
      </c>
      <c r="C43" s="463">
        <v>17.649999999999999</v>
      </c>
      <c r="D43" s="15">
        <v>30537</v>
      </c>
      <c r="E43" s="15">
        <v>70117</v>
      </c>
      <c r="F43" s="15">
        <f t="shared" si="0"/>
        <v>3972.6345609065161</v>
      </c>
      <c r="G43" s="16">
        <f t="shared" si="1"/>
        <v>0.4647488644592192</v>
      </c>
      <c r="H43" s="16">
        <f t="shared" si="2"/>
        <v>0.95465273565593989</v>
      </c>
      <c r="I43" s="17">
        <v>-138</v>
      </c>
      <c r="J43" s="464">
        <v>-0.19642999999999999</v>
      </c>
      <c r="K43" s="123">
        <v>70143</v>
      </c>
    </row>
    <row r="44" spans="1:11" ht="21" customHeight="1">
      <c r="A44" s="465">
        <v>37</v>
      </c>
      <c r="B44" s="466" t="s">
        <v>58</v>
      </c>
      <c r="C44" s="463">
        <v>47.48</v>
      </c>
      <c r="D44" s="15">
        <v>22379</v>
      </c>
      <c r="E44" s="15">
        <v>54571</v>
      </c>
      <c r="F44" s="15">
        <f t="shared" si="0"/>
        <v>1149.3470935130581</v>
      </c>
      <c r="G44" s="16">
        <f t="shared" si="1"/>
        <v>1.2502139424659335</v>
      </c>
      <c r="H44" s="16">
        <f t="shared" si="2"/>
        <v>0.74299177713650466</v>
      </c>
      <c r="I44" s="17">
        <v>-1949</v>
      </c>
      <c r="J44" s="464">
        <v>-3.44834</v>
      </c>
      <c r="K44" s="123">
        <v>53507</v>
      </c>
    </row>
    <row r="45" spans="1:11" ht="21" customHeight="1">
      <c r="A45" s="465">
        <v>38</v>
      </c>
      <c r="B45" s="466" t="s">
        <v>59</v>
      </c>
      <c r="C45" s="463">
        <v>31.66</v>
      </c>
      <c r="D45" s="15">
        <v>27901</v>
      </c>
      <c r="E45" s="15">
        <v>71979</v>
      </c>
      <c r="F45" s="15">
        <f t="shared" si="0"/>
        <v>2273.4996841440302</v>
      </c>
      <c r="G45" s="16">
        <f t="shared" si="1"/>
        <v>0.83365150418010669</v>
      </c>
      <c r="H45" s="16">
        <f t="shared" si="2"/>
        <v>0.98000412538726567</v>
      </c>
      <c r="I45" s="17">
        <v>2241</v>
      </c>
      <c r="J45" s="464">
        <v>3.21346</v>
      </c>
      <c r="K45" s="123">
        <v>71345</v>
      </c>
    </row>
    <row r="46" spans="1:11" ht="21" customHeight="1">
      <c r="A46" s="468">
        <v>39</v>
      </c>
      <c r="B46" s="466" t="s">
        <v>60</v>
      </c>
      <c r="C46" s="463">
        <v>14.64</v>
      </c>
      <c r="D46" s="15">
        <v>49395</v>
      </c>
      <c r="E46" s="15">
        <v>113597</v>
      </c>
      <c r="F46" s="15">
        <f t="shared" si="0"/>
        <v>7759.3579234972676</v>
      </c>
      <c r="G46" s="16">
        <f t="shared" si="1"/>
        <v>0.38549140938713711</v>
      </c>
      <c r="H46" s="16">
        <f t="shared" si="2"/>
        <v>1.546639000703222</v>
      </c>
      <c r="I46" s="17">
        <v>2627</v>
      </c>
      <c r="J46" s="464">
        <v>2.3673099999999998</v>
      </c>
      <c r="K46" s="123">
        <v>113426</v>
      </c>
    </row>
    <row r="47" spans="1:11" ht="21" customHeight="1" thickBot="1">
      <c r="A47" s="469">
        <v>40</v>
      </c>
      <c r="B47" s="470" t="s">
        <v>61</v>
      </c>
      <c r="C47" s="471">
        <v>24.92</v>
      </c>
      <c r="D47" s="18">
        <v>20513</v>
      </c>
      <c r="E47" s="18">
        <v>52214</v>
      </c>
      <c r="F47" s="18">
        <f t="shared" si="0"/>
        <v>2095.2648475120382</v>
      </c>
      <c r="G47" s="19">
        <f t="shared" si="1"/>
        <v>0.65617800013165695</v>
      </c>
      <c r="H47" s="19">
        <f t="shared" si="2"/>
        <v>0.71090089335737761</v>
      </c>
      <c r="I47" s="20">
        <v>679</v>
      </c>
      <c r="J47" s="21">
        <v>1.31755</v>
      </c>
      <c r="K47" s="472">
        <v>52348</v>
      </c>
    </row>
    <row r="48" spans="1:11" ht="7.5" customHeight="1">
      <c r="A48" s="1"/>
      <c r="B48" s="2"/>
      <c r="C48" s="2"/>
      <c r="D48" s="2"/>
    </row>
    <row r="49" spans="1:12" ht="24" customHeight="1" thickBot="1">
      <c r="A49" s="427"/>
      <c r="B49" s="3"/>
      <c r="C49" s="3"/>
      <c r="D49" s="2"/>
      <c r="E49" s="3"/>
      <c r="L49" s="541"/>
    </row>
    <row r="50" spans="1:12" ht="19.5" customHeight="1">
      <c r="A50" s="436"/>
      <c r="B50" s="437"/>
      <c r="C50" s="438"/>
      <c r="D50" s="439" t="s">
        <v>2</v>
      </c>
      <c r="E50" s="440"/>
      <c r="F50" s="440"/>
      <c r="G50" s="440"/>
      <c r="H50" s="441"/>
      <c r="I50" s="439" t="s">
        <v>3</v>
      </c>
      <c r="J50" s="442"/>
      <c r="K50" s="443" t="s">
        <v>4</v>
      </c>
    </row>
    <row r="51" spans="1:12" ht="15" customHeight="1">
      <c r="A51" s="444"/>
      <c r="B51" s="445"/>
      <c r="C51" s="446" t="s">
        <v>5</v>
      </c>
      <c r="D51" s="447" t="s">
        <v>6</v>
      </c>
      <c r="E51" s="448" t="s">
        <v>7</v>
      </c>
      <c r="F51" s="446" t="s">
        <v>8</v>
      </c>
      <c r="G51" s="929" t="s">
        <v>9</v>
      </c>
      <c r="H51" s="930"/>
      <c r="I51" s="446" t="s">
        <v>10</v>
      </c>
      <c r="J51" s="446" t="s">
        <v>11</v>
      </c>
      <c r="K51" s="449" t="s">
        <v>12</v>
      </c>
    </row>
    <row r="52" spans="1:12" ht="15" customHeight="1" thickBot="1">
      <c r="A52" s="473"/>
      <c r="B52" s="474"/>
      <c r="C52" s="475" t="s">
        <v>13</v>
      </c>
      <c r="D52" s="476" t="s">
        <v>14</v>
      </c>
      <c r="E52" s="477" t="s">
        <v>15</v>
      </c>
      <c r="F52" s="478" t="s">
        <v>16</v>
      </c>
      <c r="G52" s="479" t="s">
        <v>17</v>
      </c>
      <c r="H52" s="478" t="s">
        <v>18</v>
      </c>
      <c r="I52" s="480" t="s">
        <v>15</v>
      </c>
      <c r="J52" s="480" t="s">
        <v>19</v>
      </c>
      <c r="K52" s="481" t="s">
        <v>20</v>
      </c>
    </row>
    <row r="53" spans="1:12" ht="21" customHeight="1">
      <c r="A53" s="458">
        <v>41</v>
      </c>
      <c r="B53" s="459" t="s">
        <v>62</v>
      </c>
      <c r="C53" s="482">
        <v>14.79</v>
      </c>
      <c r="D53" s="23">
        <v>17812</v>
      </c>
      <c r="E53" s="24">
        <v>44841</v>
      </c>
      <c r="F53" s="24">
        <f t="shared" ref="F53:F75" si="3">E53/C53</f>
        <v>3031.8458417849902</v>
      </c>
      <c r="G53" s="25">
        <f>+C53/$C$7*100</f>
        <v>0.38944111645052992</v>
      </c>
      <c r="H53" s="25">
        <f t="shared" ref="H53:H75" si="4">+E53/$E$7*100</f>
        <v>0.6105164698938631</v>
      </c>
      <c r="I53" s="26">
        <v>399</v>
      </c>
      <c r="J53" s="483">
        <v>0.89780000000000004</v>
      </c>
      <c r="K53" s="484">
        <v>44997</v>
      </c>
    </row>
    <row r="54" spans="1:12" ht="21" customHeight="1">
      <c r="A54" s="465">
        <v>42</v>
      </c>
      <c r="B54" s="459" t="s">
        <v>63</v>
      </c>
      <c r="C54" s="482">
        <v>15.33</v>
      </c>
      <c r="D54" s="15">
        <v>15035</v>
      </c>
      <c r="E54" s="15">
        <v>38434</v>
      </c>
      <c r="F54" s="15">
        <f t="shared" si="3"/>
        <v>2507.1102413568169</v>
      </c>
      <c r="G54" s="16">
        <f t="shared" ref="G54:G75" si="5">+C54/$C$7*100</f>
        <v>0.40366006187874404</v>
      </c>
      <c r="H54" s="16">
        <f t="shared" si="4"/>
        <v>0.52328427117817933</v>
      </c>
      <c r="I54" s="17">
        <v>-22</v>
      </c>
      <c r="J54" s="485">
        <v>-5.7209999999999997E-2</v>
      </c>
      <c r="K54" s="484">
        <v>37630</v>
      </c>
    </row>
    <row r="55" spans="1:12" ht="21" customHeight="1">
      <c r="A55" s="465">
        <v>43</v>
      </c>
      <c r="B55" s="466" t="s">
        <v>64</v>
      </c>
      <c r="C55" s="463">
        <v>34.07</v>
      </c>
      <c r="D55" s="15">
        <v>15764</v>
      </c>
      <c r="E55" s="15">
        <v>35366</v>
      </c>
      <c r="F55" s="15">
        <f t="shared" si="3"/>
        <v>1038.0393307895508</v>
      </c>
      <c r="G55" s="16">
        <f t="shared" si="5"/>
        <v>0.89711013099861758</v>
      </c>
      <c r="H55" s="16">
        <f t="shared" si="4"/>
        <v>0.48151302322130118</v>
      </c>
      <c r="I55" s="17">
        <v>-1909</v>
      </c>
      <c r="J55" s="485">
        <v>-5.1214000000000004</v>
      </c>
      <c r="K55" s="123">
        <v>34364</v>
      </c>
    </row>
    <row r="56" spans="1:12" ht="21" customHeight="1">
      <c r="A56" s="465">
        <v>44</v>
      </c>
      <c r="B56" s="466" t="s">
        <v>65</v>
      </c>
      <c r="C56" s="463">
        <v>40.39</v>
      </c>
      <c r="D56" s="15">
        <v>4587</v>
      </c>
      <c r="E56" s="15">
        <v>11029</v>
      </c>
      <c r="F56" s="15">
        <f t="shared" si="3"/>
        <v>273.06263926714536</v>
      </c>
      <c r="G56" s="16">
        <f t="shared" si="5"/>
        <v>1.0635244552695675</v>
      </c>
      <c r="H56" s="16">
        <f t="shared" si="4"/>
        <v>0.15016137344081124</v>
      </c>
      <c r="I56" s="17">
        <v>-687</v>
      </c>
      <c r="J56" s="485">
        <v>-5.8637800000000002</v>
      </c>
      <c r="K56" s="123">
        <v>10456</v>
      </c>
    </row>
    <row r="57" spans="1:12" ht="21" customHeight="1">
      <c r="A57" s="465">
        <v>45</v>
      </c>
      <c r="B57" s="466" t="s">
        <v>66</v>
      </c>
      <c r="C57" s="463">
        <v>29.68</v>
      </c>
      <c r="D57" s="15">
        <v>7650</v>
      </c>
      <c r="E57" s="15">
        <v>19732</v>
      </c>
      <c r="F57" s="15">
        <f t="shared" si="3"/>
        <v>664.82479784366581</v>
      </c>
      <c r="G57" s="16">
        <f t="shared" si="5"/>
        <v>0.78151537094332169</v>
      </c>
      <c r="H57" s="16">
        <f t="shared" si="4"/>
        <v>0.26865393242670121</v>
      </c>
      <c r="I57" s="17">
        <v>1520</v>
      </c>
      <c r="J57" s="485">
        <v>8.3461499999999997</v>
      </c>
      <c r="K57" s="123">
        <v>19953</v>
      </c>
    </row>
    <row r="58" spans="1:12" ht="21" customHeight="1">
      <c r="A58" s="465">
        <v>46</v>
      </c>
      <c r="B58" s="466" t="s">
        <v>67</v>
      </c>
      <c r="C58" s="463">
        <v>29.92</v>
      </c>
      <c r="D58" s="15">
        <v>7421</v>
      </c>
      <c r="E58" s="15">
        <v>17889</v>
      </c>
      <c r="F58" s="15">
        <f t="shared" si="3"/>
        <v>597.89438502673795</v>
      </c>
      <c r="G58" s="16">
        <f t="shared" si="5"/>
        <v>0.78783490224475017</v>
      </c>
      <c r="H58" s="16">
        <f t="shared" si="4"/>
        <v>0.24356123034569521</v>
      </c>
      <c r="I58" s="17">
        <v>-452</v>
      </c>
      <c r="J58" s="485">
        <v>-2.4644200000000001</v>
      </c>
      <c r="K58" s="123">
        <v>17665</v>
      </c>
    </row>
    <row r="59" spans="1:12" ht="21" customHeight="1">
      <c r="A59" s="465">
        <v>47</v>
      </c>
      <c r="B59" s="466" t="s">
        <v>68</v>
      </c>
      <c r="C59" s="463">
        <v>60.36</v>
      </c>
      <c r="D59" s="15">
        <v>11781</v>
      </c>
      <c r="E59" s="15">
        <v>28524</v>
      </c>
      <c r="F59" s="15">
        <f t="shared" si="3"/>
        <v>472.56461232604374</v>
      </c>
      <c r="G59" s="16">
        <f t="shared" si="5"/>
        <v>1.589362122309262</v>
      </c>
      <c r="H59" s="16">
        <f t="shared" si="4"/>
        <v>0.38835823882724635</v>
      </c>
      <c r="I59" s="17">
        <v>-2654</v>
      </c>
      <c r="J59" s="485">
        <v>-8.5124099999999991</v>
      </c>
      <c r="K59" s="123">
        <v>27096</v>
      </c>
    </row>
    <row r="60" spans="1:12" ht="21" customHeight="1">
      <c r="A60" s="465">
        <v>48</v>
      </c>
      <c r="B60" s="466" t="s">
        <v>69</v>
      </c>
      <c r="C60" s="463">
        <v>41.63</v>
      </c>
      <c r="D60" s="15">
        <v>7269</v>
      </c>
      <c r="E60" s="15">
        <v>19378</v>
      </c>
      <c r="F60" s="15">
        <f t="shared" si="3"/>
        <v>465.48162382896948</v>
      </c>
      <c r="G60" s="16">
        <f t="shared" si="5"/>
        <v>1.0961753669936147</v>
      </c>
      <c r="H60" s="16">
        <f t="shared" si="4"/>
        <v>0.26383417304706142</v>
      </c>
      <c r="I60" s="17">
        <v>-1410</v>
      </c>
      <c r="J60" s="485">
        <v>-6.7827599999999997</v>
      </c>
      <c r="K60" s="123">
        <v>18416</v>
      </c>
    </row>
    <row r="61" spans="1:12" ht="21" customHeight="1">
      <c r="A61" s="465">
        <v>49</v>
      </c>
      <c r="B61" s="466" t="s">
        <v>70</v>
      </c>
      <c r="C61" s="463">
        <v>38.64</v>
      </c>
      <c r="D61" s="15">
        <v>6864</v>
      </c>
      <c r="E61" s="15">
        <v>18192</v>
      </c>
      <c r="F61" s="15">
        <f t="shared" si="3"/>
        <v>470.80745341614909</v>
      </c>
      <c r="G61" s="16">
        <f t="shared" si="5"/>
        <v>1.0174445395299849</v>
      </c>
      <c r="H61" s="16">
        <f t="shared" si="4"/>
        <v>0.24768661761131908</v>
      </c>
      <c r="I61" s="17">
        <v>-1439</v>
      </c>
      <c r="J61" s="485">
        <v>-7.3302399999999999</v>
      </c>
      <c r="K61" s="123">
        <v>17300</v>
      </c>
    </row>
    <row r="62" spans="1:12" ht="21" customHeight="1">
      <c r="A62" s="465">
        <v>50</v>
      </c>
      <c r="B62" s="466" t="s">
        <v>71</v>
      </c>
      <c r="C62" s="463">
        <v>25.73</v>
      </c>
      <c r="D62" s="15">
        <v>5399</v>
      </c>
      <c r="E62" s="15">
        <v>13560</v>
      </c>
      <c r="F62" s="15">
        <f t="shared" si="3"/>
        <v>527.0112708900117</v>
      </c>
      <c r="G62" s="16">
        <f t="shared" si="5"/>
        <v>0.67750641827397795</v>
      </c>
      <c r="H62" s="16">
        <f t="shared" si="4"/>
        <v>0.18462129149128664</v>
      </c>
      <c r="I62" s="17">
        <v>-778</v>
      </c>
      <c r="J62" s="485">
        <v>-5.4261400000000002</v>
      </c>
      <c r="K62" s="123">
        <v>12971</v>
      </c>
    </row>
    <row r="63" spans="1:12" ht="21" customHeight="1">
      <c r="A63" s="465">
        <v>51</v>
      </c>
      <c r="B63" s="466" t="s">
        <v>72</v>
      </c>
      <c r="C63" s="467">
        <v>55.9</v>
      </c>
      <c r="D63" s="15">
        <v>4201</v>
      </c>
      <c r="E63" s="15">
        <v>10540</v>
      </c>
      <c r="F63" s="15">
        <f t="shared" si="3"/>
        <v>188.55098389982112</v>
      </c>
      <c r="G63" s="16">
        <f t="shared" si="5"/>
        <v>1.4719241656243827</v>
      </c>
      <c r="H63" s="16">
        <f t="shared" si="4"/>
        <v>0.14350357022995289</v>
      </c>
      <c r="I63" s="17">
        <v>-952</v>
      </c>
      <c r="J63" s="485">
        <v>-8.2840199999999999</v>
      </c>
      <c r="K63" s="123">
        <v>9975</v>
      </c>
    </row>
    <row r="64" spans="1:12" ht="21" customHeight="1">
      <c r="A64" s="465">
        <v>52</v>
      </c>
      <c r="B64" s="466" t="s">
        <v>73</v>
      </c>
      <c r="C64" s="463">
        <v>49.36</v>
      </c>
      <c r="D64" s="15">
        <v>3080</v>
      </c>
      <c r="E64" s="15">
        <v>7979</v>
      </c>
      <c r="F64" s="15">
        <f t="shared" si="3"/>
        <v>161.64910858995137</v>
      </c>
      <c r="G64" s="16">
        <f t="shared" si="5"/>
        <v>1.2997169376604567</v>
      </c>
      <c r="H64" s="16">
        <f t="shared" si="4"/>
        <v>0.10863519799476226</v>
      </c>
      <c r="I64" s="17">
        <v>-540</v>
      </c>
      <c r="J64" s="485">
        <v>-6.3387700000000002</v>
      </c>
      <c r="K64" s="123">
        <v>7537</v>
      </c>
    </row>
    <row r="65" spans="1:12" ht="21" customHeight="1">
      <c r="A65" s="465">
        <v>53</v>
      </c>
      <c r="B65" s="466" t="s">
        <v>74</v>
      </c>
      <c r="C65" s="463">
        <v>63.74</v>
      </c>
      <c r="D65" s="15">
        <v>3584</v>
      </c>
      <c r="E65" s="15">
        <v>9302</v>
      </c>
      <c r="F65" s="15">
        <f t="shared" si="3"/>
        <v>145.93661750862881</v>
      </c>
      <c r="G65" s="16">
        <f t="shared" si="5"/>
        <v>1.6783621881377133</v>
      </c>
      <c r="H65" s="16">
        <f t="shared" si="4"/>
        <v>0.12664802754070414</v>
      </c>
      <c r="I65" s="17">
        <v>-831</v>
      </c>
      <c r="J65" s="485">
        <v>-8.2009299999999996</v>
      </c>
      <c r="K65" s="123">
        <v>8798</v>
      </c>
    </row>
    <row r="66" spans="1:12" ht="21" customHeight="1">
      <c r="A66" s="465">
        <v>54</v>
      </c>
      <c r="B66" s="466" t="s">
        <v>75</v>
      </c>
      <c r="C66" s="463">
        <v>30.43</v>
      </c>
      <c r="D66" s="15">
        <v>2605</v>
      </c>
      <c r="E66" s="15">
        <v>6807</v>
      </c>
      <c r="F66" s="15">
        <f t="shared" si="3"/>
        <v>223.69372329937562</v>
      </c>
      <c r="G66" s="16">
        <f t="shared" si="5"/>
        <v>0.80126390626028576</v>
      </c>
      <c r="H66" s="16">
        <f t="shared" si="4"/>
        <v>9.2678254511887048E-2</v>
      </c>
      <c r="I66" s="17">
        <v>-517</v>
      </c>
      <c r="J66" s="485">
        <v>-7.05898</v>
      </c>
      <c r="K66" s="123">
        <v>6372</v>
      </c>
    </row>
    <row r="67" spans="1:12" ht="21" customHeight="1">
      <c r="A67" s="465">
        <v>55</v>
      </c>
      <c r="B67" s="466" t="s">
        <v>76</v>
      </c>
      <c r="C67" s="463">
        <v>171.26</v>
      </c>
      <c r="D67" s="15">
        <v>4170</v>
      </c>
      <c r="E67" s="15">
        <v>10928</v>
      </c>
      <c r="F67" s="15">
        <f t="shared" si="3"/>
        <v>63.809412589045898</v>
      </c>
      <c r="G67" s="16">
        <f t="shared" si="5"/>
        <v>4.5095122111776709</v>
      </c>
      <c r="H67" s="16">
        <f t="shared" si="4"/>
        <v>0.14878624435226995</v>
      </c>
      <c r="I67" s="17">
        <v>-1189</v>
      </c>
      <c r="J67" s="485">
        <v>-9.8126599999999993</v>
      </c>
      <c r="K67" s="123">
        <v>9885</v>
      </c>
    </row>
    <row r="68" spans="1:12" ht="21" customHeight="1">
      <c r="A68" s="465">
        <v>56</v>
      </c>
      <c r="B68" s="466" t="s">
        <v>77</v>
      </c>
      <c r="C68" s="463">
        <v>37.06</v>
      </c>
      <c r="D68" s="15">
        <v>990</v>
      </c>
      <c r="E68" s="15">
        <v>2709</v>
      </c>
      <c r="F68" s="15">
        <f t="shared" si="3"/>
        <v>73.097679438747974</v>
      </c>
      <c r="G68" s="16">
        <f t="shared" si="5"/>
        <v>0.9758409584622475</v>
      </c>
      <c r="H68" s="16">
        <f t="shared" si="4"/>
        <v>3.6883412879785811E-2</v>
      </c>
      <c r="I68" s="17">
        <v>-206</v>
      </c>
      <c r="J68" s="485">
        <v>-7.0669000000000004</v>
      </c>
      <c r="K68" s="123">
        <v>2421</v>
      </c>
    </row>
    <row r="69" spans="1:12" ht="21" customHeight="1">
      <c r="A69" s="465">
        <v>57</v>
      </c>
      <c r="B69" s="466" t="s">
        <v>78</v>
      </c>
      <c r="C69" s="463">
        <v>33.409999999999997</v>
      </c>
      <c r="D69" s="15">
        <v>3854</v>
      </c>
      <c r="E69" s="15">
        <v>11039</v>
      </c>
      <c r="F69" s="15">
        <f t="shared" si="3"/>
        <v>330.41005686920084</v>
      </c>
      <c r="G69" s="16">
        <f t="shared" si="5"/>
        <v>0.87973141991968917</v>
      </c>
      <c r="H69" s="16">
        <f t="shared" si="4"/>
        <v>0.15029752483571635</v>
      </c>
      <c r="I69" s="17">
        <v>-168</v>
      </c>
      <c r="J69" s="485">
        <v>-1.4990600000000001</v>
      </c>
      <c r="K69" s="123">
        <v>10722</v>
      </c>
    </row>
    <row r="70" spans="1:12" ht="21" customHeight="1">
      <c r="A70" s="465">
        <v>58</v>
      </c>
      <c r="B70" s="466" t="s">
        <v>79</v>
      </c>
      <c r="C70" s="467">
        <v>47.4</v>
      </c>
      <c r="D70" s="15">
        <v>5220</v>
      </c>
      <c r="E70" s="15">
        <v>13359</v>
      </c>
      <c r="F70" s="15">
        <f t="shared" si="3"/>
        <v>281.8354430379747</v>
      </c>
      <c r="G70" s="16">
        <f t="shared" si="5"/>
        <v>1.2481074320321242</v>
      </c>
      <c r="H70" s="16">
        <f t="shared" si="4"/>
        <v>0.18188464845369456</v>
      </c>
      <c r="I70" s="17">
        <v>-371</v>
      </c>
      <c r="J70" s="485">
        <v>-2.7021099999999998</v>
      </c>
      <c r="K70" s="123">
        <v>12785</v>
      </c>
    </row>
    <row r="71" spans="1:12" ht="21" customHeight="1">
      <c r="A71" s="465">
        <v>59</v>
      </c>
      <c r="B71" s="466" t="s">
        <v>80</v>
      </c>
      <c r="C71" s="463">
        <v>29.18</v>
      </c>
      <c r="D71" s="15">
        <v>11856</v>
      </c>
      <c r="E71" s="15">
        <v>30343</v>
      </c>
      <c r="F71" s="15">
        <f t="shared" si="3"/>
        <v>1039.8560657984922</v>
      </c>
      <c r="G71" s="16">
        <f t="shared" si="5"/>
        <v>0.76834968073201237</v>
      </c>
      <c r="H71" s="16">
        <f t="shared" si="4"/>
        <v>0.41312417756048014</v>
      </c>
      <c r="I71" s="17">
        <v>-222</v>
      </c>
      <c r="J71" s="485">
        <v>-0.72631999999999997</v>
      </c>
      <c r="K71" s="123">
        <v>29954</v>
      </c>
    </row>
    <row r="72" spans="1:12" ht="21" customHeight="1">
      <c r="A72" s="465">
        <v>60</v>
      </c>
      <c r="B72" s="466" t="s">
        <v>81</v>
      </c>
      <c r="C72" s="463">
        <v>64.25</v>
      </c>
      <c r="D72" s="15">
        <v>13287</v>
      </c>
      <c r="E72" s="15">
        <v>32374</v>
      </c>
      <c r="F72" s="15">
        <f t="shared" si="3"/>
        <v>503.87548638132296</v>
      </c>
      <c r="G72" s="16">
        <f t="shared" si="5"/>
        <v>1.6917911921532487</v>
      </c>
      <c r="H72" s="16">
        <f t="shared" si="4"/>
        <v>0.4407765258657016</v>
      </c>
      <c r="I72" s="17">
        <v>-1707</v>
      </c>
      <c r="J72" s="485">
        <v>-5.0086599999999999</v>
      </c>
      <c r="K72" s="123">
        <v>31219</v>
      </c>
    </row>
    <row r="73" spans="1:12" ht="21" customHeight="1">
      <c r="A73" s="465">
        <v>61</v>
      </c>
      <c r="B73" s="466" t="s">
        <v>82</v>
      </c>
      <c r="C73" s="463">
        <v>15.95</v>
      </c>
      <c r="D73" s="15">
        <v>14572</v>
      </c>
      <c r="E73" s="15">
        <v>34147</v>
      </c>
      <c r="F73" s="15">
        <f t="shared" si="3"/>
        <v>2140.8777429467086</v>
      </c>
      <c r="G73" s="16">
        <f t="shared" si="5"/>
        <v>0.41998551774076753</v>
      </c>
      <c r="H73" s="16">
        <f t="shared" si="4"/>
        <v>0.46491616818237202</v>
      </c>
      <c r="I73" s="17">
        <v>442</v>
      </c>
      <c r="J73" s="485">
        <v>1.31138</v>
      </c>
      <c r="K73" s="123">
        <v>33625</v>
      </c>
    </row>
    <row r="74" spans="1:12" ht="21" customHeight="1">
      <c r="A74" s="465">
        <v>62</v>
      </c>
      <c r="B74" s="466" t="s">
        <v>83</v>
      </c>
      <c r="C74" s="463">
        <v>30.03</v>
      </c>
      <c r="D74" s="15">
        <v>17706</v>
      </c>
      <c r="E74" s="15">
        <v>43845</v>
      </c>
      <c r="F74" s="15">
        <f t="shared" si="3"/>
        <v>1460.0399600399601</v>
      </c>
      <c r="G74" s="16">
        <f t="shared" si="5"/>
        <v>0.7907313540912384</v>
      </c>
      <c r="H74" s="16">
        <f t="shared" si="4"/>
        <v>0.59695579096131735</v>
      </c>
      <c r="I74" s="17">
        <v>-1650</v>
      </c>
      <c r="J74" s="485">
        <v>-3.62677</v>
      </c>
      <c r="K74" s="123">
        <v>43211</v>
      </c>
    </row>
    <row r="75" spans="1:12" ht="21" customHeight="1" thickBot="1">
      <c r="A75" s="486">
        <v>63</v>
      </c>
      <c r="B75" s="487" t="s">
        <v>84</v>
      </c>
      <c r="C75" s="488">
        <v>16.2</v>
      </c>
      <c r="D75" s="27">
        <v>10740</v>
      </c>
      <c r="E75" s="27">
        <v>28266</v>
      </c>
      <c r="F75" s="18">
        <f t="shared" si="3"/>
        <v>1744.8148148148148</v>
      </c>
      <c r="G75" s="19">
        <f t="shared" si="5"/>
        <v>0.42656836284642219</v>
      </c>
      <c r="H75" s="19">
        <f t="shared" si="4"/>
        <v>0.38484553283869533</v>
      </c>
      <c r="I75" s="28">
        <v>-1795</v>
      </c>
      <c r="J75" s="489">
        <v>-5.97119</v>
      </c>
      <c r="K75" s="472">
        <v>27381</v>
      </c>
    </row>
    <row r="76" spans="1:12" s="29" customFormat="1" ht="15" customHeight="1"/>
    <row r="77" spans="1:12" ht="42" customHeight="1">
      <c r="A77" s="928" t="s">
        <v>595</v>
      </c>
      <c r="B77" s="928"/>
      <c r="C77" s="928"/>
      <c r="D77" s="928"/>
      <c r="E77" s="928"/>
      <c r="F77" s="928"/>
      <c r="G77" s="928"/>
      <c r="H77" s="928"/>
      <c r="I77" s="928"/>
      <c r="J77" s="928"/>
      <c r="K77" s="928"/>
      <c r="L77" s="928"/>
    </row>
    <row r="78" spans="1:12" ht="31.5" customHeight="1">
      <c r="A78" s="928" t="s">
        <v>596</v>
      </c>
      <c r="B78" s="928"/>
      <c r="C78" s="928"/>
      <c r="D78" s="928"/>
      <c r="E78" s="928"/>
      <c r="F78" s="928"/>
      <c r="G78" s="928"/>
      <c r="H78" s="928"/>
      <c r="I78" s="928"/>
      <c r="J78" s="928"/>
      <c r="K78" s="928"/>
    </row>
    <row r="79" spans="1:12" ht="18.75" customHeight="1">
      <c r="A79" s="928" t="s">
        <v>611</v>
      </c>
      <c r="B79" s="928"/>
      <c r="C79" s="928"/>
      <c r="D79" s="928"/>
      <c r="E79" s="928"/>
      <c r="F79" s="928"/>
      <c r="G79" s="928"/>
      <c r="H79" s="928"/>
      <c r="I79" s="928"/>
      <c r="J79" s="928"/>
      <c r="K79" s="928"/>
    </row>
  </sheetData>
  <mergeCells count="6">
    <mergeCell ref="A79:K79"/>
    <mergeCell ref="G5:H5"/>
    <mergeCell ref="A7:B7"/>
    <mergeCell ref="G51:H51"/>
    <mergeCell ref="A77:L77"/>
    <mergeCell ref="A78:K78"/>
  </mergeCells>
  <phoneticPr fontId="3"/>
  <pageMargins left="0.78740157480314965" right="0.47244094488188981" top="0.78740157480314965" bottom="0.39370078740157483" header="0.51181102362204722" footer="0.51181102362204722"/>
  <pageSetup paperSize="9" scale="79" firstPageNumber="66" fitToHeight="0" orientation="portrait" useFirstPageNumber="1" r:id="rId1"/>
  <headerFooter alignWithMargins="0"/>
  <rowBreaks count="1" manualBreakCount="1">
    <brk id="47"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13EC9-BBF8-4D7D-9BAD-2D970DBC5734}">
  <dimension ref="A1:I54"/>
  <sheetViews>
    <sheetView view="pageBreakPreview" zoomScaleNormal="100" zoomScaleSheetLayoutView="100" workbookViewId="0"/>
  </sheetViews>
  <sheetFormatPr defaultColWidth="9" defaultRowHeight="13"/>
  <cols>
    <col min="1" max="8" width="13.6328125" customWidth="1"/>
    <col min="9" max="9" width="9" customWidth="1"/>
    <col min="257" max="258" width="12.36328125" customWidth="1"/>
    <col min="259" max="259" width="12" customWidth="1"/>
    <col min="260" max="260" width="11.7265625" customWidth="1"/>
    <col min="261" max="262" width="12.36328125" customWidth="1"/>
    <col min="263" max="263" width="10.453125" customWidth="1"/>
    <col min="513" max="514" width="12.36328125" customWidth="1"/>
    <col min="515" max="515" width="12" customWidth="1"/>
    <col min="516" max="516" width="11.7265625" customWidth="1"/>
    <col min="517" max="518" width="12.36328125" customWidth="1"/>
    <col min="519" max="519" width="10.453125" customWidth="1"/>
    <col min="769" max="770" width="12.36328125" customWidth="1"/>
    <col min="771" max="771" width="12" customWidth="1"/>
    <col min="772" max="772" width="11.7265625" customWidth="1"/>
    <col min="773" max="774" width="12.36328125" customWidth="1"/>
    <col min="775" max="775" width="10.453125" customWidth="1"/>
    <col min="1025" max="1026" width="12.36328125" customWidth="1"/>
    <col min="1027" max="1027" width="12" customWidth="1"/>
    <col min="1028" max="1028" width="11.7265625" customWidth="1"/>
    <col min="1029" max="1030" width="12.36328125" customWidth="1"/>
    <col min="1031" max="1031" width="10.453125" customWidth="1"/>
    <col min="1281" max="1282" width="12.36328125" customWidth="1"/>
    <col min="1283" max="1283" width="12" customWidth="1"/>
    <col min="1284" max="1284" width="11.7265625" customWidth="1"/>
    <col min="1285" max="1286" width="12.36328125" customWidth="1"/>
    <col min="1287" max="1287" width="10.453125" customWidth="1"/>
    <col min="1537" max="1538" width="12.36328125" customWidth="1"/>
    <col min="1539" max="1539" width="12" customWidth="1"/>
    <col min="1540" max="1540" width="11.7265625" customWidth="1"/>
    <col min="1541" max="1542" width="12.36328125" customWidth="1"/>
    <col min="1543" max="1543" width="10.453125" customWidth="1"/>
    <col min="1793" max="1794" width="12.36328125" customWidth="1"/>
    <col min="1795" max="1795" width="12" customWidth="1"/>
    <col min="1796" max="1796" width="11.7265625" customWidth="1"/>
    <col min="1797" max="1798" width="12.36328125" customWidth="1"/>
    <col min="1799" max="1799" width="10.453125" customWidth="1"/>
    <col min="2049" max="2050" width="12.36328125" customWidth="1"/>
    <col min="2051" max="2051" width="12" customWidth="1"/>
    <col min="2052" max="2052" width="11.7265625" customWidth="1"/>
    <col min="2053" max="2054" width="12.36328125" customWidth="1"/>
    <col min="2055" max="2055" width="10.453125" customWidth="1"/>
    <col min="2305" max="2306" width="12.36328125" customWidth="1"/>
    <col min="2307" max="2307" width="12" customWidth="1"/>
    <col min="2308" max="2308" width="11.7265625" customWidth="1"/>
    <col min="2309" max="2310" width="12.36328125" customWidth="1"/>
    <col min="2311" max="2311" width="10.453125" customWidth="1"/>
    <col min="2561" max="2562" width="12.36328125" customWidth="1"/>
    <col min="2563" max="2563" width="12" customWidth="1"/>
    <col min="2564" max="2564" width="11.7265625" customWidth="1"/>
    <col min="2565" max="2566" width="12.36328125" customWidth="1"/>
    <col min="2567" max="2567" width="10.453125" customWidth="1"/>
    <col min="2817" max="2818" width="12.36328125" customWidth="1"/>
    <col min="2819" max="2819" width="12" customWidth="1"/>
    <col min="2820" max="2820" width="11.7265625" customWidth="1"/>
    <col min="2821" max="2822" width="12.36328125" customWidth="1"/>
    <col min="2823" max="2823" width="10.453125" customWidth="1"/>
    <col min="3073" max="3074" width="12.36328125" customWidth="1"/>
    <col min="3075" max="3075" width="12" customWidth="1"/>
    <col min="3076" max="3076" width="11.7265625" customWidth="1"/>
    <col min="3077" max="3078" width="12.36328125" customWidth="1"/>
    <col min="3079" max="3079" width="10.453125" customWidth="1"/>
    <col min="3329" max="3330" width="12.36328125" customWidth="1"/>
    <col min="3331" max="3331" width="12" customWidth="1"/>
    <col min="3332" max="3332" width="11.7265625" customWidth="1"/>
    <col min="3333" max="3334" width="12.36328125" customWidth="1"/>
    <col min="3335" max="3335" width="10.453125" customWidth="1"/>
    <col min="3585" max="3586" width="12.36328125" customWidth="1"/>
    <col min="3587" max="3587" width="12" customWidth="1"/>
    <col min="3588" max="3588" width="11.7265625" customWidth="1"/>
    <col min="3589" max="3590" width="12.36328125" customWidth="1"/>
    <col min="3591" max="3591" width="10.453125" customWidth="1"/>
    <col min="3841" max="3842" width="12.36328125" customWidth="1"/>
    <col min="3843" max="3843" width="12" customWidth="1"/>
    <col min="3844" max="3844" width="11.7265625" customWidth="1"/>
    <col min="3845" max="3846" width="12.36328125" customWidth="1"/>
    <col min="3847" max="3847" width="10.453125" customWidth="1"/>
    <col min="4097" max="4098" width="12.36328125" customWidth="1"/>
    <col min="4099" max="4099" width="12" customWidth="1"/>
    <col min="4100" max="4100" width="11.7265625" customWidth="1"/>
    <col min="4101" max="4102" width="12.36328125" customWidth="1"/>
    <col min="4103" max="4103" width="10.453125" customWidth="1"/>
    <col min="4353" max="4354" width="12.36328125" customWidth="1"/>
    <col min="4355" max="4355" width="12" customWidth="1"/>
    <col min="4356" max="4356" width="11.7265625" customWidth="1"/>
    <col min="4357" max="4358" width="12.36328125" customWidth="1"/>
    <col min="4359" max="4359" width="10.453125" customWidth="1"/>
    <col min="4609" max="4610" width="12.36328125" customWidth="1"/>
    <col min="4611" max="4611" width="12" customWidth="1"/>
    <col min="4612" max="4612" width="11.7265625" customWidth="1"/>
    <col min="4613" max="4614" width="12.36328125" customWidth="1"/>
    <col min="4615" max="4615" width="10.453125" customWidth="1"/>
    <col min="4865" max="4866" width="12.36328125" customWidth="1"/>
    <col min="4867" max="4867" width="12" customWidth="1"/>
    <col min="4868" max="4868" width="11.7265625" customWidth="1"/>
    <col min="4869" max="4870" width="12.36328125" customWidth="1"/>
    <col min="4871" max="4871" width="10.453125" customWidth="1"/>
    <col min="5121" max="5122" width="12.36328125" customWidth="1"/>
    <col min="5123" max="5123" width="12" customWidth="1"/>
    <col min="5124" max="5124" width="11.7265625" customWidth="1"/>
    <col min="5125" max="5126" width="12.36328125" customWidth="1"/>
    <col min="5127" max="5127" width="10.453125" customWidth="1"/>
    <col min="5377" max="5378" width="12.36328125" customWidth="1"/>
    <col min="5379" max="5379" width="12" customWidth="1"/>
    <col min="5380" max="5380" width="11.7265625" customWidth="1"/>
    <col min="5381" max="5382" width="12.36328125" customWidth="1"/>
    <col min="5383" max="5383" width="10.453125" customWidth="1"/>
    <col min="5633" max="5634" width="12.36328125" customWidth="1"/>
    <col min="5635" max="5635" width="12" customWidth="1"/>
    <col min="5636" max="5636" width="11.7265625" customWidth="1"/>
    <col min="5637" max="5638" width="12.36328125" customWidth="1"/>
    <col min="5639" max="5639" width="10.453125" customWidth="1"/>
    <col min="5889" max="5890" width="12.36328125" customWidth="1"/>
    <col min="5891" max="5891" width="12" customWidth="1"/>
    <col min="5892" max="5892" width="11.7265625" customWidth="1"/>
    <col min="5893" max="5894" width="12.36328125" customWidth="1"/>
    <col min="5895" max="5895" width="10.453125" customWidth="1"/>
    <col min="6145" max="6146" width="12.36328125" customWidth="1"/>
    <col min="6147" max="6147" width="12" customWidth="1"/>
    <col min="6148" max="6148" width="11.7265625" customWidth="1"/>
    <col min="6149" max="6150" width="12.36328125" customWidth="1"/>
    <col min="6151" max="6151" width="10.453125" customWidth="1"/>
    <col min="6401" max="6402" width="12.36328125" customWidth="1"/>
    <col min="6403" max="6403" width="12" customWidth="1"/>
    <col min="6404" max="6404" width="11.7265625" customWidth="1"/>
    <col min="6405" max="6406" width="12.36328125" customWidth="1"/>
    <col min="6407" max="6407" width="10.453125" customWidth="1"/>
    <col min="6657" max="6658" width="12.36328125" customWidth="1"/>
    <col min="6659" max="6659" width="12" customWidth="1"/>
    <col min="6660" max="6660" width="11.7265625" customWidth="1"/>
    <col min="6661" max="6662" width="12.36328125" customWidth="1"/>
    <col min="6663" max="6663" width="10.453125" customWidth="1"/>
    <col min="6913" max="6914" width="12.36328125" customWidth="1"/>
    <col min="6915" max="6915" width="12" customWidth="1"/>
    <col min="6916" max="6916" width="11.7265625" customWidth="1"/>
    <col min="6917" max="6918" width="12.36328125" customWidth="1"/>
    <col min="6919" max="6919" width="10.453125" customWidth="1"/>
    <col min="7169" max="7170" width="12.36328125" customWidth="1"/>
    <col min="7171" max="7171" width="12" customWidth="1"/>
    <col min="7172" max="7172" width="11.7265625" customWidth="1"/>
    <col min="7173" max="7174" width="12.36328125" customWidth="1"/>
    <col min="7175" max="7175" width="10.453125" customWidth="1"/>
    <col min="7425" max="7426" width="12.36328125" customWidth="1"/>
    <col min="7427" max="7427" width="12" customWidth="1"/>
    <col min="7428" max="7428" width="11.7265625" customWidth="1"/>
    <col min="7429" max="7430" width="12.36328125" customWidth="1"/>
    <col min="7431" max="7431" width="10.453125" customWidth="1"/>
    <col min="7681" max="7682" width="12.36328125" customWidth="1"/>
    <col min="7683" max="7683" width="12" customWidth="1"/>
    <col min="7684" max="7684" width="11.7265625" customWidth="1"/>
    <col min="7685" max="7686" width="12.36328125" customWidth="1"/>
    <col min="7687" max="7687" width="10.453125" customWidth="1"/>
    <col min="7937" max="7938" width="12.36328125" customWidth="1"/>
    <col min="7939" max="7939" width="12" customWidth="1"/>
    <col min="7940" max="7940" width="11.7265625" customWidth="1"/>
    <col min="7941" max="7942" width="12.36328125" customWidth="1"/>
    <col min="7943" max="7943" width="10.453125" customWidth="1"/>
    <col min="8193" max="8194" width="12.36328125" customWidth="1"/>
    <col min="8195" max="8195" width="12" customWidth="1"/>
    <col min="8196" max="8196" width="11.7265625" customWidth="1"/>
    <col min="8197" max="8198" width="12.36328125" customWidth="1"/>
    <col min="8199" max="8199" width="10.453125" customWidth="1"/>
    <col min="8449" max="8450" width="12.36328125" customWidth="1"/>
    <col min="8451" max="8451" width="12" customWidth="1"/>
    <col min="8452" max="8452" width="11.7265625" customWidth="1"/>
    <col min="8453" max="8454" width="12.36328125" customWidth="1"/>
    <col min="8455" max="8455" width="10.453125" customWidth="1"/>
    <col min="8705" max="8706" width="12.36328125" customWidth="1"/>
    <col min="8707" max="8707" width="12" customWidth="1"/>
    <col min="8708" max="8708" width="11.7265625" customWidth="1"/>
    <col min="8709" max="8710" width="12.36328125" customWidth="1"/>
    <col min="8711" max="8711" width="10.453125" customWidth="1"/>
    <col min="8961" max="8962" width="12.36328125" customWidth="1"/>
    <col min="8963" max="8963" width="12" customWidth="1"/>
    <col min="8964" max="8964" width="11.7265625" customWidth="1"/>
    <col min="8965" max="8966" width="12.36328125" customWidth="1"/>
    <col min="8967" max="8967" width="10.453125" customWidth="1"/>
    <col min="9217" max="9218" width="12.36328125" customWidth="1"/>
    <col min="9219" max="9219" width="12" customWidth="1"/>
    <col min="9220" max="9220" width="11.7265625" customWidth="1"/>
    <col min="9221" max="9222" width="12.36328125" customWidth="1"/>
    <col min="9223" max="9223" width="10.453125" customWidth="1"/>
    <col min="9473" max="9474" width="12.36328125" customWidth="1"/>
    <col min="9475" max="9475" width="12" customWidth="1"/>
    <col min="9476" max="9476" width="11.7265625" customWidth="1"/>
    <col min="9477" max="9478" width="12.36328125" customWidth="1"/>
    <col min="9479" max="9479" width="10.453125" customWidth="1"/>
    <col min="9729" max="9730" width="12.36328125" customWidth="1"/>
    <col min="9731" max="9731" width="12" customWidth="1"/>
    <col min="9732" max="9732" width="11.7265625" customWidth="1"/>
    <col min="9733" max="9734" width="12.36328125" customWidth="1"/>
    <col min="9735" max="9735" width="10.453125" customWidth="1"/>
    <col min="9985" max="9986" width="12.36328125" customWidth="1"/>
    <col min="9987" max="9987" width="12" customWidth="1"/>
    <col min="9988" max="9988" width="11.7265625" customWidth="1"/>
    <col min="9989" max="9990" width="12.36328125" customWidth="1"/>
    <col min="9991" max="9991" width="10.453125" customWidth="1"/>
    <col min="10241" max="10242" width="12.36328125" customWidth="1"/>
    <col min="10243" max="10243" width="12" customWidth="1"/>
    <col min="10244" max="10244" width="11.7265625" customWidth="1"/>
    <col min="10245" max="10246" width="12.36328125" customWidth="1"/>
    <col min="10247" max="10247" width="10.453125" customWidth="1"/>
    <col min="10497" max="10498" width="12.36328125" customWidth="1"/>
    <col min="10499" max="10499" width="12" customWidth="1"/>
    <col min="10500" max="10500" width="11.7265625" customWidth="1"/>
    <col min="10501" max="10502" width="12.36328125" customWidth="1"/>
    <col min="10503" max="10503" width="10.453125" customWidth="1"/>
    <col min="10753" max="10754" width="12.36328125" customWidth="1"/>
    <col min="10755" max="10755" width="12" customWidth="1"/>
    <col min="10756" max="10756" width="11.7265625" customWidth="1"/>
    <col min="10757" max="10758" width="12.36328125" customWidth="1"/>
    <col min="10759" max="10759" width="10.453125" customWidth="1"/>
    <col min="11009" max="11010" width="12.36328125" customWidth="1"/>
    <col min="11011" max="11011" width="12" customWidth="1"/>
    <col min="11012" max="11012" width="11.7265625" customWidth="1"/>
    <col min="11013" max="11014" width="12.36328125" customWidth="1"/>
    <col min="11015" max="11015" width="10.453125" customWidth="1"/>
    <col min="11265" max="11266" width="12.36328125" customWidth="1"/>
    <col min="11267" max="11267" width="12" customWidth="1"/>
    <col min="11268" max="11268" width="11.7265625" customWidth="1"/>
    <col min="11269" max="11270" width="12.36328125" customWidth="1"/>
    <col min="11271" max="11271" width="10.453125" customWidth="1"/>
    <col min="11521" max="11522" width="12.36328125" customWidth="1"/>
    <col min="11523" max="11523" width="12" customWidth="1"/>
    <col min="11524" max="11524" width="11.7265625" customWidth="1"/>
    <col min="11525" max="11526" width="12.36328125" customWidth="1"/>
    <col min="11527" max="11527" width="10.453125" customWidth="1"/>
    <col min="11777" max="11778" width="12.36328125" customWidth="1"/>
    <col min="11779" max="11779" width="12" customWidth="1"/>
    <col min="11780" max="11780" width="11.7265625" customWidth="1"/>
    <col min="11781" max="11782" width="12.36328125" customWidth="1"/>
    <col min="11783" max="11783" width="10.453125" customWidth="1"/>
    <col min="12033" max="12034" width="12.36328125" customWidth="1"/>
    <col min="12035" max="12035" width="12" customWidth="1"/>
    <col min="12036" max="12036" width="11.7265625" customWidth="1"/>
    <col min="12037" max="12038" width="12.36328125" customWidth="1"/>
    <col min="12039" max="12039" width="10.453125" customWidth="1"/>
    <col min="12289" max="12290" width="12.36328125" customWidth="1"/>
    <col min="12291" max="12291" width="12" customWidth="1"/>
    <col min="12292" max="12292" width="11.7265625" customWidth="1"/>
    <col min="12293" max="12294" width="12.36328125" customWidth="1"/>
    <col min="12295" max="12295" width="10.453125" customWidth="1"/>
    <col min="12545" max="12546" width="12.36328125" customWidth="1"/>
    <col min="12547" max="12547" width="12" customWidth="1"/>
    <col min="12548" max="12548" width="11.7265625" customWidth="1"/>
    <col min="12549" max="12550" width="12.36328125" customWidth="1"/>
    <col min="12551" max="12551" width="10.453125" customWidth="1"/>
    <col min="12801" max="12802" width="12.36328125" customWidth="1"/>
    <col min="12803" max="12803" width="12" customWidth="1"/>
    <col min="12804" max="12804" width="11.7265625" customWidth="1"/>
    <col min="12805" max="12806" width="12.36328125" customWidth="1"/>
    <col min="12807" max="12807" width="10.453125" customWidth="1"/>
    <col min="13057" max="13058" width="12.36328125" customWidth="1"/>
    <col min="13059" max="13059" width="12" customWidth="1"/>
    <col min="13060" max="13060" width="11.7265625" customWidth="1"/>
    <col min="13061" max="13062" width="12.36328125" customWidth="1"/>
    <col min="13063" max="13063" width="10.453125" customWidth="1"/>
    <col min="13313" max="13314" width="12.36328125" customWidth="1"/>
    <col min="13315" max="13315" width="12" customWidth="1"/>
    <col min="13316" max="13316" width="11.7265625" customWidth="1"/>
    <col min="13317" max="13318" width="12.36328125" customWidth="1"/>
    <col min="13319" max="13319" width="10.453125" customWidth="1"/>
    <col min="13569" max="13570" width="12.36328125" customWidth="1"/>
    <col min="13571" max="13571" width="12" customWidth="1"/>
    <col min="13572" max="13572" width="11.7265625" customWidth="1"/>
    <col min="13573" max="13574" width="12.36328125" customWidth="1"/>
    <col min="13575" max="13575" width="10.453125" customWidth="1"/>
    <col min="13825" max="13826" width="12.36328125" customWidth="1"/>
    <col min="13827" max="13827" width="12" customWidth="1"/>
    <col min="13828" max="13828" width="11.7265625" customWidth="1"/>
    <col min="13829" max="13830" width="12.36328125" customWidth="1"/>
    <col min="13831" max="13831" width="10.453125" customWidth="1"/>
    <col min="14081" max="14082" width="12.36328125" customWidth="1"/>
    <col min="14083" max="14083" width="12" customWidth="1"/>
    <col min="14084" max="14084" width="11.7265625" customWidth="1"/>
    <col min="14085" max="14086" width="12.36328125" customWidth="1"/>
    <col min="14087" max="14087" width="10.453125" customWidth="1"/>
    <col min="14337" max="14338" width="12.36328125" customWidth="1"/>
    <col min="14339" max="14339" width="12" customWidth="1"/>
    <col min="14340" max="14340" width="11.7265625" customWidth="1"/>
    <col min="14341" max="14342" width="12.36328125" customWidth="1"/>
    <col min="14343" max="14343" width="10.453125" customWidth="1"/>
    <col min="14593" max="14594" width="12.36328125" customWidth="1"/>
    <col min="14595" max="14595" width="12" customWidth="1"/>
    <col min="14596" max="14596" width="11.7265625" customWidth="1"/>
    <col min="14597" max="14598" width="12.36328125" customWidth="1"/>
    <col min="14599" max="14599" width="10.453125" customWidth="1"/>
    <col min="14849" max="14850" width="12.36328125" customWidth="1"/>
    <col min="14851" max="14851" width="12" customWidth="1"/>
    <col min="14852" max="14852" width="11.7265625" customWidth="1"/>
    <col min="14853" max="14854" width="12.36328125" customWidth="1"/>
    <col min="14855" max="14855" width="10.453125" customWidth="1"/>
    <col min="15105" max="15106" width="12.36328125" customWidth="1"/>
    <col min="15107" max="15107" width="12" customWidth="1"/>
    <col min="15108" max="15108" width="11.7265625" customWidth="1"/>
    <col min="15109" max="15110" width="12.36328125" customWidth="1"/>
    <col min="15111" max="15111" width="10.453125" customWidth="1"/>
    <col min="15361" max="15362" width="12.36328125" customWidth="1"/>
    <col min="15363" max="15363" width="12" customWidth="1"/>
    <col min="15364" max="15364" width="11.7265625" customWidth="1"/>
    <col min="15365" max="15366" width="12.36328125" customWidth="1"/>
    <col min="15367" max="15367" width="10.453125" customWidth="1"/>
    <col min="15617" max="15618" width="12.36328125" customWidth="1"/>
    <col min="15619" max="15619" width="12" customWidth="1"/>
    <col min="15620" max="15620" width="11.7265625" customWidth="1"/>
    <col min="15621" max="15622" width="12.36328125" customWidth="1"/>
    <col min="15623" max="15623" width="10.453125" customWidth="1"/>
    <col min="15873" max="15874" width="12.36328125" customWidth="1"/>
    <col min="15875" max="15875" width="12" customWidth="1"/>
    <col min="15876" max="15876" width="11.7265625" customWidth="1"/>
    <col min="15877" max="15878" width="12.36328125" customWidth="1"/>
    <col min="15879" max="15879" width="10.453125" customWidth="1"/>
    <col min="16129" max="16130" width="12.36328125" customWidth="1"/>
    <col min="16131" max="16131" width="12" customWidth="1"/>
    <col min="16132" max="16132" width="11.7265625" customWidth="1"/>
    <col min="16133" max="16134" width="12.36328125" customWidth="1"/>
    <col min="16135" max="16135" width="10.453125" customWidth="1"/>
  </cols>
  <sheetData>
    <row r="1" spans="1:9" s="22" customFormat="1" ht="24" customHeight="1">
      <c r="A1" s="427" t="s">
        <v>463</v>
      </c>
      <c r="B1" s="172"/>
      <c r="C1" s="172"/>
      <c r="F1" s="114"/>
      <c r="I1" s="433"/>
    </row>
    <row r="2" spans="1:9" ht="11" customHeight="1" thickBot="1">
      <c r="C2" s="31"/>
      <c r="F2" s="575" t="s">
        <v>464</v>
      </c>
    </row>
    <row r="3" spans="1:9" ht="19" customHeight="1" thickBot="1">
      <c r="A3" s="425" t="s">
        <v>606</v>
      </c>
      <c r="B3" s="272" t="s">
        <v>465</v>
      </c>
      <c r="C3" s="273" t="s">
        <v>466</v>
      </c>
      <c r="D3" s="273" t="s">
        <v>467</v>
      </c>
      <c r="E3" s="273" t="s">
        <v>468</v>
      </c>
      <c r="F3" s="274" t="s">
        <v>469</v>
      </c>
    </row>
    <row r="4" spans="1:9" ht="19" customHeight="1">
      <c r="A4" s="424" t="s">
        <v>470</v>
      </c>
      <c r="B4" s="275">
        <v>72348</v>
      </c>
      <c r="C4" s="275">
        <v>72886</v>
      </c>
      <c r="D4" s="276">
        <v>73317</v>
      </c>
      <c r="E4" s="277">
        <v>73798</v>
      </c>
      <c r="F4" s="278">
        <v>74281</v>
      </c>
    </row>
    <row r="5" spans="1:9" ht="19" customHeight="1" thickBot="1">
      <c r="A5" s="701" t="s">
        <v>471</v>
      </c>
      <c r="B5" s="279">
        <v>0.8</v>
      </c>
      <c r="C5" s="280">
        <f>(1-B4/C4)*100</f>
        <v>0.738139011607164</v>
      </c>
      <c r="D5" s="280">
        <f>(1-C4/D4)*100</f>
        <v>0.58785820478197692</v>
      </c>
      <c r="E5" s="281">
        <f>(1-D4/E4)*100</f>
        <v>0.65177918100761678</v>
      </c>
      <c r="F5" s="282">
        <f>(1-E4/F4)*100</f>
        <v>0.65023357251517977</v>
      </c>
    </row>
    <row r="6" spans="1:9" ht="19" customHeight="1" thickBot="1">
      <c r="A6" s="423" t="s">
        <v>606</v>
      </c>
      <c r="B6" s="284" t="s">
        <v>472</v>
      </c>
      <c r="C6" s="285" t="s">
        <v>473</v>
      </c>
      <c r="D6" s="286" t="s">
        <v>474</v>
      </c>
      <c r="E6" s="286" t="s">
        <v>475</v>
      </c>
      <c r="F6" s="274" t="s">
        <v>476</v>
      </c>
    </row>
    <row r="7" spans="1:9" ht="19" customHeight="1">
      <c r="A7" s="424" t="s">
        <v>477</v>
      </c>
      <c r="B7" s="275">
        <v>74774</v>
      </c>
      <c r="C7" s="287">
        <v>75072</v>
      </c>
      <c r="D7" s="288">
        <v>75392</v>
      </c>
      <c r="E7" s="289">
        <v>75772</v>
      </c>
      <c r="F7" s="771">
        <v>76153</v>
      </c>
    </row>
    <row r="8" spans="1:9" ht="19" customHeight="1" thickBot="1">
      <c r="A8" s="573" t="s">
        <v>471</v>
      </c>
      <c r="B8" s="290">
        <f>(1-F4/B7)*100</f>
        <v>0.65932008452135316</v>
      </c>
      <c r="C8" s="280">
        <f>(1-B7/C7)*100</f>
        <v>0.39695225916454024</v>
      </c>
      <c r="D8" s="280">
        <f>(1-C7/D7)*100</f>
        <v>0.42444821731748572</v>
      </c>
      <c r="E8" s="281">
        <f>(1-D7/E7)*100</f>
        <v>0.5015045135406182</v>
      </c>
      <c r="F8" s="772">
        <f>(1-E7/F7)*100</f>
        <v>0.50030858928735711</v>
      </c>
    </row>
    <row r="9" spans="1:9" ht="19" customHeight="1">
      <c r="A9" s="291" t="s">
        <v>478</v>
      </c>
    </row>
    <row r="10" spans="1:9" ht="17.25" customHeight="1"/>
    <row r="11" spans="1:9" s="22" customFormat="1" ht="24" customHeight="1">
      <c r="A11" s="427" t="s">
        <v>479</v>
      </c>
      <c r="B11" s="773"/>
      <c r="C11" s="773"/>
      <c r="D11" s="315"/>
      <c r="F11" s="114"/>
      <c r="I11" s="313"/>
    </row>
    <row r="12" spans="1:9" ht="11" customHeight="1" thickBot="1">
      <c r="B12" s="170"/>
      <c r="F12" s="575" t="s">
        <v>480</v>
      </c>
      <c r="G12" s="31"/>
    </row>
    <row r="13" spans="1:9" ht="19" customHeight="1">
      <c r="A13" s="292" t="s">
        <v>239</v>
      </c>
      <c r="B13" s="434" t="s">
        <v>465</v>
      </c>
      <c r="C13" s="774" t="s">
        <v>481</v>
      </c>
      <c r="D13" s="774" t="s">
        <v>482</v>
      </c>
      <c r="E13" s="775" t="s">
        <v>483</v>
      </c>
      <c r="F13" s="776" t="s">
        <v>484</v>
      </c>
    </row>
    <row r="14" spans="1:9" ht="19" customHeight="1" thickBot="1">
      <c r="A14" s="293" t="s">
        <v>485</v>
      </c>
      <c r="B14" s="777">
        <v>3777</v>
      </c>
      <c r="C14" s="778">
        <v>3687</v>
      </c>
      <c r="D14" s="778">
        <v>3845</v>
      </c>
      <c r="E14" s="779">
        <v>3766</v>
      </c>
      <c r="F14" s="780">
        <v>3670</v>
      </c>
    </row>
    <row r="15" spans="1:9" ht="19" customHeight="1">
      <c r="A15" s="292" t="s">
        <v>239</v>
      </c>
      <c r="B15" s="781" t="s">
        <v>486</v>
      </c>
      <c r="C15" s="774" t="s">
        <v>487</v>
      </c>
      <c r="D15" s="774" t="s">
        <v>474</v>
      </c>
      <c r="E15" s="775" t="s">
        <v>475</v>
      </c>
      <c r="F15" s="435" t="s">
        <v>476</v>
      </c>
    </row>
    <row r="16" spans="1:9" ht="19" customHeight="1" thickBot="1">
      <c r="A16" s="294" t="s">
        <v>485</v>
      </c>
      <c r="B16" s="777">
        <v>3506</v>
      </c>
      <c r="C16" s="778">
        <v>3323</v>
      </c>
      <c r="D16" s="778">
        <v>3901</v>
      </c>
      <c r="E16" s="779">
        <v>3790</v>
      </c>
      <c r="F16" s="782">
        <v>3379</v>
      </c>
      <c r="G16" s="170"/>
    </row>
    <row r="17" spans="1:9" ht="19" customHeight="1">
      <c r="A17" s="291" t="s">
        <v>488</v>
      </c>
    </row>
    <row r="18" spans="1:9" ht="17.25" customHeight="1">
      <c r="B18" s="783"/>
      <c r="D18" s="783"/>
    </row>
    <row r="19" spans="1:9" s="22" customFormat="1" ht="24" customHeight="1">
      <c r="A19" s="427" t="s">
        <v>489</v>
      </c>
      <c r="D19" s="114"/>
      <c r="F19" s="316"/>
      <c r="I19" s="313"/>
    </row>
    <row r="20" spans="1:9" ht="11" customHeight="1" thickBot="1">
      <c r="A20" s="30"/>
      <c r="D20" s="2"/>
      <c r="E20" s="2"/>
      <c r="F20" s="295"/>
    </row>
    <row r="21" spans="1:9" ht="19" customHeight="1">
      <c r="A21" s="1100" t="s">
        <v>490</v>
      </c>
      <c r="B21" s="1102" t="s">
        <v>491</v>
      </c>
      <c r="C21" s="1103"/>
      <c r="D21" s="1104" t="s">
        <v>492</v>
      </c>
      <c r="E21" s="1105"/>
      <c r="F21" s="1104" t="s">
        <v>493</v>
      </c>
      <c r="G21" s="1106"/>
    </row>
    <row r="22" spans="1:9" ht="19" customHeight="1" thickBot="1">
      <c r="A22" s="1101"/>
      <c r="B22" s="1107" t="s">
        <v>13</v>
      </c>
      <c r="C22" s="1108"/>
      <c r="D22" s="1109" t="s">
        <v>494</v>
      </c>
      <c r="E22" s="1108"/>
      <c r="F22" s="1109" t="s">
        <v>495</v>
      </c>
      <c r="G22" s="1110"/>
    </row>
    <row r="23" spans="1:9" s="22" customFormat="1" ht="19" customHeight="1">
      <c r="A23" s="296" t="s">
        <v>496</v>
      </c>
      <c r="B23" s="1111">
        <v>514</v>
      </c>
      <c r="C23" s="1112"/>
      <c r="D23" s="1113">
        <v>28843</v>
      </c>
      <c r="E23" s="1114"/>
      <c r="F23" s="1115">
        <f t="shared" ref="F23:F30" si="0">(+B23*1000000)/(D23*100)</f>
        <v>178.20615053912562</v>
      </c>
      <c r="G23" s="1116"/>
    </row>
    <row r="24" spans="1:9" s="22" customFormat="1" ht="19" customHeight="1">
      <c r="A24" s="297" t="s">
        <v>497</v>
      </c>
      <c r="B24" s="1111">
        <v>518</v>
      </c>
      <c r="C24" s="1112"/>
      <c r="D24" s="1113">
        <v>28803</v>
      </c>
      <c r="E24" s="1114"/>
      <c r="F24" s="1115">
        <f t="shared" si="0"/>
        <v>179.8423775301184</v>
      </c>
      <c r="G24" s="1116"/>
    </row>
    <row r="25" spans="1:9" s="22" customFormat="1" ht="19" customHeight="1">
      <c r="A25" s="297" t="s">
        <v>498</v>
      </c>
      <c r="B25" s="1111">
        <v>521</v>
      </c>
      <c r="C25" s="1112"/>
      <c r="D25" s="1113">
        <v>29198</v>
      </c>
      <c r="E25" s="1114"/>
      <c r="F25" s="1115">
        <f t="shared" si="0"/>
        <v>178.43687923830399</v>
      </c>
      <c r="G25" s="1116"/>
    </row>
    <row r="26" spans="1:9" s="22" customFormat="1" ht="19" customHeight="1">
      <c r="A26" s="297" t="s">
        <v>499</v>
      </c>
      <c r="B26" s="1111">
        <v>525</v>
      </c>
      <c r="C26" s="1112"/>
      <c r="D26" s="1113">
        <v>29600</v>
      </c>
      <c r="E26" s="1114"/>
      <c r="F26" s="1115">
        <f t="shared" si="0"/>
        <v>177.36486486486487</v>
      </c>
      <c r="G26" s="1116"/>
    </row>
    <row r="27" spans="1:9" s="22" customFormat="1" ht="19" customHeight="1">
      <c r="A27" s="298" t="s">
        <v>500</v>
      </c>
      <c r="B27" s="1117">
        <v>529</v>
      </c>
      <c r="C27" s="1118"/>
      <c r="D27" s="1119">
        <v>29932</v>
      </c>
      <c r="E27" s="1119"/>
      <c r="F27" s="1120">
        <f t="shared" si="0"/>
        <v>176.73393024188161</v>
      </c>
      <c r="G27" s="1121"/>
    </row>
    <row r="28" spans="1:9" s="22" customFormat="1" ht="19" customHeight="1">
      <c r="A28" s="298" t="s">
        <v>501</v>
      </c>
      <c r="B28" s="1122">
        <v>532</v>
      </c>
      <c r="C28" s="1053"/>
      <c r="D28" s="1123">
        <v>30386</v>
      </c>
      <c r="E28" s="1053"/>
      <c r="F28" s="1120">
        <f t="shared" si="0"/>
        <v>175.08062923714868</v>
      </c>
      <c r="G28" s="1124"/>
    </row>
    <row r="29" spans="1:9" s="22" customFormat="1" ht="19" customHeight="1">
      <c r="A29" s="298" t="s">
        <v>502</v>
      </c>
      <c r="B29" s="1122">
        <v>535</v>
      </c>
      <c r="C29" s="1053"/>
      <c r="D29" s="1123">
        <v>30845</v>
      </c>
      <c r="E29" s="1053"/>
      <c r="F29" s="1120">
        <f t="shared" si="0"/>
        <v>173.44788458421138</v>
      </c>
      <c r="G29" s="1124"/>
    </row>
    <row r="30" spans="1:9" s="22" customFormat="1" ht="19" customHeight="1">
      <c r="A30" s="299" t="s">
        <v>503</v>
      </c>
      <c r="B30" s="1125">
        <v>538</v>
      </c>
      <c r="C30" s="1032"/>
      <c r="D30" s="1113">
        <v>31331</v>
      </c>
      <c r="E30" s="1032"/>
      <c r="F30" s="1115">
        <f t="shared" si="0"/>
        <v>171.7149149404743</v>
      </c>
      <c r="G30" s="1126"/>
    </row>
    <row r="31" spans="1:9" s="22" customFormat="1" ht="19" customHeight="1">
      <c r="A31" s="300" t="s">
        <v>504</v>
      </c>
      <c r="B31" s="1127">
        <v>541</v>
      </c>
      <c r="C31" s="1037"/>
      <c r="D31" s="1128">
        <v>32136</v>
      </c>
      <c r="E31" s="1037"/>
      <c r="F31" s="1129">
        <f>(+B31*1000000)/(D31*100)</f>
        <v>168.34702514314165</v>
      </c>
      <c r="G31" s="1130"/>
    </row>
    <row r="32" spans="1:9" s="22" customFormat="1" ht="19" customHeight="1">
      <c r="A32" s="299" t="s">
        <v>505</v>
      </c>
      <c r="B32" s="1125">
        <v>543</v>
      </c>
      <c r="C32" s="1032"/>
      <c r="D32" s="1113">
        <v>32539</v>
      </c>
      <c r="E32" s="1032"/>
      <c r="F32" s="1115">
        <f>(+B32*1000000)/(D32*100)</f>
        <v>166.87667107163711</v>
      </c>
      <c r="G32" s="1126"/>
    </row>
    <row r="33" spans="1:9" s="22" customFormat="1" ht="20.149999999999999" customHeight="1" thickBot="1">
      <c r="A33" s="784" t="s">
        <v>537</v>
      </c>
      <c r="B33" s="1094">
        <v>546</v>
      </c>
      <c r="C33" s="1095"/>
      <c r="D33" s="1096">
        <v>32975</v>
      </c>
      <c r="E33" s="1097"/>
      <c r="F33" s="1098">
        <f>(+B33*1000000)/(D33*100)</f>
        <v>165.57998483699774</v>
      </c>
      <c r="G33" s="1099"/>
    </row>
    <row r="34" spans="1:9" s="22" customFormat="1" ht="19" customHeight="1">
      <c r="A34" s="291" t="s">
        <v>605</v>
      </c>
      <c r="B34"/>
      <c r="C34"/>
      <c r="D34"/>
      <c r="E34"/>
      <c r="F34"/>
      <c r="G34"/>
    </row>
    <row r="35" spans="1:9" ht="19" customHeight="1">
      <c r="A35" s="291" t="s">
        <v>506</v>
      </c>
    </row>
    <row r="36" spans="1:9" ht="19" customHeight="1">
      <c r="A36" s="291" t="s">
        <v>507</v>
      </c>
    </row>
    <row r="37" spans="1:9" ht="17.25" customHeight="1">
      <c r="A37" s="291"/>
    </row>
    <row r="38" spans="1:9" s="22" customFormat="1" ht="24" customHeight="1">
      <c r="A38" s="427" t="s">
        <v>508</v>
      </c>
      <c r="B38" s="317"/>
      <c r="C38" s="317"/>
      <c r="D38" s="114"/>
      <c r="I38" s="313"/>
    </row>
    <row r="39" spans="1:9" ht="11" customHeight="1" thickBot="1">
      <c r="C39" s="32"/>
      <c r="D39" s="32"/>
      <c r="E39" s="301"/>
      <c r="H39" s="576" t="s">
        <v>509</v>
      </c>
    </row>
    <row r="40" spans="1:9" ht="19" customHeight="1">
      <c r="A40" s="1135" t="s">
        <v>510</v>
      </c>
      <c r="B40" s="1137" t="s">
        <v>511</v>
      </c>
      <c r="C40" s="1138"/>
      <c r="D40" s="1139"/>
      <c r="E40" s="1135" t="s">
        <v>512</v>
      </c>
      <c r="F40" s="1137" t="s">
        <v>511</v>
      </c>
      <c r="G40" s="1138"/>
      <c r="H40" s="1139"/>
    </row>
    <row r="41" spans="1:9" ht="19" customHeight="1" thickBot="1">
      <c r="A41" s="1136"/>
      <c r="B41" s="302" t="s">
        <v>513</v>
      </c>
      <c r="C41" s="1140" t="s">
        <v>514</v>
      </c>
      <c r="D41" s="1141"/>
      <c r="E41" s="1136"/>
      <c r="F41" s="303" t="s">
        <v>513</v>
      </c>
      <c r="G41" s="1140" t="s">
        <v>514</v>
      </c>
      <c r="H41" s="1141"/>
    </row>
    <row r="42" spans="1:9" ht="19" customHeight="1">
      <c r="A42" s="1142" t="s">
        <v>515</v>
      </c>
      <c r="B42" s="1144">
        <v>63024</v>
      </c>
      <c r="C42" s="1131">
        <v>5505209</v>
      </c>
      <c r="D42" s="1132"/>
      <c r="E42" s="1146" t="s">
        <v>516</v>
      </c>
      <c r="F42" s="1144">
        <v>58517</v>
      </c>
      <c r="G42" s="1131">
        <v>4701874</v>
      </c>
      <c r="H42" s="1132"/>
    </row>
    <row r="43" spans="1:9" ht="19" customHeight="1">
      <c r="A43" s="1143"/>
      <c r="B43" s="1145"/>
      <c r="C43" s="1133">
        <v>-87.4</v>
      </c>
      <c r="D43" s="1134"/>
      <c r="E43" s="1147"/>
      <c r="F43" s="1145"/>
      <c r="G43" s="1133">
        <v>-80.400000000000006</v>
      </c>
      <c r="H43" s="1134"/>
    </row>
    <row r="44" spans="1:9" ht="19" customHeight="1">
      <c r="A44" s="1142" t="s">
        <v>517</v>
      </c>
      <c r="B44" s="1144">
        <v>56504</v>
      </c>
      <c r="C44" s="1131">
        <v>4761906</v>
      </c>
      <c r="D44" s="1132"/>
      <c r="E44" s="1146" t="s">
        <v>518</v>
      </c>
      <c r="F44" s="1144">
        <v>50660</v>
      </c>
      <c r="G44" s="1131">
        <v>4350654</v>
      </c>
      <c r="H44" s="1132"/>
    </row>
    <row r="45" spans="1:9" ht="19" customHeight="1">
      <c r="A45" s="1143"/>
      <c r="B45" s="1145"/>
      <c r="C45" s="1133">
        <v>-84.3</v>
      </c>
      <c r="D45" s="1134"/>
      <c r="E45" s="1147"/>
      <c r="F45" s="1145"/>
      <c r="G45" s="1133">
        <v>-85.9</v>
      </c>
      <c r="H45" s="1134"/>
    </row>
    <row r="46" spans="1:9" ht="19" customHeight="1">
      <c r="A46" s="1150" t="s">
        <v>519</v>
      </c>
      <c r="B46" s="1151">
        <v>57357</v>
      </c>
      <c r="C46" s="1152">
        <v>4719118</v>
      </c>
      <c r="D46" s="1153"/>
      <c r="E46" s="1154" t="s">
        <v>520</v>
      </c>
      <c r="F46" s="1151">
        <v>48039</v>
      </c>
      <c r="G46" s="1131">
        <v>4097982</v>
      </c>
      <c r="H46" s="1132"/>
    </row>
    <row r="47" spans="1:9" ht="19" customHeight="1">
      <c r="A47" s="1150"/>
      <c r="B47" s="1151"/>
      <c r="C47" s="1148">
        <v>-82.3</v>
      </c>
      <c r="D47" s="1149"/>
      <c r="E47" s="1154"/>
      <c r="F47" s="1151"/>
      <c r="G47" s="1133">
        <v>-85.3</v>
      </c>
      <c r="H47" s="1134"/>
    </row>
    <row r="48" spans="1:9" ht="19" customHeight="1">
      <c r="A48" s="1142" t="s">
        <v>521</v>
      </c>
      <c r="B48" s="1144">
        <v>61981</v>
      </c>
      <c r="C48" s="1131">
        <v>5108258</v>
      </c>
      <c r="D48" s="1132"/>
      <c r="E48" s="1146" t="s">
        <v>522</v>
      </c>
      <c r="F48" s="1144">
        <v>50154</v>
      </c>
      <c r="G48" s="1131">
        <v>4354355</v>
      </c>
      <c r="H48" s="1132"/>
    </row>
    <row r="49" spans="1:8" ht="19" customHeight="1">
      <c r="A49" s="1150"/>
      <c r="B49" s="1151"/>
      <c r="C49" s="1148">
        <v>-80.959999999999994</v>
      </c>
      <c r="D49" s="1149"/>
      <c r="E49" s="1154"/>
      <c r="F49" s="1151"/>
      <c r="G49" s="1148">
        <v>-86.8</v>
      </c>
      <c r="H49" s="1149"/>
    </row>
    <row r="50" spans="1:8" ht="19" customHeight="1">
      <c r="A50" s="1142" t="s">
        <v>523</v>
      </c>
      <c r="B50" s="1144">
        <v>59617</v>
      </c>
      <c r="C50" s="1131">
        <v>4803214</v>
      </c>
      <c r="D50" s="1132"/>
      <c r="E50" s="1146" t="s">
        <v>524</v>
      </c>
      <c r="F50" s="1144">
        <v>52138</v>
      </c>
      <c r="G50" s="1131">
        <v>4424289</v>
      </c>
      <c r="H50" s="1132"/>
    </row>
    <row r="51" spans="1:8" ht="19" customHeight="1" thickBot="1">
      <c r="A51" s="1136"/>
      <c r="B51" s="1157"/>
      <c r="C51" s="1155">
        <v>-80.599999999999994</v>
      </c>
      <c r="D51" s="1156"/>
      <c r="E51" s="1158"/>
      <c r="F51" s="1157"/>
      <c r="G51" s="1155">
        <v>-84.9</v>
      </c>
      <c r="H51" s="1156"/>
    </row>
    <row r="52" spans="1:8" ht="19" customHeight="1">
      <c r="A52" s="291" t="s">
        <v>525</v>
      </c>
      <c r="B52" s="170"/>
      <c r="C52" s="170"/>
      <c r="D52" s="170"/>
      <c r="E52" s="170"/>
      <c r="F52" s="170"/>
      <c r="G52" s="170"/>
      <c r="H52" s="170"/>
    </row>
    <row r="53" spans="1:8" s="170" customFormat="1" ht="19" customHeight="1">
      <c r="A53" s="291" t="s">
        <v>526</v>
      </c>
    </row>
    <row r="54" spans="1:8" s="170" customFormat="1" ht="19" customHeight="1">
      <c r="A54" s="291" t="s">
        <v>527</v>
      </c>
    </row>
  </sheetData>
  <mergeCells count="86">
    <mergeCell ref="G50:H50"/>
    <mergeCell ref="C51:D51"/>
    <mergeCell ref="G51:H51"/>
    <mergeCell ref="A48:A49"/>
    <mergeCell ref="B48:B49"/>
    <mergeCell ref="C48:D48"/>
    <mergeCell ref="E48:E49"/>
    <mergeCell ref="F48:F49"/>
    <mergeCell ref="G48:H48"/>
    <mergeCell ref="C49:D49"/>
    <mergeCell ref="G49:H49"/>
    <mergeCell ref="A50:A51"/>
    <mergeCell ref="B50:B51"/>
    <mergeCell ref="C50:D50"/>
    <mergeCell ref="E50:E51"/>
    <mergeCell ref="F50:F51"/>
    <mergeCell ref="G46:H46"/>
    <mergeCell ref="C47:D47"/>
    <mergeCell ref="G47:H47"/>
    <mergeCell ref="A44:A45"/>
    <mergeCell ref="B44:B45"/>
    <mergeCell ref="C44:D44"/>
    <mergeCell ref="E44:E45"/>
    <mergeCell ref="F44:F45"/>
    <mergeCell ref="G44:H44"/>
    <mergeCell ref="C45:D45"/>
    <mergeCell ref="G45:H45"/>
    <mergeCell ref="A46:A47"/>
    <mergeCell ref="B46:B47"/>
    <mergeCell ref="C46:D46"/>
    <mergeCell ref="E46:E47"/>
    <mergeCell ref="F46:F47"/>
    <mergeCell ref="G42:H42"/>
    <mergeCell ref="C43:D43"/>
    <mergeCell ref="G43:H43"/>
    <mergeCell ref="A40:A41"/>
    <mergeCell ref="B40:D40"/>
    <mergeCell ref="E40:E41"/>
    <mergeCell ref="F40:H40"/>
    <mergeCell ref="C41:D41"/>
    <mergeCell ref="G41:H41"/>
    <mergeCell ref="A42:A43"/>
    <mergeCell ref="B42:B43"/>
    <mergeCell ref="C42:D42"/>
    <mergeCell ref="E42:E43"/>
    <mergeCell ref="F42:F43"/>
    <mergeCell ref="B31:C31"/>
    <mergeCell ref="D31:E31"/>
    <mergeCell ref="F31:G31"/>
    <mergeCell ref="B32:C32"/>
    <mergeCell ref="D32:E32"/>
    <mergeCell ref="F32:G32"/>
    <mergeCell ref="B29:C29"/>
    <mergeCell ref="D29:E29"/>
    <mergeCell ref="F29:G29"/>
    <mergeCell ref="B30:C30"/>
    <mergeCell ref="D30:E30"/>
    <mergeCell ref="F30:G30"/>
    <mergeCell ref="B27:C27"/>
    <mergeCell ref="D27:E27"/>
    <mergeCell ref="F27:G27"/>
    <mergeCell ref="B28:C28"/>
    <mergeCell ref="D28:E28"/>
    <mergeCell ref="F28:G28"/>
    <mergeCell ref="B25:C25"/>
    <mergeCell ref="D25:E25"/>
    <mergeCell ref="F25:G25"/>
    <mergeCell ref="B26:C26"/>
    <mergeCell ref="D26:E26"/>
    <mergeCell ref="F26:G26"/>
    <mergeCell ref="B33:C33"/>
    <mergeCell ref="D33:E33"/>
    <mergeCell ref="F33:G33"/>
    <mergeCell ref="A21:A22"/>
    <mergeCell ref="B21:C21"/>
    <mergeCell ref="D21:E21"/>
    <mergeCell ref="F21:G21"/>
    <mergeCell ref="B22:C22"/>
    <mergeCell ref="D22:E22"/>
    <mergeCell ref="F22:G22"/>
    <mergeCell ref="B23:C23"/>
    <mergeCell ref="D23:E23"/>
    <mergeCell ref="F23:G23"/>
    <mergeCell ref="B24:C24"/>
    <mergeCell ref="D24:E24"/>
    <mergeCell ref="F24:G24"/>
  </mergeCells>
  <phoneticPr fontId="3"/>
  <pageMargins left="0.78740157480314965" right="0.47244094488188981" top="0.78740157480314965" bottom="0.39370078740157483" header="0.51181102362204722" footer="0.51181102362204722"/>
  <pageSetup paperSize="9" scale="79" firstPageNumber="66"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E6C1A-C6F4-4F7D-A266-C0A8B26F560C}">
  <dimension ref="A1:N52"/>
  <sheetViews>
    <sheetView view="pageBreakPreview" zoomScaleNormal="63" zoomScaleSheetLayoutView="100" workbookViewId="0"/>
  </sheetViews>
  <sheetFormatPr defaultColWidth="9" defaultRowHeight="13"/>
  <cols>
    <col min="1" max="1" width="13.08984375" customWidth="1"/>
    <col min="2" max="2" width="10.1796875" customWidth="1"/>
    <col min="3" max="3" width="10.90625" customWidth="1"/>
    <col min="4" max="4" width="10.1796875" customWidth="1"/>
    <col min="5" max="5" width="10.90625" customWidth="1"/>
    <col min="6" max="6" width="10.1796875" customWidth="1"/>
    <col min="7" max="7" width="10.90625" customWidth="1"/>
    <col min="8" max="8" width="10.1796875" customWidth="1"/>
    <col min="9" max="9" width="10.90625" customWidth="1"/>
    <col min="10" max="10" width="10.1796875" customWidth="1"/>
    <col min="11" max="11" width="10.90625" customWidth="1"/>
    <col min="257" max="257" width="13.08984375" customWidth="1"/>
    <col min="258" max="258" width="12.08984375" customWidth="1"/>
    <col min="259" max="259" width="10.7265625" customWidth="1"/>
    <col min="260" max="260" width="12.08984375" customWidth="1"/>
    <col min="261" max="261" width="10.7265625" customWidth="1"/>
    <col min="262" max="262" width="12.08984375" customWidth="1"/>
    <col min="263" max="263" width="10.7265625" customWidth="1"/>
    <col min="264" max="264" width="12.08984375" customWidth="1"/>
    <col min="265" max="265" width="10.7265625" customWidth="1"/>
    <col min="266" max="266" width="12.08984375" customWidth="1"/>
    <col min="267" max="267" width="10.7265625" customWidth="1"/>
    <col min="513" max="513" width="13.08984375" customWidth="1"/>
    <col min="514" max="514" width="12.08984375" customWidth="1"/>
    <col min="515" max="515" width="10.7265625" customWidth="1"/>
    <col min="516" max="516" width="12.08984375" customWidth="1"/>
    <col min="517" max="517" width="10.7265625" customWidth="1"/>
    <col min="518" max="518" width="12.08984375" customWidth="1"/>
    <col min="519" max="519" width="10.7265625" customWidth="1"/>
    <col min="520" max="520" width="12.08984375" customWidth="1"/>
    <col min="521" max="521" width="10.7265625" customWidth="1"/>
    <col min="522" max="522" width="12.08984375" customWidth="1"/>
    <col min="523" max="523" width="10.7265625" customWidth="1"/>
    <col min="769" max="769" width="13.08984375" customWidth="1"/>
    <col min="770" max="770" width="12.08984375" customWidth="1"/>
    <col min="771" max="771" width="10.7265625" customWidth="1"/>
    <col min="772" max="772" width="12.08984375" customWidth="1"/>
    <col min="773" max="773" width="10.7265625" customWidth="1"/>
    <col min="774" max="774" width="12.08984375" customWidth="1"/>
    <col min="775" max="775" width="10.7265625" customWidth="1"/>
    <col min="776" max="776" width="12.08984375" customWidth="1"/>
    <col min="777" max="777" width="10.7265625" customWidth="1"/>
    <col min="778" max="778" width="12.08984375" customWidth="1"/>
    <col min="779" max="779" width="10.7265625" customWidth="1"/>
    <col min="1025" max="1025" width="13.08984375" customWidth="1"/>
    <col min="1026" max="1026" width="12.08984375" customWidth="1"/>
    <col min="1027" max="1027" width="10.7265625" customWidth="1"/>
    <col min="1028" max="1028" width="12.08984375" customWidth="1"/>
    <col min="1029" max="1029" width="10.7265625" customWidth="1"/>
    <col min="1030" max="1030" width="12.08984375" customWidth="1"/>
    <col min="1031" max="1031" width="10.7265625" customWidth="1"/>
    <col min="1032" max="1032" width="12.08984375" customWidth="1"/>
    <col min="1033" max="1033" width="10.7265625" customWidth="1"/>
    <col min="1034" max="1034" width="12.08984375" customWidth="1"/>
    <col min="1035" max="1035" width="10.7265625" customWidth="1"/>
    <col min="1281" max="1281" width="13.08984375" customWidth="1"/>
    <col min="1282" max="1282" width="12.08984375" customWidth="1"/>
    <col min="1283" max="1283" width="10.7265625" customWidth="1"/>
    <col min="1284" max="1284" width="12.08984375" customWidth="1"/>
    <col min="1285" max="1285" width="10.7265625" customWidth="1"/>
    <col min="1286" max="1286" width="12.08984375" customWidth="1"/>
    <col min="1287" max="1287" width="10.7265625" customWidth="1"/>
    <col min="1288" max="1288" width="12.08984375" customWidth="1"/>
    <col min="1289" max="1289" width="10.7265625" customWidth="1"/>
    <col min="1290" max="1290" width="12.08984375" customWidth="1"/>
    <col min="1291" max="1291" width="10.7265625" customWidth="1"/>
    <col min="1537" max="1537" width="13.08984375" customWidth="1"/>
    <col min="1538" max="1538" width="12.08984375" customWidth="1"/>
    <col min="1539" max="1539" width="10.7265625" customWidth="1"/>
    <col min="1540" max="1540" width="12.08984375" customWidth="1"/>
    <col min="1541" max="1541" width="10.7265625" customWidth="1"/>
    <col min="1542" max="1542" width="12.08984375" customWidth="1"/>
    <col min="1543" max="1543" width="10.7265625" customWidth="1"/>
    <col min="1544" max="1544" width="12.08984375" customWidth="1"/>
    <col min="1545" max="1545" width="10.7265625" customWidth="1"/>
    <col min="1546" max="1546" width="12.08984375" customWidth="1"/>
    <col min="1547" max="1547" width="10.7265625" customWidth="1"/>
    <col min="1793" max="1793" width="13.08984375" customWidth="1"/>
    <col min="1794" max="1794" width="12.08984375" customWidth="1"/>
    <col min="1795" max="1795" width="10.7265625" customWidth="1"/>
    <col min="1796" max="1796" width="12.08984375" customWidth="1"/>
    <col min="1797" max="1797" width="10.7265625" customWidth="1"/>
    <col min="1798" max="1798" width="12.08984375" customWidth="1"/>
    <col min="1799" max="1799" width="10.7265625" customWidth="1"/>
    <col min="1800" max="1800" width="12.08984375" customWidth="1"/>
    <col min="1801" max="1801" width="10.7265625" customWidth="1"/>
    <col min="1802" max="1802" width="12.08984375" customWidth="1"/>
    <col min="1803" max="1803" width="10.7265625" customWidth="1"/>
    <col min="2049" max="2049" width="13.08984375" customWidth="1"/>
    <col min="2050" max="2050" width="12.08984375" customWidth="1"/>
    <col min="2051" max="2051" width="10.7265625" customWidth="1"/>
    <col min="2052" max="2052" width="12.08984375" customWidth="1"/>
    <col min="2053" max="2053" width="10.7265625" customWidth="1"/>
    <col min="2054" max="2054" width="12.08984375" customWidth="1"/>
    <col min="2055" max="2055" width="10.7265625" customWidth="1"/>
    <col min="2056" max="2056" width="12.08984375" customWidth="1"/>
    <col min="2057" max="2057" width="10.7265625" customWidth="1"/>
    <col min="2058" max="2058" width="12.08984375" customWidth="1"/>
    <col min="2059" max="2059" width="10.7265625" customWidth="1"/>
    <col min="2305" max="2305" width="13.08984375" customWidth="1"/>
    <col min="2306" max="2306" width="12.08984375" customWidth="1"/>
    <col min="2307" max="2307" width="10.7265625" customWidth="1"/>
    <col min="2308" max="2308" width="12.08984375" customWidth="1"/>
    <col min="2309" max="2309" width="10.7265625" customWidth="1"/>
    <col min="2310" max="2310" width="12.08984375" customWidth="1"/>
    <col min="2311" max="2311" width="10.7265625" customWidth="1"/>
    <col min="2312" max="2312" width="12.08984375" customWidth="1"/>
    <col min="2313" max="2313" width="10.7265625" customWidth="1"/>
    <col min="2314" max="2314" width="12.08984375" customWidth="1"/>
    <col min="2315" max="2315" width="10.7265625" customWidth="1"/>
    <col min="2561" max="2561" width="13.08984375" customWidth="1"/>
    <col min="2562" max="2562" width="12.08984375" customWidth="1"/>
    <col min="2563" max="2563" width="10.7265625" customWidth="1"/>
    <col min="2564" max="2564" width="12.08984375" customWidth="1"/>
    <col min="2565" max="2565" width="10.7265625" customWidth="1"/>
    <col min="2566" max="2566" width="12.08984375" customWidth="1"/>
    <col min="2567" max="2567" width="10.7265625" customWidth="1"/>
    <col min="2568" max="2568" width="12.08984375" customWidth="1"/>
    <col min="2569" max="2569" width="10.7265625" customWidth="1"/>
    <col min="2570" max="2570" width="12.08984375" customWidth="1"/>
    <col min="2571" max="2571" width="10.7265625" customWidth="1"/>
    <col min="2817" max="2817" width="13.08984375" customWidth="1"/>
    <col min="2818" max="2818" width="12.08984375" customWidth="1"/>
    <col min="2819" max="2819" width="10.7265625" customWidth="1"/>
    <col min="2820" max="2820" width="12.08984375" customWidth="1"/>
    <col min="2821" max="2821" width="10.7265625" customWidth="1"/>
    <col min="2822" max="2822" width="12.08984375" customWidth="1"/>
    <col min="2823" max="2823" width="10.7265625" customWidth="1"/>
    <col min="2824" max="2824" width="12.08984375" customWidth="1"/>
    <col min="2825" max="2825" width="10.7265625" customWidth="1"/>
    <col min="2826" max="2826" width="12.08984375" customWidth="1"/>
    <col min="2827" max="2827" width="10.7265625" customWidth="1"/>
    <col min="3073" max="3073" width="13.08984375" customWidth="1"/>
    <col min="3074" max="3074" width="12.08984375" customWidth="1"/>
    <col min="3075" max="3075" width="10.7265625" customWidth="1"/>
    <col min="3076" max="3076" width="12.08984375" customWidth="1"/>
    <col min="3077" max="3077" width="10.7265625" customWidth="1"/>
    <col min="3078" max="3078" width="12.08984375" customWidth="1"/>
    <col min="3079" max="3079" width="10.7265625" customWidth="1"/>
    <col min="3080" max="3080" width="12.08984375" customWidth="1"/>
    <col min="3081" max="3081" width="10.7265625" customWidth="1"/>
    <col min="3082" max="3082" width="12.08984375" customWidth="1"/>
    <col min="3083" max="3083" width="10.7265625" customWidth="1"/>
    <col min="3329" max="3329" width="13.08984375" customWidth="1"/>
    <col min="3330" max="3330" width="12.08984375" customWidth="1"/>
    <col min="3331" max="3331" width="10.7265625" customWidth="1"/>
    <col min="3332" max="3332" width="12.08984375" customWidth="1"/>
    <col min="3333" max="3333" width="10.7265625" customWidth="1"/>
    <col min="3334" max="3334" width="12.08984375" customWidth="1"/>
    <col min="3335" max="3335" width="10.7265625" customWidth="1"/>
    <col min="3336" max="3336" width="12.08984375" customWidth="1"/>
    <col min="3337" max="3337" width="10.7265625" customWidth="1"/>
    <col min="3338" max="3338" width="12.08984375" customWidth="1"/>
    <col min="3339" max="3339" width="10.7265625" customWidth="1"/>
    <col min="3585" max="3585" width="13.08984375" customWidth="1"/>
    <col min="3586" max="3586" width="12.08984375" customWidth="1"/>
    <col min="3587" max="3587" width="10.7265625" customWidth="1"/>
    <col min="3588" max="3588" width="12.08984375" customWidth="1"/>
    <col min="3589" max="3589" width="10.7265625" customWidth="1"/>
    <col min="3590" max="3590" width="12.08984375" customWidth="1"/>
    <col min="3591" max="3591" width="10.7265625" customWidth="1"/>
    <col min="3592" max="3592" width="12.08984375" customWidth="1"/>
    <col min="3593" max="3593" width="10.7265625" customWidth="1"/>
    <col min="3594" max="3594" width="12.08984375" customWidth="1"/>
    <col min="3595" max="3595" width="10.7265625" customWidth="1"/>
    <col min="3841" max="3841" width="13.08984375" customWidth="1"/>
    <col min="3842" max="3842" width="12.08984375" customWidth="1"/>
    <col min="3843" max="3843" width="10.7265625" customWidth="1"/>
    <col min="3844" max="3844" width="12.08984375" customWidth="1"/>
    <col min="3845" max="3845" width="10.7265625" customWidth="1"/>
    <col min="3846" max="3846" width="12.08984375" customWidth="1"/>
    <col min="3847" max="3847" width="10.7265625" customWidth="1"/>
    <col min="3848" max="3848" width="12.08984375" customWidth="1"/>
    <col min="3849" max="3849" width="10.7265625" customWidth="1"/>
    <col min="3850" max="3850" width="12.08984375" customWidth="1"/>
    <col min="3851" max="3851" width="10.7265625" customWidth="1"/>
    <col min="4097" max="4097" width="13.08984375" customWidth="1"/>
    <col min="4098" max="4098" width="12.08984375" customWidth="1"/>
    <col min="4099" max="4099" width="10.7265625" customWidth="1"/>
    <col min="4100" max="4100" width="12.08984375" customWidth="1"/>
    <col min="4101" max="4101" width="10.7265625" customWidth="1"/>
    <col min="4102" max="4102" width="12.08984375" customWidth="1"/>
    <col min="4103" max="4103" width="10.7265625" customWidth="1"/>
    <col min="4104" max="4104" width="12.08984375" customWidth="1"/>
    <col min="4105" max="4105" width="10.7265625" customWidth="1"/>
    <col min="4106" max="4106" width="12.08984375" customWidth="1"/>
    <col min="4107" max="4107" width="10.7265625" customWidth="1"/>
    <col min="4353" max="4353" width="13.08984375" customWidth="1"/>
    <col min="4354" max="4354" width="12.08984375" customWidth="1"/>
    <col min="4355" max="4355" width="10.7265625" customWidth="1"/>
    <col min="4356" max="4356" width="12.08984375" customWidth="1"/>
    <col min="4357" max="4357" width="10.7265625" customWidth="1"/>
    <col min="4358" max="4358" width="12.08984375" customWidth="1"/>
    <col min="4359" max="4359" width="10.7265625" customWidth="1"/>
    <col min="4360" max="4360" width="12.08984375" customWidth="1"/>
    <col min="4361" max="4361" width="10.7265625" customWidth="1"/>
    <col min="4362" max="4362" width="12.08984375" customWidth="1"/>
    <col min="4363" max="4363" width="10.7265625" customWidth="1"/>
    <col min="4609" max="4609" width="13.08984375" customWidth="1"/>
    <col min="4610" max="4610" width="12.08984375" customWidth="1"/>
    <col min="4611" max="4611" width="10.7265625" customWidth="1"/>
    <col min="4612" max="4612" width="12.08984375" customWidth="1"/>
    <col min="4613" max="4613" width="10.7265625" customWidth="1"/>
    <col min="4614" max="4614" width="12.08984375" customWidth="1"/>
    <col min="4615" max="4615" width="10.7265625" customWidth="1"/>
    <col min="4616" max="4616" width="12.08984375" customWidth="1"/>
    <col min="4617" max="4617" width="10.7265625" customWidth="1"/>
    <col min="4618" max="4618" width="12.08984375" customWidth="1"/>
    <col min="4619" max="4619" width="10.7265625" customWidth="1"/>
    <col min="4865" max="4865" width="13.08984375" customWidth="1"/>
    <col min="4866" max="4866" width="12.08984375" customWidth="1"/>
    <col min="4867" max="4867" width="10.7265625" customWidth="1"/>
    <col min="4868" max="4868" width="12.08984375" customWidth="1"/>
    <col min="4869" max="4869" width="10.7265625" customWidth="1"/>
    <col min="4870" max="4870" width="12.08984375" customWidth="1"/>
    <col min="4871" max="4871" width="10.7265625" customWidth="1"/>
    <col min="4872" max="4872" width="12.08984375" customWidth="1"/>
    <col min="4873" max="4873" width="10.7265625" customWidth="1"/>
    <col min="4874" max="4874" width="12.08984375" customWidth="1"/>
    <col min="4875" max="4875" width="10.7265625" customWidth="1"/>
    <col min="5121" max="5121" width="13.08984375" customWidth="1"/>
    <col min="5122" max="5122" width="12.08984375" customWidth="1"/>
    <col min="5123" max="5123" width="10.7265625" customWidth="1"/>
    <col min="5124" max="5124" width="12.08984375" customWidth="1"/>
    <col min="5125" max="5125" width="10.7265625" customWidth="1"/>
    <col min="5126" max="5126" width="12.08984375" customWidth="1"/>
    <col min="5127" max="5127" width="10.7265625" customWidth="1"/>
    <col min="5128" max="5128" width="12.08984375" customWidth="1"/>
    <col min="5129" max="5129" width="10.7265625" customWidth="1"/>
    <col min="5130" max="5130" width="12.08984375" customWidth="1"/>
    <col min="5131" max="5131" width="10.7265625" customWidth="1"/>
    <col min="5377" max="5377" width="13.08984375" customWidth="1"/>
    <col min="5378" max="5378" width="12.08984375" customWidth="1"/>
    <col min="5379" max="5379" width="10.7265625" customWidth="1"/>
    <col min="5380" max="5380" width="12.08984375" customWidth="1"/>
    <col min="5381" max="5381" width="10.7265625" customWidth="1"/>
    <col min="5382" max="5382" width="12.08984375" customWidth="1"/>
    <col min="5383" max="5383" width="10.7265625" customWidth="1"/>
    <col min="5384" max="5384" width="12.08984375" customWidth="1"/>
    <col min="5385" max="5385" width="10.7265625" customWidth="1"/>
    <col min="5386" max="5386" width="12.08984375" customWidth="1"/>
    <col min="5387" max="5387" width="10.7265625" customWidth="1"/>
    <col min="5633" max="5633" width="13.08984375" customWidth="1"/>
    <col min="5634" max="5634" width="12.08984375" customWidth="1"/>
    <col min="5635" max="5635" width="10.7265625" customWidth="1"/>
    <col min="5636" max="5636" width="12.08984375" customWidth="1"/>
    <col min="5637" max="5637" width="10.7265625" customWidth="1"/>
    <col min="5638" max="5638" width="12.08984375" customWidth="1"/>
    <col min="5639" max="5639" width="10.7265625" customWidth="1"/>
    <col min="5640" max="5640" width="12.08984375" customWidth="1"/>
    <col min="5641" max="5641" width="10.7265625" customWidth="1"/>
    <col min="5642" max="5642" width="12.08984375" customWidth="1"/>
    <col min="5643" max="5643" width="10.7265625" customWidth="1"/>
    <col min="5889" max="5889" width="13.08984375" customWidth="1"/>
    <col min="5890" max="5890" width="12.08984375" customWidth="1"/>
    <col min="5891" max="5891" width="10.7265625" customWidth="1"/>
    <col min="5892" max="5892" width="12.08984375" customWidth="1"/>
    <col min="5893" max="5893" width="10.7265625" customWidth="1"/>
    <col min="5894" max="5894" width="12.08984375" customWidth="1"/>
    <col min="5895" max="5895" width="10.7265625" customWidth="1"/>
    <col min="5896" max="5896" width="12.08984375" customWidth="1"/>
    <col min="5897" max="5897" width="10.7265625" customWidth="1"/>
    <col min="5898" max="5898" width="12.08984375" customWidth="1"/>
    <col min="5899" max="5899" width="10.7265625" customWidth="1"/>
    <col min="6145" max="6145" width="13.08984375" customWidth="1"/>
    <col min="6146" max="6146" width="12.08984375" customWidth="1"/>
    <col min="6147" max="6147" width="10.7265625" customWidth="1"/>
    <col min="6148" max="6148" width="12.08984375" customWidth="1"/>
    <col min="6149" max="6149" width="10.7265625" customWidth="1"/>
    <col min="6150" max="6150" width="12.08984375" customWidth="1"/>
    <col min="6151" max="6151" width="10.7265625" customWidth="1"/>
    <col min="6152" max="6152" width="12.08984375" customWidth="1"/>
    <col min="6153" max="6153" width="10.7265625" customWidth="1"/>
    <col min="6154" max="6154" width="12.08984375" customWidth="1"/>
    <col min="6155" max="6155" width="10.7265625" customWidth="1"/>
    <col min="6401" max="6401" width="13.08984375" customWidth="1"/>
    <col min="6402" max="6402" width="12.08984375" customWidth="1"/>
    <col min="6403" max="6403" width="10.7265625" customWidth="1"/>
    <col min="6404" max="6404" width="12.08984375" customWidth="1"/>
    <col min="6405" max="6405" width="10.7265625" customWidth="1"/>
    <col min="6406" max="6406" width="12.08984375" customWidth="1"/>
    <col min="6407" max="6407" width="10.7265625" customWidth="1"/>
    <col min="6408" max="6408" width="12.08984375" customWidth="1"/>
    <col min="6409" max="6409" width="10.7265625" customWidth="1"/>
    <col min="6410" max="6410" width="12.08984375" customWidth="1"/>
    <col min="6411" max="6411" width="10.7265625" customWidth="1"/>
    <col min="6657" max="6657" width="13.08984375" customWidth="1"/>
    <col min="6658" max="6658" width="12.08984375" customWidth="1"/>
    <col min="6659" max="6659" width="10.7265625" customWidth="1"/>
    <col min="6660" max="6660" width="12.08984375" customWidth="1"/>
    <col min="6661" max="6661" width="10.7265625" customWidth="1"/>
    <col min="6662" max="6662" width="12.08984375" customWidth="1"/>
    <col min="6663" max="6663" width="10.7265625" customWidth="1"/>
    <col min="6664" max="6664" width="12.08984375" customWidth="1"/>
    <col min="6665" max="6665" width="10.7265625" customWidth="1"/>
    <col min="6666" max="6666" width="12.08984375" customWidth="1"/>
    <col min="6667" max="6667" width="10.7265625" customWidth="1"/>
    <col min="6913" max="6913" width="13.08984375" customWidth="1"/>
    <col min="6914" max="6914" width="12.08984375" customWidth="1"/>
    <col min="6915" max="6915" width="10.7265625" customWidth="1"/>
    <col min="6916" max="6916" width="12.08984375" customWidth="1"/>
    <col min="6917" max="6917" width="10.7265625" customWidth="1"/>
    <col min="6918" max="6918" width="12.08984375" customWidth="1"/>
    <col min="6919" max="6919" width="10.7265625" customWidth="1"/>
    <col min="6920" max="6920" width="12.08984375" customWidth="1"/>
    <col min="6921" max="6921" width="10.7265625" customWidth="1"/>
    <col min="6922" max="6922" width="12.08984375" customWidth="1"/>
    <col min="6923" max="6923" width="10.7265625" customWidth="1"/>
    <col min="7169" max="7169" width="13.08984375" customWidth="1"/>
    <col min="7170" max="7170" width="12.08984375" customWidth="1"/>
    <col min="7171" max="7171" width="10.7265625" customWidth="1"/>
    <col min="7172" max="7172" width="12.08984375" customWidth="1"/>
    <col min="7173" max="7173" width="10.7265625" customWidth="1"/>
    <col min="7174" max="7174" width="12.08984375" customWidth="1"/>
    <col min="7175" max="7175" width="10.7265625" customWidth="1"/>
    <col min="7176" max="7176" width="12.08984375" customWidth="1"/>
    <col min="7177" max="7177" width="10.7265625" customWidth="1"/>
    <col min="7178" max="7178" width="12.08984375" customWidth="1"/>
    <col min="7179" max="7179" width="10.7265625" customWidth="1"/>
    <col min="7425" max="7425" width="13.08984375" customWidth="1"/>
    <col min="7426" max="7426" width="12.08984375" customWidth="1"/>
    <col min="7427" max="7427" width="10.7265625" customWidth="1"/>
    <col min="7428" max="7428" width="12.08984375" customWidth="1"/>
    <col min="7429" max="7429" width="10.7265625" customWidth="1"/>
    <col min="7430" max="7430" width="12.08984375" customWidth="1"/>
    <col min="7431" max="7431" width="10.7265625" customWidth="1"/>
    <col min="7432" max="7432" width="12.08984375" customWidth="1"/>
    <col min="7433" max="7433" width="10.7265625" customWidth="1"/>
    <col min="7434" max="7434" width="12.08984375" customWidth="1"/>
    <col min="7435" max="7435" width="10.7265625" customWidth="1"/>
    <col min="7681" max="7681" width="13.08984375" customWidth="1"/>
    <col min="7682" max="7682" width="12.08984375" customWidth="1"/>
    <col min="7683" max="7683" width="10.7265625" customWidth="1"/>
    <col min="7684" max="7684" width="12.08984375" customWidth="1"/>
    <col min="7685" max="7685" width="10.7265625" customWidth="1"/>
    <col min="7686" max="7686" width="12.08984375" customWidth="1"/>
    <col min="7687" max="7687" width="10.7265625" customWidth="1"/>
    <col min="7688" max="7688" width="12.08984375" customWidth="1"/>
    <col min="7689" max="7689" width="10.7265625" customWidth="1"/>
    <col min="7690" max="7690" width="12.08984375" customWidth="1"/>
    <col min="7691" max="7691" width="10.7265625" customWidth="1"/>
    <col min="7937" max="7937" width="13.08984375" customWidth="1"/>
    <col min="7938" max="7938" width="12.08984375" customWidth="1"/>
    <col min="7939" max="7939" width="10.7265625" customWidth="1"/>
    <col min="7940" max="7940" width="12.08984375" customWidth="1"/>
    <col min="7941" max="7941" width="10.7265625" customWidth="1"/>
    <col min="7942" max="7942" width="12.08984375" customWidth="1"/>
    <col min="7943" max="7943" width="10.7265625" customWidth="1"/>
    <col min="7944" max="7944" width="12.08984375" customWidth="1"/>
    <col min="7945" max="7945" width="10.7265625" customWidth="1"/>
    <col min="7946" max="7946" width="12.08984375" customWidth="1"/>
    <col min="7947" max="7947" width="10.7265625" customWidth="1"/>
    <col min="8193" max="8193" width="13.08984375" customWidth="1"/>
    <col min="8194" max="8194" width="12.08984375" customWidth="1"/>
    <col min="8195" max="8195" width="10.7265625" customWidth="1"/>
    <col min="8196" max="8196" width="12.08984375" customWidth="1"/>
    <col min="8197" max="8197" width="10.7265625" customWidth="1"/>
    <col min="8198" max="8198" width="12.08984375" customWidth="1"/>
    <col min="8199" max="8199" width="10.7265625" customWidth="1"/>
    <col min="8200" max="8200" width="12.08984375" customWidth="1"/>
    <col min="8201" max="8201" width="10.7265625" customWidth="1"/>
    <col min="8202" max="8202" width="12.08984375" customWidth="1"/>
    <col min="8203" max="8203" width="10.7265625" customWidth="1"/>
    <col min="8449" max="8449" width="13.08984375" customWidth="1"/>
    <col min="8450" max="8450" width="12.08984375" customWidth="1"/>
    <col min="8451" max="8451" width="10.7265625" customWidth="1"/>
    <col min="8452" max="8452" width="12.08984375" customWidth="1"/>
    <col min="8453" max="8453" width="10.7265625" customWidth="1"/>
    <col min="8454" max="8454" width="12.08984375" customWidth="1"/>
    <col min="8455" max="8455" width="10.7265625" customWidth="1"/>
    <col min="8456" max="8456" width="12.08984375" customWidth="1"/>
    <col min="8457" max="8457" width="10.7265625" customWidth="1"/>
    <col min="8458" max="8458" width="12.08984375" customWidth="1"/>
    <col min="8459" max="8459" width="10.7265625" customWidth="1"/>
    <col min="8705" max="8705" width="13.08984375" customWidth="1"/>
    <col min="8706" max="8706" width="12.08984375" customWidth="1"/>
    <col min="8707" max="8707" width="10.7265625" customWidth="1"/>
    <col min="8708" max="8708" width="12.08984375" customWidth="1"/>
    <col min="8709" max="8709" width="10.7265625" customWidth="1"/>
    <col min="8710" max="8710" width="12.08984375" customWidth="1"/>
    <col min="8711" max="8711" width="10.7265625" customWidth="1"/>
    <col min="8712" max="8712" width="12.08984375" customWidth="1"/>
    <col min="8713" max="8713" width="10.7265625" customWidth="1"/>
    <col min="8714" max="8714" width="12.08984375" customWidth="1"/>
    <col min="8715" max="8715" width="10.7265625" customWidth="1"/>
    <col min="8961" max="8961" width="13.08984375" customWidth="1"/>
    <col min="8962" max="8962" width="12.08984375" customWidth="1"/>
    <col min="8963" max="8963" width="10.7265625" customWidth="1"/>
    <col min="8964" max="8964" width="12.08984375" customWidth="1"/>
    <col min="8965" max="8965" width="10.7265625" customWidth="1"/>
    <col min="8966" max="8966" width="12.08984375" customWidth="1"/>
    <col min="8967" max="8967" width="10.7265625" customWidth="1"/>
    <col min="8968" max="8968" width="12.08984375" customWidth="1"/>
    <col min="8969" max="8969" width="10.7265625" customWidth="1"/>
    <col min="8970" max="8970" width="12.08984375" customWidth="1"/>
    <col min="8971" max="8971" width="10.7265625" customWidth="1"/>
    <col min="9217" max="9217" width="13.08984375" customWidth="1"/>
    <col min="9218" max="9218" width="12.08984375" customWidth="1"/>
    <col min="9219" max="9219" width="10.7265625" customWidth="1"/>
    <col min="9220" max="9220" width="12.08984375" customWidth="1"/>
    <col min="9221" max="9221" width="10.7265625" customWidth="1"/>
    <col min="9222" max="9222" width="12.08984375" customWidth="1"/>
    <col min="9223" max="9223" width="10.7265625" customWidth="1"/>
    <col min="9224" max="9224" width="12.08984375" customWidth="1"/>
    <col min="9225" max="9225" width="10.7265625" customWidth="1"/>
    <col min="9226" max="9226" width="12.08984375" customWidth="1"/>
    <col min="9227" max="9227" width="10.7265625" customWidth="1"/>
    <col min="9473" max="9473" width="13.08984375" customWidth="1"/>
    <col min="9474" max="9474" width="12.08984375" customWidth="1"/>
    <col min="9475" max="9475" width="10.7265625" customWidth="1"/>
    <col min="9476" max="9476" width="12.08984375" customWidth="1"/>
    <col min="9477" max="9477" width="10.7265625" customWidth="1"/>
    <col min="9478" max="9478" width="12.08984375" customWidth="1"/>
    <col min="9479" max="9479" width="10.7265625" customWidth="1"/>
    <col min="9480" max="9480" width="12.08984375" customWidth="1"/>
    <col min="9481" max="9481" width="10.7265625" customWidth="1"/>
    <col min="9482" max="9482" width="12.08984375" customWidth="1"/>
    <col min="9483" max="9483" width="10.7265625" customWidth="1"/>
    <col min="9729" max="9729" width="13.08984375" customWidth="1"/>
    <col min="9730" max="9730" width="12.08984375" customWidth="1"/>
    <col min="9731" max="9731" width="10.7265625" customWidth="1"/>
    <col min="9732" max="9732" width="12.08984375" customWidth="1"/>
    <col min="9733" max="9733" width="10.7265625" customWidth="1"/>
    <col min="9734" max="9734" width="12.08984375" customWidth="1"/>
    <col min="9735" max="9735" width="10.7265625" customWidth="1"/>
    <col min="9736" max="9736" width="12.08984375" customWidth="1"/>
    <col min="9737" max="9737" width="10.7265625" customWidth="1"/>
    <col min="9738" max="9738" width="12.08984375" customWidth="1"/>
    <col min="9739" max="9739" width="10.7265625" customWidth="1"/>
    <col min="9985" max="9985" width="13.08984375" customWidth="1"/>
    <col min="9986" max="9986" width="12.08984375" customWidth="1"/>
    <col min="9987" max="9987" width="10.7265625" customWidth="1"/>
    <col min="9988" max="9988" width="12.08984375" customWidth="1"/>
    <col min="9989" max="9989" width="10.7265625" customWidth="1"/>
    <col min="9990" max="9990" width="12.08984375" customWidth="1"/>
    <col min="9991" max="9991" width="10.7265625" customWidth="1"/>
    <col min="9992" max="9992" width="12.08984375" customWidth="1"/>
    <col min="9993" max="9993" width="10.7265625" customWidth="1"/>
    <col min="9994" max="9994" width="12.08984375" customWidth="1"/>
    <col min="9995" max="9995" width="10.7265625" customWidth="1"/>
    <col min="10241" max="10241" width="13.08984375" customWidth="1"/>
    <col min="10242" max="10242" width="12.08984375" customWidth="1"/>
    <col min="10243" max="10243" width="10.7265625" customWidth="1"/>
    <col min="10244" max="10244" width="12.08984375" customWidth="1"/>
    <col min="10245" max="10245" width="10.7265625" customWidth="1"/>
    <col min="10246" max="10246" width="12.08984375" customWidth="1"/>
    <col min="10247" max="10247" width="10.7265625" customWidth="1"/>
    <col min="10248" max="10248" width="12.08984375" customWidth="1"/>
    <col min="10249" max="10249" width="10.7265625" customWidth="1"/>
    <col min="10250" max="10250" width="12.08984375" customWidth="1"/>
    <col min="10251" max="10251" width="10.7265625" customWidth="1"/>
    <col min="10497" max="10497" width="13.08984375" customWidth="1"/>
    <col min="10498" max="10498" width="12.08984375" customWidth="1"/>
    <col min="10499" max="10499" width="10.7265625" customWidth="1"/>
    <col min="10500" max="10500" width="12.08984375" customWidth="1"/>
    <col min="10501" max="10501" width="10.7265625" customWidth="1"/>
    <col min="10502" max="10502" width="12.08984375" customWidth="1"/>
    <col min="10503" max="10503" width="10.7265625" customWidth="1"/>
    <col min="10504" max="10504" width="12.08984375" customWidth="1"/>
    <col min="10505" max="10505" width="10.7265625" customWidth="1"/>
    <col min="10506" max="10506" width="12.08984375" customWidth="1"/>
    <col min="10507" max="10507" width="10.7265625" customWidth="1"/>
    <col min="10753" max="10753" width="13.08984375" customWidth="1"/>
    <col min="10754" max="10754" width="12.08984375" customWidth="1"/>
    <col min="10755" max="10755" width="10.7265625" customWidth="1"/>
    <col min="10756" max="10756" width="12.08984375" customWidth="1"/>
    <col min="10757" max="10757" width="10.7265625" customWidth="1"/>
    <col min="10758" max="10758" width="12.08984375" customWidth="1"/>
    <col min="10759" max="10759" width="10.7265625" customWidth="1"/>
    <col min="10760" max="10760" width="12.08984375" customWidth="1"/>
    <col min="10761" max="10761" width="10.7265625" customWidth="1"/>
    <col min="10762" max="10762" width="12.08984375" customWidth="1"/>
    <col min="10763" max="10763" width="10.7265625" customWidth="1"/>
    <col min="11009" max="11009" width="13.08984375" customWidth="1"/>
    <col min="11010" max="11010" width="12.08984375" customWidth="1"/>
    <col min="11011" max="11011" width="10.7265625" customWidth="1"/>
    <col min="11012" max="11012" width="12.08984375" customWidth="1"/>
    <col min="11013" max="11013" width="10.7265625" customWidth="1"/>
    <col min="11014" max="11014" width="12.08984375" customWidth="1"/>
    <col min="11015" max="11015" width="10.7265625" customWidth="1"/>
    <col min="11016" max="11016" width="12.08984375" customWidth="1"/>
    <col min="11017" max="11017" width="10.7265625" customWidth="1"/>
    <col min="11018" max="11018" width="12.08984375" customWidth="1"/>
    <col min="11019" max="11019" width="10.7265625" customWidth="1"/>
    <col min="11265" max="11265" width="13.08984375" customWidth="1"/>
    <col min="11266" max="11266" width="12.08984375" customWidth="1"/>
    <col min="11267" max="11267" width="10.7265625" customWidth="1"/>
    <col min="11268" max="11268" width="12.08984375" customWidth="1"/>
    <col min="11269" max="11269" width="10.7265625" customWidth="1"/>
    <col min="11270" max="11270" width="12.08984375" customWidth="1"/>
    <col min="11271" max="11271" width="10.7265625" customWidth="1"/>
    <col min="11272" max="11272" width="12.08984375" customWidth="1"/>
    <col min="11273" max="11273" width="10.7265625" customWidth="1"/>
    <col min="11274" max="11274" width="12.08984375" customWidth="1"/>
    <col min="11275" max="11275" width="10.7265625" customWidth="1"/>
    <col min="11521" max="11521" width="13.08984375" customWidth="1"/>
    <col min="11522" max="11522" width="12.08984375" customWidth="1"/>
    <col min="11523" max="11523" width="10.7265625" customWidth="1"/>
    <col min="11524" max="11524" width="12.08984375" customWidth="1"/>
    <col min="11525" max="11525" width="10.7265625" customWidth="1"/>
    <col min="11526" max="11526" width="12.08984375" customWidth="1"/>
    <col min="11527" max="11527" width="10.7265625" customWidth="1"/>
    <col min="11528" max="11528" width="12.08984375" customWidth="1"/>
    <col min="11529" max="11529" width="10.7265625" customWidth="1"/>
    <col min="11530" max="11530" width="12.08984375" customWidth="1"/>
    <col min="11531" max="11531" width="10.7265625" customWidth="1"/>
    <col min="11777" max="11777" width="13.08984375" customWidth="1"/>
    <col min="11778" max="11778" width="12.08984375" customWidth="1"/>
    <col min="11779" max="11779" width="10.7265625" customWidth="1"/>
    <col min="11780" max="11780" width="12.08984375" customWidth="1"/>
    <col min="11781" max="11781" width="10.7265625" customWidth="1"/>
    <col min="11782" max="11782" width="12.08984375" customWidth="1"/>
    <col min="11783" max="11783" width="10.7265625" customWidth="1"/>
    <col min="11784" max="11784" width="12.08984375" customWidth="1"/>
    <col min="11785" max="11785" width="10.7265625" customWidth="1"/>
    <col min="11786" max="11786" width="12.08984375" customWidth="1"/>
    <col min="11787" max="11787" width="10.7265625" customWidth="1"/>
    <col min="12033" max="12033" width="13.08984375" customWidth="1"/>
    <col min="12034" max="12034" width="12.08984375" customWidth="1"/>
    <col min="12035" max="12035" width="10.7265625" customWidth="1"/>
    <col min="12036" max="12036" width="12.08984375" customWidth="1"/>
    <col min="12037" max="12037" width="10.7265625" customWidth="1"/>
    <col min="12038" max="12038" width="12.08984375" customWidth="1"/>
    <col min="12039" max="12039" width="10.7265625" customWidth="1"/>
    <col min="12040" max="12040" width="12.08984375" customWidth="1"/>
    <col min="12041" max="12041" width="10.7265625" customWidth="1"/>
    <col min="12042" max="12042" width="12.08984375" customWidth="1"/>
    <col min="12043" max="12043" width="10.7265625" customWidth="1"/>
    <col min="12289" max="12289" width="13.08984375" customWidth="1"/>
    <col min="12290" max="12290" width="12.08984375" customWidth="1"/>
    <col min="12291" max="12291" width="10.7265625" customWidth="1"/>
    <col min="12292" max="12292" width="12.08984375" customWidth="1"/>
    <col min="12293" max="12293" width="10.7265625" customWidth="1"/>
    <col min="12294" max="12294" width="12.08984375" customWidth="1"/>
    <col min="12295" max="12295" width="10.7265625" customWidth="1"/>
    <col min="12296" max="12296" width="12.08984375" customWidth="1"/>
    <col min="12297" max="12297" width="10.7265625" customWidth="1"/>
    <col min="12298" max="12298" width="12.08984375" customWidth="1"/>
    <col min="12299" max="12299" width="10.7265625" customWidth="1"/>
    <col min="12545" max="12545" width="13.08984375" customWidth="1"/>
    <col min="12546" max="12546" width="12.08984375" customWidth="1"/>
    <col min="12547" max="12547" width="10.7265625" customWidth="1"/>
    <col min="12548" max="12548" width="12.08984375" customWidth="1"/>
    <col min="12549" max="12549" width="10.7265625" customWidth="1"/>
    <col min="12550" max="12550" width="12.08984375" customWidth="1"/>
    <col min="12551" max="12551" width="10.7265625" customWidth="1"/>
    <col min="12552" max="12552" width="12.08984375" customWidth="1"/>
    <col min="12553" max="12553" width="10.7265625" customWidth="1"/>
    <col min="12554" max="12554" width="12.08984375" customWidth="1"/>
    <col min="12555" max="12555" width="10.7265625" customWidth="1"/>
    <col min="12801" max="12801" width="13.08984375" customWidth="1"/>
    <col min="12802" max="12802" width="12.08984375" customWidth="1"/>
    <col min="12803" max="12803" width="10.7265625" customWidth="1"/>
    <col min="12804" max="12804" width="12.08984375" customWidth="1"/>
    <col min="12805" max="12805" width="10.7265625" customWidth="1"/>
    <col min="12806" max="12806" width="12.08984375" customWidth="1"/>
    <col min="12807" max="12807" width="10.7265625" customWidth="1"/>
    <col min="12808" max="12808" width="12.08984375" customWidth="1"/>
    <col min="12809" max="12809" width="10.7265625" customWidth="1"/>
    <col min="12810" max="12810" width="12.08984375" customWidth="1"/>
    <col min="12811" max="12811" width="10.7265625" customWidth="1"/>
    <col min="13057" max="13057" width="13.08984375" customWidth="1"/>
    <col min="13058" max="13058" width="12.08984375" customWidth="1"/>
    <col min="13059" max="13059" width="10.7265625" customWidth="1"/>
    <col min="13060" max="13060" width="12.08984375" customWidth="1"/>
    <col min="13061" max="13061" width="10.7265625" customWidth="1"/>
    <col min="13062" max="13062" width="12.08984375" customWidth="1"/>
    <col min="13063" max="13063" width="10.7265625" customWidth="1"/>
    <col min="13064" max="13064" width="12.08984375" customWidth="1"/>
    <col min="13065" max="13065" width="10.7265625" customWidth="1"/>
    <col min="13066" max="13066" width="12.08984375" customWidth="1"/>
    <col min="13067" max="13067" width="10.7265625" customWidth="1"/>
    <col min="13313" max="13313" width="13.08984375" customWidth="1"/>
    <col min="13314" max="13314" width="12.08984375" customWidth="1"/>
    <col min="13315" max="13315" width="10.7265625" customWidth="1"/>
    <col min="13316" max="13316" width="12.08984375" customWidth="1"/>
    <col min="13317" max="13317" width="10.7265625" customWidth="1"/>
    <col min="13318" max="13318" width="12.08984375" customWidth="1"/>
    <col min="13319" max="13319" width="10.7265625" customWidth="1"/>
    <col min="13320" max="13320" width="12.08984375" customWidth="1"/>
    <col min="13321" max="13321" width="10.7265625" customWidth="1"/>
    <col min="13322" max="13322" width="12.08984375" customWidth="1"/>
    <col min="13323" max="13323" width="10.7265625" customWidth="1"/>
    <col min="13569" max="13569" width="13.08984375" customWidth="1"/>
    <col min="13570" max="13570" width="12.08984375" customWidth="1"/>
    <col min="13571" max="13571" width="10.7265625" customWidth="1"/>
    <col min="13572" max="13572" width="12.08984375" customWidth="1"/>
    <col min="13573" max="13573" width="10.7265625" customWidth="1"/>
    <col min="13574" max="13574" width="12.08984375" customWidth="1"/>
    <col min="13575" max="13575" width="10.7265625" customWidth="1"/>
    <col min="13576" max="13576" width="12.08984375" customWidth="1"/>
    <col min="13577" max="13577" width="10.7265625" customWidth="1"/>
    <col min="13578" max="13578" width="12.08984375" customWidth="1"/>
    <col min="13579" max="13579" width="10.7265625" customWidth="1"/>
    <col min="13825" max="13825" width="13.08984375" customWidth="1"/>
    <col min="13826" max="13826" width="12.08984375" customWidth="1"/>
    <col min="13827" max="13827" width="10.7265625" customWidth="1"/>
    <col min="13828" max="13828" width="12.08984375" customWidth="1"/>
    <col min="13829" max="13829" width="10.7265625" customWidth="1"/>
    <col min="13830" max="13830" width="12.08984375" customWidth="1"/>
    <col min="13831" max="13831" width="10.7265625" customWidth="1"/>
    <col min="13832" max="13832" width="12.08984375" customWidth="1"/>
    <col min="13833" max="13833" width="10.7265625" customWidth="1"/>
    <col min="13834" max="13834" width="12.08984375" customWidth="1"/>
    <col min="13835" max="13835" width="10.7265625" customWidth="1"/>
    <col min="14081" max="14081" width="13.08984375" customWidth="1"/>
    <col min="14082" max="14082" width="12.08984375" customWidth="1"/>
    <col min="14083" max="14083" width="10.7265625" customWidth="1"/>
    <col min="14084" max="14084" width="12.08984375" customWidth="1"/>
    <col min="14085" max="14085" width="10.7265625" customWidth="1"/>
    <col min="14086" max="14086" width="12.08984375" customWidth="1"/>
    <col min="14087" max="14087" width="10.7265625" customWidth="1"/>
    <col min="14088" max="14088" width="12.08984375" customWidth="1"/>
    <col min="14089" max="14089" width="10.7265625" customWidth="1"/>
    <col min="14090" max="14090" width="12.08984375" customWidth="1"/>
    <col min="14091" max="14091" width="10.7265625" customWidth="1"/>
    <col min="14337" max="14337" width="13.08984375" customWidth="1"/>
    <col min="14338" max="14338" width="12.08984375" customWidth="1"/>
    <col min="14339" max="14339" width="10.7265625" customWidth="1"/>
    <col min="14340" max="14340" width="12.08984375" customWidth="1"/>
    <col min="14341" max="14341" width="10.7265625" customWidth="1"/>
    <col min="14342" max="14342" width="12.08984375" customWidth="1"/>
    <col min="14343" max="14343" width="10.7265625" customWidth="1"/>
    <col min="14344" max="14344" width="12.08984375" customWidth="1"/>
    <col min="14345" max="14345" width="10.7265625" customWidth="1"/>
    <col min="14346" max="14346" width="12.08984375" customWidth="1"/>
    <col min="14347" max="14347" width="10.7265625" customWidth="1"/>
    <col min="14593" max="14593" width="13.08984375" customWidth="1"/>
    <col min="14594" max="14594" width="12.08984375" customWidth="1"/>
    <col min="14595" max="14595" width="10.7265625" customWidth="1"/>
    <col min="14596" max="14596" width="12.08984375" customWidth="1"/>
    <col min="14597" max="14597" width="10.7265625" customWidth="1"/>
    <col min="14598" max="14598" width="12.08984375" customWidth="1"/>
    <col min="14599" max="14599" width="10.7265625" customWidth="1"/>
    <col min="14600" max="14600" width="12.08984375" customWidth="1"/>
    <col min="14601" max="14601" width="10.7265625" customWidth="1"/>
    <col min="14602" max="14602" width="12.08984375" customWidth="1"/>
    <col min="14603" max="14603" width="10.7265625" customWidth="1"/>
    <col min="14849" max="14849" width="13.08984375" customWidth="1"/>
    <col min="14850" max="14850" width="12.08984375" customWidth="1"/>
    <col min="14851" max="14851" width="10.7265625" customWidth="1"/>
    <col min="14852" max="14852" width="12.08984375" customWidth="1"/>
    <col min="14853" max="14853" width="10.7265625" customWidth="1"/>
    <col min="14854" max="14854" width="12.08984375" customWidth="1"/>
    <col min="14855" max="14855" width="10.7265625" customWidth="1"/>
    <col min="14856" max="14856" width="12.08984375" customWidth="1"/>
    <col min="14857" max="14857" width="10.7265625" customWidth="1"/>
    <col min="14858" max="14858" width="12.08984375" customWidth="1"/>
    <col min="14859" max="14859" width="10.7265625" customWidth="1"/>
    <col min="15105" max="15105" width="13.08984375" customWidth="1"/>
    <col min="15106" max="15106" width="12.08984375" customWidth="1"/>
    <col min="15107" max="15107" width="10.7265625" customWidth="1"/>
    <col min="15108" max="15108" width="12.08984375" customWidth="1"/>
    <col min="15109" max="15109" width="10.7265625" customWidth="1"/>
    <col min="15110" max="15110" width="12.08984375" customWidth="1"/>
    <col min="15111" max="15111" width="10.7265625" customWidth="1"/>
    <col min="15112" max="15112" width="12.08984375" customWidth="1"/>
    <col min="15113" max="15113" width="10.7265625" customWidth="1"/>
    <col min="15114" max="15114" width="12.08984375" customWidth="1"/>
    <col min="15115" max="15115" width="10.7265625" customWidth="1"/>
    <col min="15361" max="15361" width="13.08984375" customWidth="1"/>
    <col min="15362" max="15362" width="12.08984375" customWidth="1"/>
    <col min="15363" max="15363" width="10.7265625" customWidth="1"/>
    <col min="15364" max="15364" width="12.08984375" customWidth="1"/>
    <col min="15365" max="15365" width="10.7265625" customWidth="1"/>
    <col min="15366" max="15366" width="12.08984375" customWidth="1"/>
    <col min="15367" max="15367" width="10.7265625" customWidth="1"/>
    <col min="15368" max="15368" width="12.08984375" customWidth="1"/>
    <col min="15369" max="15369" width="10.7265625" customWidth="1"/>
    <col min="15370" max="15370" width="12.08984375" customWidth="1"/>
    <col min="15371" max="15371" width="10.7265625" customWidth="1"/>
    <col min="15617" max="15617" width="13.08984375" customWidth="1"/>
    <col min="15618" max="15618" width="12.08984375" customWidth="1"/>
    <col min="15619" max="15619" width="10.7265625" customWidth="1"/>
    <col min="15620" max="15620" width="12.08984375" customWidth="1"/>
    <col min="15621" max="15621" width="10.7265625" customWidth="1"/>
    <col min="15622" max="15622" width="12.08984375" customWidth="1"/>
    <col min="15623" max="15623" width="10.7265625" customWidth="1"/>
    <col min="15624" max="15624" width="12.08984375" customWidth="1"/>
    <col min="15625" max="15625" width="10.7265625" customWidth="1"/>
    <col min="15626" max="15626" width="12.08984375" customWidth="1"/>
    <col min="15627" max="15627" width="10.7265625" customWidth="1"/>
    <col min="15873" max="15873" width="13.08984375" customWidth="1"/>
    <col min="15874" max="15874" width="12.08984375" customWidth="1"/>
    <col min="15875" max="15875" width="10.7265625" customWidth="1"/>
    <col min="15876" max="15876" width="12.08984375" customWidth="1"/>
    <col min="15877" max="15877" width="10.7265625" customWidth="1"/>
    <col min="15878" max="15878" width="12.08984375" customWidth="1"/>
    <col min="15879" max="15879" width="10.7265625" customWidth="1"/>
    <col min="15880" max="15880" width="12.08984375" customWidth="1"/>
    <col min="15881" max="15881" width="10.7265625" customWidth="1"/>
    <col min="15882" max="15882" width="12.08984375" customWidth="1"/>
    <col min="15883" max="15883" width="10.7265625" customWidth="1"/>
    <col min="16129" max="16129" width="13.08984375" customWidth="1"/>
    <col min="16130" max="16130" width="12.08984375" customWidth="1"/>
    <col min="16131" max="16131" width="10.7265625" customWidth="1"/>
    <col min="16132" max="16132" width="12.08984375" customWidth="1"/>
    <col min="16133" max="16133" width="10.7265625" customWidth="1"/>
    <col min="16134" max="16134" width="12.08984375" customWidth="1"/>
    <col min="16135" max="16135" width="10.7265625" customWidth="1"/>
    <col min="16136" max="16136" width="12.08984375" customWidth="1"/>
    <col min="16137" max="16137" width="10.7265625" customWidth="1"/>
    <col min="16138" max="16138" width="12.08984375" customWidth="1"/>
    <col min="16139" max="16139" width="10.7265625" customWidth="1"/>
  </cols>
  <sheetData>
    <row r="1" spans="1:12" ht="24" customHeight="1">
      <c r="A1" s="427" t="s">
        <v>528</v>
      </c>
      <c r="F1" s="785"/>
      <c r="L1" s="312"/>
    </row>
    <row r="2" spans="1:12" ht="13.5" thickBot="1">
      <c r="J2" s="22"/>
      <c r="K2" s="22" t="s">
        <v>509</v>
      </c>
    </row>
    <row r="3" spans="1:12" ht="20.25" customHeight="1">
      <c r="A3" s="1161" t="s">
        <v>529</v>
      </c>
      <c r="B3" s="1163" t="s">
        <v>648</v>
      </c>
      <c r="C3" s="1164"/>
      <c r="D3" s="1159" t="s">
        <v>649</v>
      </c>
      <c r="E3" s="1164"/>
      <c r="F3" s="1159" t="s">
        <v>650</v>
      </c>
      <c r="G3" s="1164"/>
      <c r="H3" s="1159" t="s">
        <v>651</v>
      </c>
      <c r="I3" s="1164"/>
      <c r="J3" s="1159" t="s">
        <v>652</v>
      </c>
      <c r="K3" s="1160"/>
    </row>
    <row r="4" spans="1:12" ht="20.25" customHeight="1" thickBot="1">
      <c r="A4" s="1162"/>
      <c r="B4" s="304" t="s">
        <v>530</v>
      </c>
      <c r="C4" s="305" t="s">
        <v>514</v>
      </c>
      <c r="D4" s="305" t="s">
        <v>530</v>
      </c>
      <c r="E4" s="305" t="s">
        <v>514</v>
      </c>
      <c r="F4" s="305" t="s">
        <v>530</v>
      </c>
      <c r="G4" s="305" t="s">
        <v>514</v>
      </c>
      <c r="H4" s="305" t="s">
        <v>530</v>
      </c>
      <c r="I4" s="305" t="s">
        <v>514</v>
      </c>
      <c r="J4" s="305" t="s">
        <v>530</v>
      </c>
      <c r="K4" s="306" t="s">
        <v>514</v>
      </c>
    </row>
    <row r="5" spans="1:12" ht="18.75" customHeight="1">
      <c r="A5" s="786" t="s">
        <v>531</v>
      </c>
      <c r="B5" s="787">
        <v>63024</v>
      </c>
      <c r="C5" s="787">
        <v>5505209</v>
      </c>
      <c r="D5" s="788">
        <v>20251</v>
      </c>
      <c r="E5" s="787">
        <v>2433317</v>
      </c>
      <c r="F5" s="788">
        <v>21293</v>
      </c>
      <c r="G5" s="787">
        <v>1044948</v>
      </c>
      <c r="H5" s="788">
        <v>197</v>
      </c>
      <c r="I5" s="787">
        <v>9888</v>
      </c>
      <c r="J5" s="788">
        <v>21283</v>
      </c>
      <c r="K5" s="789">
        <v>2017056</v>
      </c>
    </row>
    <row r="6" spans="1:12" ht="18.75" customHeight="1">
      <c r="A6" s="790"/>
      <c r="B6" s="791">
        <v>-100</v>
      </c>
      <c r="C6" s="792">
        <v>-87.4</v>
      </c>
      <c r="D6" s="793">
        <v>-32.1</v>
      </c>
      <c r="E6" s="792">
        <v>-120.2</v>
      </c>
      <c r="F6" s="793">
        <v>-33.799999999999997</v>
      </c>
      <c r="G6" s="792">
        <v>-49.1</v>
      </c>
      <c r="H6" s="793">
        <v>-0.3</v>
      </c>
      <c r="I6" s="792">
        <v>-50.2</v>
      </c>
      <c r="J6" s="793">
        <v>-33.799999999999997</v>
      </c>
      <c r="K6" s="794">
        <v>-94.8</v>
      </c>
    </row>
    <row r="7" spans="1:12" ht="18.75" customHeight="1">
      <c r="A7" s="786" t="s">
        <v>532</v>
      </c>
      <c r="B7" s="795">
        <v>56504</v>
      </c>
      <c r="C7" s="795">
        <v>4761906</v>
      </c>
      <c r="D7" s="796">
        <v>16461</v>
      </c>
      <c r="E7" s="795">
        <v>1972997</v>
      </c>
      <c r="F7" s="796">
        <v>20864</v>
      </c>
      <c r="G7" s="795">
        <v>973616</v>
      </c>
      <c r="H7" s="796">
        <v>178</v>
      </c>
      <c r="I7" s="795">
        <v>16303</v>
      </c>
      <c r="J7" s="796">
        <v>19001</v>
      </c>
      <c r="K7" s="797">
        <v>1798990</v>
      </c>
    </row>
    <row r="8" spans="1:12" ht="18.75" customHeight="1">
      <c r="A8" s="790"/>
      <c r="B8" s="798">
        <v>-100</v>
      </c>
      <c r="C8" s="799">
        <v>-84.3</v>
      </c>
      <c r="D8" s="800">
        <v>-29.1</v>
      </c>
      <c r="E8" s="799">
        <v>-119.9</v>
      </c>
      <c r="F8" s="800">
        <v>-36.9</v>
      </c>
      <c r="G8" s="799">
        <v>-46.7</v>
      </c>
      <c r="H8" s="800">
        <v>-0.3</v>
      </c>
      <c r="I8" s="799">
        <v>-91.6</v>
      </c>
      <c r="J8" s="800">
        <v>-33.6</v>
      </c>
      <c r="K8" s="801">
        <v>-94.7</v>
      </c>
    </row>
    <row r="9" spans="1:12" ht="18.75" customHeight="1">
      <c r="A9" s="786" t="s">
        <v>533</v>
      </c>
      <c r="B9" s="787">
        <v>57357</v>
      </c>
      <c r="C9" s="787">
        <v>4719118</v>
      </c>
      <c r="D9" s="788">
        <v>16280</v>
      </c>
      <c r="E9" s="787">
        <v>1942463</v>
      </c>
      <c r="F9" s="788">
        <v>22702</v>
      </c>
      <c r="G9" s="787">
        <v>1030882</v>
      </c>
      <c r="H9" s="788">
        <v>274</v>
      </c>
      <c r="I9" s="787">
        <v>18727</v>
      </c>
      <c r="J9" s="788">
        <v>18101</v>
      </c>
      <c r="K9" s="789">
        <v>1727046</v>
      </c>
    </row>
    <row r="10" spans="1:12" ht="18.75" customHeight="1">
      <c r="A10" s="790"/>
      <c r="B10" s="798">
        <v>-100</v>
      </c>
      <c r="C10" s="799">
        <v>-82.3</v>
      </c>
      <c r="D10" s="800">
        <v>-28.4</v>
      </c>
      <c r="E10" s="799">
        <v>-119.3</v>
      </c>
      <c r="F10" s="800">
        <v>-39.6</v>
      </c>
      <c r="G10" s="799">
        <v>-45.4</v>
      </c>
      <c r="H10" s="800">
        <v>-0.5</v>
      </c>
      <c r="I10" s="799">
        <v>-68.3</v>
      </c>
      <c r="J10" s="800">
        <v>-31.6</v>
      </c>
      <c r="K10" s="801">
        <v>-95.4</v>
      </c>
    </row>
    <row r="11" spans="1:12" ht="18.75" customHeight="1">
      <c r="A11" s="786" t="s">
        <v>534</v>
      </c>
      <c r="B11" s="787">
        <v>61981</v>
      </c>
      <c r="C11" s="787">
        <v>5018258</v>
      </c>
      <c r="D11" s="788">
        <v>15905</v>
      </c>
      <c r="E11" s="787">
        <v>1888813</v>
      </c>
      <c r="F11" s="788">
        <v>24357</v>
      </c>
      <c r="G11" s="787">
        <v>1095904</v>
      </c>
      <c r="H11" s="788">
        <v>230</v>
      </c>
      <c r="I11" s="787">
        <v>11413</v>
      </c>
      <c r="J11" s="788">
        <v>21489</v>
      </c>
      <c r="K11" s="789">
        <v>2022128</v>
      </c>
    </row>
    <row r="12" spans="1:12" ht="18.75" customHeight="1">
      <c r="A12" s="790"/>
      <c r="B12" s="791">
        <v>-100</v>
      </c>
      <c r="C12" s="792">
        <v>-81</v>
      </c>
      <c r="D12" s="793">
        <v>-25.7</v>
      </c>
      <c r="E12" s="792">
        <v>-118.8</v>
      </c>
      <c r="F12" s="793">
        <v>-39.299999999999997</v>
      </c>
      <c r="G12" s="792">
        <v>-45</v>
      </c>
      <c r="H12" s="793">
        <v>-0.4</v>
      </c>
      <c r="I12" s="792">
        <v>-49.6</v>
      </c>
      <c r="J12" s="793">
        <v>-34.700000000000003</v>
      </c>
      <c r="K12" s="794">
        <v>-94.1</v>
      </c>
    </row>
    <row r="13" spans="1:12" ht="18.75" customHeight="1">
      <c r="A13" s="786" t="s">
        <v>535</v>
      </c>
      <c r="B13" s="795">
        <v>59617</v>
      </c>
      <c r="C13" s="795">
        <v>4803214</v>
      </c>
      <c r="D13" s="796">
        <v>15130</v>
      </c>
      <c r="E13" s="795">
        <v>1789458</v>
      </c>
      <c r="F13" s="796">
        <v>23907</v>
      </c>
      <c r="G13" s="795">
        <v>1039890</v>
      </c>
      <c r="H13" s="796">
        <v>122</v>
      </c>
      <c r="I13" s="795">
        <v>6659</v>
      </c>
      <c r="J13" s="796">
        <v>20458</v>
      </c>
      <c r="K13" s="797">
        <v>1967207</v>
      </c>
    </row>
    <row r="14" spans="1:12" ht="18.75" customHeight="1">
      <c r="A14" s="790"/>
      <c r="B14" s="798">
        <v>-100</v>
      </c>
      <c r="C14" s="799">
        <v>-80.599999999999994</v>
      </c>
      <c r="D14" s="800">
        <v>-25.4</v>
      </c>
      <c r="E14" s="799">
        <v>-118.3</v>
      </c>
      <c r="F14" s="800">
        <v>-40.1</v>
      </c>
      <c r="G14" s="799">
        <v>-43.5</v>
      </c>
      <c r="H14" s="800">
        <v>-0.2</v>
      </c>
      <c r="I14" s="799">
        <v>-54.6</v>
      </c>
      <c r="J14" s="800">
        <v>-34.299999999999997</v>
      </c>
      <c r="K14" s="801">
        <v>-96.2</v>
      </c>
    </row>
    <row r="15" spans="1:12" ht="18.75" customHeight="1">
      <c r="A15" s="802" t="s">
        <v>502</v>
      </c>
      <c r="B15" s="787">
        <v>58517</v>
      </c>
      <c r="C15" s="787">
        <v>4701874</v>
      </c>
      <c r="D15" s="788">
        <v>14707</v>
      </c>
      <c r="E15" s="787">
        <v>1733452</v>
      </c>
      <c r="F15" s="788">
        <v>22733</v>
      </c>
      <c r="G15" s="787">
        <v>974436</v>
      </c>
      <c r="H15" s="788">
        <v>287</v>
      </c>
      <c r="I15" s="787">
        <v>12811</v>
      </c>
      <c r="J15" s="788">
        <v>20790</v>
      </c>
      <c r="K15" s="789">
        <v>1981175</v>
      </c>
    </row>
    <row r="16" spans="1:12" ht="18.75" customHeight="1">
      <c r="A16" s="803"/>
      <c r="B16" s="799">
        <v>-100</v>
      </c>
      <c r="C16" s="799">
        <v>-80.400000000000006</v>
      </c>
      <c r="D16" s="800">
        <v>-25.1</v>
      </c>
      <c r="E16" s="799">
        <v>-117.9</v>
      </c>
      <c r="F16" s="800">
        <v>-38.799999999999997</v>
      </c>
      <c r="G16" s="799">
        <v>-42.9</v>
      </c>
      <c r="H16" s="800">
        <v>-0.5</v>
      </c>
      <c r="I16" s="799">
        <v>-44.6</v>
      </c>
      <c r="J16" s="800">
        <v>-35.5</v>
      </c>
      <c r="K16" s="801">
        <v>-95.3</v>
      </c>
    </row>
    <row r="17" spans="1:14" ht="18.75" customHeight="1">
      <c r="A17" s="802" t="s">
        <v>536</v>
      </c>
      <c r="B17" s="787">
        <v>50660</v>
      </c>
      <c r="C17" s="787">
        <v>4350654</v>
      </c>
      <c r="D17" s="788">
        <v>15210</v>
      </c>
      <c r="E17" s="787">
        <v>1779329</v>
      </c>
      <c r="F17" s="788">
        <v>16135</v>
      </c>
      <c r="G17" s="787">
        <v>739130</v>
      </c>
      <c r="H17" s="788">
        <v>252</v>
      </c>
      <c r="I17" s="787">
        <v>12940</v>
      </c>
      <c r="J17" s="788">
        <v>19063</v>
      </c>
      <c r="K17" s="789">
        <v>1819255</v>
      </c>
    </row>
    <row r="18" spans="1:14" ht="18.75" customHeight="1">
      <c r="A18" s="804"/>
      <c r="B18" s="792">
        <v>-100</v>
      </c>
      <c r="C18" s="792">
        <v>-85.9</v>
      </c>
      <c r="D18" s="793">
        <v>-30</v>
      </c>
      <c r="E18" s="792">
        <v>-117</v>
      </c>
      <c r="F18" s="793">
        <v>-31.9</v>
      </c>
      <c r="G18" s="792">
        <v>-45.8</v>
      </c>
      <c r="H18" s="793">
        <v>-0.5</v>
      </c>
      <c r="I18" s="792">
        <v>-51.3</v>
      </c>
      <c r="J18" s="793">
        <v>-37.6</v>
      </c>
      <c r="K18" s="794">
        <v>-95.4</v>
      </c>
    </row>
    <row r="19" spans="1:14" ht="18.75" customHeight="1">
      <c r="A19" s="805" t="s">
        <v>504</v>
      </c>
      <c r="B19" s="795">
        <v>48039</v>
      </c>
      <c r="C19" s="795">
        <v>4097982</v>
      </c>
      <c r="D19" s="796">
        <v>13985</v>
      </c>
      <c r="E19" s="795">
        <v>1625794</v>
      </c>
      <c r="F19" s="796">
        <v>14810</v>
      </c>
      <c r="G19" s="795">
        <v>681979</v>
      </c>
      <c r="H19" s="796">
        <v>177</v>
      </c>
      <c r="I19" s="795">
        <v>10223</v>
      </c>
      <c r="J19" s="796">
        <v>19067</v>
      </c>
      <c r="K19" s="797">
        <v>1779986</v>
      </c>
    </row>
    <row r="20" spans="1:14" ht="18.75" customHeight="1">
      <c r="A20" s="804"/>
      <c r="B20" s="792">
        <v>-100</v>
      </c>
      <c r="C20" s="792">
        <v>-85.3</v>
      </c>
      <c r="D20" s="793">
        <v>-29.1</v>
      </c>
      <c r="E20" s="792">
        <v>-116.3</v>
      </c>
      <c r="F20" s="793">
        <v>-30.8</v>
      </c>
      <c r="G20" s="792">
        <v>-46</v>
      </c>
      <c r="H20" s="793">
        <v>-0.4</v>
      </c>
      <c r="I20" s="792">
        <v>-57.8</v>
      </c>
      <c r="J20" s="793">
        <v>-39.700000000000003</v>
      </c>
      <c r="K20" s="794">
        <v>-93.4</v>
      </c>
    </row>
    <row r="21" spans="1:14" ht="18.75" customHeight="1">
      <c r="A21" s="805" t="s">
        <v>505</v>
      </c>
      <c r="B21" s="795">
        <v>50154</v>
      </c>
      <c r="C21" s="795">
        <v>4354355</v>
      </c>
      <c r="D21" s="796">
        <v>16129</v>
      </c>
      <c r="E21" s="795">
        <v>1872002</v>
      </c>
      <c r="F21" s="796">
        <v>15495</v>
      </c>
      <c r="G21" s="795">
        <v>721081</v>
      </c>
      <c r="H21" s="796">
        <v>358</v>
      </c>
      <c r="I21" s="795">
        <v>16954</v>
      </c>
      <c r="J21" s="796">
        <v>18172</v>
      </c>
      <c r="K21" s="797">
        <v>1744318</v>
      </c>
    </row>
    <row r="22" spans="1:14" ht="18.75" customHeight="1">
      <c r="A22" s="803"/>
      <c r="B22" s="799">
        <v>-100</v>
      </c>
      <c r="C22" s="799">
        <v>-86.8</v>
      </c>
      <c r="D22" s="800">
        <v>-32.200000000000003</v>
      </c>
      <c r="E22" s="799">
        <v>-116.1</v>
      </c>
      <c r="F22" s="800">
        <v>-30.9</v>
      </c>
      <c r="G22" s="799">
        <v>-46.5</v>
      </c>
      <c r="H22" s="800">
        <v>-0.7</v>
      </c>
      <c r="I22" s="799">
        <v>-47.4</v>
      </c>
      <c r="J22" s="800">
        <v>-36.200000000000003</v>
      </c>
      <c r="K22" s="801">
        <v>-96</v>
      </c>
    </row>
    <row r="23" spans="1:14" ht="18.75" customHeight="1">
      <c r="A23" s="802" t="s">
        <v>537</v>
      </c>
      <c r="B23" s="787">
        <v>52138</v>
      </c>
      <c r="C23" s="787">
        <v>4424289</v>
      </c>
      <c r="D23" s="788">
        <v>14604</v>
      </c>
      <c r="E23" s="787">
        <v>1685676</v>
      </c>
      <c r="F23" s="788">
        <v>16463</v>
      </c>
      <c r="G23" s="787">
        <v>786840</v>
      </c>
      <c r="H23" s="788">
        <v>133</v>
      </c>
      <c r="I23" s="787">
        <v>7690</v>
      </c>
      <c r="J23" s="788">
        <v>20938</v>
      </c>
      <c r="K23" s="789">
        <v>1944083</v>
      </c>
    </row>
    <row r="24" spans="1:14" ht="18.75" customHeight="1" thickBot="1">
      <c r="A24" s="806"/>
      <c r="B24" s="807">
        <v>-100</v>
      </c>
      <c r="C24" s="808">
        <v>-84.9</v>
      </c>
      <c r="D24" s="809">
        <v>-28</v>
      </c>
      <c r="E24" s="808">
        <v>-115.4</v>
      </c>
      <c r="F24" s="809">
        <v>-31.6</v>
      </c>
      <c r="G24" s="808">
        <v>-47.8</v>
      </c>
      <c r="H24" s="809">
        <v>-0.3</v>
      </c>
      <c r="I24" s="808">
        <v>-57.8</v>
      </c>
      <c r="J24" s="809">
        <v>-40.200000000000003</v>
      </c>
      <c r="K24" s="810">
        <v>-92.8</v>
      </c>
    </row>
    <row r="25" spans="1:14" ht="18.75" customHeight="1">
      <c r="A25" s="170" t="s">
        <v>525</v>
      </c>
    </row>
    <row r="26" spans="1:14" ht="18.75" customHeight="1">
      <c r="A26" s="170" t="s">
        <v>538</v>
      </c>
    </row>
    <row r="27" spans="1:14" ht="18.75" customHeight="1">
      <c r="A27" s="170" t="s">
        <v>539</v>
      </c>
      <c r="M27" s="14"/>
      <c r="N27" s="14"/>
    </row>
    <row r="28" spans="1:14" ht="18.75" customHeight="1">
      <c r="L28" s="307"/>
      <c r="M28" s="307"/>
    </row>
    <row r="29" spans="1:14" ht="17.25" hidden="1" customHeight="1"/>
    <row r="30" spans="1:14" ht="24" customHeight="1">
      <c r="A30" s="427" t="s">
        <v>540</v>
      </c>
      <c r="B30" s="189"/>
      <c r="C30" s="189"/>
      <c r="D30" s="189"/>
      <c r="F30" s="308"/>
      <c r="G30" s="811"/>
      <c r="L30" s="313"/>
    </row>
    <row r="31" spans="1:14" ht="14.5" thickBot="1">
      <c r="A31" s="170"/>
      <c r="B31" s="170"/>
      <c r="C31" s="170"/>
      <c r="D31" s="170"/>
      <c r="E31" s="170"/>
      <c r="F31" s="170"/>
      <c r="G31" s="170"/>
      <c r="I31" s="172"/>
      <c r="J31" s="301"/>
      <c r="K31" s="576" t="s">
        <v>541</v>
      </c>
    </row>
    <row r="32" spans="1:14" ht="24" customHeight="1">
      <c r="A32" s="1161" t="s">
        <v>529</v>
      </c>
      <c r="B32" s="1167" t="s">
        <v>542</v>
      </c>
      <c r="C32" s="1168"/>
      <c r="D32" s="1169" t="s">
        <v>543</v>
      </c>
      <c r="E32" s="1168"/>
      <c r="F32" s="1169" t="s">
        <v>544</v>
      </c>
      <c r="G32" s="1168"/>
      <c r="H32" s="1169" t="s">
        <v>545</v>
      </c>
      <c r="I32" s="1168"/>
      <c r="J32" s="1169" t="s">
        <v>546</v>
      </c>
      <c r="K32" s="1170"/>
    </row>
    <row r="33" spans="1:11" ht="21.75" customHeight="1" thickBot="1">
      <c r="A33" s="1162"/>
      <c r="B33" s="812"/>
      <c r="C33" s="813" t="s">
        <v>547</v>
      </c>
      <c r="D33" s="814"/>
      <c r="E33" s="813" t="s">
        <v>547</v>
      </c>
      <c r="F33" s="814"/>
      <c r="G33" s="813" t="s">
        <v>547</v>
      </c>
      <c r="H33" s="814"/>
      <c r="I33" s="813" t="s">
        <v>547</v>
      </c>
      <c r="J33" s="814" t="s">
        <v>548</v>
      </c>
      <c r="K33" s="815" t="s">
        <v>547</v>
      </c>
    </row>
    <row r="34" spans="1:11" ht="9" hidden="1" customHeight="1">
      <c r="A34" s="816" t="s">
        <v>549</v>
      </c>
      <c r="B34" s="318">
        <v>2500</v>
      </c>
      <c r="C34" s="817">
        <v>102.207686017989</v>
      </c>
      <c r="D34" s="319">
        <v>38054428</v>
      </c>
      <c r="E34" s="818">
        <v>99.107699563859697</v>
      </c>
      <c r="F34" s="319">
        <v>13914856</v>
      </c>
      <c r="G34" s="818">
        <v>100.714978799332</v>
      </c>
      <c r="H34" s="319">
        <v>20038236</v>
      </c>
      <c r="I34" s="817">
        <v>99.652206060909293</v>
      </c>
      <c r="J34" s="319">
        <f t="shared" ref="J34:J39" si="0">D34/B34</f>
        <v>15221.771199999999</v>
      </c>
      <c r="K34" s="819">
        <v>96.9663090839597</v>
      </c>
    </row>
    <row r="35" spans="1:11" s="22" customFormat="1" ht="28.5" hidden="1" customHeight="1">
      <c r="A35" s="820" t="s">
        <v>550</v>
      </c>
      <c r="B35" s="821">
        <v>2599</v>
      </c>
      <c r="C35" s="822">
        <f t="shared" ref="C35:C46" si="1">+B35/B34*100</f>
        <v>103.96000000000001</v>
      </c>
      <c r="D35" s="823">
        <v>40511299</v>
      </c>
      <c r="E35" s="822">
        <f t="shared" ref="E35:E45" si="2">+D35/D34*100</f>
        <v>106.45620267896288</v>
      </c>
      <c r="F35" s="823">
        <v>14483965</v>
      </c>
      <c r="G35" s="822">
        <f>(F35/F34)*100</f>
        <v>104.08993812081131</v>
      </c>
      <c r="H35" s="823">
        <v>20857474</v>
      </c>
      <c r="I35" s="822">
        <f>(H35/H34)*100</f>
        <v>104.08837384687955</v>
      </c>
      <c r="J35" s="823">
        <f t="shared" si="0"/>
        <v>15587.263947672182</v>
      </c>
      <c r="K35" s="824">
        <f>(J35/J34)*100</f>
        <v>102.40111839069151</v>
      </c>
    </row>
    <row r="36" spans="1:11" s="22" customFormat="1" ht="28.5" customHeight="1">
      <c r="A36" s="816" t="s">
        <v>551</v>
      </c>
      <c r="B36" s="320">
        <v>2357</v>
      </c>
      <c r="C36" s="825">
        <v>93.4</v>
      </c>
      <c r="D36" s="321">
        <v>39250028</v>
      </c>
      <c r="E36" s="825">
        <v>97.7</v>
      </c>
      <c r="F36" s="321">
        <v>13865215</v>
      </c>
      <c r="G36" s="825">
        <v>97.5</v>
      </c>
      <c r="H36" s="321">
        <v>20199718</v>
      </c>
      <c r="I36" s="825">
        <v>98.4</v>
      </c>
      <c r="J36" s="321">
        <f t="shared" si="0"/>
        <v>16652.536274925755</v>
      </c>
      <c r="K36" s="826">
        <v>104.5</v>
      </c>
    </row>
    <row r="37" spans="1:11" s="22" customFormat="1" ht="28.5" customHeight="1">
      <c r="A37" s="816" t="s">
        <v>552</v>
      </c>
      <c r="B37" s="320">
        <v>2349</v>
      </c>
      <c r="C37" s="825">
        <f t="shared" si="1"/>
        <v>99.660585490029689</v>
      </c>
      <c r="D37" s="321">
        <v>39087599</v>
      </c>
      <c r="E37" s="825">
        <f t="shared" si="2"/>
        <v>99.586168448083654</v>
      </c>
      <c r="F37" s="321">
        <v>13891907</v>
      </c>
      <c r="G37" s="825">
        <f>(F37/F36)*100</f>
        <v>100.19251053806232</v>
      </c>
      <c r="H37" s="321">
        <v>20314802</v>
      </c>
      <c r="I37" s="825">
        <f>(H37/H36)*100</f>
        <v>100.5697307259438</v>
      </c>
      <c r="J37" s="321">
        <f t="shared" si="0"/>
        <v>16640.101745423584</v>
      </c>
      <c r="K37" s="826">
        <f>(J37/J36)*100</f>
        <v>99.925329515595209</v>
      </c>
    </row>
    <row r="38" spans="1:11" s="22" customFormat="1" ht="28.5" customHeight="1">
      <c r="A38" s="827" t="s">
        <v>553</v>
      </c>
      <c r="B38" s="320">
        <v>2414</v>
      </c>
      <c r="C38" s="825">
        <f t="shared" si="1"/>
        <v>102.76713495104299</v>
      </c>
      <c r="D38" s="321">
        <v>38594312</v>
      </c>
      <c r="E38" s="825">
        <f t="shared" si="2"/>
        <v>98.737996160879575</v>
      </c>
      <c r="F38" s="825" t="s">
        <v>96</v>
      </c>
      <c r="G38" s="825" t="s">
        <v>96</v>
      </c>
      <c r="H38" s="321" t="s">
        <v>103</v>
      </c>
      <c r="I38" s="825" t="s">
        <v>103</v>
      </c>
      <c r="J38" s="321">
        <f t="shared" si="0"/>
        <v>15987.701739850871</v>
      </c>
      <c r="K38" s="826">
        <f>(J38/J37)*100</f>
        <v>96.079350862430033</v>
      </c>
    </row>
    <row r="39" spans="1:11" s="22" customFormat="1" ht="28.5" customHeight="1">
      <c r="A39" s="827" t="s">
        <v>554</v>
      </c>
      <c r="B39" s="320">
        <v>2324</v>
      </c>
      <c r="C39" s="825">
        <f t="shared" si="1"/>
        <v>96.271748135874063</v>
      </c>
      <c r="D39" s="321">
        <v>38172069</v>
      </c>
      <c r="E39" s="825">
        <f t="shared" si="2"/>
        <v>98.905945000392805</v>
      </c>
      <c r="F39" s="321">
        <v>13696015</v>
      </c>
      <c r="G39" s="825" t="s">
        <v>96</v>
      </c>
      <c r="H39" s="321">
        <v>20055138</v>
      </c>
      <c r="I39" s="825" t="s">
        <v>96</v>
      </c>
      <c r="J39" s="321">
        <f t="shared" si="0"/>
        <v>16425.15877796902</v>
      </c>
      <c r="K39" s="826">
        <f t="shared" ref="K39:K45" si="3">+J39/J38*100</f>
        <v>102.73620965187101</v>
      </c>
    </row>
    <row r="40" spans="1:11" s="22" customFormat="1" ht="28.5" customHeight="1">
      <c r="A40" s="827" t="s">
        <v>555</v>
      </c>
      <c r="B40" s="320">
        <v>2320</v>
      </c>
      <c r="C40" s="825">
        <f t="shared" si="1"/>
        <v>99.827882960413078</v>
      </c>
      <c r="D40" s="321">
        <v>39051692</v>
      </c>
      <c r="E40" s="825">
        <f t="shared" si="2"/>
        <v>102.3043629099591</v>
      </c>
      <c r="F40" s="321">
        <v>13992713</v>
      </c>
      <c r="G40" s="825">
        <f>+F40/F39*100</f>
        <v>102.16630895921186</v>
      </c>
      <c r="H40" s="321">
        <v>20554411</v>
      </c>
      <c r="I40" s="825">
        <f>+H40/H39*100</f>
        <v>102.48950169278316</v>
      </c>
      <c r="J40" s="321">
        <f>D40/B40</f>
        <v>16832.625862068966</v>
      </c>
      <c r="K40" s="826">
        <f t="shared" si="3"/>
        <v>102.48074974256249</v>
      </c>
    </row>
    <row r="41" spans="1:11" s="22" customFormat="1" ht="28.5" customHeight="1">
      <c r="A41" s="827" t="s">
        <v>532</v>
      </c>
      <c r="B41" s="320">
        <v>2338</v>
      </c>
      <c r="C41" s="825">
        <f t="shared" si="1"/>
        <v>100.77586206896552</v>
      </c>
      <c r="D41" s="321">
        <v>39428636</v>
      </c>
      <c r="E41" s="825">
        <f t="shared" si="2"/>
        <v>100.96524370826236</v>
      </c>
      <c r="F41" s="321">
        <v>14087911</v>
      </c>
      <c r="G41" s="825">
        <v>100.68033983116784</v>
      </c>
      <c r="H41" s="321">
        <v>20758203</v>
      </c>
      <c r="I41" s="825">
        <v>100.99147574698199</v>
      </c>
      <c r="J41" s="321">
        <v>16864.258340461933</v>
      </c>
      <c r="K41" s="826">
        <f t="shared" si="3"/>
        <v>100.18792361127831</v>
      </c>
    </row>
    <row r="42" spans="1:11" s="22" customFormat="1" ht="28.5" customHeight="1">
      <c r="A42" s="827" t="s">
        <v>556</v>
      </c>
      <c r="B42" s="322">
        <v>2486</v>
      </c>
      <c r="C42" s="828">
        <f t="shared" si="1"/>
        <v>106.33019674935842</v>
      </c>
      <c r="D42" s="323">
        <v>44245581</v>
      </c>
      <c r="E42" s="828">
        <f t="shared" si="2"/>
        <v>112.21686948541665</v>
      </c>
      <c r="F42" s="323" t="s">
        <v>103</v>
      </c>
      <c r="G42" s="829" t="s">
        <v>103</v>
      </c>
      <c r="H42" s="323" t="s">
        <v>103</v>
      </c>
      <c r="I42" s="829" t="s">
        <v>103</v>
      </c>
      <c r="J42" s="323">
        <f t="shared" ref="J42:J47" si="4">D42/B42</f>
        <v>17797.900643604182</v>
      </c>
      <c r="K42" s="830">
        <f t="shared" si="3"/>
        <v>105.53621917011426</v>
      </c>
    </row>
    <row r="43" spans="1:11" s="22" customFormat="1" ht="28.5" customHeight="1">
      <c r="A43" s="803" t="s">
        <v>557</v>
      </c>
      <c r="B43" s="324">
        <v>2392</v>
      </c>
      <c r="C43" s="828">
        <f t="shared" si="1"/>
        <v>96.218825422365256</v>
      </c>
      <c r="D43" s="325">
        <v>39614480</v>
      </c>
      <c r="E43" s="828">
        <f t="shared" si="2"/>
        <v>89.533189766453731</v>
      </c>
      <c r="F43" s="325" t="s">
        <v>103</v>
      </c>
      <c r="G43" s="828" t="s">
        <v>103</v>
      </c>
      <c r="H43" s="325" t="s">
        <v>103</v>
      </c>
      <c r="I43" s="828" t="s">
        <v>103</v>
      </c>
      <c r="J43" s="325">
        <f t="shared" si="4"/>
        <v>16561.23745819398</v>
      </c>
      <c r="K43" s="830">
        <f t="shared" si="3"/>
        <v>93.051634514801009</v>
      </c>
    </row>
    <row r="44" spans="1:11" s="22" customFormat="1" ht="28.5" customHeight="1">
      <c r="A44" s="831" t="s">
        <v>558</v>
      </c>
      <c r="B44" s="320">
        <v>2503</v>
      </c>
      <c r="C44" s="825">
        <f t="shared" si="1"/>
        <v>104.64046822742475</v>
      </c>
      <c r="D44" s="321">
        <v>40426182</v>
      </c>
      <c r="E44" s="825">
        <f t="shared" si="2"/>
        <v>102.04900329374512</v>
      </c>
      <c r="F44" s="321" t="s">
        <v>103</v>
      </c>
      <c r="G44" s="825" t="s">
        <v>103</v>
      </c>
      <c r="H44" s="321" t="s">
        <v>103</v>
      </c>
      <c r="I44" s="825" t="s">
        <v>103</v>
      </c>
      <c r="J44" s="321">
        <f t="shared" si="4"/>
        <v>16151.091490211746</v>
      </c>
      <c r="K44" s="826">
        <f t="shared" si="3"/>
        <v>97.523458201613394</v>
      </c>
    </row>
    <row r="45" spans="1:11" s="22" customFormat="1" ht="28.5" customHeight="1">
      <c r="A45" s="816" t="s">
        <v>559</v>
      </c>
      <c r="B45" s="320">
        <v>2503</v>
      </c>
      <c r="C45" s="825">
        <f t="shared" si="1"/>
        <v>100</v>
      </c>
      <c r="D45" s="321">
        <v>40405731</v>
      </c>
      <c r="E45" s="825">
        <f t="shared" si="2"/>
        <v>99.949411497726885</v>
      </c>
      <c r="F45" s="321" t="s">
        <v>103</v>
      </c>
      <c r="G45" s="825" t="s">
        <v>103</v>
      </c>
      <c r="H45" s="321" t="s">
        <v>103</v>
      </c>
      <c r="I45" s="825" t="s">
        <v>103</v>
      </c>
      <c r="J45" s="321">
        <f t="shared" si="4"/>
        <v>16142.920894926088</v>
      </c>
      <c r="K45" s="826">
        <f t="shared" si="3"/>
        <v>99.949411497726885</v>
      </c>
    </row>
    <row r="46" spans="1:11" ht="29.25" customHeight="1">
      <c r="A46" s="805" t="s">
        <v>560</v>
      </c>
      <c r="B46" s="322">
        <v>2463</v>
      </c>
      <c r="C46" s="829">
        <f t="shared" si="1"/>
        <v>98.401917698761494</v>
      </c>
      <c r="D46" s="323">
        <v>40891380</v>
      </c>
      <c r="E46" s="829">
        <f>+D46/D45*100</f>
        <v>101.2019309835033</v>
      </c>
      <c r="F46" s="323" t="s">
        <v>103</v>
      </c>
      <c r="G46" s="829" t="s">
        <v>103</v>
      </c>
      <c r="H46" s="323" t="s">
        <v>103</v>
      </c>
      <c r="I46" s="829" t="s">
        <v>103</v>
      </c>
      <c r="J46" s="323">
        <f t="shared" si="4"/>
        <v>16602.265529841658</v>
      </c>
      <c r="K46" s="832">
        <f>+J46/J45*100</f>
        <v>102.8454865008968</v>
      </c>
    </row>
    <row r="47" spans="1:11" ht="29.25" customHeight="1" thickBot="1">
      <c r="A47" s="833" t="s">
        <v>561</v>
      </c>
      <c r="B47" s="326">
        <v>2497</v>
      </c>
      <c r="C47" s="834">
        <f>+B47/B46*100</f>
        <v>101.38043036946813</v>
      </c>
      <c r="D47" s="327">
        <v>40319271</v>
      </c>
      <c r="E47" s="834">
        <f>+D47/D46*100</f>
        <v>98.600905618739205</v>
      </c>
      <c r="F47" s="327" t="s">
        <v>103</v>
      </c>
      <c r="G47" s="834" t="s">
        <v>103</v>
      </c>
      <c r="H47" s="327" t="s">
        <v>103</v>
      </c>
      <c r="I47" s="834" t="s">
        <v>103</v>
      </c>
      <c r="J47" s="327">
        <f t="shared" si="4"/>
        <v>16147.084901882259</v>
      </c>
      <c r="K47" s="835">
        <f>+J47/J46*100</f>
        <v>97.258322202224534</v>
      </c>
    </row>
    <row r="48" spans="1:11" ht="18.5" customHeight="1">
      <c r="A48" s="170" t="s">
        <v>562</v>
      </c>
      <c r="B48" s="170"/>
      <c r="C48" s="170"/>
      <c r="D48" s="170"/>
      <c r="E48" s="170"/>
      <c r="F48" s="170"/>
      <c r="G48" s="170"/>
      <c r="H48" s="170"/>
      <c r="I48" s="170"/>
      <c r="J48" s="170"/>
      <c r="K48" s="170"/>
    </row>
    <row r="49" spans="1:11" ht="18.5" customHeight="1">
      <c r="A49" s="309" t="s">
        <v>653</v>
      </c>
      <c r="B49" s="310"/>
      <c r="C49" s="310"/>
      <c r="D49" s="310"/>
      <c r="E49" s="310"/>
      <c r="F49" s="310"/>
      <c r="G49" s="310"/>
      <c r="H49" s="310"/>
      <c r="I49" s="310"/>
      <c r="J49" s="311"/>
      <c r="K49" s="311"/>
    </row>
    <row r="50" spans="1:11" ht="18.5" customHeight="1">
      <c r="A50" s="1165" t="s">
        <v>563</v>
      </c>
      <c r="B50" s="1165"/>
      <c r="C50" s="1165"/>
      <c r="D50" s="1165"/>
      <c r="E50" s="1165"/>
      <c r="F50" s="1165"/>
      <c r="G50" s="1165"/>
      <c r="H50" s="1165"/>
      <c r="I50" s="1165"/>
      <c r="J50" s="1165"/>
      <c r="K50" s="1165"/>
    </row>
    <row r="51" spans="1:11" ht="18.5" customHeight="1">
      <c r="A51" s="1166" t="s">
        <v>564</v>
      </c>
      <c r="B51" s="1166"/>
      <c r="C51" s="1166"/>
      <c r="D51" s="1166"/>
      <c r="E51" s="1166"/>
      <c r="F51" s="1166"/>
      <c r="G51" s="1166"/>
      <c r="H51" s="1166"/>
      <c r="I51" s="1166"/>
      <c r="J51" s="1166"/>
      <c r="K51" s="1166"/>
    </row>
    <row r="52" spans="1:11" ht="18.5" customHeight="1">
      <c r="A52" s="170" t="s">
        <v>565</v>
      </c>
      <c r="B52" s="170"/>
      <c r="C52" s="170"/>
      <c r="D52" s="170"/>
      <c r="E52" s="170"/>
      <c r="F52" s="170"/>
      <c r="G52" s="170"/>
      <c r="H52" s="170"/>
      <c r="I52" s="170"/>
      <c r="J52" s="170"/>
      <c r="K52" s="170"/>
    </row>
  </sheetData>
  <mergeCells count="14">
    <mergeCell ref="A50:K50"/>
    <mergeCell ref="A51:K51"/>
    <mergeCell ref="A32:A33"/>
    <mergeCell ref="B32:C32"/>
    <mergeCell ref="D32:E32"/>
    <mergeCell ref="F32:G32"/>
    <mergeCell ref="H32:I32"/>
    <mergeCell ref="J32:K32"/>
    <mergeCell ref="J3:K3"/>
    <mergeCell ref="A3:A4"/>
    <mergeCell ref="B3:C3"/>
    <mergeCell ref="D3:E3"/>
    <mergeCell ref="F3:G3"/>
    <mergeCell ref="H3:I3"/>
  </mergeCells>
  <phoneticPr fontId="3"/>
  <pageMargins left="0.78740157480314965" right="0.47244094488188981" top="0.78740157480314965" bottom="0.39370078740157483" header="0.51181102362204722" footer="0.51181102362204722"/>
  <pageSetup paperSize="9" scale="76" firstPageNumber="66"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E2D94-4605-4AF1-A7AC-2EEA35E89A74}">
  <dimension ref="A1:G26"/>
  <sheetViews>
    <sheetView view="pageBreakPreview" zoomScaleNormal="77" zoomScaleSheetLayoutView="100" workbookViewId="0"/>
  </sheetViews>
  <sheetFormatPr defaultColWidth="9" defaultRowHeight="13"/>
  <cols>
    <col min="1" max="1" width="17.7265625" customWidth="1"/>
    <col min="2" max="6" width="14.7265625" customWidth="1"/>
    <col min="7" max="7" width="12.7265625" customWidth="1"/>
    <col min="8" max="9" width="10.90625" customWidth="1"/>
    <col min="257" max="257" width="15.26953125" customWidth="1"/>
    <col min="258" max="263" width="12.7265625" customWidth="1"/>
    <col min="264" max="265" width="10.90625" customWidth="1"/>
    <col min="513" max="513" width="15.26953125" customWidth="1"/>
    <col min="514" max="519" width="12.7265625" customWidth="1"/>
    <col min="520" max="521" width="10.90625" customWidth="1"/>
    <col min="769" max="769" width="15.26953125" customWidth="1"/>
    <col min="770" max="775" width="12.7265625" customWidth="1"/>
    <col min="776" max="777" width="10.90625" customWidth="1"/>
    <col min="1025" max="1025" width="15.26953125" customWidth="1"/>
    <col min="1026" max="1031" width="12.7265625" customWidth="1"/>
    <col min="1032" max="1033" width="10.90625" customWidth="1"/>
    <col min="1281" max="1281" width="15.26953125" customWidth="1"/>
    <col min="1282" max="1287" width="12.7265625" customWidth="1"/>
    <col min="1288" max="1289" width="10.90625" customWidth="1"/>
    <col min="1537" max="1537" width="15.26953125" customWidth="1"/>
    <col min="1538" max="1543" width="12.7265625" customWidth="1"/>
    <col min="1544" max="1545" width="10.90625" customWidth="1"/>
    <col min="1793" max="1793" width="15.26953125" customWidth="1"/>
    <col min="1794" max="1799" width="12.7265625" customWidth="1"/>
    <col min="1800" max="1801" width="10.90625" customWidth="1"/>
    <col min="2049" max="2049" width="15.26953125" customWidth="1"/>
    <col min="2050" max="2055" width="12.7265625" customWidth="1"/>
    <col min="2056" max="2057" width="10.90625" customWidth="1"/>
    <col min="2305" max="2305" width="15.26953125" customWidth="1"/>
    <col min="2306" max="2311" width="12.7265625" customWidth="1"/>
    <col min="2312" max="2313" width="10.90625" customWidth="1"/>
    <col min="2561" max="2561" width="15.26953125" customWidth="1"/>
    <col min="2562" max="2567" width="12.7265625" customWidth="1"/>
    <col min="2568" max="2569" width="10.90625" customWidth="1"/>
    <col min="2817" max="2817" width="15.26953125" customWidth="1"/>
    <col min="2818" max="2823" width="12.7265625" customWidth="1"/>
    <col min="2824" max="2825" width="10.90625" customWidth="1"/>
    <col min="3073" max="3073" width="15.26953125" customWidth="1"/>
    <col min="3074" max="3079" width="12.7265625" customWidth="1"/>
    <col min="3080" max="3081" width="10.90625" customWidth="1"/>
    <col min="3329" max="3329" width="15.26953125" customWidth="1"/>
    <col min="3330" max="3335" width="12.7265625" customWidth="1"/>
    <col min="3336" max="3337" width="10.90625" customWidth="1"/>
    <col min="3585" max="3585" width="15.26953125" customWidth="1"/>
    <col min="3586" max="3591" width="12.7265625" customWidth="1"/>
    <col min="3592" max="3593" width="10.90625" customWidth="1"/>
    <col min="3841" max="3841" width="15.26953125" customWidth="1"/>
    <col min="3842" max="3847" width="12.7265625" customWidth="1"/>
    <col min="3848" max="3849" width="10.90625" customWidth="1"/>
    <col min="4097" max="4097" width="15.26953125" customWidth="1"/>
    <col min="4098" max="4103" width="12.7265625" customWidth="1"/>
    <col min="4104" max="4105" width="10.90625" customWidth="1"/>
    <col min="4353" max="4353" width="15.26953125" customWidth="1"/>
    <col min="4354" max="4359" width="12.7265625" customWidth="1"/>
    <col min="4360" max="4361" width="10.90625" customWidth="1"/>
    <col min="4609" max="4609" width="15.26953125" customWidth="1"/>
    <col min="4610" max="4615" width="12.7265625" customWidth="1"/>
    <col min="4616" max="4617" width="10.90625" customWidth="1"/>
    <col min="4865" max="4865" width="15.26953125" customWidth="1"/>
    <col min="4866" max="4871" width="12.7265625" customWidth="1"/>
    <col min="4872" max="4873" width="10.90625" customWidth="1"/>
    <col min="5121" max="5121" width="15.26953125" customWidth="1"/>
    <col min="5122" max="5127" width="12.7265625" customWidth="1"/>
    <col min="5128" max="5129" width="10.90625" customWidth="1"/>
    <col min="5377" max="5377" width="15.26953125" customWidth="1"/>
    <col min="5378" max="5383" width="12.7265625" customWidth="1"/>
    <col min="5384" max="5385" width="10.90625" customWidth="1"/>
    <col min="5633" max="5633" width="15.26953125" customWidth="1"/>
    <col min="5634" max="5639" width="12.7265625" customWidth="1"/>
    <col min="5640" max="5641" width="10.90625" customWidth="1"/>
    <col min="5889" max="5889" width="15.26953125" customWidth="1"/>
    <col min="5890" max="5895" width="12.7265625" customWidth="1"/>
    <col min="5896" max="5897" width="10.90625" customWidth="1"/>
    <col min="6145" max="6145" width="15.26953125" customWidth="1"/>
    <col min="6146" max="6151" width="12.7265625" customWidth="1"/>
    <col min="6152" max="6153" width="10.90625" customWidth="1"/>
    <col min="6401" max="6401" width="15.26953125" customWidth="1"/>
    <col min="6402" max="6407" width="12.7265625" customWidth="1"/>
    <col min="6408" max="6409" width="10.90625" customWidth="1"/>
    <col min="6657" max="6657" width="15.26953125" customWidth="1"/>
    <col min="6658" max="6663" width="12.7265625" customWidth="1"/>
    <col min="6664" max="6665" width="10.90625" customWidth="1"/>
    <col min="6913" max="6913" width="15.26953125" customWidth="1"/>
    <col min="6914" max="6919" width="12.7265625" customWidth="1"/>
    <col min="6920" max="6921" width="10.90625" customWidth="1"/>
    <col min="7169" max="7169" width="15.26953125" customWidth="1"/>
    <col min="7170" max="7175" width="12.7265625" customWidth="1"/>
    <col min="7176" max="7177" width="10.90625" customWidth="1"/>
    <col min="7425" max="7425" width="15.26953125" customWidth="1"/>
    <col min="7426" max="7431" width="12.7265625" customWidth="1"/>
    <col min="7432" max="7433" width="10.90625" customWidth="1"/>
    <col min="7681" max="7681" width="15.26953125" customWidth="1"/>
    <col min="7682" max="7687" width="12.7265625" customWidth="1"/>
    <col min="7688" max="7689" width="10.90625" customWidth="1"/>
    <col min="7937" max="7937" width="15.26953125" customWidth="1"/>
    <col min="7938" max="7943" width="12.7265625" customWidth="1"/>
    <col min="7944" max="7945" width="10.90625" customWidth="1"/>
    <col min="8193" max="8193" width="15.26953125" customWidth="1"/>
    <col min="8194" max="8199" width="12.7265625" customWidth="1"/>
    <col min="8200" max="8201" width="10.90625" customWidth="1"/>
    <col min="8449" max="8449" width="15.26953125" customWidth="1"/>
    <col min="8450" max="8455" width="12.7265625" customWidth="1"/>
    <col min="8456" max="8457" width="10.90625" customWidth="1"/>
    <col min="8705" max="8705" width="15.26953125" customWidth="1"/>
    <col min="8706" max="8711" width="12.7265625" customWidth="1"/>
    <col min="8712" max="8713" width="10.90625" customWidth="1"/>
    <col min="8961" max="8961" width="15.26953125" customWidth="1"/>
    <col min="8962" max="8967" width="12.7265625" customWidth="1"/>
    <col min="8968" max="8969" width="10.90625" customWidth="1"/>
    <col min="9217" max="9217" width="15.26953125" customWidth="1"/>
    <col min="9218" max="9223" width="12.7265625" customWidth="1"/>
    <col min="9224" max="9225" width="10.90625" customWidth="1"/>
    <col min="9473" max="9473" width="15.26953125" customWidth="1"/>
    <col min="9474" max="9479" width="12.7265625" customWidth="1"/>
    <col min="9480" max="9481" width="10.90625" customWidth="1"/>
    <col min="9729" max="9729" width="15.26953125" customWidth="1"/>
    <col min="9730" max="9735" width="12.7265625" customWidth="1"/>
    <col min="9736" max="9737" width="10.90625" customWidth="1"/>
    <col min="9985" max="9985" width="15.26953125" customWidth="1"/>
    <col min="9986" max="9991" width="12.7265625" customWidth="1"/>
    <col min="9992" max="9993" width="10.90625" customWidth="1"/>
    <col min="10241" max="10241" width="15.26953125" customWidth="1"/>
    <col min="10242" max="10247" width="12.7265625" customWidth="1"/>
    <col min="10248" max="10249" width="10.90625" customWidth="1"/>
    <col min="10497" max="10497" width="15.26953125" customWidth="1"/>
    <col min="10498" max="10503" width="12.7265625" customWidth="1"/>
    <col min="10504" max="10505" width="10.90625" customWidth="1"/>
    <col min="10753" max="10753" width="15.26953125" customWidth="1"/>
    <col min="10754" max="10759" width="12.7265625" customWidth="1"/>
    <col min="10760" max="10761" width="10.90625" customWidth="1"/>
    <col min="11009" max="11009" width="15.26953125" customWidth="1"/>
    <col min="11010" max="11015" width="12.7265625" customWidth="1"/>
    <col min="11016" max="11017" width="10.90625" customWidth="1"/>
    <col min="11265" max="11265" width="15.26953125" customWidth="1"/>
    <col min="11266" max="11271" width="12.7265625" customWidth="1"/>
    <col min="11272" max="11273" width="10.90625" customWidth="1"/>
    <col min="11521" max="11521" width="15.26953125" customWidth="1"/>
    <col min="11522" max="11527" width="12.7265625" customWidth="1"/>
    <col min="11528" max="11529" width="10.90625" customWidth="1"/>
    <col min="11777" max="11777" width="15.26953125" customWidth="1"/>
    <col min="11778" max="11783" width="12.7265625" customWidth="1"/>
    <col min="11784" max="11785" width="10.90625" customWidth="1"/>
    <col min="12033" max="12033" width="15.26953125" customWidth="1"/>
    <col min="12034" max="12039" width="12.7265625" customWidth="1"/>
    <col min="12040" max="12041" width="10.90625" customWidth="1"/>
    <col min="12289" max="12289" width="15.26953125" customWidth="1"/>
    <col min="12290" max="12295" width="12.7265625" customWidth="1"/>
    <col min="12296" max="12297" width="10.90625" customWidth="1"/>
    <col min="12545" max="12545" width="15.26953125" customWidth="1"/>
    <col min="12546" max="12551" width="12.7265625" customWidth="1"/>
    <col min="12552" max="12553" width="10.90625" customWidth="1"/>
    <col min="12801" max="12801" width="15.26953125" customWidth="1"/>
    <col min="12802" max="12807" width="12.7265625" customWidth="1"/>
    <col min="12808" max="12809" width="10.90625" customWidth="1"/>
    <col min="13057" max="13057" width="15.26953125" customWidth="1"/>
    <col min="13058" max="13063" width="12.7265625" customWidth="1"/>
    <col min="13064" max="13065" width="10.90625" customWidth="1"/>
    <col min="13313" max="13313" width="15.26953125" customWidth="1"/>
    <col min="13314" max="13319" width="12.7265625" customWidth="1"/>
    <col min="13320" max="13321" width="10.90625" customWidth="1"/>
    <col min="13569" max="13569" width="15.26953125" customWidth="1"/>
    <col min="13570" max="13575" width="12.7265625" customWidth="1"/>
    <col min="13576" max="13577" width="10.90625" customWidth="1"/>
    <col min="13825" max="13825" width="15.26953125" customWidth="1"/>
    <col min="13826" max="13831" width="12.7265625" customWidth="1"/>
    <col min="13832" max="13833" width="10.90625" customWidth="1"/>
    <col min="14081" max="14081" width="15.26953125" customWidth="1"/>
    <col min="14082" max="14087" width="12.7265625" customWidth="1"/>
    <col min="14088" max="14089" width="10.90625" customWidth="1"/>
    <col min="14337" max="14337" width="15.26953125" customWidth="1"/>
    <col min="14338" max="14343" width="12.7265625" customWidth="1"/>
    <col min="14344" max="14345" width="10.90625" customWidth="1"/>
    <col min="14593" max="14593" width="15.26953125" customWidth="1"/>
    <col min="14594" max="14599" width="12.7265625" customWidth="1"/>
    <col min="14600" max="14601" width="10.90625" customWidth="1"/>
    <col min="14849" max="14849" width="15.26953125" customWidth="1"/>
    <col min="14850" max="14855" width="12.7265625" customWidth="1"/>
    <col min="14856" max="14857" width="10.90625" customWidth="1"/>
    <col min="15105" max="15105" width="15.26953125" customWidth="1"/>
    <col min="15106" max="15111" width="12.7265625" customWidth="1"/>
    <col min="15112" max="15113" width="10.90625" customWidth="1"/>
    <col min="15361" max="15361" width="15.26953125" customWidth="1"/>
    <col min="15362" max="15367" width="12.7265625" customWidth="1"/>
    <col min="15368" max="15369" width="10.90625" customWidth="1"/>
    <col min="15617" max="15617" width="15.26953125" customWidth="1"/>
    <col min="15618" max="15623" width="12.7265625" customWidth="1"/>
    <col min="15624" max="15625" width="10.90625" customWidth="1"/>
    <col min="15873" max="15873" width="15.26953125" customWidth="1"/>
    <col min="15874" max="15879" width="12.7265625" customWidth="1"/>
    <col min="15880" max="15881" width="10.90625" customWidth="1"/>
    <col min="16129" max="16129" width="15.26953125" customWidth="1"/>
    <col min="16130" max="16135" width="12.7265625" customWidth="1"/>
    <col min="16136" max="16137" width="10.90625" customWidth="1"/>
  </cols>
  <sheetData>
    <row r="1" spans="1:7" s="22" customFormat="1" ht="24" customHeight="1">
      <c r="A1" s="427" t="s">
        <v>566</v>
      </c>
      <c r="D1" s="313"/>
      <c r="G1" s="313"/>
    </row>
    <row r="2" spans="1:7" ht="16.5" customHeight="1" thickBot="1">
      <c r="F2" s="575"/>
    </row>
    <row r="3" spans="1:7" s="172" customFormat="1" ht="21.75" customHeight="1">
      <c r="A3" s="394"/>
      <c r="B3" s="395"/>
      <c r="C3" s="1175" t="s">
        <v>567</v>
      </c>
      <c r="D3" s="1176"/>
      <c r="E3" s="1175" t="s">
        <v>568</v>
      </c>
      <c r="F3" s="1176"/>
    </row>
    <row r="4" spans="1:7" s="172" customFormat="1" ht="21.75" customHeight="1" thickBot="1">
      <c r="A4" s="396"/>
      <c r="B4" s="397"/>
      <c r="C4" s="398" t="s">
        <v>569</v>
      </c>
      <c r="D4" s="399" t="s">
        <v>570</v>
      </c>
      <c r="E4" s="398" t="s">
        <v>569</v>
      </c>
      <c r="F4" s="399" t="s">
        <v>570</v>
      </c>
    </row>
    <row r="5" spans="1:7" s="172" customFormat="1" ht="21.75" customHeight="1">
      <c r="A5" s="400" t="s">
        <v>571</v>
      </c>
      <c r="B5" s="401" t="s">
        <v>572</v>
      </c>
      <c r="C5" s="402">
        <f>SUM(C6:C7)</f>
        <v>51720</v>
      </c>
      <c r="D5" s="403">
        <f>+D6+D7</f>
        <v>100</v>
      </c>
      <c r="E5" s="402">
        <f>SUM(E6:E7)</f>
        <v>56851</v>
      </c>
      <c r="F5" s="403">
        <f>+F6+F7</f>
        <v>100</v>
      </c>
    </row>
    <row r="6" spans="1:7" s="172" customFormat="1" ht="21.75" customHeight="1">
      <c r="A6" s="404"/>
      <c r="B6" s="405" t="s">
        <v>573</v>
      </c>
      <c r="C6" s="406">
        <v>14004</v>
      </c>
      <c r="D6" s="407">
        <f>C6/C5*100</f>
        <v>27.076566125290025</v>
      </c>
      <c r="E6" s="406">
        <v>14486</v>
      </c>
      <c r="F6" s="407">
        <f>E6/E5*100</f>
        <v>25.480642380960756</v>
      </c>
    </row>
    <row r="7" spans="1:7" s="172" customFormat="1" ht="21.75" customHeight="1">
      <c r="A7" s="408"/>
      <c r="B7" s="405" t="s">
        <v>574</v>
      </c>
      <c r="C7" s="406">
        <v>37716</v>
      </c>
      <c r="D7" s="407">
        <f>C7/C5*100</f>
        <v>72.923433874709971</v>
      </c>
      <c r="E7" s="406">
        <v>42365</v>
      </c>
      <c r="F7" s="407">
        <f>E7/E5*100</f>
        <v>74.519357619039241</v>
      </c>
    </row>
    <row r="8" spans="1:7" s="172" customFormat="1" ht="21.75" customHeight="1">
      <c r="A8" s="409" t="s">
        <v>575</v>
      </c>
      <c r="B8" s="405" t="s">
        <v>572</v>
      </c>
      <c r="C8" s="406">
        <f>SUM(C9:C10)</f>
        <v>521072</v>
      </c>
      <c r="D8" s="407">
        <f>+D9+D10</f>
        <v>100</v>
      </c>
      <c r="E8" s="406">
        <f>SUM(E9:E10)</f>
        <v>533415</v>
      </c>
      <c r="F8" s="407">
        <f>+F9+F10</f>
        <v>100</v>
      </c>
    </row>
    <row r="9" spans="1:7" s="172" customFormat="1" ht="21.75" customHeight="1">
      <c r="A9" s="404" t="s">
        <v>576</v>
      </c>
      <c r="B9" s="405" t="s">
        <v>573</v>
      </c>
      <c r="C9" s="406">
        <v>138516</v>
      </c>
      <c r="D9" s="407">
        <f>C9/C8*100</f>
        <v>26.582890656185711</v>
      </c>
      <c r="E9" s="406">
        <v>142709</v>
      </c>
      <c r="F9" s="407">
        <f>E9/E8*100</f>
        <v>26.753840818124726</v>
      </c>
    </row>
    <row r="10" spans="1:7" s="172" customFormat="1" ht="21.75" customHeight="1">
      <c r="A10" s="408"/>
      <c r="B10" s="405" t="s">
        <v>574</v>
      </c>
      <c r="C10" s="406">
        <v>382556</v>
      </c>
      <c r="D10" s="407">
        <f>C10/C8*100</f>
        <v>73.417109343814289</v>
      </c>
      <c r="E10" s="406">
        <v>390706</v>
      </c>
      <c r="F10" s="407">
        <f>E10/E8*100</f>
        <v>73.246159181875271</v>
      </c>
    </row>
    <row r="11" spans="1:7" s="172" customFormat="1" ht="21.75" customHeight="1">
      <c r="A11" s="409" t="s">
        <v>577</v>
      </c>
      <c r="B11" s="405" t="s">
        <v>572</v>
      </c>
      <c r="C11" s="406">
        <v>17247939</v>
      </c>
      <c r="D11" s="407">
        <f>+D12+D13</f>
        <v>100.00000579779416</v>
      </c>
      <c r="E11" s="406">
        <v>18348148</v>
      </c>
      <c r="F11" s="407">
        <f>+F12+F13</f>
        <v>99.999994549858656</v>
      </c>
    </row>
    <row r="12" spans="1:7" s="172" customFormat="1" ht="21.75" customHeight="1">
      <c r="A12" s="404" t="s">
        <v>578</v>
      </c>
      <c r="B12" s="405" t="s">
        <v>573</v>
      </c>
      <c r="C12" s="406">
        <v>10243854</v>
      </c>
      <c r="D12" s="407">
        <f>C12/C11*100</f>
        <v>59.391756893388823</v>
      </c>
      <c r="E12" s="406">
        <v>11195205</v>
      </c>
      <c r="F12" s="407">
        <f>E12/E11*100</f>
        <v>61.015449624670573</v>
      </c>
    </row>
    <row r="13" spans="1:7" s="172" customFormat="1" ht="21.75" customHeight="1" thickBot="1">
      <c r="A13" s="410"/>
      <c r="B13" s="411" t="s">
        <v>574</v>
      </c>
      <c r="C13" s="412">
        <v>7004086</v>
      </c>
      <c r="D13" s="413">
        <f>C13/C11*100</f>
        <v>40.608248904405329</v>
      </c>
      <c r="E13" s="412">
        <v>7152942</v>
      </c>
      <c r="F13" s="413">
        <f>E13/E11*100</f>
        <v>38.984544925188089</v>
      </c>
    </row>
    <row r="14" spans="1:7" s="170" customFormat="1" ht="6" customHeight="1"/>
    <row r="15" spans="1:7" s="170" customFormat="1" ht="14.25" customHeight="1">
      <c r="A15" s="1165" t="s">
        <v>579</v>
      </c>
      <c r="B15" s="1165"/>
      <c r="C15" s="1165"/>
      <c r="D15" s="1165"/>
      <c r="E15" s="1165"/>
      <c r="F15" s="1165"/>
    </row>
    <row r="16" spans="1:7" s="170" customFormat="1" ht="15.75" customHeight="1">
      <c r="A16" s="1177" t="s">
        <v>580</v>
      </c>
      <c r="B16" s="1178"/>
      <c r="C16" s="1178"/>
      <c r="D16" s="1178"/>
      <c r="E16" s="1178"/>
      <c r="F16" s="1178"/>
    </row>
    <row r="17" spans="1:7" ht="23.25" customHeight="1"/>
    <row r="18" spans="1:7" s="22" customFormat="1" ht="24" customHeight="1">
      <c r="A18" s="427" t="s">
        <v>581</v>
      </c>
      <c r="C18" s="312"/>
      <c r="E18" s="316"/>
      <c r="G18" s="313"/>
    </row>
    <row r="19" spans="1:7" ht="18" customHeight="1" thickBot="1">
      <c r="F19" s="575" t="s">
        <v>654</v>
      </c>
    </row>
    <row r="20" spans="1:7" s="172" customFormat="1" ht="21.75" customHeight="1" thickBot="1">
      <c r="A20" s="283" t="s">
        <v>582</v>
      </c>
      <c r="B20" s="378" t="s">
        <v>583</v>
      </c>
      <c r="C20" s="379" t="s">
        <v>584</v>
      </c>
      <c r="D20" s="380" t="s">
        <v>585</v>
      </c>
      <c r="E20" s="1179" t="s">
        <v>586</v>
      </c>
      <c r="F20" s="1180"/>
    </row>
    <row r="21" spans="1:7" s="172" customFormat="1" ht="21.75" customHeight="1">
      <c r="A21" s="381" t="s">
        <v>587</v>
      </c>
      <c r="B21" s="382">
        <v>83</v>
      </c>
      <c r="C21" s="383">
        <v>7892.2</v>
      </c>
      <c r="D21" s="384">
        <v>1771</v>
      </c>
      <c r="E21" s="1181">
        <v>2.08</v>
      </c>
      <c r="F21" s="1182"/>
    </row>
    <row r="22" spans="1:7" s="172" customFormat="1" ht="21.75" customHeight="1">
      <c r="A22" s="385" t="s">
        <v>588</v>
      </c>
      <c r="B22" s="386">
        <v>1</v>
      </c>
      <c r="C22" s="387">
        <v>109.3</v>
      </c>
      <c r="D22" s="388">
        <v>18</v>
      </c>
      <c r="E22" s="1171">
        <v>0.03</v>
      </c>
      <c r="F22" s="1172"/>
    </row>
    <row r="23" spans="1:7" s="172" customFormat="1" ht="21.75" customHeight="1" thickBot="1">
      <c r="A23" s="389" t="s">
        <v>589</v>
      </c>
      <c r="B23" s="390">
        <v>84</v>
      </c>
      <c r="C23" s="391">
        <v>8001.5</v>
      </c>
      <c r="D23" s="392">
        <v>1789</v>
      </c>
      <c r="E23" s="1173">
        <v>2.11</v>
      </c>
      <c r="F23" s="1174"/>
    </row>
    <row r="24" spans="1:7" s="170" customFormat="1" ht="7.5" customHeight="1"/>
    <row r="25" spans="1:7" s="170" customFormat="1" ht="14">
      <c r="A25" s="393" t="s">
        <v>590</v>
      </c>
    </row>
    <row r="26" spans="1:7" s="170" customFormat="1" ht="14">
      <c r="A26" s="170" t="s">
        <v>591</v>
      </c>
    </row>
  </sheetData>
  <mergeCells count="8">
    <mergeCell ref="E22:F22"/>
    <mergeCell ref="E23:F23"/>
    <mergeCell ref="C3:D3"/>
    <mergeCell ref="E3:F3"/>
    <mergeCell ref="A15:F15"/>
    <mergeCell ref="A16:F16"/>
    <mergeCell ref="E20:F20"/>
    <mergeCell ref="E21:F21"/>
  </mergeCells>
  <phoneticPr fontId="3"/>
  <pageMargins left="0.78740157480314965" right="0.47244094488188981" top="0.78740157480314965" bottom="0.39370078740157483" header="0.51181102362204722" footer="0.51181102362204722"/>
  <pageSetup paperSize="9" scale="79" firstPageNumber="66" orientation="portrait" useFirstPageNumber="1"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6DAAE-244C-4F1B-9139-069A05B26AA7}">
  <dimension ref="A1:J100"/>
  <sheetViews>
    <sheetView view="pageBreakPreview" zoomScaleNormal="100" zoomScaleSheetLayoutView="100" workbookViewId="0"/>
  </sheetViews>
  <sheetFormatPr defaultColWidth="9" defaultRowHeight="13"/>
  <cols>
    <col min="1" max="2" width="12.90625" customWidth="1"/>
    <col min="3" max="8" width="13.54296875" customWidth="1"/>
    <col min="9" max="9" width="9.26953125" customWidth="1"/>
    <col min="10" max="10" width="9.90625" bestFit="1" customWidth="1"/>
    <col min="257" max="257" width="10.08984375" customWidth="1"/>
    <col min="258" max="258" width="11.6328125" customWidth="1"/>
    <col min="259" max="261" width="12.7265625" customWidth="1"/>
    <col min="262" max="262" width="9.26953125" customWidth="1"/>
    <col min="263" max="263" width="9.90625" customWidth="1"/>
    <col min="264" max="265" width="9.26953125" customWidth="1"/>
    <col min="266" max="266" width="9.90625" bestFit="1" customWidth="1"/>
    <col min="513" max="513" width="10.08984375" customWidth="1"/>
    <col min="514" max="514" width="11.6328125" customWidth="1"/>
    <col min="515" max="517" width="12.7265625" customWidth="1"/>
    <col min="518" max="518" width="9.26953125" customWidth="1"/>
    <col min="519" max="519" width="9.90625" customWidth="1"/>
    <col min="520" max="521" width="9.26953125" customWidth="1"/>
    <col min="522" max="522" width="9.90625" bestFit="1" customWidth="1"/>
    <col min="769" max="769" width="10.08984375" customWidth="1"/>
    <col min="770" max="770" width="11.6328125" customWidth="1"/>
    <col min="771" max="773" width="12.7265625" customWidth="1"/>
    <col min="774" max="774" width="9.26953125" customWidth="1"/>
    <col min="775" max="775" width="9.90625" customWidth="1"/>
    <col min="776" max="777" width="9.26953125" customWidth="1"/>
    <col min="778" max="778" width="9.90625" bestFit="1" customWidth="1"/>
    <col min="1025" max="1025" width="10.08984375" customWidth="1"/>
    <col min="1026" max="1026" width="11.6328125" customWidth="1"/>
    <col min="1027" max="1029" width="12.7265625" customWidth="1"/>
    <col min="1030" max="1030" width="9.26953125" customWidth="1"/>
    <col min="1031" max="1031" width="9.90625" customWidth="1"/>
    <col min="1032" max="1033" width="9.26953125" customWidth="1"/>
    <col min="1034" max="1034" width="9.90625" bestFit="1" customWidth="1"/>
    <col min="1281" max="1281" width="10.08984375" customWidth="1"/>
    <col min="1282" max="1282" width="11.6328125" customWidth="1"/>
    <col min="1283" max="1285" width="12.7265625" customWidth="1"/>
    <col min="1286" max="1286" width="9.26953125" customWidth="1"/>
    <col min="1287" max="1287" width="9.90625" customWidth="1"/>
    <col min="1288" max="1289" width="9.26953125" customWidth="1"/>
    <col min="1290" max="1290" width="9.90625" bestFit="1" customWidth="1"/>
    <col min="1537" max="1537" width="10.08984375" customWidth="1"/>
    <col min="1538" max="1538" width="11.6328125" customWidth="1"/>
    <col min="1539" max="1541" width="12.7265625" customWidth="1"/>
    <col min="1542" max="1542" width="9.26953125" customWidth="1"/>
    <col min="1543" max="1543" width="9.90625" customWidth="1"/>
    <col min="1544" max="1545" width="9.26953125" customWidth="1"/>
    <col min="1546" max="1546" width="9.90625" bestFit="1" customWidth="1"/>
    <col min="1793" max="1793" width="10.08984375" customWidth="1"/>
    <col min="1794" max="1794" width="11.6328125" customWidth="1"/>
    <col min="1795" max="1797" width="12.7265625" customWidth="1"/>
    <col min="1798" max="1798" width="9.26953125" customWidth="1"/>
    <col min="1799" max="1799" width="9.90625" customWidth="1"/>
    <col min="1800" max="1801" width="9.26953125" customWidth="1"/>
    <col min="1802" max="1802" width="9.90625" bestFit="1" customWidth="1"/>
    <col min="2049" max="2049" width="10.08984375" customWidth="1"/>
    <col min="2050" max="2050" width="11.6328125" customWidth="1"/>
    <col min="2051" max="2053" width="12.7265625" customWidth="1"/>
    <col min="2054" max="2054" width="9.26953125" customWidth="1"/>
    <col min="2055" max="2055" width="9.90625" customWidth="1"/>
    <col min="2056" max="2057" width="9.26953125" customWidth="1"/>
    <col min="2058" max="2058" width="9.90625" bestFit="1" customWidth="1"/>
    <col min="2305" max="2305" width="10.08984375" customWidth="1"/>
    <col min="2306" max="2306" width="11.6328125" customWidth="1"/>
    <col min="2307" max="2309" width="12.7265625" customWidth="1"/>
    <col min="2310" max="2310" width="9.26953125" customWidth="1"/>
    <col min="2311" max="2311" width="9.90625" customWidth="1"/>
    <col min="2312" max="2313" width="9.26953125" customWidth="1"/>
    <col min="2314" max="2314" width="9.90625" bestFit="1" customWidth="1"/>
    <col min="2561" max="2561" width="10.08984375" customWidth="1"/>
    <col min="2562" max="2562" width="11.6328125" customWidth="1"/>
    <col min="2563" max="2565" width="12.7265625" customWidth="1"/>
    <col min="2566" max="2566" width="9.26953125" customWidth="1"/>
    <col min="2567" max="2567" width="9.90625" customWidth="1"/>
    <col min="2568" max="2569" width="9.26953125" customWidth="1"/>
    <col min="2570" max="2570" width="9.90625" bestFit="1" customWidth="1"/>
    <col min="2817" max="2817" width="10.08984375" customWidth="1"/>
    <col min="2818" max="2818" width="11.6328125" customWidth="1"/>
    <col min="2819" max="2821" width="12.7265625" customWidth="1"/>
    <col min="2822" max="2822" width="9.26953125" customWidth="1"/>
    <col min="2823" max="2823" width="9.90625" customWidth="1"/>
    <col min="2824" max="2825" width="9.26953125" customWidth="1"/>
    <col min="2826" max="2826" width="9.90625" bestFit="1" customWidth="1"/>
    <col min="3073" max="3073" width="10.08984375" customWidth="1"/>
    <col min="3074" max="3074" width="11.6328125" customWidth="1"/>
    <col min="3075" max="3077" width="12.7265625" customWidth="1"/>
    <col min="3078" max="3078" width="9.26953125" customWidth="1"/>
    <col min="3079" max="3079" width="9.90625" customWidth="1"/>
    <col min="3080" max="3081" width="9.26953125" customWidth="1"/>
    <col min="3082" max="3082" width="9.90625" bestFit="1" customWidth="1"/>
    <col min="3329" max="3329" width="10.08984375" customWidth="1"/>
    <col min="3330" max="3330" width="11.6328125" customWidth="1"/>
    <col min="3331" max="3333" width="12.7265625" customWidth="1"/>
    <col min="3334" max="3334" width="9.26953125" customWidth="1"/>
    <col min="3335" max="3335" width="9.90625" customWidth="1"/>
    <col min="3336" max="3337" width="9.26953125" customWidth="1"/>
    <col min="3338" max="3338" width="9.90625" bestFit="1" customWidth="1"/>
    <col min="3585" max="3585" width="10.08984375" customWidth="1"/>
    <col min="3586" max="3586" width="11.6328125" customWidth="1"/>
    <col min="3587" max="3589" width="12.7265625" customWidth="1"/>
    <col min="3590" max="3590" width="9.26953125" customWidth="1"/>
    <col min="3591" max="3591" width="9.90625" customWidth="1"/>
    <col min="3592" max="3593" width="9.26953125" customWidth="1"/>
    <col min="3594" max="3594" width="9.90625" bestFit="1" customWidth="1"/>
    <col min="3841" max="3841" width="10.08984375" customWidth="1"/>
    <col min="3842" max="3842" width="11.6328125" customWidth="1"/>
    <col min="3843" max="3845" width="12.7265625" customWidth="1"/>
    <col min="3846" max="3846" width="9.26953125" customWidth="1"/>
    <col min="3847" max="3847" width="9.90625" customWidth="1"/>
    <col min="3848" max="3849" width="9.26953125" customWidth="1"/>
    <col min="3850" max="3850" width="9.90625" bestFit="1" customWidth="1"/>
    <col min="4097" max="4097" width="10.08984375" customWidth="1"/>
    <col min="4098" max="4098" width="11.6328125" customWidth="1"/>
    <col min="4099" max="4101" width="12.7265625" customWidth="1"/>
    <col min="4102" max="4102" width="9.26953125" customWidth="1"/>
    <col min="4103" max="4103" width="9.90625" customWidth="1"/>
    <col min="4104" max="4105" width="9.26953125" customWidth="1"/>
    <col min="4106" max="4106" width="9.90625" bestFit="1" customWidth="1"/>
    <col min="4353" max="4353" width="10.08984375" customWidth="1"/>
    <col min="4354" max="4354" width="11.6328125" customWidth="1"/>
    <col min="4355" max="4357" width="12.7265625" customWidth="1"/>
    <col min="4358" max="4358" width="9.26953125" customWidth="1"/>
    <col min="4359" max="4359" width="9.90625" customWidth="1"/>
    <col min="4360" max="4361" width="9.26953125" customWidth="1"/>
    <col min="4362" max="4362" width="9.90625" bestFit="1" customWidth="1"/>
    <col min="4609" max="4609" width="10.08984375" customWidth="1"/>
    <col min="4610" max="4610" width="11.6328125" customWidth="1"/>
    <col min="4611" max="4613" width="12.7265625" customWidth="1"/>
    <col min="4614" max="4614" width="9.26953125" customWidth="1"/>
    <col min="4615" max="4615" width="9.90625" customWidth="1"/>
    <col min="4616" max="4617" width="9.26953125" customWidth="1"/>
    <col min="4618" max="4618" width="9.90625" bestFit="1" customWidth="1"/>
    <col min="4865" max="4865" width="10.08984375" customWidth="1"/>
    <col min="4866" max="4866" width="11.6328125" customWidth="1"/>
    <col min="4867" max="4869" width="12.7265625" customWidth="1"/>
    <col min="4870" max="4870" width="9.26953125" customWidth="1"/>
    <col min="4871" max="4871" width="9.90625" customWidth="1"/>
    <col min="4872" max="4873" width="9.26953125" customWidth="1"/>
    <col min="4874" max="4874" width="9.90625" bestFit="1" customWidth="1"/>
    <col min="5121" max="5121" width="10.08984375" customWidth="1"/>
    <col min="5122" max="5122" width="11.6328125" customWidth="1"/>
    <col min="5123" max="5125" width="12.7265625" customWidth="1"/>
    <col min="5126" max="5126" width="9.26953125" customWidth="1"/>
    <col min="5127" max="5127" width="9.90625" customWidth="1"/>
    <col min="5128" max="5129" width="9.26953125" customWidth="1"/>
    <col min="5130" max="5130" width="9.90625" bestFit="1" customWidth="1"/>
    <col min="5377" max="5377" width="10.08984375" customWidth="1"/>
    <col min="5378" max="5378" width="11.6328125" customWidth="1"/>
    <col min="5379" max="5381" width="12.7265625" customWidth="1"/>
    <col min="5382" max="5382" width="9.26953125" customWidth="1"/>
    <col min="5383" max="5383" width="9.90625" customWidth="1"/>
    <col min="5384" max="5385" width="9.26953125" customWidth="1"/>
    <col min="5386" max="5386" width="9.90625" bestFit="1" customWidth="1"/>
    <col min="5633" max="5633" width="10.08984375" customWidth="1"/>
    <col min="5634" max="5634" width="11.6328125" customWidth="1"/>
    <col min="5635" max="5637" width="12.7265625" customWidth="1"/>
    <col min="5638" max="5638" width="9.26953125" customWidth="1"/>
    <col min="5639" max="5639" width="9.90625" customWidth="1"/>
    <col min="5640" max="5641" width="9.26953125" customWidth="1"/>
    <col min="5642" max="5642" width="9.90625" bestFit="1" customWidth="1"/>
    <col min="5889" max="5889" width="10.08984375" customWidth="1"/>
    <col min="5890" max="5890" width="11.6328125" customWidth="1"/>
    <col min="5891" max="5893" width="12.7265625" customWidth="1"/>
    <col min="5894" max="5894" width="9.26953125" customWidth="1"/>
    <col min="5895" max="5895" width="9.90625" customWidth="1"/>
    <col min="5896" max="5897" width="9.26953125" customWidth="1"/>
    <col min="5898" max="5898" width="9.90625" bestFit="1" customWidth="1"/>
    <col min="6145" max="6145" width="10.08984375" customWidth="1"/>
    <col min="6146" max="6146" width="11.6328125" customWidth="1"/>
    <col min="6147" max="6149" width="12.7265625" customWidth="1"/>
    <col min="6150" max="6150" width="9.26953125" customWidth="1"/>
    <col min="6151" max="6151" width="9.90625" customWidth="1"/>
    <col min="6152" max="6153" width="9.26953125" customWidth="1"/>
    <col min="6154" max="6154" width="9.90625" bestFit="1" customWidth="1"/>
    <col min="6401" max="6401" width="10.08984375" customWidth="1"/>
    <col min="6402" max="6402" width="11.6328125" customWidth="1"/>
    <col min="6403" max="6405" width="12.7265625" customWidth="1"/>
    <col min="6406" max="6406" width="9.26953125" customWidth="1"/>
    <col min="6407" max="6407" width="9.90625" customWidth="1"/>
    <col min="6408" max="6409" width="9.26953125" customWidth="1"/>
    <col min="6410" max="6410" width="9.90625" bestFit="1" customWidth="1"/>
    <col min="6657" max="6657" width="10.08984375" customWidth="1"/>
    <col min="6658" max="6658" width="11.6328125" customWidth="1"/>
    <col min="6659" max="6661" width="12.7265625" customWidth="1"/>
    <col min="6662" max="6662" width="9.26953125" customWidth="1"/>
    <col min="6663" max="6663" width="9.90625" customWidth="1"/>
    <col min="6664" max="6665" width="9.26953125" customWidth="1"/>
    <col min="6666" max="6666" width="9.90625" bestFit="1" customWidth="1"/>
    <col min="6913" max="6913" width="10.08984375" customWidth="1"/>
    <col min="6914" max="6914" width="11.6328125" customWidth="1"/>
    <col min="6915" max="6917" width="12.7265625" customWidth="1"/>
    <col min="6918" max="6918" width="9.26953125" customWidth="1"/>
    <col min="6919" max="6919" width="9.90625" customWidth="1"/>
    <col min="6920" max="6921" width="9.26953125" customWidth="1"/>
    <col min="6922" max="6922" width="9.90625" bestFit="1" customWidth="1"/>
    <col min="7169" max="7169" width="10.08984375" customWidth="1"/>
    <col min="7170" max="7170" width="11.6328125" customWidth="1"/>
    <col min="7171" max="7173" width="12.7265625" customWidth="1"/>
    <col min="7174" max="7174" width="9.26953125" customWidth="1"/>
    <col min="7175" max="7175" width="9.90625" customWidth="1"/>
    <col min="7176" max="7177" width="9.26953125" customWidth="1"/>
    <col min="7178" max="7178" width="9.90625" bestFit="1" customWidth="1"/>
    <col min="7425" max="7425" width="10.08984375" customWidth="1"/>
    <col min="7426" max="7426" width="11.6328125" customWidth="1"/>
    <col min="7427" max="7429" width="12.7265625" customWidth="1"/>
    <col min="7430" max="7430" width="9.26953125" customWidth="1"/>
    <col min="7431" max="7431" width="9.90625" customWidth="1"/>
    <col min="7432" max="7433" width="9.26953125" customWidth="1"/>
    <col min="7434" max="7434" width="9.90625" bestFit="1" customWidth="1"/>
    <col min="7681" max="7681" width="10.08984375" customWidth="1"/>
    <col min="7682" max="7682" width="11.6328125" customWidth="1"/>
    <col min="7683" max="7685" width="12.7265625" customWidth="1"/>
    <col min="7686" max="7686" width="9.26953125" customWidth="1"/>
    <col min="7687" max="7687" width="9.90625" customWidth="1"/>
    <col min="7688" max="7689" width="9.26953125" customWidth="1"/>
    <col min="7690" max="7690" width="9.90625" bestFit="1" customWidth="1"/>
    <col min="7937" max="7937" width="10.08984375" customWidth="1"/>
    <col min="7938" max="7938" width="11.6328125" customWidth="1"/>
    <col min="7939" max="7941" width="12.7265625" customWidth="1"/>
    <col min="7942" max="7942" width="9.26953125" customWidth="1"/>
    <col min="7943" max="7943" width="9.90625" customWidth="1"/>
    <col min="7944" max="7945" width="9.26953125" customWidth="1"/>
    <col min="7946" max="7946" width="9.90625" bestFit="1" customWidth="1"/>
    <col min="8193" max="8193" width="10.08984375" customWidth="1"/>
    <col min="8194" max="8194" width="11.6328125" customWidth="1"/>
    <col min="8195" max="8197" width="12.7265625" customWidth="1"/>
    <col min="8198" max="8198" width="9.26953125" customWidth="1"/>
    <col min="8199" max="8199" width="9.90625" customWidth="1"/>
    <col min="8200" max="8201" width="9.26953125" customWidth="1"/>
    <col min="8202" max="8202" width="9.90625" bestFit="1" customWidth="1"/>
    <col min="8449" max="8449" width="10.08984375" customWidth="1"/>
    <col min="8450" max="8450" width="11.6328125" customWidth="1"/>
    <col min="8451" max="8453" width="12.7265625" customWidth="1"/>
    <col min="8454" max="8454" width="9.26953125" customWidth="1"/>
    <col min="8455" max="8455" width="9.90625" customWidth="1"/>
    <col min="8456" max="8457" width="9.26953125" customWidth="1"/>
    <col min="8458" max="8458" width="9.90625" bestFit="1" customWidth="1"/>
    <col min="8705" max="8705" width="10.08984375" customWidth="1"/>
    <col min="8706" max="8706" width="11.6328125" customWidth="1"/>
    <col min="8707" max="8709" width="12.7265625" customWidth="1"/>
    <col min="8710" max="8710" width="9.26953125" customWidth="1"/>
    <col min="8711" max="8711" width="9.90625" customWidth="1"/>
    <col min="8712" max="8713" width="9.26953125" customWidth="1"/>
    <col min="8714" max="8714" width="9.90625" bestFit="1" customWidth="1"/>
    <col min="8961" max="8961" width="10.08984375" customWidth="1"/>
    <col min="8962" max="8962" width="11.6328125" customWidth="1"/>
    <col min="8963" max="8965" width="12.7265625" customWidth="1"/>
    <col min="8966" max="8966" width="9.26953125" customWidth="1"/>
    <col min="8967" max="8967" width="9.90625" customWidth="1"/>
    <col min="8968" max="8969" width="9.26953125" customWidth="1"/>
    <col min="8970" max="8970" width="9.90625" bestFit="1" customWidth="1"/>
    <col min="9217" max="9217" width="10.08984375" customWidth="1"/>
    <col min="9218" max="9218" width="11.6328125" customWidth="1"/>
    <col min="9219" max="9221" width="12.7265625" customWidth="1"/>
    <col min="9222" max="9222" width="9.26953125" customWidth="1"/>
    <col min="9223" max="9223" width="9.90625" customWidth="1"/>
    <col min="9224" max="9225" width="9.26953125" customWidth="1"/>
    <col min="9226" max="9226" width="9.90625" bestFit="1" customWidth="1"/>
    <col min="9473" max="9473" width="10.08984375" customWidth="1"/>
    <col min="9474" max="9474" width="11.6328125" customWidth="1"/>
    <col min="9475" max="9477" width="12.7265625" customWidth="1"/>
    <col min="9478" max="9478" width="9.26953125" customWidth="1"/>
    <col min="9479" max="9479" width="9.90625" customWidth="1"/>
    <col min="9480" max="9481" width="9.26953125" customWidth="1"/>
    <col min="9482" max="9482" width="9.90625" bestFit="1" customWidth="1"/>
    <col min="9729" max="9729" width="10.08984375" customWidth="1"/>
    <col min="9730" max="9730" width="11.6328125" customWidth="1"/>
    <col min="9731" max="9733" width="12.7265625" customWidth="1"/>
    <col min="9734" max="9734" width="9.26953125" customWidth="1"/>
    <col min="9735" max="9735" width="9.90625" customWidth="1"/>
    <col min="9736" max="9737" width="9.26953125" customWidth="1"/>
    <col min="9738" max="9738" width="9.90625" bestFit="1" customWidth="1"/>
    <col min="9985" max="9985" width="10.08984375" customWidth="1"/>
    <col min="9986" max="9986" width="11.6328125" customWidth="1"/>
    <col min="9987" max="9989" width="12.7265625" customWidth="1"/>
    <col min="9990" max="9990" width="9.26953125" customWidth="1"/>
    <col min="9991" max="9991" width="9.90625" customWidth="1"/>
    <col min="9992" max="9993" width="9.26953125" customWidth="1"/>
    <col min="9994" max="9994" width="9.90625" bestFit="1" customWidth="1"/>
    <col min="10241" max="10241" width="10.08984375" customWidth="1"/>
    <col min="10242" max="10242" width="11.6328125" customWidth="1"/>
    <col min="10243" max="10245" width="12.7265625" customWidth="1"/>
    <col min="10246" max="10246" width="9.26953125" customWidth="1"/>
    <col min="10247" max="10247" width="9.90625" customWidth="1"/>
    <col min="10248" max="10249" width="9.26953125" customWidth="1"/>
    <col min="10250" max="10250" width="9.90625" bestFit="1" customWidth="1"/>
    <col min="10497" max="10497" width="10.08984375" customWidth="1"/>
    <col min="10498" max="10498" width="11.6328125" customWidth="1"/>
    <col min="10499" max="10501" width="12.7265625" customWidth="1"/>
    <col min="10502" max="10502" width="9.26953125" customWidth="1"/>
    <col min="10503" max="10503" width="9.90625" customWidth="1"/>
    <col min="10504" max="10505" width="9.26953125" customWidth="1"/>
    <col min="10506" max="10506" width="9.90625" bestFit="1" customWidth="1"/>
    <col min="10753" max="10753" width="10.08984375" customWidth="1"/>
    <col min="10754" max="10754" width="11.6328125" customWidth="1"/>
    <col min="10755" max="10757" width="12.7265625" customWidth="1"/>
    <col min="10758" max="10758" width="9.26953125" customWidth="1"/>
    <col min="10759" max="10759" width="9.90625" customWidth="1"/>
    <col min="10760" max="10761" width="9.26953125" customWidth="1"/>
    <col min="10762" max="10762" width="9.90625" bestFit="1" customWidth="1"/>
    <col min="11009" max="11009" width="10.08984375" customWidth="1"/>
    <col min="11010" max="11010" width="11.6328125" customWidth="1"/>
    <col min="11011" max="11013" width="12.7265625" customWidth="1"/>
    <col min="11014" max="11014" width="9.26953125" customWidth="1"/>
    <col min="11015" max="11015" width="9.90625" customWidth="1"/>
    <col min="11016" max="11017" width="9.26953125" customWidth="1"/>
    <col min="11018" max="11018" width="9.90625" bestFit="1" customWidth="1"/>
    <col min="11265" max="11265" width="10.08984375" customWidth="1"/>
    <col min="11266" max="11266" width="11.6328125" customWidth="1"/>
    <col min="11267" max="11269" width="12.7265625" customWidth="1"/>
    <col min="11270" max="11270" width="9.26953125" customWidth="1"/>
    <col min="11271" max="11271" width="9.90625" customWidth="1"/>
    <col min="11272" max="11273" width="9.26953125" customWidth="1"/>
    <col min="11274" max="11274" width="9.90625" bestFit="1" customWidth="1"/>
    <col min="11521" max="11521" width="10.08984375" customWidth="1"/>
    <col min="11522" max="11522" width="11.6328125" customWidth="1"/>
    <col min="11523" max="11525" width="12.7265625" customWidth="1"/>
    <col min="11526" max="11526" width="9.26953125" customWidth="1"/>
    <col min="11527" max="11527" width="9.90625" customWidth="1"/>
    <col min="11528" max="11529" width="9.26953125" customWidth="1"/>
    <col min="11530" max="11530" width="9.90625" bestFit="1" customWidth="1"/>
    <col min="11777" max="11777" width="10.08984375" customWidth="1"/>
    <col min="11778" max="11778" width="11.6328125" customWidth="1"/>
    <col min="11779" max="11781" width="12.7265625" customWidth="1"/>
    <col min="11782" max="11782" width="9.26953125" customWidth="1"/>
    <col min="11783" max="11783" width="9.90625" customWidth="1"/>
    <col min="11784" max="11785" width="9.26953125" customWidth="1"/>
    <col min="11786" max="11786" width="9.90625" bestFit="1" customWidth="1"/>
    <col min="12033" max="12033" width="10.08984375" customWidth="1"/>
    <col min="12034" max="12034" width="11.6328125" customWidth="1"/>
    <col min="12035" max="12037" width="12.7265625" customWidth="1"/>
    <col min="12038" max="12038" width="9.26953125" customWidth="1"/>
    <col min="12039" max="12039" width="9.90625" customWidth="1"/>
    <col min="12040" max="12041" width="9.26953125" customWidth="1"/>
    <col min="12042" max="12042" width="9.90625" bestFit="1" customWidth="1"/>
    <col min="12289" max="12289" width="10.08984375" customWidth="1"/>
    <col min="12290" max="12290" width="11.6328125" customWidth="1"/>
    <col min="12291" max="12293" width="12.7265625" customWidth="1"/>
    <col min="12294" max="12294" width="9.26953125" customWidth="1"/>
    <col min="12295" max="12295" width="9.90625" customWidth="1"/>
    <col min="12296" max="12297" width="9.26953125" customWidth="1"/>
    <col min="12298" max="12298" width="9.90625" bestFit="1" customWidth="1"/>
    <col min="12545" max="12545" width="10.08984375" customWidth="1"/>
    <col min="12546" max="12546" width="11.6328125" customWidth="1"/>
    <col min="12547" max="12549" width="12.7265625" customWidth="1"/>
    <col min="12550" max="12550" width="9.26953125" customWidth="1"/>
    <col min="12551" max="12551" width="9.90625" customWidth="1"/>
    <col min="12552" max="12553" width="9.26953125" customWidth="1"/>
    <col min="12554" max="12554" width="9.90625" bestFit="1" customWidth="1"/>
    <col min="12801" max="12801" width="10.08984375" customWidth="1"/>
    <col min="12802" max="12802" width="11.6328125" customWidth="1"/>
    <col min="12803" max="12805" width="12.7265625" customWidth="1"/>
    <col min="12806" max="12806" width="9.26953125" customWidth="1"/>
    <col min="12807" max="12807" width="9.90625" customWidth="1"/>
    <col min="12808" max="12809" width="9.26953125" customWidth="1"/>
    <col min="12810" max="12810" width="9.90625" bestFit="1" customWidth="1"/>
    <col min="13057" max="13057" width="10.08984375" customWidth="1"/>
    <col min="13058" max="13058" width="11.6328125" customWidth="1"/>
    <col min="13059" max="13061" width="12.7265625" customWidth="1"/>
    <col min="13062" max="13062" width="9.26953125" customWidth="1"/>
    <col min="13063" max="13063" width="9.90625" customWidth="1"/>
    <col min="13064" max="13065" width="9.26953125" customWidth="1"/>
    <col min="13066" max="13066" width="9.90625" bestFit="1" customWidth="1"/>
    <col min="13313" max="13313" width="10.08984375" customWidth="1"/>
    <col min="13314" max="13314" width="11.6328125" customWidth="1"/>
    <col min="13315" max="13317" width="12.7265625" customWidth="1"/>
    <col min="13318" max="13318" width="9.26953125" customWidth="1"/>
    <col min="13319" max="13319" width="9.90625" customWidth="1"/>
    <col min="13320" max="13321" width="9.26953125" customWidth="1"/>
    <col min="13322" max="13322" width="9.90625" bestFit="1" customWidth="1"/>
    <col min="13569" max="13569" width="10.08984375" customWidth="1"/>
    <col min="13570" max="13570" width="11.6328125" customWidth="1"/>
    <col min="13571" max="13573" width="12.7265625" customWidth="1"/>
    <col min="13574" max="13574" width="9.26953125" customWidth="1"/>
    <col min="13575" max="13575" width="9.90625" customWidth="1"/>
    <col min="13576" max="13577" width="9.26953125" customWidth="1"/>
    <col min="13578" max="13578" width="9.90625" bestFit="1" customWidth="1"/>
    <col min="13825" max="13825" width="10.08984375" customWidth="1"/>
    <col min="13826" max="13826" width="11.6328125" customWidth="1"/>
    <col min="13827" max="13829" width="12.7265625" customWidth="1"/>
    <col min="13830" max="13830" width="9.26953125" customWidth="1"/>
    <col min="13831" max="13831" width="9.90625" customWidth="1"/>
    <col min="13832" max="13833" width="9.26953125" customWidth="1"/>
    <col min="13834" max="13834" width="9.90625" bestFit="1" customWidth="1"/>
    <col min="14081" max="14081" width="10.08984375" customWidth="1"/>
    <col min="14082" max="14082" width="11.6328125" customWidth="1"/>
    <col min="14083" max="14085" width="12.7265625" customWidth="1"/>
    <col min="14086" max="14086" width="9.26953125" customWidth="1"/>
    <col min="14087" max="14087" width="9.90625" customWidth="1"/>
    <col min="14088" max="14089" width="9.26953125" customWidth="1"/>
    <col min="14090" max="14090" width="9.90625" bestFit="1" customWidth="1"/>
    <col min="14337" max="14337" width="10.08984375" customWidth="1"/>
    <col min="14338" max="14338" width="11.6328125" customWidth="1"/>
    <col min="14339" max="14341" width="12.7265625" customWidth="1"/>
    <col min="14342" max="14342" width="9.26953125" customWidth="1"/>
    <col min="14343" max="14343" width="9.90625" customWidth="1"/>
    <col min="14344" max="14345" width="9.26953125" customWidth="1"/>
    <col min="14346" max="14346" width="9.90625" bestFit="1" customWidth="1"/>
    <col min="14593" max="14593" width="10.08984375" customWidth="1"/>
    <col min="14594" max="14594" width="11.6328125" customWidth="1"/>
    <col min="14595" max="14597" width="12.7265625" customWidth="1"/>
    <col min="14598" max="14598" width="9.26953125" customWidth="1"/>
    <col min="14599" max="14599" width="9.90625" customWidth="1"/>
    <col min="14600" max="14601" width="9.26953125" customWidth="1"/>
    <col min="14602" max="14602" width="9.90625" bestFit="1" customWidth="1"/>
    <col min="14849" max="14849" width="10.08984375" customWidth="1"/>
    <col min="14850" max="14850" width="11.6328125" customWidth="1"/>
    <col min="14851" max="14853" width="12.7265625" customWidth="1"/>
    <col min="14854" max="14854" width="9.26953125" customWidth="1"/>
    <col min="14855" max="14855" width="9.90625" customWidth="1"/>
    <col min="14856" max="14857" width="9.26953125" customWidth="1"/>
    <col min="14858" max="14858" width="9.90625" bestFit="1" customWidth="1"/>
    <col min="15105" max="15105" width="10.08984375" customWidth="1"/>
    <col min="15106" max="15106" width="11.6328125" customWidth="1"/>
    <col min="15107" max="15109" width="12.7265625" customWidth="1"/>
    <col min="15110" max="15110" width="9.26953125" customWidth="1"/>
    <col min="15111" max="15111" width="9.90625" customWidth="1"/>
    <col min="15112" max="15113" width="9.26953125" customWidth="1"/>
    <col min="15114" max="15114" width="9.90625" bestFit="1" customWidth="1"/>
    <col min="15361" max="15361" width="10.08984375" customWidth="1"/>
    <col min="15362" max="15362" width="11.6328125" customWidth="1"/>
    <col min="15363" max="15365" width="12.7265625" customWidth="1"/>
    <col min="15366" max="15366" width="9.26953125" customWidth="1"/>
    <col min="15367" max="15367" width="9.90625" customWidth="1"/>
    <col min="15368" max="15369" width="9.26953125" customWidth="1"/>
    <col min="15370" max="15370" width="9.90625" bestFit="1" customWidth="1"/>
    <col min="15617" max="15617" width="10.08984375" customWidth="1"/>
    <col min="15618" max="15618" width="11.6328125" customWidth="1"/>
    <col min="15619" max="15621" width="12.7265625" customWidth="1"/>
    <col min="15622" max="15622" width="9.26953125" customWidth="1"/>
    <col min="15623" max="15623" width="9.90625" customWidth="1"/>
    <col min="15624" max="15625" width="9.26953125" customWidth="1"/>
    <col min="15626" max="15626" width="9.90625" bestFit="1" customWidth="1"/>
    <col min="15873" max="15873" width="10.08984375" customWidth="1"/>
    <col min="15874" max="15874" width="11.6328125" customWidth="1"/>
    <col min="15875" max="15877" width="12.7265625" customWidth="1"/>
    <col min="15878" max="15878" width="9.26953125" customWidth="1"/>
    <col min="15879" max="15879" width="9.90625" customWidth="1"/>
    <col min="15880" max="15881" width="9.26953125" customWidth="1"/>
    <col min="15882" max="15882" width="9.90625" bestFit="1" customWidth="1"/>
    <col min="16129" max="16129" width="10.08984375" customWidth="1"/>
    <col min="16130" max="16130" width="11.6328125" customWidth="1"/>
    <col min="16131" max="16133" width="12.7265625" customWidth="1"/>
    <col min="16134" max="16134" width="9.26953125" customWidth="1"/>
    <col min="16135" max="16135" width="9.90625" customWidth="1"/>
    <col min="16136" max="16137" width="9.26953125" customWidth="1"/>
    <col min="16138" max="16138" width="9.90625" bestFit="1" customWidth="1"/>
  </cols>
  <sheetData>
    <row r="1" spans="1:9" ht="24" customHeight="1">
      <c r="A1" s="427" t="s">
        <v>85</v>
      </c>
      <c r="G1" s="2"/>
      <c r="I1" s="836"/>
    </row>
    <row r="2" spans="1:9" ht="13.5" thickBot="1">
      <c r="D2" s="31"/>
      <c r="E2" s="576"/>
      <c r="G2" s="576"/>
      <c r="I2" s="32"/>
    </row>
    <row r="3" spans="1:9" s="22" customFormat="1" ht="15.5" customHeight="1">
      <c r="A3" s="1183" t="s">
        <v>658</v>
      </c>
      <c r="B3" s="837"/>
      <c r="C3" s="1186" t="s">
        <v>659</v>
      </c>
      <c r="D3" s="1187"/>
      <c r="E3" s="1188"/>
      <c r="F3" s="1189" t="s">
        <v>86</v>
      </c>
      <c r="G3" s="1190"/>
      <c r="H3" s="1191"/>
      <c r="I3" s="33"/>
    </row>
    <row r="4" spans="1:9" s="22" customFormat="1" ht="20.25" customHeight="1">
      <c r="A4" s="1184"/>
      <c r="B4" s="839" t="s">
        <v>87</v>
      </c>
      <c r="C4" s="1192" t="s">
        <v>655</v>
      </c>
      <c r="D4" s="1194" t="s">
        <v>656</v>
      </c>
      <c r="E4" s="1196" t="s">
        <v>279</v>
      </c>
      <c r="F4" s="1192" t="s">
        <v>121</v>
      </c>
      <c r="G4" s="1199" t="s">
        <v>122</v>
      </c>
      <c r="H4" s="1201" t="s">
        <v>657</v>
      </c>
      <c r="I4" s="34"/>
    </row>
    <row r="5" spans="1:9" s="22" customFormat="1" ht="20.25" customHeight="1" thickBot="1">
      <c r="A5" s="1185"/>
      <c r="B5" s="840"/>
      <c r="C5" s="1193"/>
      <c r="D5" s="1195"/>
      <c r="E5" s="1197"/>
      <c r="F5" s="1198"/>
      <c r="G5" s="1200"/>
      <c r="H5" s="1202"/>
      <c r="I5" s="34"/>
    </row>
    <row r="6" spans="1:9" s="22" customFormat="1" ht="16.5" customHeight="1">
      <c r="A6" s="841" t="s">
        <v>88</v>
      </c>
      <c r="B6" s="842" t="s">
        <v>28</v>
      </c>
      <c r="C6" s="874">
        <v>7211</v>
      </c>
      <c r="D6" s="10">
        <v>2840</v>
      </c>
      <c r="E6" s="875">
        <v>4370.8999999999996</v>
      </c>
      <c r="F6" s="876">
        <v>31.57</v>
      </c>
      <c r="G6" s="10">
        <v>305336</v>
      </c>
      <c r="H6" s="35">
        <v>9671.7000000000007</v>
      </c>
      <c r="I6" s="36"/>
    </row>
    <row r="7" spans="1:9" s="22" customFormat="1" ht="16.5" customHeight="1">
      <c r="A7" s="843" t="s">
        <v>89</v>
      </c>
      <c r="B7" s="844" t="s">
        <v>29</v>
      </c>
      <c r="C7" s="877">
        <v>5012</v>
      </c>
      <c r="D7" s="15">
        <v>1144</v>
      </c>
      <c r="E7" s="84">
        <v>3868</v>
      </c>
      <c r="F7" s="878">
        <v>9.24</v>
      </c>
      <c r="G7" s="15">
        <v>55074</v>
      </c>
      <c r="H7" s="37">
        <v>5960.4</v>
      </c>
      <c r="I7" s="36"/>
    </row>
    <row r="8" spans="1:9" s="22" customFormat="1" ht="16.5" customHeight="1">
      <c r="A8" s="843" t="s">
        <v>90</v>
      </c>
      <c r="B8" s="844" t="s">
        <v>43</v>
      </c>
      <c r="C8" s="83">
        <v>4469</v>
      </c>
      <c r="D8" s="15">
        <v>1568</v>
      </c>
      <c r="E8" s="84">
        <v>2901</v>
      </c>
      <c r="F8" s="878">
        <v>15.61</v>
      </c>
      <c r="G8" s="15">
        <v>122530</v>
      </c>
      <c r="H8" s="37">
        <v>7849.5</v>
      </c>
      <c r="I8" s="36"/>
    </row>
    <row r="9" spans="1:9" s="22" customFormat="1" ht="16.5" customHeight="1">
      <c r="A9" s="843" t="s">
        <v>91</v>
      </c>
      <c r="B9" s="844" t="s">
        <v>44</v>
      </c>
      <c r="C9" s="83">
        <v>1834</v>
      </c>
      <c r="D9" s="15">
        <v>1078</v>
      </c>
      <c r="E9" s="84">
        <v>756</v>
      </c>
      <c r="F9" s="878">
        <v>11.94</v>
      </c>
      <c r="G9" s="15">
        <v>138466</v>
      </c>
      <c r="H9" s="37">
        <v>11596.8</v>
      </c>
      <c r="I9" s="36"/>
    </row>
    <row r="10" spans="1:9" s="22" customFormat="1" ht="16.5" customHeight="1">
      <c r="A10" s="843" t="s">
        <v>92</v>
      </c>
      <c r="B10" s="844" t="s">
        <v>45</v>
      </c>
      <c r="C10" s="83">
        <v>905</v>
      </c>
      <c r="D10" s="15">
        <v>641</v>
      </c>
      <c r="E10" s="84">
        <v>264</v>
      </c>
      <c r="F10" s="878">
        <v>6.65</v>
      </c>
      <c r="G10" s="15">
        <v>74945</v>
      </c>
      <c r="H10" s="37">
        <v>11269.9</v>
      </c>
      <c r="I10" s="36"/>
    </row>
    <row r="11" spans="1:9" s="22" customFormat="1" ht="16.5" customHeight="1">
      <c r="A11" s="843" t="s">
        <v>93</v>
      </c>
      <c r="B11" s="844" t="s">
        <v>47</v>
      </c>
      <c r="C11" s="83">
        <v>2278</v>
      </c>
      <c r="D11" s="15">
        <v>1382.6</v>
      </c>
      <c r="E11" s="84">
        <v>895.4</v>
      </c>
      <c r="F11" s="878">
        <v>14.96</v>
      </c>
      <c r="G11" s="15">
        <v>156505</v>
      </c>
      <c r="H11" s="37">
        <v>10461.6</v>
      </c>
      <c r="I11" s="36"/>
    </row>
    <row r="12" spans="1:9" s="22" customFormat="1" ht="16.5" customHeight="1">
      <c r="A12" s="843" t="s">
        <v>94</v>
      </c>
      <c r="B12" s="844" t="s">
        <v>46</v>
      </c>
      <c r="C12" s="83">
        <v>1104</v>
      </c>
      <c r="D12" s="15">
        <v>783</v>
      </c>
      <c r="E12" s="84">
        <v>321</v>
      </c>
      <c r="F12" s="878">
        <v>8.34</v>
      </c>
      <c r="G12" s="15">
        <v>83546</v>
      </c>
      <c r="H12" s="37">
        <v>10017.5</v>
      </c>
      <c r="I12" s="36"/>
    </row>
    <row r="13" spans="1:9" s="22" customFormat="1" ht="16.5" customHeight="1">
      <c r="A13" s="845" t="s">
        <v>95</v>
      </c>
      <c r="B13" s="846" t="s">
        <v>23</v>
      </c>
      <c r="C13" s="72">
        <v>10913</v>
      </c>
      <c r="D13" s="72">
        <v>3218.5</v>
      </c>
      <c r="E13" s="73">
        <v>7694.5</v>
      </c>
      <c r="F13" s="879">
        <v>35.99</v>
      </c>
      <c r="G13" s="38">
        <v>287009</v>
      </c>
      <c r="H13" s="39">
        <v>7974.7</v>
      </c>
      <c r="I13" s="36"/>
    </row>
    <row r="14" spans="1:9" s="22" customFormat="1" ht="16.5" customHeight="1">
      <c r="A14" s="847"/>
      <c r="B14" s="848" t="s">
        <v>58</v>
      </c>
      <c r="C14" s="880">
        <v>4748</v>
      </c>
      <c r="D14" s="76">
        <v>676</v>
      </c>
      <c r="E14" s="77">
        <v>4072</v>
      </c>
      <c r="F14" s="881">
        <v>4.09</v>
      </c>
      <c r="G14" s="40">
        <v>24833</v>
      </c>
      <c r="H14" s="41">
        <v>6071.6</v>
      </c>
      <c r="I14" s="36"/>
    </row>
    <row r="15" spans="1:9" s="22" customFormat="1" ht="16.5" customHeight="1">
      <c r="A15" s="847"/>
      <c r="B15" s="848" t="s">
        <v>69</v>
      </c>
      <c r="C15" s="76">
        <v>4163</v>
      </c>
      <c r="D15" s="76">
        <v>315.5</v>
      </c>
      <c r="E15" s="882">
        <v>3847.5</v>
      </c>
      <c r="F15" s="883">
        <v>0</v>
      </c>
      <c r="G15" s="42">
        <v>0</v>
      </c>
      <c r="H15" s="43" t="s">
        <v>96</v>
      </c>
      <c r="I15" s="44"/>
    </row>
    <row r="16" spans="1:9" s="22" customFormat="1" ht="16.5" customHeight="1">
      <c r="A16" s="849"/>
      <c r="B16" s="850" t="s">
        <v>97</v>
      </c>
      <c r="C16" s="78">
        <v>19838</v>
      </c>
      <c r="D16" s="78">
        <v>4173</v>
      </c>
      <c r="E16" s="884">
        <v>15665</v>
      </c>
      <c r="F16" s="885">
        <f>SUM(F13:F15)</f>
        <v>40.08</v>
      </c>
      <c r="G16" s="45">
        <f>SUM(G13:G15)</f>
        <v>311842</v>
      </c>
      <c r="H16" s="46">
        <f>+G16/F16</f>
        <v>7780.4890219560884</v>
      </c>
      <c r="I16" s="36"/>
    </row>
    <row r="17" spans="1:9" s="22" customFormat="1" ht="16.5" customHeight="1">
      <c r="A17" s="843" t="s">
        <v>98</v>
      </c>
      <c r="B17" s="844" t="s">
        <v>34</v>
      </c>
      <c r="C17" s="83">
        <v>4899</v>
      </c>
      <c r="D17" s="15">
        <v>1461.7</v>
      </c>
      <c r="E17" s="84">
        <v>3437.3</v>
      </c>
      <c r="F17" s="463">
        <v>22.49</v>
      </c>
      <c r="G17" s="15">
        <v>127285</v>
      </c>
      <c r="H17" s="37">
        <v>5659.6</v>
      </c>
      <c r="I17" s="36"/>
    </row>
    <row r="18" spans="1:9" s="22" customFormat="1" ht="16.5" customHeight="1">
      <c r="A18" s="845" t="s">
        <v>99</v>
      </c>
      <c r="B18" s="846" t="s">
        <v>52</v>
      </c>
      <c r="C18" s="72">
        <v>1977</v>
      </c>
      <c r="D18" s="72">
        <v>849</v>
      </c>
      <c r="E18" s="73">
        <v>1128</v>
      </c>
      <c r="F18" s="886">
        <v>8.6999999999999993</v>
      </c>
      <c r="G18" s="47">
        <v>103613</v>
      </c>
      <c r="H18" s="48">
        <v>11909.5</v>
      </c>
      <c r="I18" s="36"/>
    </row>
    <row r="19" spans="1:9" s="22" customFormat="1" ht="16.5" customHeight="1">
      <c r="A19" s="847"/>
      <c r="B19" s="839" t="s">
        <v>60</v>
      </c>
      <c r="C19" s="102">
        <v>1464</v>
      </c>
      <c r="D19" s="102">
        <v>888</v>
      </c>
      <c r="E19" s="887">
        <v>576</v>
      </c>
      <c r="F19" s="888">
        <v>9.2899999999999991</v>
      </c>
      <c r="G19" s="24">
        <v>106463</v>
      </c>
      <c r="H19" s="49">
        <v>11460</v>
      </c>
      <c r="I19" s="36"/>
    </row>
    <row r="20" spans="1:9" s="22" customFormat="1" ht="16.5" customHeight="1">
      <c r="A20" s="847"/>
      <c r="B20" s="851" t="s">
        <v>63</v>
      </c>
      <c r="C20" s="889">
        <v>1533</v>
      </c>
      <c r="D20" s="889">
        <v>299</v>
      </c>
      <c r="E20" s="890">
        <v>1234</v>
      </c>
      <c r="F20" s="891">
        <v>2.67</v>
      </c>
      <c r="G20" s="40">
        <v>29891</v>
      </c>
      <c r="H20" s="50">
        <v>11195.1</v>
      </c>
      <c r="I20" s="36"/>
    </row>
    <row r="21" spans="1:9" s="22" customFormat="1" ht="16.5" customHeight="1">
      <c r="A21" s="849"/>
      <c r="B21" s="850" t="s">
        <v>97</v>
      </c>
      <c r="C21" s="78">
        <v>4966</v>
      </c>
      <c r="D21" s="78">
        <v>2035</v>
      </c>
      <c r="E21" s="79">
        <v>2931</v>
      </c>
      <c r="F21" s="892">
        <f>SUM(F18:F20)</f>
        <v>20.659999999999997</v>
      </c>
      <c r="G21" s="51">
        <f>SUM(G18:G20)</f>
        <v>239967</v>
      </c>
      <c r="H21" s="52">
        <f>+G21/F21</f>
        <v>11615.053242981608</v>
      </c>
      <c r="I21" s="36"/>
    </row>
    <row r="22" spans="1:9" s="22" customFormat="1" ht="16.5" customHeight="1">
      <c r="A22" s="845" t="s">
        <v>100</v>
      </c>
      <c r="B22" s="846" t="s">
        <v>55</v>
      </c>
      <c r="C22" s="72">
        <v>4097</v>
      </c>
      <c r="D22" s="72">
        <v>1068.5</v>
      </c>
      <c r="E22" s="73">
        <v>3028.5</v>
      </c>
      <c r="F22" s="893">
        <v>8.9</v>
      </c>
      <c r="G22" s="53">
        <v>67890</v>
      </c>
      <c r="H22" s="54">
        <v>7628.1</v>
      </c>
      <c r="I22" s="36"/>
    </row>
    <row r="23" spans="1:9" s="22" customFormat="1" ht="16.5" customHeight="1">
      <c r="A23" s="847"/>
      <c r="B23" s="848" t="s">
        <v>57</v>
      </c>
      <c r="C23" s="76">
        <v>1773</v>
      </c>
      <c r="D23" s="76">
        <v>847</v>
      </c>
      <c r="E23" s="77">
        <v>926</v>
      </c>
      <c r="F23" s="894">
        <v>7.16</v>
      </c>
      <c r="G23" s="40">
        <v>58503</v>
      </c>
      <c r="H23" s="41">
        <v>8170.8</v>
      </c>
      <c r="I23" s="36"/>
    </row>
    <row r="24" spans="1:9" s="22" customFormat="1" ht="16.5" customHeight="1">
      <c r="A24" s="849"/>
      <c r="B24" s="850" t="s">
        <v>97</v>
      </c>
      <c r="C24" s="78">
        <v>5870</v>
      </c>
      <c r="D24" s="78">
        <v>1915</v>
      </c>
      <c r="E24" s="79">
        <v>3955</v>
      </c>
      <c r="F24" s="885">
        <f>SUM(F22:F23)</f>
        <v>16.060000000000002</v>
      </c>
      <c r="G24" s="45">
        <f>SUM(G22:G23)</f>
        <v>126393</v>
      </c>
      <c r="H24" s="46">
        <f>+G24/F24</f>
        <v>7870.0498132004968</v>
      </c>
      <c r="I24" s="36"/>
    </row>
    <row r="25" spans="1:9" s="22" customFormat="1" ht="16.5" customHeight="1">
      <c r="A25" s="845" t="s">
        <v>101</v>
      </c>
      <c r="B25" s="846" t="s">
        <v>64</v>
      </c>
      <c r="C25" s="72">
        <v>3407</v>
      </c>
      <c r="D25" s="72">
        <v>363</v>
      </c>
      <c r="E25" s="73">
        <v>3044</v>
      </c>
      <c r="F25" s="895">
        <v>3.09</v>
      </c>
      <c r="G25" s="38">
        <v>19040</v>
      </c>
      <c r="H25" s="39">
        <v>6161.8</v>
      </c>
      <c r="I25" s="36"/>
    </row>
    <row r="26" spans="1:9" s="22" customFormat="1" ht="16.5" customHeight="1">
      <c r="A26" s="847" t="s">
        <v>102</v>
      </c>
      <c r="B26" s="848" t="s">
        <v>65</v>
      </c>
      <c r="C26" s="76">
        <v>1554</v>
      </c>
      <c r="D26" s="76">
        <v>170</v>
      </c>
      <c r="E26" s="77">
        <v>1384</v>
      </c>
      <c r="F26" s="896">
        <v>0</v>
      </c>
      <c r="G26" s="42">
        <v>0</v>
      </c>
      <c r="H26" s="43" t="s">
        <v>103</v>
      </c>
      <c r="I26" s="44"/>
    </row>
    <row r="27" spans="1:9" s="22" customFormat="1" ht="16.5" customHeight="1">
      <c r="A27" s="847"/>
      <c r="B27" s="848" t="s">
        <v>71</v>
      </c>
      <c r="C27" s="76">
        <v>2573</v>
      </c>
      <c r="D27" s="76">
        <v>193.9</v>
      </c>
      <c r="E27" s="77">
        <v>2379.1</v>
      </c>
      <c r="F27" s="897">
        <v>1.2</v>
      </c>
      <c r="G27" s="40">
        <v>6875</v>
      </c>
      <c r="H27" s="41">
        <v>5729.2</v>
      </c>
      <c r="I27" s="36"/>
    </row>
    <row r="28" spans="1:9" s="22" customFormat="1" ht="16.5" customHeight="1">
      <c r="A28" s="849"/>
      <c r="B28" s="850" t="s">
        <v>97</v>
      </c>
      <c r="C28" s="78">
        <v>7528</v>
      </c>
      <c r="D28" s="78">
        <v>728</v>
      </c>
      <c r="E28" s="79">
        <v>6800</v>
      </c>
      <c r="F28" s="898">
        <f>SUM(F25:F27)</f>
        <v>4.29</v>
      </c>
      <c r="G28" s="51">
        <f>SUM(G25:G27)</f>
        <v>25915</v>
      </c>
      <c r="H28" s="55">
        <f>+G28/F28</f>
        <v>6040.7925407925404</v>
      </c>
      <c r="I28" s="36"/>
    </row>
    <row r="29" spans="1:9" s="22" customFormat="1" ht="16.5" customHeight="1">
      <c r="A29" s="845" t="s">
        <v>104</v>
      </c>
      <c r="B29" s="846" t="s">
        <v>32</v>
      </c>
      <c r="C29" s="72">
        <v>6533</v>
      </c>
      <c r="D29" s="72">
        <v>1113</v>
      </c>
      <c r="E29" s="73">
        <v>5420</v>
      </c>
      <c r="F29" s="895">
        <v>7.53</v>
      </c>
      <c r="G29" s="38">
        <v>45947</v>
      </c>
      <c r="H29" s="39">
        <v>6101.9</v>
      </c>
      <c r="I29" s="36"/>
    </row>
    <row r="30" spans="1:9" s="22" customFormat="1" ht="16.5" customHeight="1">
      <c r="A30" s="847"/>
      <c r="B30" s="848" t="s">
        <v>67</v>
      </c>
      <c r="C30" s="76">
        <v>2985</v>
      </c>
      <c r="D30" s="76">
        <v>340</v>
      </c>
      <c r="E30" s="77">
        <v>2645</v>
      </c>
      <c r="F30" s="899">
        <v>2.68</v>
      </c>
      <c r="G30" s="53">
        <v>11605</v>
      </c>
      <c r="H30" s="54">
        <v>4330.2</v>
      </c>
      <c r="I30" s="36"/>
    </row>
    <row r="31" spans="1:9" s="22" customFormat="1" ht="16.5" customHeight="1">
      <c r="A31" s="847"/>
      <c r="B31" s="848" t="s">
        <v>66</v>
      </c>
      <c r="C31" s="76">
        <v>2971</v>
      </c>
      <c r="D31" s="76">
        <v>242.5</v>
      </c>
      <c r="E31" s="77">
        <v>2728.5</v>
      </c>
      <c r="F31" s="896">
        <v>0.99</v>
      </c>
      <c r="G31" s="42">
        <v>6752</v>
      </c>
      <c r="H31" s="56">
        <v>6820.2</v>
      </c>
      <c r="I31" s="44"/>
    </row>
    <row r="32" spans="1:9" s="22" customFormat="1" ht="16.5" customHeight="1">
      <c r="A32" s="847"/>
      <c r="B32" s="848" t="s">
        <v>70</v>
      </c>
      <c r="C32" s="76">
        <v>3863</v>
      </c>
      <c r="D32" s="76">
        <v>187</v>
      </c>
      <c r="E32" s="77">
        <v>3676</v>
      </c>
      <c r="F32" s="896">
        <v>0</v>
      </c>
      <c r="G32" s="42">
        <v>0</v>
      </c>
      <c r="H32" s="43" t="s">
        <v>103</v>
      </c>
      <c r="I32" s="44"/>
    </row>
    <row r="33" spans="1:9" s="22" customFormat="1" ht="16.5" customHeight="1">
      <c r="A33" s="849"/>
      <c r="B33" s="852" t="s">
        <v>97</v>
      </c>
      <c r="C33" s="78">
        <v>16352</v>
      </c>
      <c r="D33" s="78">
        <v>1883</v>
      </c>
      <c r="E33" s="79">
        <v>14469</v>
      </c>
      <c r="F33" s="885">
        <f>SUM(F29:F32)</f>
        <v>11.200000000000001</v>
      </c>
      <c r="G33" s="45">
        <f>SUM(G29:G32)</f>
        <v>64304</v>
      </c>
      <c r="H33" s="46">
        <f>+G33/F33</f>
        <v>5741.4285714285706</v>
      </c>
      <c r="I33" s="36"/>
    </row>
    <row r="34" spans="1:9" s="22" customFormat="1" ht="40.5" customHeight="1">
      <c r="A34" s="843" t="s">
        <v>105</v>
      </c>
      <c r="B34" s="853" t="s">
        <v>106</v>
      </c>
      <c r="C34" s="83">
        <v>6195</v>
      </c>
      <c r="D34" s="15">
        <v>5467</v>
      </c>
      <c r="E34" s="84">
        <v>728</v>
      </c>
      <c r="F34" s="463">
        <v>54.24</v>
      </c>
      <c r="G34" s="15">
        <v>583102</v>
      </c>
      <c r="H34" s="37">
        <v>10750.4</v>
      </c>
      <c r="I34" s="36"/>
    </row>
    <row r="35" spans="1:9" s="22" customFormat="1" ht="16.5" customHeight="1">
      <c r="A35" s="843" t="s">
        <v>107</v>
      </c>
      <c r="B35" s="844" t="s">
        <v>41</v>
      </c>
      <c r="C35" s="83">
        <v>511</v>
      </c>
      <c r="D35" s="15">
        <v>511</v>
      </c>
      <c r="E35" s="84">
        <v>0</v>
      </c>
      <c r="F35" s="900">
        <v>5.1100000000000003</v>
      </c>
      <c r="G35" s="57">
        <v>74283</v>
      </c>
      <c r="H35" s="58">
        <v>14536.8</v>
      </c>
      <c r="I35" s="36"/>
    </row>
    <row r="36" spans="1:9" s="22" customFormat="1" ht="16.5" customHeight="1">
      <c r="A36" s="843" t="s">
        <v>108</v>
      </c>
      <c r="B36" s="844" t="s">
        <v>42</v>
      </c>
      <c r="C36" s="83">
        <v>1819</v>
      </c>
      <c r="D36" s="15">
        <v>1337</v>
      </c>
      <c r="E36" s="84">
        <v>482</v>
      </c>
      <c r="F36" s="463">
        <v>13.33</v>
      </c>
      <c r="G36" s="15">
        <v>140878</v>
      </c>
      <c r="H36" s="37">
        <v>10568.5</v>
      </c>
      <c r="I36" s="36"/>
    </row>
    <row r="37" spans="1:9" s="22" customFormat="1" ht="16.5" customHeight="1">
      <c r="A37" s="845" t="s">
        <v>109</v>
      </c>
      <c r="B37" s="854" t="s">
        <v>22</v>
      </c>
      <c r="C37" s="901">
        <v>21749</v>
      </c>
      <c r="D37" s="902">
        <v>11698</v>
      </c>
      <c r="E37" s="903">
        <v>10051</v>
      </c>
      <c r="F37" s="482">
        <v>122.48</v>
      </c>
      <c r="G37" s="59">
        <v>1243417</v>
      </c>
      <c r="H37" s="60">
        <v>10152</v>
      </c>
      <c r="I37" s="36"/>
    </row>
    <row r="38" spans="1:9" s="22" customFormat="1" ht="16.5" customHeight="1">
      <c r="A38" s="845" t="s">
        <v>110</v>
      </c>
      <c r="B38" s="846" t="s">
        <v>38</v>
      </c>
      <c r="C38" s="72">
        <v>4551</v>
      </c>
      <c r="D38" s="38">
        <v>2527.5</v>
      </c>
      <c r="E38" s="73">
        <v>2023.5</v>
      </c>
      <c r="F38" s="900">
        <v>26.75</v>
      </c>
      <c r="G38" s="57">
        <v>207725</v>
      </c>
      <c r="H38" s="58">
        <v>7765.4</v>
      </c>
      <c r="I38" s="36"/>
    </row>
    <row r="39" spans="1:9" s="22" customFormat="1" ht="16.5" customHeight="1">
      <c r="A39" s="847"/>
      <c r="B39" s="848" t="s">
        <v>62</v>
      </c>
      <c r="C39" s="76">
        <v>1479</v>
      </c>
      <c r="D39" s="53">
        <v>569.29999999999995</v>
      </c>
      <c r="E39" s="77">
        <v>909.7</v>
      </c>
      <c r="F39" s="897">
        <v>6.3</v>
      </c>
      <c r="G39" s="40">
        <v>37553</v>
      </c>
      <c r="H39" s="41">
        <v>5960.8</v>
      </c>
      <c r="I39" s="36"/>
    </row>
    <row r="40" spans="1:9" s="22" customFormat="1" ht="16.5" customHeight="1">
      <c r="A40" s="849"/>
      <c r="B40" s="852" t="s">
        <v>97</v>
      </c>
      <c r="C40" s="78">
        <v>6030</v>
      </c>
      <c r="D40" s="59">
        <f>D38+D39</f>
        <v>3096.8</v>
      </c>
      <c r="E40" s="79">
        <f>E39+E38</f>
        <v>2933.2</v>
      </c>
      <c r="F40" s="904">
        <f>SUM(F38:F39)</f>
        <v>33.049999999999997</v>
      </c>
      <c r="G40" s="61">
        <f>SUM(G38:G39)</f>
        <v>245278</v>
      </c>
      <c r="H40" s="62">
        <f>+G40/F40</f>
        <v>7421.4220877458401</v>
      </c>
      <c r="I40" s="36"/>
    </row>
    <row r="41" spans="1:9" s="22" customFormat="1" ht="16.5" customHeight="1">
      <c r="A41" s="845" t="s">
        <v>111</v>
      </c>
      <c r="B41" s="855" t="s">
        <v>36</v>
      </c>
      <c r="C41" s="72">
        <v>6744</v>
      </c>
      <c r="D41" s="72">
        <v>1549</v>
      </c>
      <c r="E41" s="73">
        <v>5195</v>
      </c>
      <c r="F41" s="463">
        <v>13.92</v>
      </c>
      <c r="G41" s="15">
        <v>88704</v>
      </c>
      <c r="H41" s="37">
        <v>6372.4</v>
      </c>
      <c r="I41" s="36"/>
    </row>
    <row r="42" spans="1:9" s="22" customFormat="1" ht="16.5" customHeight="1">
      <c r="A42" s="843" t="s">
        <v>112</v>
      </c>
      <c r="B42" s="844" t="s">
        <v>48</v>
      </c>
      <c r="C42" s="83">
        <v>2535</v>
      </c>
      <c r="D42" s="15">
        <v>826</v>
      </c>
      <c r="E42" s="84">
        <v>1709</v>
      </c>
      <c r="F42" s="463">
        <v>7.76</v>
      </c>
      <c r="G42" s="15">
        <v>62005</v>
      </c>
      <c r="H42" s="37">
        <v>7990.3</v>
      </c>
      <c r="I42" s="36"/>
    </row>
    <row r="43" spans="1:9" s="22" customFormat="1" ht="16.5" customHeight="1">
      <c r="A43" s="843" t="s">
        <v>113</v>
      </c>
      <c r="B43" s="844" t="s">
        <v>50</v>
      </c>
      <c r="C43" s="83">
        <v>1982</v>
      </c>
      <c r="D43" s="15">
        <v>721</v>
      </c>
      <c r="E43" s="84">
        <v>1261</v>
      </c>
      <c r="F43" s="463">
        <v>7.84</v>
      </c>
      <c r="G43" s="15">
        <v>52522</v>
      </c>
      <c r="H43" s="37">
        <v>6699.2</v>
      </c>
      <c r="I43" s="36"/>
    </row>
    <row r="44" spans="1:9" s="22" customFormat="1" ht="16.5" customHeight="1">
      <c r="A44" s="845" t="s">
        <v>114</v>
      </c>
      <c r="B44" s="846" t="s">
        <v>115</v>
      </c>
      <c r="C44" s="72">
        <v>6749</v>
      </c>
      <c r="D44" s="38">
        <v>1168</v>
      </c>
      <c r="E44" s="73">
        <v>5581</v>
      </c>
      <c r="F44" s="463">
        <v>10.88</v>
      </c>
      <c r="G44" s="15">
        <v>47256</v>
      </c>
      <c r="H44" s="37">
        <v>4343.3999999999996</v>
      </c>
      <c r="I44" s="63"/>
    </row>
    <row r="45" spans="1:9" s="22" customFormat="1" ht="16.5" customHeight="1">
      <c r="A45" s="845" t="s">
        <v>116</v>
      </c>
      <c r="B45" s="846" t="s">
        <v>40</v>
      </c>
      <c r="C45" s="72">
        <v>6024</v>
      </c>
      <c r="D45" s="38">
        <v>2869</v>
      </c>
      <c r="E45" s="73">
        <v>3155</v>
      </c>
      <c r="F45" s="900">
        <v>34.14</v>
      </c>
      <c r="G45" s="64">
        <v>311178</v>
      </c>
      <c r="H45" s="58">
        <v>9114.7999999999993</v>
      </c>
      <c r="I45" s="36"/>
    </row>
    <row r="46" spans="1:9" s="22" customFormat="1" ht="16.5" customHeight="1">
      <c r="A46" s="847"/>
      <c r="B46" s="848" t="s">
        <v>59</v>
      </c>
      <c r="C46" s="76">
        <v>3166</v>
      </c>
      <c r="D46" s="53">
        <v>749</v>
      </c>
      <c r="E46" s="77">
        <v>2417</v>
      </c>
      <c r="F46" s="894">
        <v>6.76</v>
      </c>
      <c r="G46" s="65">
        <v>59702</v>
      </c>
      <c r="H46" s="41">
        <v>8831.7000000000007</v>
      </c>
      <c r="I46" s="36"/>
    </row>
    <row r="47" spans="1:9" s="22" customFormat="1" ht="16.5" customHeight="1">
      <c r="A47" s="847"/>
      <c r="B47" s="848" t="s">
        <v>84</v>
      </c>
      <c r="C47" s="76">
        <v>1620</v>
      </c>
      <c r="D47" s="53">
        <v>261</v>
      </c>
      <c r="E47" s="77">
        <v>1359</v>
      </c>
      <c r="F47" s="894">
        <v>2.81</v>
      </c>
      <c r="G47" s="65">
        <v>19492</v>
      </c>
      <c r="H47" s="41">
        <v>6936.7</v>
      </c>
      <c r="I47" s="36"/>
    </row>
    <row r="48" spans="1:9" s="22" customFormat="1" ht="16.5" customHeight="1">
      <c r="A48" s="849"/>
      <c r="B48" s="852" t="s">
        <v>97</v>
      </c>
      <c r="C48" s="78">
        <v>10815</v>
      </c>
      <c r="D48" s="59">
        <v>3882</v>
      </c>
      <c r="E48" s="79">
        <v>6933</v>
      </c>
      <c r="F48" s="885">
        <f>SUM(F45:F47)</f>
        <v>43.71</v>
      </c>
      <c r="G48" s="66">
        <f>SUM(G45:G47)</f>
        <v>390372</v>
      </c>
      <c r="H48" s="46">
        <f>+G48/F48</f>
        <v>8930.9540150995199</v>
      </c>
      <c r="I48" s="36"/>
    </row>
    <row r="49" spans="1:9" s="22" customFormat="1" ht="16.5" customHeight="1">
      <c r="A49" s="845" t="s">
        <v>117</v>
      </c>
      <c r="B49" s="855" t="s">
        <v>39</v>
      </c>
      <c r="C49" s="72">
        <v>2746</v>
      </c>
      <c r="D49" s="72">
        <v>2502</v>
      </c>
      <c r="E49" s="73">
        <v>244</v>
      </c>
      <c r="F49" s="905">
        <v>25.14</v>
      </c>
      <c r="G49" s="57">
        <v>246259</v>
      </c>
      <c r="H49" s="67">
        <v>9795.5</v>
      </c>
      <c r="I49" s="36"/>
    </row>
    <row r="50" spans="1:9" s="22" customFormat="1" ht="16.5" customHeight="1">
      <c r="A50" s="847"/>
      <c r="B50" s="856" t="s">
        <v>51</v>
      </c>
      <c r="C50" s="76">
        <v>1802</v>
      </c>
      <c r="D50" s="76">
        <v>1308</v>
      </c>
      <c r="E50" s="77">
        <v>494</v>
      </c>
      <c r="F50" s="906">
        <v>14.9</v>
      </c>
      <c r="G50" s="40">
        <v>90626</v>
      </c>
      <c r="H50" s="50">
        <v>6082.3</v>
      </c>
      <c r="I50" s="36"/>
    </row>
    <row r="51" spans="1:9" s="22" customFormat="1" ht="16.5" customHeight="1">
      <c r="A51" s="847"/>
      <c r="B51" s="856" t="s">
        <v>53</v>
      </c>
      <c r="C51" s="102">
        <v>3013</v>
      </c>
      <c r="D51" s="102">
        <v>1509</v>
      </c>
      <c r="E51" s="887">
        <v>1504</v>
      </c>
      <c r="F51" s="888">
        <v>17.920000000000002</v>
      </c>
      <c r="G51" s="24">
        <v>131467</v>
      </c>
      <c r="H51" s="49">
        <v>7336.3</v>
      </c>
      <c r="I51" s="36"/>
    </row>
    <row r="52" spans="1:9" s="22" customFormat="1" ht="16.5" customHeight="1">
      <c r="A52" s="847"/>
      <c r="B52" s="857" t="s">
        <v>97</v>
      </c>
      <c r="C52" s="907">
        <v>7586</v>
      </c>
      <c r="D52" s="908">
        <v>5319</v>
      </c>
      <c r="E52" s="887">
        <v>2267</v>
      </c>
      <c r="F52" s="892">
        <f>SUM(F49:F51)</f>
        <v>57.96</v>
      </c>
      <c r="G52" s="51">
        <f>SUM(G49:G51)</f>
        <v>468352</v>
      </c>
      <c r="H52" s="52">
        <f>+G52/F52</f>
        <v>8080.6073153899242</v>
      </c>
      <c r="I52" s="36"/>
    </row>
    <row r="53" spans="1:9" s="22" customFormat="1" ht="16.5" customHeight="1">
      <c r="A53" s="845" t="s">
        <v>118</v>
      </c>
      <c r="B53" s="858" t="s">
        <v>33</v>
      </c>
      <c r="C53" s="82">
        <v>6600</v>
      </c>
      <c r="D53" s="57">
        <v>2261</v>
      </c>
      <c r="E53" s="73">
        <v>4339</v>
      </c>
      <c r="F53" s="909">
        <v>24.34</v>
      </c>
      <c r="G53" s="15">
        <v>202390</v>
      </c>
      <c r="H53" s="68">
        <v>8315.1</v>
      </c>
      <c r="I53" s="36"/>
    </row>
    <row r="54" spans="1:9" s="22" customFormat="1" ht="55" customHeight="1" thickBot="1">
      <c r="A54" s="859" t="s">
        <v>119</v>
      </c>
      <c r="B54" s="860" t="s">
        <v>120</v>
      </c>
      <c r="C54" s="910">
        <v>8241</v>
      </c>
      <c r="D54" s="18">
        <v>1970</v>
      </c>
      <c r="E54" s="27">
        <v>6271</v>
      </c>
      <c r="F54" s="471">
        <v>14.41</v>
      </c>
      <c r="G54" s="18">
        <v>98566</v>
      </c>
      <c r="H54" s="69">
        <v>6840.1</v>
      </c>
      <c r="I54" s="36"/>
    </row>
    <row r="55" spans="1:9" s="22" customFormat="1" ht="13.5" thickBot="1">
      <c r="A55" s="861"/>
      <c r="B55" s="862"/>
      <c r="C55" s="70"/>
      <c r="D55" s="70"/>
      <c r="E55" s="70"/>
      <c r="G55" s="70"/>
      <c r="H55" s="71"/>
      <c r="I55" s="36"/>
    </row>
    <row r="56" spans="1:9" s="22" customFormat="1" ht="15.5" customHeight="1">
      <c r="A56" s="1183" t="s">
        <v>658</v>
      </c>
      <c r="B56" s="837"/>
      <c r="C56" s="1186" t="s">
        <v>659</v>
      </c>
      <c r="D56" s="1187"/>
      <c r="E56" s="1188"/>
      <c r="F56" s="1189" t="s">
        <v>86</v>
      </c>
      <c r="G56" s="1190"/>
      <c r="H56" s="1191"/>
      <c r="I56" s="33"/>
    </row>
    <row r="57" spans="1:9" s="22" customFormat="1" ht="20" customHeight="1">
      <c r="A57" s="1184"/>
      <c r="B57" s="839" t="s">
        <v>87</v>
      </c>
      <c r="C57" s="1192" t="s">
        <v>655</v>
      </c>
      <c r="D57" s="1194" t="s">
        <v>656</v>
      </c>
      <c r="E57" s="1196" t="s">
        <v>279</v>
      </c>
      <c r="F57" s="1192" t="s">
        <v>121</v>
      </c>
      <c r="G57" s="1199" t="s">
        <v>122</v>
      </c>
      <c r="H57" s="1201" t="s">
        <v>657</v>
      </c>
      <c r="I57" s="34"/>
    </row>
    <row r="58" spans="1:9" s="22" customFormat="1" ht="20" customHeight="1" thickBot="1">
      <c r="A58" s="1185"/>
      <c r="B58" s="840"/>
      <c r="C58" s="1193"/>
      <c r="D58" s="1195"/>
      <c r="E58" s="1197"/>
      <c r="F58" s="1198"/>
      <c r="G58" s="1200"/>
      <c r="H58" s="1202"/>
      <c r="I58" s="34"/>
    </row>
    <row r="59" spans="1:9" s="22" customFormat="1" ht="16.5" customHeight="1">
      <c r="A59" s="845" t="s">
        <v>123</v>
      </c>
      <c r="B59" s="846" t="s">
        <v>54</v>
      </c>
      <c r="C59" s="72">
        <v>2727</v>
      </c>
      <c r="D59" s="72">
        <v>634</v>
      </c>
      <c r="E59" s="73">
        <v>2093</v>
      </c>
      <c r="F59" s="911">
        <v>6.73</v>
      </c>
      <c r="G59" s="74">
        <v>42386</v>
      </c>
      <c r="H59" s="75">
        <v>6298.1</v>
      </c>
      <c r="I59" s="36"/>
    </row>
    <row r="60" spans="1:9" s="22" customFormat="1" ht="16.5" customHeight="1">
      <c r="A60" s="847"/>
      <c r="B60" s="848" t="s">
        <v>61</v>
      </c>
      <c r="C60" s="76">
        <v>2488</v>
      </c>
      <c r="D60" s="76">
        <v>545</v>
      </c>
      <c r="E60" s="77">
        <v>1943</v>
      </c>
      <c r="F60" s="888">
        <v>5.54</v>
      </c>
      <c r="G60" s="24">
        <v>37754</v>
      </c>
      <c r="H60" s="49">
        <v>6814.8</v>
      </c>
      <c r="I60" s="36"/>
    </row>
    <row r="61" spans="1:9" s="22" customFormat="1" ht="16.5" customHeight="1">
      <c r="A61" s="849"/>
      <c r="B61" s="852" t="s">
        <v>97</v>
      </c>
      <c r="C61" s="78">
        <v>5215</v>
      </c>
      <c r="D61" s="78">
        <v>1179</v>
      </c>
      <c r="E61" s="79">
        <v>4036</v>
      </c>
      <c r="F61" s="892">
        <f>SUM(F59:F60)</f>
        <v>12.27</v>
      </c>
      <c r="G61" s="51">
        <f>SUM(G59:G60)</f>
        <v>80140</v>
      </c>
      <c r="H61" s="52">
        <f>+G61/F61</f>
        <v>6531.377343113285</v>
      </c>
      <c r="I61" s="36"/>
    </row>
    <row r="62" spans="1:9" s="22" customFormat="1" ht="16.5" customHeight="1">
      <c r="A62" s="847" t="s">
        <v>124</v>
      </c>
      <c r="B62" s="846" t="s">
        <v>56</v>
      </c>
      <c r="C62" s="72">
        <v>3393</v>
      </c>
      <c r="D62" s="72">
        <v>573.9</v>
      </c>
      <c r="E62" s="73">
        <v>2819.1</v>
      </c>
      <c r="F62" s="912">
        <v>4</v>
      </c>
      <c r="G62" s="53">
        <v>25861</v>
      </c>
      <c r="H62" s="80">
        <v>6465.3</v>
      </c>
      <c r="I62" s="36"/>
    </row>
    <row r="63" spans="1:9" s="22" customFormat="1" ht="16.5" customHeight="1">
      <c r="A63" s="847"/>
      <c r="B63" s="848" t="s">
        <v>83</v>
      </c>
      <c r="C63" s="76">
        <v>3003</v>
      </c>
      <c r="D63" s="76">
        <v>470</v>
      </c>
      <c r="E63" s="77">
        <v>2533</v>
      </c>
      <c r="F63" s="891">
        <v>3.58</v>
      </c>
      <c r="G63" s="40">
        <v>24228</v>
      </c>
      <c r="H63" s="50">
        <v>6767.6</v>
      </c>
      <c r="I63" s="36"/>
    </row>
    <row r="64" spans="1:9" s="22" customFormat="1" ht="16.5" customHeight="1">
      <c r="A64" s="847"/>
      <c r="B64" s="848" t="s">
        <v>82</v>
      </c>
      <c r="C64" s="76">
        <v>1595</v>
      </c>
      <c r="D64" s="76">
        <v>366</v>
      </c>
      <c r="E64" s="77">
        <v>1229</v>
      </c>
      <c r="F64" s="891">
        <v>3.41</v>
      </c>
      <c r="G64" s="40">
        <v>19334</v>
      </c>
      <c r="H64" s="50">
        <v>5669.8</v>
      </c>
      <c r="I64" s="36"/>
    </row>
    <row r="65" spans="1:10" s="22" customFormat="1" ht="16.5" customHeight="1">
      <c r="A65" s="849"/>
      <c r="B65" s="852" t="s">
        <v>97</v>
      </c>
      <c r="C65" s="78">
        <v>7990</v>
      </c>
      <c r="D65" s="78">
        <v>1410</v>
      </c>
      <c r="E65" s="79">
        <v>6580</v>
      </c>
      <c r="F65" s="892">
        <f>SUM(F62:F64)</f>
        <v>10.99</v>
      </c>
      <c r="G65" s="51">
        <f>SUM(G62:G64)</f>
        <v>69423</v>
      </c>
      <c r="H65" s="52">
        <f>+G65/F65</f>
        <v>6316.9244767970886</v>
      </c>
      <c r="I65" s="36"/>
    </row>
    <row r="66" spans="1:10" s="22" customFormat="1" ht="50.5" customHeight="1">
      <c r="A66" s="847" t="s">
        <v>125</v>
      </c>
      <c r="B66" s="863" t="s">
        <v>126</v>
      </c>
      <c r="C66" s="81">
        <v>11247</v>
      </c>
      <c r="D66" s="82">
        <v>1404</v>
      </c>
      <c r="E66" s="73">
        <v>9843</v>
      </c>
      <c r="F66" s="909">
        <v>9.64</v>
      </c>
      <c r="G66" s="15">
        <v>41347</v>
      </c>
      <c r="H66" s="68">
        <v>4289.1000000000004</v>
      </c>
      <c r="I66" s="36"/>
    </row>
    <row r="67" spans="1:10" s="22" customFormat="1" ht="16.5" customHeight="1">
      <c r="A67" s="843" t="s">
        <v>127</v>
      </c>
      <c r="B67" s="844" t="s">
        <v>35</v>
      </c>
      <c r="C67" s="83">
        <v>5864</v>
      </c>
      <c r="D67" s="83">
        <v>813</v>
      </c>
      <c r="E67" s="84">
        <v>5051</v>
      </c>
      <c r="F67" s="909">
        <v>4.1900000000000004</v>
      </c>
      <c r="G67" s="15">
        <v>19453</v>
      </c>
      <c r="H67" s="68">
        <v>4642.7</v>
      </c>
      <c r="I67" s="36"/>
    </row>
    <row r="68" spans="1:10" s="22" customFormat="1" ht="16.5" customHeight="1">
      <c r="A68" s="847" t="s">
        <v>128</v>
      </c>
      <c r="B68" s="848" t="s">
        <v>24</v>
      </c>
      <c r="C68" s="76">
        <v>15988</v>
      </c>
      <c r="D68" s="76">
        <v>2638</v>
      </c>
      <c r="E68" s="73">
        <v>13350</v>
      </c>
      <c r="F68" s="909">
        <v>22.79</v>
      </c>
      <c r="G68" s="15">
        <v>109547</v>
      </c>
      <c r="H68" s="68">
        <v>4806.8</v>
      </c>
      <c r="I68" s="36"/>
    </row>
    <row r="69" spans="1:10" s="22" customFormat="1" ht="50" customHeight="1">
      <c r="A69" s="845" t="s">
        <v>129</v>
      </c>
      <c r="B69" s="864" t="s">
        <v>130</v>
      </c>
      <c r="C69" s="82">
        <v>10912</v>
      </c>
      <c r="D69" s="57">
        <v>1749</v>
      </c>
      <c r="E69" s="73">
        <v>9163</v>
      </c>
      <c r="F69" s="909">
        <v>14.99</v>
      </c>
      <c r="G69" s="15">
        <v>67067</v>
      </c>
      <c r="H69" s="68">
        <v>4474.1000000000004</v>
      </c>
      <c r="I69" s="63"/>
    </row>
    <row r="70" spans="1:10" s="22" customFormat="1" ht="16.5" customHeight="1">
      <c r="A70" s="843" t="s">
        <v>131</v>
      </c>
      <c r="B70" s="844" t="s">
        <v>31</v>
      </c>
      <c r="C70" s="83">
        <v>3672</v>
      </c>
      <c r="D70" s="15">
        <v>1157</v>
      </c>
      <c r="E70" s="84">
        <v>2515</v>
      </c>
      <c r="F70" s="909">
        <v>9.48</v>
      </c>
      <c r="G70" s="15">
        <v>45115</v>
      </c>
      <c r="H70" s="68">
        <v>4759</v>
      </c>
      <c r="I70" s="36"/>
    </row>
    <row r="71" spans="1:10" s="22" customFormat="1" ht="16.5" customHeight="1" thickBot="1">
      <c r="A71" s="843" t="s">
        <v>132</v>
      </c>
      <c r="B71" s="844" t="s">
        <v>68</v>
      </c>
      <c r="C71" s="83">
        <v>6036</v>
      </c>
      <c r="D71" s="15">
        <v>553</v>
      </c>
      <c r="E71" s="84">
        <f>C71-D71</f>
        <v>5483</v>
      </c>
      <c r="F71" s="913">
        <v>1.49</v>
      </c>
      <c r="G71" s="85">
        <v>5280</v>
      </c>
      <c r="H71" s="86">
        <v>3543.6</v>
      </c>
      <c r="I71" s="36"/>
    </row>
    <row r="72" spans="1:10" s="22" customFormat="1" ht="16.5" customHeight="1" thickBot="1">
      <c r="A72" s="1211" t="s">
        <v>133</v>
      </c>
      <c r="B72" s="1212"/>
      <c r="C72" s="914">
        <v>236716.9</v>
      </c>
      <c r="D72" s="914">
        <v>72373.399999999994</v>
      </c>
      <c r="E72" s="5">
        <v>164343.5</v>
      </c>
      <c r="F72" s="87">
        <f>SUM(F6:F54)+SUM(F59:F71)-F16-F21-F24-F28-F33-F40-F48-F52-F61-F65</f>
        <v>707.95999999999981</v>
      </c>
      <c r="G72" s="6">
        <f>SUM(G6:G54)+SUM(G59:G71)-G16-G21-G24-G28-G33-G40-G48-G52-G61-G65</f>
        <v>5966605</v>
      </c>
      <c r="H72" s="88">
        <f>+G72/F72</f>
        <v>8427.8843437482374</v>
      </c>
      <c r="I72" s="36"/>
      <c r="J72" s="89"/>
    </row>
    <row r="73" spans="1:10" s="22" customFormat="1" ht="15.5" customHeight="1" thickBot="1">
      <c r="A73" s="574"/>
      <c r="B73" s="574"/>
      <c r="F73" s="90"/>
      <c r="G73" s="90"/>
      <c r="H73" s="915"/>
      <c r="I73" s="91"/>
    </row>
    <row r="74" spans="1:10" s="22" customFormat="1" ht="31.5" customHeight="1">
      <c r="A74" s="865" t="s">
        <v>134</v>
      </c>
      <c r="B74" s="866" t="s">
        <v>135</v>
      </c>
      <c r="C74" s="92">
        <v>1582</v>
      </c>
      <c r="D74" s="1205" t="s">
        <v>660</v>
      </c>
      <c r="E74" s="1206"/>
      <c r="F74" s="916">
        <v>0</v>
      </c>
      <c r="G74" s="93">
        <v>0</v>
      </c>
      <c r="H74" s="94" t="s">
        <v>103</v>
      </c>
      <c r="I74" s="95"/>
    </row>
    <row r="75" spans="1:10" s="22" customFormat="1" ht="16.5" customHeight="1">
      <c r="A75" s="847"/>
      <c r="B75" s="867" t="s">
        <v>136</v>
      </c>
      <c r="C75" s="96">
        <v>6417</v>
      </c>
      <c r="D75" s="1203" t="s">
        <v>137</v>
      </c>
      <c r="E75" s="1204"/>
      <c r="F75" s="896">
        <v>0</v>
      </c>
      <c r="G75" s="97">
        <v>0</v>
      </c>
      <c r="H75" s="98" t="s">
        <v>103</v>
      </c>
      <c r="I75" s="99"/>
    </row>
    <row r="76" spans="1:10" s="22" customFormat="1" ht="16.5" customHeight="1">
      <c r="A76" s="849"/>
      <c r="B76" s="850" t="s">
        <v>97</v>
      </c>
      <c r="C76" s="78">
        <f>SUM(C74:C75)</f>
        <v>7999</v>
      </c>
      <c r="D76" s="1207" t="s">
        <v>661</v>
      </c>
      <c r="E76" s="1208"/>
      <c r="F76" s="904">
        <f>SUM(F74:F75)</f>
        <v>0</v>
      </c>
      <c r="G76" s="100">
        <f>SUM(G74:G75)</f>
        <v>0</v>
      </c>
      <c r="H76" s="101" t="s">
        <v>103</v>
      </c>
      <c r="I76" s="36"/>
    </row>
    <row r="77" spans="1:10" s="22" customFormat="1" ht="16.5" customHeight="1">
      <c r="A77" s="847" t="s">
        <v>138</v>
      </c>
      <c r="B77" s="857" t="s">
        <v>27</v>
      </c>
      <c r="C77" s="102">
        <v>6635</v>
      </c>
      <c r="D77" s="1209" t="s">
        <v>139</v>
      </c>
      <c r="E77" s="1210"/>
      <c r="F77" s="22">
        <v>7.91</v>
      </c>
      <c r="G77" s="38">
        <v>26257</v>
      </c>
      <c r="H77" s="49">
        <v>3319.5</v>
      </c>
      <c r="I77" s="99"/>
    </row>
    <row r="78" spans="1:10" s="22" customFormat="1" ht="16.5" customHeight="1">
      <c r="A78" s="847"/>
      <c r="B78" s="867" t="s">
        <v>73</v>
      </c>
      <c r="C78" s="96">
        <v>789</v>
      </c>
      <c r="D78" s="1203" t="s">
        <v>140</v>
      </c>
      <c r="E78" s="1204"/>
      <c r="F78" s="896">
        <v>0</v>
      </c>
      <c r="G78" s="97">
        <v>0</v>
      </c>
      <c r="H78" s="98" t="s">
        <v>103</v>
      </c>
      <c r="I78" s="95"/>
    </row>
    <row r="79" spans="1:10" s="22" customFormat="1" ht="16.5" customHeight="1">
      <c r="A79" s="847"/>
      <c r="B79" s="867" t="s">
        <v>74</v>
      </c>
      <c r="C79" s="96">
        <v>358</v>
      </c>
      <c r="D79" s="1203" t="s">
        <v>141</v>
      </c>
      <c r="E79" s="1204"/>
      <c r="F79" s="896">
        <v>0</v>
      </c>
      <c r="G79" s="97">
        <v>0</v>
      </c>
      <c r="H79" s="98" t="s">
        <v>103</v>
      </c>
      <c r="I79" s="95"/>
    </row>
    <row r="80" spans="1:10" s="22" customFormat="1" ht="16.5" customHeight="1">
      <c r="A80" s="849"/>
      <c r="B80" s="850" t="s">
        <v>97</v>
      </c>
      <c r="C80" s="78">
        <f>SUM(C77:C79)</f>
        <v>7782</v>
      </c>
      <c r="D80" s="1207" t="s">
        <v>142</v>
      </c>
      <c r="E80" s="1208"/>
      <c r="F80" s="904">
        <f>SUM(F77:F79)</f>
        <v>7.91</v>
      </c>
      <c r="G80" s="100">
        <f>SUM(G77:G79)</f>
        <v>26257</v>
      </c>
      <c r="H80" s="103">
        <f>+G80/F80</f>
        <v>3319.4690265486724</v>
      </c>
      <c r="I80" s="36"/>
    </row>
    <row r="81" spans="1:10" s="22" customFormat="1" ht="16.5" customHeight="1">
      <c r="A81" s="847" t="s">
        <v>143</v>
      </c>
      <c r="B81" s="846" t="s">
        <v>78</v>
      </c>
      <c r="C81" s="72">
        <v>3348</v>
      </c>
      <c r="D81" s="1209" t="s">
        <v>144</v>
      </c>
      <c r="E81" s="1210"/>
      <c r="F81" s="917">
        <v>0</v>
      </c>
      <c r="G81" s="104">
        <v>0</v>
      </c>
      <c r="H81" s="105" t="s">
        <v>103</v>
      </c>
      <c r="I81" s="95"/>
    </row>
    <row r="82" spans="1:10" s="22" customFormat="1" ht="31.5" customHeight="1">
      <c r="A82" s="847"/>
      <c r="B82" s="868" t="s">
        <v>145</v>
      </c>
      <c r="C82" s="96">
        <v>3706</v>
      </c>
      <c r="D82" s="1203" t="s">
        <v>146</v>
      </c>
      <c r="E82" s="1204"/>
      <c r="F82" s="896">
        <v>0</v>
      </c>
      <c r="G82" s="97">
        <v>0</v>
      </c>
      <c r="H82" s="98" t="s">
        <v>103</v>
      </c>
      <c r="I82" s="95"/>
    </row>
    <row r="83" spans="1:10" s="22" customFormat="1" ht="16.5" customHeight="1">
      <c r="A83" s="847"/>
      <c r="B83" s="869" t="s">
        <v>79</v>
      </c>
      <c r="C83" s="96">
        <v>2317</v>
      </c>
      <c r="D83" s="1203" t="s">
        <v>147</v>
      </c>
      <c r="E83" s="1204"/>
      <c r="F83" s="896">
        <v>0</v>
      </c>
      <c r="G83" s="97">
        <v>0</v>
      </c>
      <c r="H83" s="98" t="s">
        <v>103</v>
      </c>
      <c r="I83" s="95"/>
    </row>
    <row r="84" spans="1:10" s="22" customFormat="1" ht="16.5" customHeight="1">
      <c r="A84" s="847"/>
      <c r="B84" s="869" t="s">
        <v>80</v>
      </c>
      <c r="C84" s="96">
        <v>2921</v>
      </c>
      <c r="D84" s="1203" t="s">
        <v>148</v>
      </c>
      <c r="E84" s="1204"/>
      <c r="F84" s="896">
        <v>1.1599999999999999</v>
      </c>
      <c r="G84" s="97">
        <v>5872</v>
      </c>
      <c r="H84" s="106">
        <v>5062.1000000000004</v>
      </c>
      <c r="I84" s="95"/>
    </row>
    <row r="85" spans="1:10" s="22" customFormat="1" ht="16.5" customHeight="1">
      <c r="A85" s="849"/>
      <c r="B85" s="850" t="s">
        <v>97</v>
      </c>
      <c r="C85" s="78">
        <f>SUM(C81:C84)</f>
        <v>12292</v>
      </c>
      <c r="D85" s="1207" t="s">
        <v>149</v>
      </c>
      <c r="E85" s="1208"/>
      <c r="F85" s="904">
        <f>SUM(F81:F84)</f>
        <v>1.1599999999999999</v>
      </c>
      <c r="G85" s="100">
        <f>SUM(G81:G84)</f>
        <v>5872</v>
      </c>
      <c r="H85" s="107">
        <f>+G85/F85</f>
        <v>5062.0689655172418</v>
      </c>
      <c r="I85" s="95"/>
    </row>
    <row r="86" spans="1:10" s="22" customFormat="1" ht="16.5" customHeight="1">
      <c r="A86" s="870" t="s">
        <v>150</v>
      </c>
      <c r="B86" s="871" t="s">
        <v>72</v>
      </c>
      <c r="C86" s="122">
        <v>5590</v>
      </c>
      <c r="D86" s="1217" t="s">
        <v>151</v>
      </c>
      <c r="E86" s="1218"/>
      <c r="F86" s="918">
        <v>0</v>
      </c>
      <c r="G86" s="108">
        <v>0</v>
      </c>
      <c r="H86" s="109" t="s">
        <v>103</v>
      </c>
      <c r="I86" s="95"/>
    </row>
    <row r="87" spans="1:10" s="22" customFormat="1" ht="31.5" customHeight="1">
      <c r="A87" s="838" t="s">
        <v>152</v>
      </c>
      <c r="B87" s="872" t="s">
        <v>153</v>
      </c>
      <c r="C87" s="78">
        <v>2100</v>
      </c>
      <c r="D87" s="1217" t="s">
        <v>144</v>
      </c>
      <c r="E87" s="1218"/>
      <c r="F87" s="904">
        <v>0</v>
      </c>
      <c r="G87" s="100">
        <v>0</v>
      </c>
      <c r="H87" s="101" t="s">
        <v>103</v>
      </c>
      <c r="I87" s="95"/>
    </row>
    <row r="88" spans="1:10" s="22" customFormat="1" ht="16.5" customHeight="1" thickBot="1">
      <c r="A88" s="845" t="s">
        <v>154</v>
      </c>
      <c r="B88" s="873" t="s">
        <v>76</v>
      </c>
      <c r="C88" s="102">
        <v>4068</v>
      </c>
      <c r="D88" s="1219" t="s">
        <v>155</v>
      </c>
      <c r="E88" s="1220"/>
      <c r="F88" s="919">
        <v>0</v>
      </c>
      <c r="G88" s="110">
        <v>0</v>
      </c>
      <c r="H88" s="111" t="s">
        <v>103</v>
      </c>
      <c r="I88" s="95"/>
    </row>
    <row r="89" spans="1:10" s="22" customFormat="1" ht="16.5" customHeight="1" thickBot="1">
      <c r="A89" s="1211" t="s">
        <v>156</v>
      </c>
      <c r="B89" s="1212"/>
      <c r="C89" s="914">
        <f>SUM(C74:C88)-C76-C80-C85</f>
        <v>39831</v>
      </c>
      <c r="D89" s="1213" t="s">
        <v>157</v>
      </c>
      <c r="E89" s="1214"/>
      <c r="F89" s="920">
        <f>SUM(F74:F88)-F76-F80-F85</f>
        <v>9.07</v>
      </c>
      <c r="G89" s="112">
        <f>SUM(G74:G88)-G76-G80-G85</f>
        <v>32129</v>
      </c>
      <c r="H89" s="113">
        <f>+G89/F89</f>
        <v>3542.3373759647188</v>
      </c>
      <c r="I89" s="36"/>
    </row>
    <row r="90" spans="1:10" s="22" customFormat="1" ht="13.5" thickBot="1">
      <c r="A90" s="861"/>
      <c r="B90" s="861"/>
      <c r="F90" s="91"/>
      <c r="G90" s="91"/>
      <c r="H90" s="115"/>
      <c r="I90" s="91"/>
    </row>
    <row r="91" spans="1:10" s="22" customFormat="1" ht="16.5" customHeight="1" thickBot="1">
      <c r="A91" s="1211" t="s">
        <v>158</v>
      </c>
      <c r="B91" s="1212"/>
      <c r="C91" s="921">
        <v>276548</v>
      </c>
      <c r="D91" s="6">
        <f>D72</f>
        <v>72373.399999999994</v>
      </c>
      <c r="E91" s="922">
        <f>E72</f>
        <v>164343.5</v>
      </c>
      <c r="F91" s="920">
        <v>717.04</v>
      </c>
      <c r="G91" s="923">
        <f>SUM(G89,G72)</f>
        <v>5998734</v>
      </c>
      <c r="H91" s="113">
        <f>+G91/F91</f>
        <v>8365.9684257503068</v>
      </c>
      <c r="I91" s="36"/>
    </row>
    <row r="92" spans="1:10" s="22" customFormat="1" ht="13.5" thickBot="1">
      <c r="A92" s="861"/>
      <c r="B92" s="861"/>
      <c r="F92" s="91"/>
      <c r="G92" s="91"/>
      <c r="H92" s="91"/>
      <c r="I92" s="91"/>
    </row>
    <row r="93" spans="1:10" s="22" customFormat="1" ht="16.5" customHeight="1" thickBot="1">
      <c r="A93" s="1211" t="s">
        <v>159</v>
      </c>
      <c r="B93" s="1212"/>
      <c r="C93" s="924">
        <f>C91/379775</f>
        <v>0.72818905931143441</v>
      </c>
      <c r="D93" s="925">
        <f>D91/379775</f>
        <v>0.1905691527878349</v>
      </c>
      <c r="E93" s="926">
        <f>E91/379775</f>
        <v>0.43273912184846292</v>
      </c>
      <c r="F93" s="927">
        <f>F91*100/379775</f>
        <v>0.18880653018234481</v>
      </c>
      <c r="G93" s="1215" t="s">
        <v>160</v>
      </c>
      <c r="H93" s="1216"/>
      <c r="I93" s="116"/>
    </row>
    <row r="94" spans="1:10" ht="6" customHeight="1">
      <c r="A94" s="31"/>
      <c r="B94" s="31"/>
      <c r="C94" s="31"/>
      <c r="D94" s="31"/>
      <c r="E94" s="31"/>
      <c r="F94" s="31"/>
      <c r="G94" s="31"/>
      <c r="H94" s="31"/>
      <c r="I94" s="31"/>
      <c r="J94" s="117"/>
    </row>
    <row r="95" spans="1:10" ht="15.5" customHeight="1">
      <c r="A95" t="s">
        <v>594</v>
      </c>
    </row>
    <row r="96" spans="1:10" ht="15.5" customHeight="1">
      <c r="A96" t="s">
        <v>161</v>
      </c>
    </row>
    <row r="97" spans="1:10" ht="15.5" customHeight="1">
      <c r="A97" t="s">
        <v>162</v>
      </c>
    </row>
    <row r="98" spans="1:10" s="2" customFormat="1" ht="15.5" customHeight="1">
      <c r="A98" t="s">
        <v>662</v>
      </c>
      <c r="B98"/>
      <c r="C98"/>
      <c r="D98"/>
      <c r="E98"/>
      <c r="F98" s="118"/>
      <c r="G98" s="118"/>
      <c r="H98" s="118"/>
      <c r="I98"/>
      <c r="J98"/>
    </row>
    <row r="99" spans="1:10" s="2" customFormat="1" ht="15.5" customHeight="1">
      <c r="A99" t="s">
        <v>663</v>
      </c>
      <c r="B99"/>
      <c r="C99"/>
      <c r="D99"/>
      <c r="E99"/>
      <c r="F99"/>
      <c r="G99"/>
      <c r="H99"/>
      <c r="I99"/>
      <c r="J99"/>
    </row>
    <row r="100" spans="1:10" ht="15.5" customHeight="1">
      <c r="A100" t="s">
        <v>163</v>
      </c>
    </row>
  </sheetData>
  <mergeCells count="39">
    <mergeCell ref="A89:B89"/>
    <mergeCell ref="D89:E89"/>
    <mergeCell ref="G93:H93"/>
    <mergeCell ref="D80:E80"/>
    <mergeCell ref="D81:E81"/>
    <mergeCell ref="D82:E82"/>
    <mergeCell ref="D83:E83"/>
    <mergeCell ref="D84:E84"/>
    <mergeCell ref="D85:E85"/>
    <mergeCell ref="D86:E86"/>
    <mergeCell ref="D87:E87"/>
    <mergeCell ref="D88:E88"/>
    <mergeCell ref="A91:B91"/>
    <mergeCell ref="A93:B93"/>
    <mergeCell ref="D79:E79"/>
    <mergeCell ref="A56:A58"/>
    <mergeCell ref="C56:E56"/>
    <mergeCell ref="F56:H56"/>
    <mergeCell ref="C57:C58"/>
    <mergeCell ref="D57:D58"/>
    <mergeCell ref="E57:E58"/>
    <mergeCell ref="F57:F58"/>
    <mergeCell ref="G57:G58"/>
    <mergeCell ref="H57:H58"/>
    <mergeCell ref="D74:E74"/>
    <mergeCell ref="D75:E75"/>
    <mergeCell ref="D76:E76"/>
    <mergeCell ref="D77:E77"/>
    <mergeCell ref="D78:E78"/>
    <mergeCell ref="A72:B72"/>
    <mergeCell ref="A3:A5"/>
    <mergeCell ref="C3:E3"/>
    <mergeCell ref="F3:H3"/>
    <mergeCell ref="C4:C5"/>
    <mergeCell ref="D4:D5"/>
    <mergeCell ref="E4:E5"/>
    <mergeCell ref="F4:F5"/>
    <mergeCell ref="G4:G5"/>
    <mergeCell ref="H4:H5"/>
  </mergeCells>
  <phoneticPr fontId="3"/>
  <pageMargins left="0.78740157480314965" right="0.47244094488188981" top="0.78740157480314965" bottom="0.39370078740157483" header="0.51181102362204722" footer="0.51181102362204722"/>
  <pageSetup paperSize="9" scale="79" firstPageNumber="66" fitToHeight="0" orientation="portrait" useFirstPageNumber="1" r:id="rId1"/>
  <headerFooter alignWithMargins="0"/>
  <rowBreaks count="1" manualBreakCount="1">
    <brk id="5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63B3B-4268-4269-8B71-A97B4CC90A7F}">
  <dimension ref="A1:I61"/>
  <sheetViews>
    <sheetView view="pageBreakPreview" zoomScaleNormal="100" zoomScaleSheetLayoutView="100" workbookViewId="0"/>
  </sheetViews>
  <sheetFormatPr defaultColWidth="9" defaultRowHeight="13"/>
  <cols>
    <col min="1" max="1" width="5" customWidth="1"/>
    <col min="2" max="2" width="16.54296875" customWidth="1"/>
    <col min="3" max="8" width="14.1796875" customWidth="1"/>
    <col min="10" max="10" width="8.36328125" customWidth="1"/>
    <col min="11" max="11" width="6.6328125" customWidth="1"/>
    <col min="257" max="257" width="5" customWidth="1"/>
    <col min="258" max="258" width="14.1796875" customWidth="1"/>
    <col min="259" max="264" width="12.7265625" customWidth="1"/>
    <col min="266" max="266" width="8.36328125" customWidth="1"/>
    <col min="267" max="267" width="6.6328125" customWidth="1"/>
    <col min="513" max="513" width="5" customWidth="1"/>
    <col min="514" max="514" width="14.1796875" customWidth="1"/>
    <col min="515" max="520" width="12.7265625" customWidth="1"/>
    <col min="522" max="522" width="8.36328125" customWidth="1"/>
    <col min="523" max="523" width="6.6328125" customWidth="1"/>
    <col min="769" max="769" width="5" customWidth="1"/>
    <col min="770" max="770" width="14.1796875" customWidth="1"/>
    <col min="771" max="776" width="12.7265625" customWidth="1"/>
    <col min="778" max="778" width="8.36328125" customWidth="1"/>
    <col min="779" max="779" width="6.6328125" customWidth="1"/>
    <col min="1025" max="1025" width="5" customWidth="1"/>
    <col min="1026" max="1026" width="14.1796875" customWidth="1"/>
    <col min="1027" max="1032" width="12.7265625" customWidth="1"/>
    <col min="1034" max="1034" width="8.36328125" customWidth="1"/>
    <col min="1035" max="1035" width="6.6328125" customWidth="1"/>
    <col min="1281" max="1281" width="5" customWidth="1"/>
    <col min="1282" max="1282" width="14.1796875" customWidth="1"/>
    <col min="1283" max="1288" width="12.7265625" customWidth="1"/>
    <col min="1290" max="1290" width="8.36328125" customWidth="1"/>
    <col min="1291" max="1291" width="6.6328125" customWidth="1"/>
    <col min="1537" max="1537" width="5" customWidth="1"/>
    <col min="1538" max="1538" width="14.1796875" customWidth="1"/>
    <col min="1539" max="1544" width="12.7265625" customWidth="1"/>
    <col min="1546" max="1546" width="8.36328125" customWidth="1"/>
    <col min="1547" max="1547" width="6.6328125" customWidth="1"/>
    <col min="1793" max="1793" width="5" customWidth="1"/>
    <col min="1794" max="1794" width="14.1796875" customWidth="1"/>
    <col min="1795" max="1800" width="12.7265625" customWidth="1"/>
    <col min="1802" max="1802" width="8.36328125" customWidth="1"/>
    <col min="1803" max="1803" width="6.6328125" customWidth="1"/>
    <col min="2049" max="2049" width="5" customWidth="1"/>
    <col min="2050" max="2050" width="14.1796875" customWidth="1"/>
    <col min="2051" max="2056" width="12.7265625" customWidth="1"/>
    <col min="2058" max="2058" width="8.36328125" customWidth="1"/>
    <col min="2059" max="2059" width="6.6328125" customWidth="1"/>
    <col min="2305" max="2305" width="5" customWidth="1"/>
    <col min="2306" max="2306" width="14.1796875" customWidth="1"/>
    <col min="2307" max="2312" width="12.7265625" customWidth="1"/>
    <col min="2314" max="2314" width="8.36328125" customWidth="1"/>
    <col min="2315" max="2315" width="6.6328125" customWidth="1"/>
    <col min="2561" max="2561" width="5" customWidth="1"/>
    <col min="2562" max="2562" width="14.1796875" customWidth="1"/>
    <col min="2563" max="2568" width="12.7265625" customWidth="1"/>
    <col min="2570" max="2570" width="8.36328125" customWidth="1"/>
    <col min="2571" max="2571" width="6.6328125" customWidth="1"/>
    <col min="2817" max="2817" width="5" customWidth="1"/>
    <col min="2818" max="2818" width="14.1796875" customWidth="1"/>
    <col min="2819" max="2824" width="12.7265625" customWidth="1"/>
    <col min="2826" max="2826" width="8.36328125" customWidth="1"/>
    <col min="2827" max="2827" width="6.6328125" customWidth="1"/>
    <col min="3073" max="3073" width="5" customWidth="1"/>
    <col min="3074" max="3074" width="14.1796875" customWidth="1"/>
    <col min="3075" max="3080" width="12.7265625" customWidth="1"/>
    <col min="3082" max="3082" width="8.36328125" customWidth="1"/>
    <col min="3083" max="3083" width="6.6328125" customWidth="1"/>
    <col min="3329" max="3329" width="5" customWidth="1"/>
    <col min="3330" max="3330" width="14.1796875" customWidth="1"/>
    <col min="3331" max="3336" width="12.7265625" customWidth="1"/>
    <col min="3338" max="3338" width="8.36328125" customWidth="1"/>
    <col min="3339" max="3339" width="6.6328125" customWidth="1"/>
    <col min="3585" max="3585" width="5" customWidth="1"/>
    <col min="3586" max="3586" width="14.1796875" customWidth="1"/>
    <col min="3587" max="3592" width="12.7265625" customWidth="1"/>
    <col min="3594" max="3594" width="8.36328125" customWidth="1"/>
    <col min="3595" max="3595" width="6.6328125" customWidth="1"/>
    <col min="3841" max="3841" width="5" customWidth="1"/>
    <col min="3842" max="3842" width="14.1796875" customWidth="1"/>
    <col min="3843" max="3848" width="12.7265625" customWidth="1"/>
    <col min="3850" max="3850" width="8.36328125" customWidth="1"/>
    <col min="3851" max="3851" width="6.6328125" customWidth="1"/>
    <col min="4097" max="4097" width="5" customWidth="1"/>
    <col min="4098" max="4098" width="14.1796875" customWidth="1"/>
    <col min="4099" max="4104" width="12.7265625" customWidth="1"/>
    <col min="4106" max="4106" width="8.36328125" customWidth="1"/>
    <col min="4107" max="4107" width="6.6328125" customWidth="1"/>
    <col min="4353" max="4353" width="5" customWidth="1"/>
    <col min="4354" max="4354" width="14.1796875" customWidth="1"/>
    <col min="4355" max="4360" width="12.7265625" customWidth="1"/>
    <col min="4362" max="4362" width="8.36328125" customWidth="1"/>
    <col min="4363" max="4363" width="6.6328125" customWidth="1"/>
    <col min="4609" max="4609" width="5" customWidth="1"/>
    <col min="4610" max="4610" width="14.1796875" customWidth="1"/>
    <col min="4611" max="4616" width="12.7265625" customWidth="1"/>
    <col min="4618" max="4618" width="8.36328125" customWidth="1"/>
    <col min="4619" max="4619" width="6.6328125" customWidth="1"/>
    <col min="4865" max="4865" width="5" customWidth="1"/>
    <col min="4866" max="4866" width="14.1796875" customWidth="1"/>
    <col min="4867" max="4872" width="12.7265625" customWidth="1"/>
    <col min="4874" max="4874" width="8.36328125" customWidth="1"/>
    <col min="4875" max="4875" width="6.6328125" customWidth="1"/>
    <col min="5121" max="5121" width="5" customWidth="1"/>
    <col min="5122" max="5122" width="14.1796875" customWidth="1"/>
    <col min="5123" max="5128" width="12.7265625" customWidth="1"/>
    <col min="5130" max="5130" width="8.36328125" customWidth="1"/>
    <col min="5131" max="5131" width="6.6328125" customWidth="1"/>
    <col min="5377" max="5377" width="5" customWidth="1"/>
    <col min="5378" max="5378" width="14.1796875" customWidth="1"/>
    <col min="5379" max="5384" width="12.7265625" customWidth="1"/>
    <col min="5386" max="5386" width="8.36328125" customWidth="1"/>
    <col min="5387" max="5387" width="6.6328125" customWidth="1"/>
    <col min="5633" max="5633" width="5" customWidth="1"/>
    <col min="5634" max="5634" width="14.1796875" customWidth="1"/>
    <col min="5635" max="5640" width="12.7265625" customWidth="1"/>
    <col min="5642" max="5642" width="8.36328125" customWidth="1"/>
    <col min="5643" max="5643" width="6.6328125" customWidth="1"/>
    <col min="5889" max="5889" width="5" customWidth="1"/>
    <col min="5890" max="5890" width="14.1796875" customWidth="1"/>
    <col min="5891" max="5896" width="12.7265625" customWidth="1"/>
    <col min="5898" max="5898" width="8.36328125" customWidth="1"/>
    <col min="5899" max="5899" width="6.6328125" customWidth="1"/>
    <col min="6145" max="6145" width="5" customWidth="1"/>
    <col min="6146" max="6146" width="14.1796875" customWidth="1"/>
    <col min="6147" max="6152" width="12.7265625" customWidth="1"/>
    <col min="6154" max="6154" width="8.36328125" customWidth="1"/>
    <col min="6155" max="6155" width="6.6328125" customWidth="1"/>
    <col min="6401" max="6401" width="5" customWidth="1"/>
    <col min="6402" max="6402" width="14.1796875" customWidth="1"/>
    <col min="6403" max="6408" width="12.7265625" customWidth="1"/>
    <col min="6410" max="6410" width="8.36328125" customWidth="1"/>
    <col min="6411" max="6411" width="6.6328125" customWidth="1"/>
    <col min="6657" max="6657" width="5" customWidth="1"/>
    <col min="6658" max="6658" width="14.1796875" customWidth="1"/>
    <col min="6659" max="6664" width="12.7265625" customWidth="1"/>
    <col min="6666" max="6666" width="8.36328125" customWidth="1"/>
    <col min="6667" max="6667" width="6.6328125" customWidth="1"/>
    <col min="6913" max="6913" width="5" customWidth="1"/>
    <col min="6914" max="6914" width="14.1796875" customWidth="1"/>
    <col min="6915" max="6920" width="12.7265625" customWidth="1"/>
    <col min="6922" max="6922" width="8.36328125" customWidth="1"/>
    <col min="6923" max="6923" width="6.6328125" customWidth="1"/>
    <col min="7169" max="7169" width="5" customWidth="1"/>
    <col min="7170" max="7170" width="14.1796875" customWidth="1"/>
    <col min="7171" max="7176" width="12.7265625" customWidth="1"/>
    <col min="7178" max="7178" width="8.36328125" customWidth="1"/>
    <col min="7179" max="7179" width="6.6328125" customWidth="1"/>
    <col min="7425" max="7425" width="5" customWidth="1"/>
    <col min="7426" max="7426" width="14.1796875" customWidth="1"/>
    <col min="7427" max="7432" width="12.7265625" customWidth="1"/>
    <col min="7434" max="7434" width="8.36328125" customWidth="1"/>
    <col min="7435" max="7435" width="6.6328125" customWidth="1"/>
    <col min="7681" max="7681" width="5" customWidth="1"/>
    <col min="7682" max="7682" width="14.1796875" customWidth="1"/>
    <col min="7683" max="7688" width="12.7265625" customWidth="1"/>
    <col min="7690" max="7690" width="8.36328125" customWidth="1"/>
    <col min="7691" max="7691" width="6.6328125" customWidth="1"/>
    <col min="7937" max="7937" width="5" customWidth="1"/>
    <col min="7938" max="7938" width="14.1796875" customWidth="1"/>
    <col min="7939" max="7944" width="12.7265625" customWidth="1"/>
    <col min="7946" max="7946" width="8.36328125" customWidth="1"/>
    <col min="7947" max="7947" width="6.6328125" customWidth="1"/>
    <col min="8193" max="8193" width="5" customWidth="1"/>
    <col min="8194" max="8194" width="14.1796875" customWidth="1"/>
    <col min="8195" max="8200" width="12.7265625" customWidth="1"/>
    <col min="8202" max="8202" width="8.36328125" customWidth="1"/>
    <col min="8203" max="8203" width="6.6328125" customWidth="1"/>
    <col min="8449" max="8449" width="5" customWidth="1"/>
    <col min="8450" max="8450" width="14.1796875" customWidth="1"/>
    <col min="8451" max="8456" width="12.7265625" customWidth="1"/>
    <col min="8458" max="8458" width="8.36328125" customWidth="1"/>
    <col min="8459" max="8459" width="6.6328125" customWidth="1"/>
    <col min="8705" max="8705" width="5" customWidth="1"/>
    <col min="8706" max="8706" width="14.1796875" customWidth="1"/>
    <col min="8707" max="8712" width="12.7265625" customWidth="1"/>
    <col min="8714" max="8714" width="8.36328125" customWidth="1"/>
    <col min="8715" max="8715" width="6.6328125" customWidth="1"/>
    <col min="8961" max="8961" width="5" customWidth="1"/>
    <col min="8962" max="8962" width="14.1796875" customWidth="1"/>
    <col min="8963" max="8968" width="12.7265625" customWidth="1"/>
    <col min="8970" max="8970" width="8.36328125" customWidth="1"/>
    <col min="8971" max="8971" width="6.6328125" customWidth="1"/>
    <col min="9217" max="9217" width="5" customWidth="1"/>
    <col min="9218" max="9218" width="14.1796875" customWidth="1"/>
    <col min="9219" max="9224" width="12.7265625" customWidth="1"/>
    <col min="9226" max="9226" width="8.36328125" customWidth="1"/>
    <col min="9227" max="9227" width="6.6328125" customWidth="1"/>
    <col min="9473" max="9473" width="5" customWidth="1"/>
    <col min="9474" max="9474" width="14.1796875" customWidth="1"/>
    <col min="9475" max="9480" width="12.7265625" customWidth="1"/>
    <col min="9482" max="9482" width="8.36328125" customWidth="1"/>
    <col min="9483" max="9483" width="6.6328125" customWidth="1"/>
    <col min="9729" max="9729" width="5" customWidth="1"/>
    <col min="9730" max="9730" width="14.1796875" customWidth="1"/>
    <col min="9731" max="9736" width="12.7265625" customWidth="1"/>
    <col min="9738" max="9738" width="8.36328125" customWidth="1"/>
    <col min="9739" max="9739" width="6.6328125" customWidth="1"/>
    <col min="9985" max="9985" width="5" customWidth="1"/>
    <col min="9986" max="9986" width="14.1796875" customWidth="1"/>
    <col min="9987" max="9992" width="12.7265625" customWidth="1"/>
    <col min="9994" max="9994" width="8.36328125" customWidth="1"/>
    <col min="9995" max="9995" width="6.6328125" customWidth="1"/>
    <col min="10241" max="10241" width="5" customWidth="1"/>
    <col min="10242" max="10242" width="14.1796875" customWidth="1"/>
    <col min="10243" max="10248" width="12.7265625" customWidth="1"/>
    <col min="10250" max="10250" width="8.36328125" customWidth="1"/>
    <col min="10251" max="10251" width="6.6328125" customWidth="1"/>
    <col min="10497" max="10497" width="5" customWidth="1"/>
    <col min="10498" max="10498" width="14.1796875" customWidth="1"/>
    <col min="10499" max="10504" width="12.7265625" customWidth="1"/>
    <col min="10506" max="10506" width="8.36328125" customWidth="1"/>
    <col min="10507" max="10507" width="6.6328125" customWidth="1"/>
    <col min="10753" max="10753" width="5" customWidth="1"/>
    <col min="10754" max="10754" width="14.1796875" customWidth="1"/>
    <col min="10755" max="10760" width="12.7265625" customWidth="1"/>
    <col min="10762" max="10762" width="8.36328125" customWidth="1"/>
    <col min="10763" max="10763" width="6.6328125" customWidth="1"/>
    <col min="11009" max="11009" width="5" customWidth="1"/>
    <col min="11010" max="11010" width="14.1796875" customWidth="1"/>
    <col min="11011" max="11016" width="12.7265625" customWidth="1"/>
    <col min="11018" max="11018" width="8.36328125" customWidth="1"/>
    <col min="11019" max="11019" width="6.6328125" customWidth="1"/>
    <col min="11265" max="11265" width="5" customWidth="1"/>
    <col min="11266" max="11266" width="14.1796875" customWidth="1"/>
    <col min="11267" max="11272" width="12.7265625" customWidth="1"/>
    <col min="11274" max="11274" width="8.36328125" customWidth="1"/>
    <col min="11275" max="11275" width="6.6328125" customWidth="1"/>
    <col min="11521" max="11521" width="5" customWidth="1"/>
    <col min="11522" max="11522" width="14.1796875" customWidth="1"/>
    <col min="11523" max="11528" width="12.7265625" customWidth="1"/>
    <col min="11530" max="11530" width="8.36328125" customWidth="1"/>
    <col min="11531" max="11531" width="6.6328125" customWidth="1"/>
    <col min="11777" max="11777" width="5" customWidth="1"/>
    <col min="11778" max="11778" width="14.1796875" customWidth="1"/>
    <col min="11779" max="11784" width="12.7265625" customWidth="1"/>
    <col min="11786" max="11786" width="8.36328125" customWidth="1"/>
    <col min="11787" max="11787" width="6.6328125" customWidth="1"/>
    <col min="12033" max="12033" width="5" customWidth="1"/>
    <col min="12034" max="12034" width="14.1796875" customWidth="1"/>
    <col min="12035" max="12040" width="12.7265625" customWidth="1"/>
    <col min="12042" max="12042" width="8.36328125" customWidth="1"/>
    <col min="12043" max="12043" width="6.6328125" customWidth="1"/>
    <col min="12289" max="12289" width="5" customWidth="1"/>
    <col min="12290" max="12290" width="14.1796875" customWidth="1"/>
    <col min="12291" max="12296" width="12.7265625" customWidth="1"/>
    <col min="12298" max="12298" width="8.36328125" customWidth="1"/>
    <col min="12299" max="12299" width="6.6328125" customWidth="1"/>
    <col min="12545" max="12545" width="5" customWidth="1"/>
    <col min="12546" max="12546" width="14.1796875" customWidth="1"/>
    <col min="12547" max="12552" width="12.7265625" customWidth="1"/>
    <col min="12554" max="12554" width="8.36328125" customWidth="1"/>
    <col min="12555" max="12555" width="6.6328125" customWidth="1"/>
    <col min="12801" max="12801" width="5" customWidth="1"/>
    <col min="12802" max="12802" width="14.1796875" customWidth="1"/>
    <col min="12803" max="12808" width="12.7265625" customWidth="1"/>
    <col min="12810" max="12810" width="8.36328125" customWidth="1"/>
    <col min="12811" max="12811" width="6.6328125" customWidth="1"/>
    <col min="13057" max="13057" width="5" customWidth="1"/>
    <col min="13058" max="13058" width="14.1796875" customWidth="1"/>
    <col min="13059" max="13064" width="12.7265625" customWidth="1"/>
    <col min="13066" max="13066" width="8.36328125" customWidth="1"/>
    <col min="13067" max="13067" width="6.6328125" customWidth="1"/>
    <col min="13313" max="13313" width="5" customWidth="1"/>
    <col min="13314" max="13314" width="14.1796875" customWidth="1"/>
    <col min="13315" max="13320" width="12.7265625" customWidth="1"/>
    <col min="13322" max="13322" width="8.36328125" customWidth="1"/>
    <col min="13323" max="13323" width="6.6328125" customWidth="1"/>
    <col min="13569" max="13569" width="5" customWidth="1"/>
    <col min="13570" max="13570" width="14.1796875" customWidth="1"/>
    <col min="13571" max="13576" width="12.7265625" customWidth="1"/>
    <col min="13578" max="13578" width="8.36328125" customWidth="1"/>
    <col min="13579" max="13579" width="6.6328125" customWidth="1"/>
    <col min="13825" max="13825" width="5" customWidth="1"/>
    <col min="13826" max="13826" width="14.1796875" customWidth="1"/>
    <col min="13827" max="13832" width="12.7265625" customWidth="1"/>
    <col min="13834" max="13834" width="8.36328125" customWidth="1"/>
    <col min="13835" max="13835" width="6.6328125" customWidth="1"/>
    <col min="14081" max="14081" width="5" customWidth="1"/>
    <col min="14082" max="14082" width="14.1796875" customWidth="1"/>
    <col min="14083" max="14088" width="12.7265625" customWidth="1"/>
    <col min="14090" max="14090" width="8.36328125" customWidth="1"/>
    <col min="14091" max="14091" width="6.6328125" customWidth="1"/>
    <col min="14337" max="14337" width="5" customWidth="1"/>
    <col min="14338" max="14338" width="14.1796875" customWidth="1"/>
    <col min="14339" max="14344" width="12.7265625" customWidth="1"/>
    <col min="14346" max="14346" width="8.36328125" customWidth="1"/>
    <col min="14347" max="14347" width="6.6328125" customWidth="1"/>
    <col min="14593" max="14593" width="5" customWidth="1"/>
    <col min="14594" max="14594" width="14.1796875" customWidth="1"/>
    <col min="14595" max="14600" width="12.7265625" customWidth="1"/>
    <col min="14602" max="14602" width="8.36328125" customWidth="1"/>
    <col min="14603" max="14603" width="6.6328125" customWidth="1"/>
    <col min="14849" max="14849" width="5" customWidth="1"/>
    <col min="14850" max="14850" width="14.1796875" customWidth="1"/>
    <col min="14851" max="14856" width="12.7265625" customWidth="1"/>
    <col min="14858" max="14858" width="8.36328125" customWidth="1"/>
    <col min="14859" max="14859" width="6.6328125" customWidth="1"/>
    <col min="15105" max="15105" width="5" customWidth="1"/>
    <col min="15106" max="15106" width="14.1796875" customWidth="1"/>
    <col min="15107" max="15112" width="12.7265625" customWidth="1"/>
    <col min="15114" max="15114" width="8.36328125" customWidth="1"/>
    <col min="15115" max="15115" width="6.6328125" customWidth="1"/>
    <col min="15361" max="15361" width="5" customWidth="1"/>
    <col min="15362" max="15362" width="14.1796875" customWidth="1"/>
    <col min="15363" max="15368" width="12.7265625" customWidth="1"/>
    <col min="15370" max="15370" width="8.36328125" customWidth="1"/>
    <col min="15371" max="15371" width="6.6328125" customWidth="1"/>
    <col min="15617" max="15617" width="5" customWidth="1"/>
    <col min="15618" max="15618" width="14.1796875" customWidth="1"/>
    <col min="15619" max="15624" width="12.7265625" customWidth="1"/>
    <col min="15626" max="15626" width="8.36328125" customWidth="1"/>
    <col min="15627" max="15627" width="6.6328125" customWidth="1"/>
    <col min="15873" max="15873" width="5" customWidth="1"/>
    <col min="15874" max="15874" width="14.1796875" customWidth="1"/>
    <col min="15875" max="15880" width="12.7265625" customWidth="1"/>
    <col min="15882" max="15882" width="8.36328125" customWidth="1"/>
    <col min="15883" max="15883" width="6.6328125" customWidth="1"/>
    <col min="16129" max="16129" width="5" customWidth="1"/>
    <col min="16130" max="16130" width="14.1796875" customWidth="1"/>
    <col min="16131" max="16136" width="12.7265625" customWidth="1"/>
    <col min="16138" max="16138" width="8.36328125" customWidth="1"/>
    <col min="16139" max="16139" width="6.6328125" customWidth="1"/>
  </cols>
  <sheetData>
    <row r="1" spans="1:9" ht="24" customHeight="1" thickBot="1">
      <c r="A1" s="427" t="s">
        <v>164</v>
      </c>
      <c r="E1" s="114"/>
      <c r="F1" s="2"/>
      <c r="G1" s="295"/>
      <c r="H1" t="s">
        <v>165</v>
      </c>
      <c r="I1" s="541"/>
    </row>
    <row r="2" spans="1:9" ht="13.5" customHeight="1">
      <c r="A2" s="436"/>
      <c r="B2" s="437" t="s">
        <v>166</v>
      </c>
      <c r="C2" s="438"/>
      <c r="D2" s="439" t="s">
        <v>167</v>
      </c>
      <c r="E2" s="440"/>
      <c r="F2" s="441"/>
      <c r="G2" s="438"/>
      <c r="H2" s="490"/>
    </row>
    <row r="3" spans="1:9" ht="13.5" customHeight="1">
      <c r="A3" s="444"/>
      <c r="B3" s="445"/>
      <c r="C3" s="446" t="s">
        <v>168</v>
      </c>
      <c r="D3" s="933" t="s">
        <v>169</v>
      </c>
      <c r="E3" s="933" t="s">
        <v>170</v>
      </c>
      <c r="F3" s="933" t="s">
        <v>171</v>
      </c>
      <c r="G3" s="446" t="s">
        <v>172</v>
      </c>
      <c r="H3" s="491" t="s">
        <v>173</v>
      </c>
    </row>
    <row r="4" spans="1:9" ht="13.5" customHeight="1" thickBot="1">
      <c r="A4" s="492" t="s">
        <v>174</v>
      </c>
      <c r="B4" s="493"/>
      <c r="C4" s="494"/>
      <c r="D4" s="934"/>
      <c r="E4" s="934"/>
      <c r="F4" s="934"/>
      <c r="G4" s="494"/>
      <c r="H4" s="495"/>
    </row>
    <row r="5" spans="1:9" s="22" customFormat="1" ht="15" customHeight="1">
      <c r="A5" s="496"/>
      <c r="B5" s="497" t="s">
        <v>175</v>
      </c>
      <c r="C5" s="120">
        <v>480</v>
      </c>
      <c r="D5" s="10"/>
      <c r="E5" s="10"/>
      <c r="F5" s="10">
        <v>16</v>
      </c>
      <c r="G5" s="10">
        <v>8</v>
      </c>
      <c r="H5" s="121">
        <v>456</v>
      </c>
    </row>
    <row r="6" spans="1:9" s="22" customFormat="1" ht="15" customHeight="1">
      <c r="A6" s="498" t="s">
        <v>176</v>
      </c>
      <c r="B6" s="497" t="s">
        <v>177</v>
      </c>
      <c r="C6" s="122">
        <v>285</v>
      </c>
      <c r="D6" s="15"/>
      <c r="E6" s="15"/>
      <c r="F6" s="15">
        <v>80</v>
      </c>
      <c r="G6" s="15">
        <v>10</v>
      </c>
      <c r="H6" s="123">
        <v>195</v>
      </c>
    </row>
    <row r="7" spans="1:9" s="22" customFormat="1" ht="15" customHeight="1">
      <c r="A7" s="498"/>
      <c r="B7" s="497" t="s">
        <v>178</v>
      </c>
      <c r="C7" s="122">
        <v>389</v>
      </c>
      <c r="D7" s="15"/>
      <c r="E7" s="15"/>
      <c r="F7" s="15">
        <v>190</v>
      </c>
      <c r="G7" s="15">
        <v>55</v>
      </c>
      <c r="H7" s="123">
        <v>144</v>
      </c>
    </row>
    <row r="8" spans="1:9" s="22" customFormat="1" ht="15" customHeight="1">
      <c r="A8" s="498" t="s">
        <v>179</v>
      </c>
      <c r="B8" s="497" t="s">
        <v>180</v>
      </c>
      <c r="C8" s="122">
        <v>82</v>
      </c>
      <c r="D8" s="15"/>
      <c r="E8" s="15"/>
      <c r="F8" s="15">
        <v>68</v>
      </c>
      <c r="G8" s="15">
        <v>14</v>
      </c>
      <c r="H8" s="123"/>
    </row>
    <row r="9" spans="1:9" s="22" customFormat="1" ht="15" customHeight="1">
      <c r="A9" s="499"/>
      <c r="B9" s="497" t="s">
        <v>181</v>
      </c>
      <c r="C9" s="122">
        <f t="shared" ref="C9:H9" si="0">SUM(C5:C8)</f>
        <v>1236</v>
      </c>
      <c r="D9" s="15">
        <f t="shared" si="0"/>
        <v>0</v>
      </c>
      <c r="E9" s="15">
        <f t="shared" si="0"/>
        <v>0</v>
      </c>
      <c r="F9" s="15">
        <f t="shared" si="0"/>
        <v>354</v>
      </c>
      <c r="G9" s="15">
        <f t="shared" si="0"/>
        <v>87</v>
      </c>
      <c r="H9" s="123">
        <f t="shared" si="0"/>
        <v>795</v>
      </c>
    </row>
    <row r="10" spans="1:9" s="22" customFormat="1" ht="15" customHeight="1">
      <c r="A10" s="498" t="s">
        <v>182</v>
      </c>
      <c r="B10" s="497" t="s">
        <v>175</v>
      </c>
      <c r="C10" s="122">
        <v>60</v>
      </c>
      <c r="D10" s="15"/>
      <c r="E10" s="15"/>
      <c r="F10" s="15">
        <v>6</v>
      </c>
      <c r="G10" s="15">
        <v>10</v>
      </c>
      <c r="H10" s="123">
        <v>44</v>
      </c>
    </row>
    <row r="11" spans="1:9" s="22" customFormat="1" ht="15" customHeight="1">
      <c r="A11" s="498" t="s">
        <v>183</v>
      </c>
      <c r="B11" s="497" t="s">
        <v>178</v>
      </c>
      <c r="C11" s="122">
        <v>175</v>
      </c>
      <c r="D11" s="15"/>
      <c r="E11" s="15"/>
      <c r="F11" s="15">
        <v>147</v>
      </c>
      <c r="G11" s="15">
        <v>28</v>
      </c>
      <c r="H11" s="123"/>
    </row>
    <row r="12" spans="1:9" s="22" customFormat="1" ht="15" customHeight="1">
      <c r="A12" s="500" t="s">
        <v>179</v>
      </c>
      <c r="B12" s="497" t="s">
        <v>181</v>
      </c>
      <c r="C12" s="122">
        <f t="shared" ref="C12:H12" si="1">SUM(C10:C11)</f>
        <v>235</v>
      </c>
      <c r="D12" s="15">
        <f t="shared" si="1"/>
        <v>0</v>
      </c>
      <c r="E12" s="15">
        <f t="shared" si="1"/>
        <v>0</v>
      </c>
      <c r="F12" s="15">
        <f t="shared" si="1"/>
        <v>153</v>
      </c>
      <c r="G12" s="15">
        <f t="shared" si="1"/>
        <v>38</v>
      </c>
      <c r="H12" s="123">
        <f t="shared" si="1"/>
        <v>44</v>
      </c>
    </row>
    <row r="13" spans="1:9" s="22" customFormat="1" ht="15" customHeight="1">
      <c r="A13" s="498" t="s">
        <v>184</v>
      </c>
      <c r="B13" s="497" t="s">
        <v>185</v>
      </c>
      <c r="C13" s="122">
        <v>67</v>
      </c>
      <c r="D13" s="15"/>
      <c r="E13" s="15"/>
      <c r="F13" s="15"/>
      <c r="G13" s="15">
        <v>13</v>
      </c>
      <c r="H13" s="123">
        <v>54</v>
      </c>
    </row>
    <row r="14" spans="1:9" s="22" customFormat="1" ht="15" customHeight="1">
      <c r="A14" s="498"/>
      <c r="B14" s="497" t="s">
        <v>186</v>
      </c>
      <c r="C14" s="122">
        <v>823</v>
      </c>
      <c r="D14" s="15">
        <v>80</v>
      </c>
      <c r="E14" s="15">
        <v>190</v>
      </c>
      <c r="F14" s="15">
        <v>376</v>
      </c>
      <c r="G14" s="15">
        <v>177</v>
      </c>
      <c r="H14" s="123"/>
    </row>
    <row r="15" spans="1:9" s="22" customFormat="1" ht="15" customHeight="1">
      <c r="A15" s="500" t="s">
        <v>179</v>
      </c>
      <c r="B15" s="497" t="s">
        <v>181</v>
      </c>
      <c r="C15" s="122">
        <f t="shared" ref="C15:H15" si="2">SUM(C13:C14)</f>
        <v>890</v>
      </c>
      <c r="D15" s="15">
        <f t="shared" si="2"/>
        <v>80</v>
      </c>
      <c r="E15" s="15">
        <f t="shared" si="2"/>
        <v>190</v>
      </c>
      <c r="F15" s="15">
        <f t="shared" si="2"/>
        <v>376</v>
      </c>
      <c r="G15" s="15">
        <f t="shared" si="2"/>
        <v>190</v>
      </c>
      <c r="H15" s="123">
        <f t="shared" si="2"/>
        <v>54</v>
      </c>
    </row>
    <row r="16" spans="1:9" s="22" customFormat="1" ht="15" customHeight="1">
      <c r="A16" s="498" t="s">
        <v>187</v>
      </c>
      <c r="B16" s="497" t="s">
        <v>188</v>
      </c>
      <c r="C16" s="122">
        <v>250</v>
      </c>
      <c r="D16" s="15"/>
      <c r="E16" s="15">
        <v>2</v>
      </c>
      <c r="F16" s="15">
        <v>50</v>
      </c>
      <c r="G16" s="15">
        <v>198</v>
      </c>
      <c r="H16" s="123"/>
    </row>
    <row r="17" spans="1:8" s="22" customFormat="1" ht="15" customHeight="1">
      <c r="A17" s="498"/>
      <c r="B17" s="497" t="s">
        <v>189</v>
      </c>
      <c r="C17" s="122">
        <v>871</v>
      </c>
      <c r="D17" s="15">
        <v>339</v>
      </c>
      <c r="E17" s="15">
        <v>181</v>
      </c>
      <c r="F17" s="15">
        <v>172</v>
      </c>
      <c r="G17" s="15">
        <v>179</v>
      </c>
      <c r="H17" s="123"/>
    </row>
    <row r="18" spans="1:8" s="22" customFormat="1" ht="15" customHeight="1">
      <c r="A18" s="498"/>
      <c r="B18" s="497" t="s">
        <v>190</v>
      </c>
      <c r="C18" s="122">
        <v>298</v>
      </c>
      <c r="D18" s="15">
        <v>79</v>
      </c>
      <c r="E18" s="15">
        <v>36</v>
      </c>
      <c r="F18" s="15">
        <v>42</v>
      </c>
      <c r="G18" s="15">
        <v>141</v>
      </c>
      <c r="H18" s="123"/>
    </row>
    <row r="19" spans="1:8" s="22" customFormat="1" ht="15" customHeight="1">
      <c r="A19" s="500" t="s">
        <v>179</v>
      </c>
      <c r="B19" s="497" t="s">
        <v>181</v>
      </c>
      <c r="C19" s="122">
        <f t="shared" ref="C19:H19" si="3">SUM(C16:C18)</f>
        <v>1419</v>
      </c>
      <c r="D19" s="15">
        <f t="shared" si="3"/>
        <v>418</v>
      </c>
      <c r="E19" s="15">
        <f t="shared" si="3"/>
        <v>219</v>
      </c>
      <c r="F19" s="15">
        <f t="shared" si="3"/>
        <v>264</v>
      </c>
      <c r="G19" s="15">
        <f t="shared" si="3"/>
        <v>518</v>
      </c>
      <c r="H19" s="123">
        <f t="shared" si="3"/>
        <v>0</v>
      </c>
    </row>
    <row r="20" spans="1:8" s="22" customFormat="1" ht="15" customHeight="1" thickBot="1">
      <c r="A20" s="501" t="s">
        <v>191</v>
      </c>
      <c r="B20" s="502"/>
      <c r="C20" s="81">
        <v>19</v>
      </c>
      <c r="D20" s="57"/>
      <c r="E20" s="57"/>
      <c r="F20" s="57"/>
      <c r="G20" s="57">
        <v>19</v>
      </c>
      <c r="H20" s="124"/>
    </row>
    <row r="21" spans="1:8" s="22" customFormat="1" ht="15" customHeight="1" thickBot="1">
      <c r="A21" s="503" t="s">
        <v>192</v>
      </c>
      <c r="B21" s="504"/>
      <c r="C21" s="125">
        <f t="shared" ref="C21:H21" si="4">SUM(C19,C15,C12,C9,C20)</f>
        <v>3799</v>
      </c>
      <c r="D21" s="6">
        <f t="shared" si="4"/>
        <v>498</v>
      </c>
      <c r="E21" s="6">
        <f t="shared" si="4"/>
        <v>409</v>
      </c>
      <c r="F21" s="6">
        <f t="shared" si="4"/>
        <v>1147</v>
      </c>
      <c r="G21" s="6">
        <f t="shared" si="4"/>
        <v>852</v>
      </c>
      <c r="H21" s="126">
        <f t="shared" si="4"/>
        <v>893</v>
      </c>
    </row>
    <row r="22" spans="1:8" s="22" customFormat="1" ht="15" customHeight="1">
      <c r="A22" s="22" t="s">
        <v>193</v>
      </c>
    </row>
    <row r="23" spans="1:8" s="22" customFormat="1" ht="15" customHeight="1">
      <c r="A23" s="22" t="s">
        <v>194</v>
      </c>
    </row>
    <row r="24" spans="1:8" s="22" customFormat="1" ht="6" customHeight="1"/>
    <row r="25" spans="1:8" s="22" customFormat="1" ht="15" customHeight="1">
      <c r="B25" s="171" t="s">
        <v>195</v>
      </c>
    </row>
    <row r="26" spans="1:8" s="22" customFormat="1" ht="15" customHeight="1">
      <c r="B26" s="171"/>
      <c r="C26" s="171" t="s">
        <v>196</v>
      </c>
      <c r="D26" s="171"/>
    </row>
    <row r="27" spans="1:8" s="22" customFormat="1" ht="15" customHeight="1">
      <c r="B27" s="171"/>
      <c r="C27" s="171" t="s">
        <v>197</v>
      </c>
      <c r="D27" s="171"/>
    </row>
    <row r="28" spans="1:8" s="22" customFormat="1" ht="15" customHeight="1">
      <c r="B28" s="171"/>
      <c r="C28" s="171" t="s">
        <v>198</v>
      </c>
      <c r="D28" s="171"/>
    </row>
    <row r="29" spans="1:8" s="22" customFormat="1" ht="15" customHeight="1">
      <c r="B29" s="171" t="s">
        <v>199</v>
      </c>
    </row>
    <row r="30" spans="1:8" s="22" customFormat="1" ht="15" customHeight="1">
      <c r="B30" s="171" t="s">
        <v>200</v>
      </c>
    </row>
    <row r="31" spans="1:8" s="22" customFormat="1" ht="15" customHeight="1">
      <c r="B31" s="171"/>
      <c r="C31" s="171" t="s">
        <v>201</v>
      </c>
    </row>
    <row r="32" spans="1:8" s="22" customFormat="1" ht="15" customHeight="1">
      <c r="B32" s="171"/>
      <c r="C32" s="171" t="s">
        <v>202</v>
      </c>
    </row>
    <row r="33" spans="1:9" s="22" customFormat="1" ht="15" customHeight="1">
      <c r="B33" s="171" t="s">
        <v>203</v>
      </c>
    </row>
    <row r="34" spans="1:9" s="22" customFormat="1" ht="15" customHeight="1">
      <c r="B34" s="171" t="s">
        <v>204</v>
      </c>
    </row>
    <row r="35" spans="1:9" s="22" customFormat="1" ht="15" customHeight="1">
      <c r="B35" s="171" t="s">
        <v>205</v>
      </c>
    </row>
    <row r="36" spans="1:9" ht="15" customHeight="1"/>
    <row r="37" spans="1:9" ht="24" customHeight="1">
      <c r="A37" s="427" t="s">
        <v>206</v>
      </c>
      <c r="D37" s="2"/>
      <c r="F37" s="2"/>
      <c r="I37" s="313"/>
    </row>
    <row r="38" spans="1:9" s="22" customFormat="1" ht="15" customHeight="1">
      <c r="A38" s="505"/>
      <c r="B38" s="506"/>
      <c r="C38" s="507"/>
      <c r="D38" s="508" t="s">
        <v>207</v>
      </c>
      <c r="E38" s="509"/>
      <c r="F38" s="509"/>
      <c r="G38" s="509"/>
      <c r="H38" s="510"/>
    </row>
    <row r="39" spans="1:9" s="22" customFormat="1" ht="15" customHeight="1">
      <c r="A39" s="511"/>
      <c r="B39" s="512" t="s">
        <v>597</v>
      </c>
      <c r="C39" s="513"/>
      <c r="D39" s="514" t="s">
        <v>208</v>
      </c>
      <c r="H39" s="515"/>
    </row>
    <row r="40" spans="1:9" s="22" customFormat="1" ht="15" customHeight="1">
      <c r="A40" s="511"/>
      <c r="B40" s="512" t="s">
        <v>209</v>
      </c>
      <c r="C40" s="513"/>
      <c r="D40" s="514" t="s">
        <v>210</v>
      </c>
      <c r="H40" s="515"/>
    </row>
    <row r="41" spans="1:9" s="22" customFormat="1" ht="15" customHeight="1">
      <c r="A41" s="511" t="s">
        <v>211</v>
      </c>
      <c r="B41" s="516"/>
      <c r="C41" s="517"/>
      <c r="D41" s="518" t="s">
        <v>212</v>
      </c>
      <c r="E41" s="519"/>
      <c r="F41" s="519"/>
      <c r="G41" s="519"/>
      <c r="H41" s="520"/>
    </row>
    <row r="42" spans="1:9" s="22" customFormat="1" ht="15" customHeight="1">
      <c r="A42" s="511"/>
      <c r="B42" s="506"/>
      <c r="C42" s="507"/>
      <c r="D42" s="508" t="s">
        <v>213</v>
      </c>
      <c r="E42" s="509"/>
      <c r="F42" s="509"/>
      <c r="G42" s="509"/>
      <c r="H42" s="510"/>
    </row>
    <row r="43" spans="1:9" s="22" customFormat="1" ht="15" customHeight="1">
      <c r="A43" s="511"/>
      <c r="B43" s="512"/>
      <c r="C43" s="513"/>
      <c r="D43" s="514" t="s">
        <v>214</v>
      </c>
      <c r="H43" s="515"/>
    </row>
    <row r="44" spans="1:9" s="22" customFormat="1" ht="15" customHeight="1">
      <c r="A44" s="511"/>
      <c r="B44" s="512"/>
      <c r="C44" s="513"/>
      <c r="D44" s="514" t="s">
        <v>215</v>
      </c>
      <c r="H44" s="515"/>
    </row>
    <row r="45" spans="1:9" s="22" customFormat="1" ht="15" customHeight="1">
      <c r="A45" s="511" t="s">
        <v>216</v>
      </c>
      <c r="B45" s="512"/>
      <c r="C45" s="513"/>
      <c r="D45" s="514" t="s">
        <v>217</v>
      </c>
      <c r="H45" s="515"/>
    </row>
    <row r="46" spans="1:9" s="22" customFormat="1" ht="15" customHeight="1">
      <c r="A46" s="511"/>
      <c r="B46" s="512" t="s">
        <v>598</v>
      </c>
      <c r="C46" s="513"/>
      <c r="D46" s="514" t="s">
        <v>218</v>
      </c>
      <c r="H46" s="515"/>
    </row>
    <row r="47" spans="1:9" s="22" customFormat="1" ht="15" customHeight="1">
      <c r="A47" s="511"/>
      <c r="B47" s="512" t="s">
        <v>219</v>
      </c>
      <c r="C47" s="513" t="s">
        <v>220</v>
      </c>
      <c r="D47" s="514" t="s">
        <v>221</v>
      </c>
      <c r="H47" s="515"/>
    </row>
    <row r="48" spans="1:9" s="22" customFormat="1" ht="15" customHeight="1">
      <c r="A48" s="511"/>
      <c r="B48" s="512"/>
      <c r="C48" s="513"/>
      <c r="D48" s="514" t="s">
        <v>222</v>
      </c>
      <c r="H48" s="515"/>
    </row>
    <row r="49" spans="1:8" s="22" customFormat="1" ht="15" customHeight="1">
      <c r="A49" s="511" t="s">
        <v>223</v>
      </c>
      <c r="B49" s="512"/>
      <c r="C49" s="513"/>
      <c r="D49" s="514" t="s">
        <v>224</v>
      </c>
      <c r="H49" s="515"/>
    </row>
    <row r="50" spans="1:8" s="22" customFormat="1" ht="15" customHeight="1">
      <c r="A50" s="511"/>
      <c r="B50" s="512"/>
      <c r="C50" s="513"/>
      <c r="D50" s="514" t="s">
        <v>225</v>
      </c>
      <c r="H50" s="515"/>
    </row>
    <row r="51" spans="1:8" s="22" customFormat="1" ht="15" customHeight="1">
      <c r="A51" s="511"/>
      <c r="B51" s="512"/>
      <c r="C51" s="513"/>
      <c r="D51" s="514" t="s">
        <v>226</v>
      </c>
      <c r="H51" s="515"/>
    </row>
    <row r="52" spans="1:8" s="22" customFormat="1" ht="15" customHeight="1">
      <c r="A52" s="511"/>
      <c r="B52" s="512"/>
      <c r="C52" s="521"/>
      <c r="D52" s="514" t="s">
        <v>227</v>
      </c>
      <c r="H52" s="515"/>
    </row>
    <row r="53" spans="1:8" s="22" customFormat="1" ht="15" customHeight="1">
      <c r="A53" s="522"/>
      <c r="B53" s="516"/>
      <c r="C53" s="517"/>
      <c r="D53" s="334" t="s">
        <v>228</v>
      </c>
      <c r="E53" s="519"/>
      <c r="F53" s="519"/>
      <c r="G53" s="519"/>
      <c r="H53" s="520"/>
    </row>
    <row r="54" spans="1:8" s="22" customFormat="1" ht="15" customHeight="1">
      <c r="A54" s="523"/>
      <c r="B54" s="512"/>
      <c r="C54" s="513"/>
      <c r="D54" s="514" t="s">
        <v>229</v>
      </c>
      <c r="H54" s="515"/>
    </row>
    <row r="55" spans="1:8" s="22" customFormat="1" ht="15" customHeight="1">
      <c r="A55" s="523"/>
      <c r="B55" s="512"/>
      <c r="C55" s="513"/>
      <c r="D55" s="514" t="s">
        <v>230</v>
      </c>
      <c r="H55" s="515"/>
    </row>
    <row r="56" spans="1:8" s="22" customFormat="1" ht="15" customHeight="1">
      <c r="A56" s="523" t="s">
        <v>231</v>
      </c>
      <c r="B56" s="512"/>
      <c r="C56" s="513"/>
      <c r="D56" s="514" t="s">
        <v>232</v>
      </c>
      <c r="H56" s="515"/>
    </row>
    <row r="57" spans="1:8" s="22" customFormat="1" ht="15" customHeight="1">
      <c r="A57" s="935" t="s">
        <v>216</v>
      </c>
      <c r="B57" s="512" t="s">
        <v>598</v>
      </c>
      <c r="C57" s="513"/>
      <c r="D57" s="514" t="s">
        <v>233</v>
      </c>
      <c r="H57" s="515"/>
    </row>
    <row r="58" spans="1:8" s="22" customFormat="1" ht="15" customHeight="1">
      <c r="A58" s="935"/>
      <c r="B58" s="512"/>
      <c r="C58" s="513" t="s">
        <v>234</v>
      </c>
      <c r="D58" s="22" t="s">
        <v>235</v>
      </c>
      <c r="H58" s="515"/>
    </row>
    <row r="59" spans="1:8" s="22" customFormat="1" ht="15" customHeight="1">
      <c r="A59" s="523" t="s">
        <v>223</v>
      </c>
      <c r="B59" s="512"/>
      <c r="C59" s="513"/>
      <c r="D59" s="22" t="s">
        <v>236</v>
      </c>
      <c r="H59" s="515"/>
    </row>
    <row r="60" spans="1:8" s="22" customFormat="1" ht="15" customHeight="1">
      <c r="A60" s="522"/>
      <c r="B60" s="516"/>
      <c r="C60" s="517"/>
      <c r="D60" s="518"/>
      <c r="E60" s="519"/>
      <c r="F60" s="519"/>
      <c r="G60" s="519"/>
      <c r="H60" s="520"/>
    </row>
    <row r="61" spans="1:8" s="22" customFormat="1" ht="16.5" customHeight="1">
      <c r="A61" s="29" t="s">
        <v>612</v>
      </c>
    </row>
  </sheetData>
  <mergeCells count="4">
    <mergeCell ref="D3:D4"/>
    <mergeCell ref="E3:E4"/>
    <mergeCell ref="F3:F4"/>
    <mergeCell ref="A57:A58"/>
  </mergeCells>
  <phoneticPr fontId="3"/>
  <pageMargins left="0.78740157480314965" right="0.47244094488188981" top="0.78740157480314965" bottom="0.39370078740157483" header="0.51181102362204722" footer="0.51181102362204722"/>
  <pageSetup paperSize="9" scale="79" firstPageNumber="66"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47EE4-BD39-4352-8E46-03105D3D42D7}">
  <dimension ref="A1:G35"/>
  <sheetViews>
    <sheetView view="pageBreakPreview" zoomScaleNormal="100" zoomScaleSheetLayoutView="100" workbookViewId="0"/>
  </sheetViews>
  <sheetFormatPr defaultColWidth="9" defaultRowHeight="13"/>
  <cols>
    <col min="1" max="1" width="15.6328125" customWidth="1"/>
    <col min="2" max="3" width="18.08984375" customWidth="1"/>
    <col min="4" max="4" width="18.26953125" customWidth="1"/>
    <col min="5" max="5" width="18.08984375" customWidth="1"/>
    <col min="257" max="257" width="15.6328125" customWidth="1"/>
    <col min="258" max="259" width="18.08984375" customWidth="1"/>
    <col min="260" max="260" width="18.26953125" customWidth="1"/>
    <col min="261" max="261" width="18.08984375" customWidth="1"/>
    <col min="513" max="513" width="15.6328125" customWidth="1"/>
    <col min="514" max="515" width="18.08984375" customWidth="1"/>
    <col min="516" max="516" width="18.26953125" customWidth="1"/>
    <col min="517" max="517" width="18.08984375" customWidth="1"/>
    <col min="769" max="769" width="15.6328125" customWidth="1"/>
    <col min="770" max="771" width="18.08984375" customWidth="1"/>
    <col min="772" max="772" width="18.26953125" customWidth="1"/>
    <col min="773" max="773" width="18.08984375" customWidth="1"/>
    <col min="1025" max="1025" width="15.6328125" customWidth="1"/>
    <col min="1026" max="1027" width="18.08984375" customWidth="1"/>
    <col min="1028" max="1028" width="18.26953125" customWidth="1"/>
    <col min="1029" max="1029" width="18.08984375" customWidth="1"/>
    <col min="1281" max="1281" width="15.6328125" customWidth="1"/>
    <col min="1282" max="1283" width="18.08984375" customWidth="1"/>
    <col min="1284" max="1284" width="18.26953125" customWidth="1"/>
    <col min="1285" max="1285" width="18.08984375" customWidth="1"/>
    <col min="1537" max="1537" width="15.6328125" customWidth="1"/>
    <col min="1538" max="1539" width="18.08984375" customWidth="1"/>
    <col min="1540" max="1540" width="18.26953125" customWidth="1"/>
    <col min="1541" max="1541" width="18.08984375" customWidth="1"/>
    <col min="1793" max="1793" width="15.6328125" customWidth="1"/>
    <col min="1794" max="1795" width="18.08984375" customWidth="1"/>
    <col min="1796" max="1796" width="18.26953125" customWidth="1"/>
    <col min="1797" max="1797" width="18.08984375" customWidth="1"/>
    <col min="2049" max="2049" width="15.6328125" customWidth="1"/>
    <col min="2050" max="2051" width="18.08984375" customWidth="1"/>
    <col min="2052" max="2052" width="18.26953125" customWidth="1"/>
    <col min="2053" max="2053" width="18.08984375" customWidth="1"/>
    <col min="2305" max="2305" width="15.6328125" customWidth="1"/>
    <col min="2306" max="2307" width="18.08984375" customWidth="1"/>
    <col min="2308" max="2308" width="18.26953125" customWidth="1"/>
    <col min="2309" max="2309" width="18.08984375" customWidth="1"/>
    <col min="2561" max="2561" width="15.6328125" customWidth="1"/>
    <col min="2562" max="2563" width="18.08984375" customWidth="1"/>
    <col min="2564" max="2564" width="18.26953125" customWidth="1"/>
    <col min="2565" max="2565" width="18.08984375" customWidth="1"/>
    <col min="2817" max="2817" width="15.6328125" customWidth="1"/>
    <col min="2818" max="2819" width="18.08984375" customWidth="1"/>
    <col min="2820" max="2820" width="18.26953125" customWidth="1"/>
    <col min="2821" max="2821" width="18.08984375" customWidth="1"/>
    <col min="3073" max="3073" width="15.6328125" customWidth="1"/>
    <col min="3074" max="3075" width="18.08984375" customWidth="1"/>
    <col min="3076" max="3076" width="18.26953125" customWidth="1"/>
    <col min="3077" max="3077" width="18.08984375" customWidth="1"/>
    <col min="3329" max="3329" width="15.6328125" customWidth="1"/>
    <col min="3330" max="3331" width="18.08984375" customWidth="1"/>
    <col min="3332" max="3332" width="18.26953125" customWidth="1"/>
    <col min="3333" max="3333" width="18.08984375" customWidth="1"/>
    <col min="3585" max="3585" width="15.6328125" customWidth="1"/>
    <col min="3586" max="3587" width="18.08984375" customWidth="1"/>
    <col min="3588" max="3588" width="18.26953125" customWidth="1"/>
    <col min="3589" max="3589" width="18.08984375" customWidth="1"/>
    <col min="3841" max="3841" width="15.6328125" customWidth="1"/>
    <col min="3842" max="3843" width="18.08984375" customWidth="1"/>
    <col min="3844" max="3844" width="18.26953125" customWidth="1"/>
    <col min="3845" max="3845" width="18.08984375" customWidth="1"/>
    <col min="4097" max="4097" width="15.6328125" customWidth="1"/>
    <col min="4098" max="4099" width="18.08984375" customWidth="1"/>
    <col min="4100" max="4100" width="18.26953125" customWidth="1"/>
    <col min="4101" max="4101" width="18.08984375" customWidth="1"/>
    <col min="4353" max="4353" width="15.6328125" customWidth="1"/>
    <col min="4354" max="4355" width="18.08984375" customWidth="1"/>
    <col min="4356" max="4356" width="18.26953125" customWidth="1"/>
    <col min="4357" max="4357" width="18.08984375" customWidth="1"/>
    <col min="4609" max="4609" width="15.6328125" customWidth="1"/>
    <col min="4610" max="4611" width="18.08984375" customWidth="1"/>
    <col min="4612" max="4612" width="18.26953125" customWidth="1"/>
    <col min="4613" max="4613" width="18.08984375" customWidth="1"/>
    <col min="4865" max="4865" width="15.6328125" customWidth="1"/>
    <col min="4866" max="4867" width="18.08984375" customWidth="1"/>
    <col min="4868" max="4868" width="18.26953125" customWidth="1"/>
    <col min="4869" max="4869" width="18.08984375" customWidth="1"/>
    <col min="5121" max="5121" width="15.6328125" customWidth="1"/>
    <col min="5122" max="5123" width="18.08984375" customWidth="1"/>
    <col min="5124" max="5124" width="18.26953125" customWidth="1"/>
    <col min="5125" max="5125" width="18.08984375" customWidth="1"/>
    <col min="5377" max="5377" width="15.6328125" customWidth="1"/>
    <col min="5378" max="5379" width="18.08984375" customWidth="1"/>
    <col min="5380" max="5380" width="18.26953125" customWidth="1"/>
    <col min="5381" max="5381" width="18.08984375" customWidth="1"/>
    <col min="5633" max="5633" width="15.6328125" customWidth="1"/>
    <col min="5634" max="5635" width="18.08984375" customWidth="1"/>
    <col min="5636" max="5636" width="18.26953125" customWidth="1"/>
    <col min="5637" max="5637" width="18.08984375" customWidth="1"/>
    <col min="5889" max="5889" width="15.6328125" customWidth="1"/>
    <col min="5890" max="5891" width="18.08984375" customWidth="1"/>
    <col min="5892" max="5892" width="18.26953125" customWidth="1"/>
    <col min="5893" max="5893" width="18.08984375" customWidth="1"/>
    <col min="6145" max="6145" width="15.6328125" customWidth="1"/>
    <col min="6146" max="6147" width="18.08984375" customWidth="1"/>
    <col min="6148" max="6148" width="18.26953125" customWidth="1"/>
    <col min="6149" max="6149" width="18.08984375" customWidth="1"/>
    <col min="6401" max="6401" width="15.6328125" customWidth="1"/>
    <col min="6402" max="6403" width="18.08984375" customWidth="1"/>
    <col min="6404" max="6404" width="18.26953125" customWidth="1"/>
    <col min="6405" max="6405" width="18.08984375" customWidth="1"/>
    <col min="6657" max="6657" width="15.6328125" customWidth="1"/>
    <col min="6658" max="6659" width="18.08984375" customWidth="1"/>
    <col min="6660" max="6660" width="18.26953125" customWidth="1"/>
    <col min="6661" max="6661" width="18.08984375" customWidth="1"/>
    <col min="6913" max="6913" width="15.6328125" customWidth="1"/>
    <col min="6914" max="6915" width="18.08984375" customWidth="1"/>
    <col min="6916" max="6916" width="18.26953125" customWidth="1"/>
    <col min="6917" max="6917" width="18.08984375" customWidth="1"/>
    <col min="7169" max="7169" width="15.6328125" customWidth="1"/>
    <col min="7170" max="7171" width="18.08984375" customWidth="1"/>
    <col min="7172" max="7172" width="18.26953125" customWidth="1"/>
    <col min="7173" max="7173" width="18.08984375" customWidth="1"/>
    <col min="7425" max="7425" width="15.6328125" customWidth="1"/>
    <col min="7426" max="7427" width="18.08984375" customWidth="1"/>
    <col min="7428" max="7428" width="18.26953125" customWidth="1"/>
    <col min="7429" max="7429" width="18.08984375" customWidth="1"/>
    <col min="7681" max="7681" width="15.6328125" customWidth="1"/>
    <col min="7682" max="7683" width="18.08984375" customWidth="1"/>
    <col min="7684" max="7684" width="18.26953125" customWidth="1"/>
    <col min="7685" max="7685" width="18.08984375" customWidth="1"/>
    <col min="7937" max="7937" width="15.6328125" customWidth="1"/>
    <col min="7938" max="7939" width="18.08984375" customWidth="1"/>
    <col min="7940" max="7940" width="18.26953125" customWidth="1"/>
    <col min="7941" max="7941" width="18.08984375" customWidth="1"/>
    <col min="8193" max="8193" width="15.6328125" customWidth="1"/>
    <col min="8194" max="8195" width="18.08984375" customWidth="1"/>
    <col min="8196" max="8196" width="18.26953125" customWidth="1"/>
    <col min="8197" max="8197" width="18.08984375" customWidth="1"/>
    <col min="8449" max="8449" width="15.6328125" customWidth="1"/>
    <col min="8450" max="8451" width="18.08984375" customWidth="1"/>
    <col min="8452" max="8452" width="18.26953125" customWidth="1"/>
    <col min="8453" max="8453" width="18.08984375" customWidth="1"/>
    <col min="8705" max="8705" width="15.6328125" customWidth="1"/>
    <col min="8706" max="8707" width="18.08984375" customWidth="1"/>
    <col min="8708" max="8708" width="18.26953125" customWidth="1"/>
    <col min="8709" max="8709" width="18.08984375" customWidth="1"/>
    <col min="8961" max="8961" width="15.6328125" customWidth="1"/>
    <col min="8962" max="8963" width="18.08984375" customWidth="1"/>
    <col min="8964" max="8964" width="18.26953125" customWidth="1"/>
    <col min="8965" max="8965" width="18.08984375" customWidth="1"/>
    <col min="9217" max="9217" width="15.6328125" customWidth="1"/>
    <col min="9218" max="9219" width="18.08984375" customWidth="1"/>
    <col min="9220" max="9220" width="18.26953125" customWidth="1"/>
    <col min="9221" max="9221" width="18.08984375" customWidth="1"/>
    <col min="9473" max="9473" width="15.6328125" customWidth="1"/>
    <col min="9474" max="9475" width="18.08984375" customWidth="1"/>
    <col min="9476" max="9476" width="18.26953125" customWidth="1"/>
    <col min="9477" max="9477" width="18.08984375" customWidth="1"/>
    <col min="9729" max="9729" width="15.6328125" customWidth="1"/>
    <col min="9730" max="9731" width="18.08984375" customWidth="1"/>
    <col min="9732" max="9732" width="18.26953125" customWidth="1"/>
    <col min="9733" max="9733" width="18.08984375" customWidth="1"/>
    <col min="9985" max="9985" width="15.6328125" customWidth="1"/>
    <col min="9986" max="9987" width="18.08984375" customWidth="1"/>
    <col min="9988" max="9988" width="18.26953125" customWidth="1"/>
    <col min="9989" max="9989" width="18.08984375" customWidth="1"/>
    <col min="10241" max="10241" width="15.6328125" customWidth="1"/>
    <col min="10242" max="10243" width="18.08984375" customWidth="1"/>
    <col min="10244" max="10244" width="18.26953125" customWidth="1"/>
    <col min="10245" max="10245" width="18.08984375" customWidth="1"/>
    <col min="10497" max="10497" width="15.6328125" customWidth="1"/>
    <col min="10498" max="10499" width="18.08984375" customWidth="1"/>
    <col min="10500" max="10500" width="18.26953125" customWidth="1"/>
    <col min="10501" max="10501" width="18.08984375" customWidth="1"/>
    <col min="10753" max="10753" width="15.6328125" customWidth="1"/>
    <col min="10754" max="10755" width="18.08984375" customWidth="1"/>
    <col min="10756" max="10756" width="18.26953125" customWidth="1"/>
    <col min="10757" max="10757" width="18.08984375" customWidth="1"/>
    <col min="11009" max="11009" width="15.6328125" customWidth="1"/>
    <col min="11010" max="11011" width="18.08984375" customWidth="1"/>
    <col min="11012" max="11012" width="18.26953125" customWidth="1"/>
    <col min="11013" max="11013" width="18.08984375" customWidth="1"/>
    <col min="11265" max="11265" width="15.6328125" customWidth="1"/>
    <col min="11266" max="11267" width="18.08984375" customWidth="1"/>
    <col min="11268" max="11268" width="18.26953125" customWidth="1"/>
    <col min="11269" max="11269" width="18.08984375" customWidth="1"/>
    <col min="11521" max="11521" width="15.6328125" customWidth="1"/>
    <col min="11522" max="11523" width="18.08984375" customWidth="1"/>
    <col min="11524" max="11524" width="18.26953125" customWidth="1"/>
    <col min="11525" max="11525" width="18.08984375" customWidth="1"/>
    <col min="11777" max="11777" width="15.6328125" customWidth="1"/>
    <col min="11778" max="11779" width="18.08984375" customWidth="1"/>
    <col min="11780" max="11780" width="18.26953125" customWidth="1"/>
    <col min="11781" max="11781" width="18.08984375" customWidth="1"/>
    <col min="12033" max="12033" width="15.6328125" customWidth="1"/>
    <col min="12034" max="12035" width="18.08984375" customWidth="1"/>
    <col min="12036" max="12036" width="18.26953125" customWidth="1"/>
    <col min="12037" max="12037" width="18.08984375" customWidth="1"/>
    <col min="12289" max="12289" width="15.6328125" customWidth="1"/>
    <col min="12290" max="12291" width="18.08984375" customWidth="1"/>
    <col min="12292" max="12292" width="18.26953125" customWidth="1"/>
    <col min="12293" max="12293" width="18.08984375" customWidth="1"/>
    <col min="12545" max="12545" width="15.6328125" customWidth="1"/>
    <col min="12546" max="12547" width="18.08984375" customWidth="1"/>
    <col min="12548" max="12548" width="18.26953125" customWidth="1"/>
    <col min="12549" max="12549" width="18.08984375" customWidth="1"/>
    <col min="12801" max="12801" width="15.6328125" customWidth="1"/>
    <col min="12802" max="12803" width="18.08984375" customWidth="1"/>
    <col min="12804" max="12804" width="18.26953125" customWidth="1"/>
    <col min="12805" max="12805" width="18.08984375" customWidth="1"/>
    <col min="13057" max="13057" width="15.6328125" customWidth="1"/>
    <col min="13058" max="13059" width="18.08984375" customWidth="1"/>
    <col min="13060" max="13060" width="18.26953125" customWidth="1"/>
    <col min="13061" max="13061" width="18.08984375" customWidth="1"/>
    <col min="13313" max="13313" width="15.6328125" customWidth="1"/>
    <col min="13314" max="13315" width="18.08984375" customWidth="1"/>
    <col min="13316" max="13316" width="18.26953125" customWidth="1"/>
    <col min="13317" max="13317" width="18.08984375" customWidth="1"/>
    <col min="13569" max="13569" width="15.6328125" customWidth="1"/>
    <col min="13570" max="13571" width="18.08984375" customWidth="1"/>
    <col min="13572" max="13572" width="18.26953125" customWidth="1"/>
    <col min="13573" max="13573" width="18.08984375" customWidth="1"/>
    <col min="13825" max="13825" width="15.6328125" customWidth="1"/>
    <col min="13826" max="13827" width="18.08984375" customWidth="1"/>
    <col min="13828" max="13828" width="18.26953125" customWidth="1"/>
    <col min="13829" max="13829" width="18.08984375" customWidth="1"/>
    <col min="14081" max="14081" width="15.6328125" customWidth="1"/>
    <col min="14082" max="14083" width="18.08984375" customWidth="1"/>
    <col min="14084" max="14084" width="18.26953125" customWidth="1"/>
    <col min="14085" max="14085" width="18.08984375" customWidth="1"/>
    <col min="14337" max="14337" width="15.6328125" customWidth="1"/>
    <col min="14338" max="14339" width="18.08984375" customWidth="1"/>
    <col min="14340" max="14340" width="18.26953125" customWidth="1"/>
    <col min="14341" max="14341" width="18.08984375" customWidth="1"/>
    <col min="14593" max="14593" width="15.6328125" customWidth="1"/>
    <col min="14594" max="14595" width="18.08984375" customWidth="1"/>
    <col min="14596" max="14596" width="18.26953125" customWidth="1"/>
    <col min="14597" max="14597" width="18.08984375" customWidth="1"/>
    <col min="14849" max="14849" width="15.6328125" customWidth="1"/>
    <col min="14850" max="14851" width="18.08984375" customWidth="1"/>
    <col min="14852" max="14852" width="18.26953125" customWidth="1"/>
    <col min="14853" max="14853" width="18.08984375" customWidth="1"/>
    <col min="15105" max="15105" width="15.6328125" customWidth="1"/>
    <col min="15106" max="15107" width="18.08984375" customWidth="1"/>
    <col min="15108" max="15108" width="18.26953125" customWidth="1"/>
    <col min="15109" max="15109" width="18.08984375" customWidth="1"/>
    <col min="15361" max="15361" width="15.6328125" customWidth="1"/>
    <col min="15362" max="15363" width="18.08984375" customWidth="1"/>
    <col min="15364" max="15364" width="18.26953125" customWidth="1"/>
    <col min="15365" max="15365" width="18.08984375" customWidth="1"/>
    <col min="15617" max="15617" width="15.6328125" customWidth="1"/>
    <col min="15618" max="15619" width="18.08984375" customWidth="1"/>
    <col min="15620" max="15620" width="18.26953125" customWidth="1"/>
    <col min="15621" max="15621" width="18.08984375" customWidth="1"/>
    <col min="15873" max="15873" width="15.6328125" customWidth="1"/>
    <col min="15874" max="15875" width="18.08984375" customWidth="1"/>
    <col min="15876" max="15876" width="18.26953125" customWidth="1"/>
    <col min="15877" max="15877" width="18.08984375" customWidth="1"/>
    <col min="16129" max="16129" width="15.6328125" customWidth="1"/>
    <col min="16130" max="16131" width="18.08984375" customWidth="1"/>
    <col min="16132" max="16132" width="18.26953125" customWidth="1"/>
    <col min="16133" max="16133" width="18.08984375" customWidth="1"/>
  </cols>
  <sheetData>
    <row r="1" spans="1:6" ht="24" customHeight="1">
      <c r="A1" s="427" t="s">
        <v>237</v>
      </c>
      <c r="F1" s="313"/>
    </row>
    <row r="2" spans="1:6" ht="13.5" customHeight="1" thickBot="1">
      <c r="D2" s="127" t="s">
        <v>238</v>
      </c>
    </row>
    <row r="3" spans="1:6" s="22" customFormat="1" ht="21" customHeight="1" thickBot="1">
      <c r="A3" s="524" t="s">
        <v>239</v>
      </c>
      <c r="B3" s="525" t="s">
        <v>240</v>
      </c>
      <c r="C3" s="526" t="s">
        <v>241</v>
      </c>
      <c r="D3" s="527" t="s">
        <v>242</v>
      </c>
    </row>
    <row r="4" spans="1:6" s="22" customFormat="1" ht="24" customHeight="1">
      <c r="A4" s="528" t="s">
        <v>243</v>
      </c>
      <c r="B4" s="83">
        <v>2430871</v>
      </c>
      <c r="C4" s="15">
        <v>1200573</v>
      </c>
      <c r="D4" s="123">
        <f t="shared" ref="D4:D10" si="0">B4-C4</f>
        <v>1230298</v>
      </c>
    </row>
    <row r="5" spans="1:6" s="22" customFormat="1" ht="24" customHeight="1">
      <c r="A5" s="528" t="s">
        <v>244</v>
      </c>
      <c r="B5" s="83">
        <v>3014983</v>
      </c>
      <c r="C5" s="15">
        <v>1511947</v>
      </c>
      <c r="D5" s="123">
        <f t="shared" si="0"/>
        <v>1503036</v>
      </c>
    </row>
    <row r="6" spans="1:6" s="22" customFormat="1" ht="24" customHeight="1">
      <c r="A6" s="528" t="s">
        <v>245</v>
      </c>
      <c r="B6" s="83">
        <v>3866472</v>
      </c>
      <c r="C6" s="15">
        <v>1951219</v>
      </c>
      <c r="D6" s="123">
        <f t="shared" si="0"/>
        <v>1915253</v>
      </c>
    </row>
    <row r="7" spans="1:6" s="22" customFormat="1" ht="24" customHeight="1">
      <c r="A7" s="528" t="s">
        <v>246</v>
      </c>
      <c r="B7" s="83">
        <v>4821340</v>
      </c>
      <c r="C7" s="15">
        <v>2437128</v>
      </c>
      <c r="D7" s="123">
        <f t="shared" si="0"/>
        <v>2384212</v>
      </c>
    </row>
    <row r="8" spans="1:6" s="22" customFormat="1" ht="24" customHeight="1">
      <c r="A8" s="528" t="s">
        <v>247</v>
      </c>
      <c r="B8" s="83">
        <v>5420480</v>
      </c>
      <c r="C8" s="15">
        <v>2739175</v>
      </c>
      <c r="D8" s="123">
        <f t="shared" si="0"/>
        <v>2681305</v>
      </c>
    </row>
    <row r="9" spans="1:6" s="22" customFormat="1" ht="24" customHeight="1">
      <c r="A9" s="528" t="s">
        <v>248</v>
      </c>
      <c r="B9" s="83">
        <v>5863678</v>
      </c>
      <c r="C9" s="15">
        <v>2961591</v>
      </c>
      <c r="D9" s="123">
        <f t="shared" si="0"/>
        <v>2902087</v>
      </c>
    </row>
    <row r="10" spans="1:6" s="22" customFormat="1" ht="24" customHeight="1">
      <c r="A10" s="528" t="s">
        <v>249</v>
      </c>
      <c r="B10" s="83">
        <v>6405319</v>
      </c>
      <c r="C10" s="15">
        <v>3245868</v>
      </c>
      <c r="D10" s="123">
        <f t="shared" si="0"/>
        <v>3159451</v>
      </c>
    </row>
    <row r="11" spans="1:6" s="22" customFormat="1" ht="24" customHeight="1">
      <c r="A11" s="528" t="s">
        <v>250</v>
      </c>
      <c r="B11" s="83">
        <v>6759311</v>
      </c>
      <c r="C11" s="15">
        <v>3419218</v>
      </c>
      <c r="D11" s="123">
        <f>B11-C11</f>
        <v>3340093</v>
      </c>
    </row>
    <row r="12" spans="1:6" s="22" customFormat="1" ht="24" customHeight="1">
      <c r="A12" s="528" t="s">
        <v>251</v>
      </c>
      <c r="B12" s="83">
        <v>6938006</v>
      </c>
      <c r="C12" s="15">
        <v>3500224</v>
      </c>
      <c r="D12" s="123">
        <f>B12-C12</f>
        <v>3437782</v>
      </c>
    </row>
    <row r="13" spans="1:6" s="22" customFormat="1" ht="24" customHeight="1">
      <c r="A13" s="528" t="s">
        <v>252</v>
      </c>
      <c r="B13" s="83">
        <v>7054243</v>
      </c>
      <c r="C13" s="15">
        <v>3554843</v>
      </c>
      <c r="D13" s="123">
        <f>B13-C13</f>
        <v>3499400</v>
      </c>
    </row>
    <row r="14" spans="1:6" s="22" customFormat="1" ht="24" customHeight="1">
      <c r="A14" s="528" t="s">
        <v>253</v>
      </c>
      <c r="B14" s="128">
        <v>7194556</v>
      </c>
      <c r="C14" s="129">
        <v>3608711</v>
      </c>
      <c r="D14" s="130">
        <v>3585845</v>
      </c>
    </row>
    <row r="15" spans="1:6" ht="24" customHeight="1">
      <c r="A15" s="529" t="s">
        <v>254</v>
      </c>
      <c r="B15" s="131">
        <v>7266534</v>
      </c>
      <c r="C15" s="132">
        <v>3628418</v>
      </c>
      <c r="D15" s="133">
        <v>3638116</v>
      </c>
    </row>
    <row r="16" spans="1:6" ht="24" customHeight="1" thickBot="1">
      <c r="A16" s="530" t="s">
        <v>255</v>
      </c>
      <c r="B16" s="134">
        <v>7344765</v>
      </c>
      <c r="C16" s="135">
        <v>3652169</v>
      </c>
      <c r="D16" s="136">
        <v>3692596</v>
      </c>
    </row>
    <row r="17" spans="1:7" s="22" customFormat="1" ht="16.5" customHeight="1">
      <c r="A17" s="22" t="s">
        <v>256</v>
      </c>
    </row>
    <row r="18" spans="1:7" ht="14.15" customHeight="1">
      <c r="A18" s="531"/>
    </row>
    <row r="19" spans="1:7" ht="8.25" customHeight="1"/>
    <row r="20" spans="1:7" ht="24" customHeight="1">
      <c r="A20" s="427" t="s">
        <v>257</v>
      </c>
      <c r="F20" s="313"/>
      <c r="G20" s="313"/>
    </row>
    <row r="21" spans="1:7" ht="13.5" thickBot="1">
      <c r="E21" s="127" t="s">
        <v>613</v>
      </c>
    </row>
    <row r="22" spans="1:7" s="22" customFormat="1" ht="21" customHeight="1" thickBot="1">
      <c r="A22" s="524" t="s">
        <v>258</v>
      </c>
      <c r="B22" s="532" t="s">
        <v>97</v>
      </c>
      <c r="C22" s="526" t="s">
        <v>259</v>
      </c>
      <c r="D22" s="526" t="s">
        <v>260</v>
      </c>
      <c r="E22" s="527" t="s">
        <v>261</v>
      </c>
    </row>
    <row r="23" spans="1:7" s="22" customFormat="1" ht="24" customHeight="1">
      <c r="A23" s="533" t="s">
        <v>609</v>
      </c>
      <c r="B23" s="122">
        <v>46765</v>
      </c>
      <c r="C23" s="15">
        <v>856</v>
      </c>
      <c r="D23" s="15">
        <v>2465</v>
      </c>
      <c r="E23" s="137">
        <v>43444</v>
      </c>
    </row>
    <row r="24" spans="1:7" s="22" customFormat="1" ht="24" customHeight="1">
      <c r="A24" s="528" t="s">
        <v>262</v>
      </c>
      <c r="B24" s="122">
        <v>46795</v>
      </c>
      <c r="C24" s="15">
        <v>857</v>
      </c>
      <c r="D24" s="15">
        <v>2472</v>
      </c>
      <c r="E24" s="137">
        <v>43466</v>
      </c>
    </row>
    <row r="25" spans="1:7" s="22" customFormat="1" ht="24" customHeight="1">
      <c r="A25" s="528" t="s">
        <v>263</v>
      </c>
      <c r="B25" s="122">
        <v>46867</v>
      </c>
      <c r="C25" s="15">
        <v>857</v>
      </c>
      <c r="D25" s="15">
        <v>2464</v>
      </c>
      <c r="E25" s="123">
        <v>43546</v>
      </c>
    </row>
    <row r="26" spans="1:7" s="22" customFormat="1" ht="24" customHeight="1">
      <c r="A26" s="534" t="s">
        <v>264</v>
      </c>
      <c r="B26" s="82">
        <v>46958</v>
      </c>
      <c r="C26" s="57">
        <v>856</v>
      </c>
      <c r="D26" s="57">
        <v>2464</v>
      </c>
      <c r="E26" s="138">
        <v>43638</v>
      </c>
    </row>
    <row r="27" spans="1:7" s="22" customFormat="1" ht="24" customHeight="1">
      <c r="A27" s="535" t="s">
        <v>265</v>
      </c>
      <c r="B27" s="122">
        <v>46981</v>
      </c>
      <c r="C27" s="15">
        <v>857</v>
      </c>
      <c r="D27" s="15">
        <v>2460</v>
      </c>
      <c r="E27" s="123">
        <v>43664</v>
      </c>
    </row>
    <row r="28" spans="1:7" s="22" customFormat="1" ht="24" customHeight="1">
      <c r="A28" s="535" t="s">
        <v>266</v>
      </c>
      <c r="B28" s="139">
        <v>46965</v>
      </c>
      <c r="C28" s="140">
        <v>858</v>
      </c>
      <c r="D28" s="140">
        <v>2456</v>
      </c>
      <c r="E28" s="141">
        <v>43651</v>
      </c>
    </row>
    <row r="29" spans="1:7" s="22" customFormat="1" ht="24" customHeight="1">
      <c r="A29" s="536" t="s">
        <v>267</v>
      </c>
      <c r="B29" s="142">
        <v>47034</v>
      </c>
      <c r="C29" s="143">
        <v>837</v>
      </c>
      <c r="D29" s="143">
        <v>2474</v>
      </c>
      <c r="E29" s="144">
        <v>43723</v>
      </c>
    </row>
    <row r="30" spans="1:7" s="22" customFormat="1" ht="24" customHeight="1">
      <c r="A30" s="534" t="s">
        <v>268</v>
      </c>
      <c r="B30" s="145">
        <v>47084</v>
      </c>
      <c r="C30" s="146">
        <v>835</v>
      </c>
      <c r="D30" s="146">
        <v>2472</v>
      </c>
      <c r="E30" s="147">
        <v>43777</v>
      </c>
    </row>
    <row r="31" spans="1:7" s="22" customFormat="1" ht="24" customHeight="1">
      <c r="A31" s="534" t="s">
        <v>269</v>
      </c>
      <c r="B31" s="81">
        <v>47190</v>
      </c>
      <c r="C31" s="57">
        <v>840</v>
      </c>
      <c r="D31" s="57">
        <v>2475</v>
      </c>
      <c r="E31" s="537">
        <v>43875</v>
      </c>
    </row>
    <row r="32" spans="1:7" s="22" customFormat="1" ht="24" customHeight="1">
      <c r="A32" s="534" t="s">
        <v>270</v>
      </c>
      <c r="B32" s="148">
        <v>47208</v>
      </c>
      <c r="C32" s="149">
        <v>838</v>
      </c>
      <c r="D32" s="149">
        <v>2470</v>
      </c>
      <c r="E32" s="150">
        <v>43900</v>
      </c>
    </row>
    <row r="33" spans="1:5" s="22" customFormat="1" ht="24" customHeight="1" thickBot="1">
      <c r="A33" s="530" t="s">
        <v>271</v>
      </c>
      <c r="B33" s="538">
        <v>47243</v>
      </c>
      <c r="C33" s="539">
        <v>838</v>
      </c>
      <c r="D33" s="539">
        <v>2469</v>
      </c>
      <c r="E33" s="540">
        <v>43936</v>
      </c>
    </row>
    <row r="34" spans="1:5" s="22" customFormat="1" ht="21" customHeight="1">
      <c r="A34" s="22" t="s">
        <v>272</v>
      </c>
    </row>
    <row r="35" spans="1:5" s="22" customFormat="1" ht="19.5" customHeight="1">
      <c r="A35" s="22" t="s">
        <v>607</v>
      </c>
    </row>
  </sheetData>
  <phoneticPr fontId="3"/>
  <pageMargins left="0.78740157480314965" right="0.47244094488188981" top="0.78740157480314965" bottom="0.39370078740157483" header="0.51181102362204722" footer="0.51181102362204722"/>
  <pageSetup paperSize="9" scale="79" firstPageNumber="66"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078BF-EA1A-4E5F-B344-77C07FC465D9}">
  <dimension ref="A1:G93"/>
  <sheetViews>
    <sheetView view="pageBreakPreview" zoomScaleNormal="100" zoomScaleSheetLayoutView="100" workbookViewId="0">
      <selection activeCell="A76" sqref="A76:F76"/>
    </sheetView>
  </sheetViews>
  <sheetFormatPr defaultColWidth="9" defaultRowHeight="13" zeroHeight="1"/>
  <cols>
    <col min="1" max="1" width="18.1796875" style="153" customWidth="1"/>
    <col min="2" max="6" width="16.26953125" style="542" customWidth="1"/>
    <col min="7" max="248" width="9" style="153"/>
    <col min="249" max="249" width="16.7265625" style="153" customWidth="1"/>
    <col min="250" max="254" width="13.7265625" style="153" customWidth="1"/>
    <col min="255" max="255" width="11.08984375" style="153" customWidth="1"/>
    <col min="256" max="256" width="12.6328125" style="153" customWidth="1"/>
    <col min="257" max="257" width="9.6328125" style="153" bestFit="1" customWidth="1"/>
    <col min="258" max="258" width="5.453125" style="153" customWidth="1"/>
    <col min="259" max="504" width="9" style="153"/>
    <col min="505" max="505" width="16.7265625" style="153" customWidth="1"/>
    <col min="506" max="510" width="13.7265625" style="153" customWidth="1"/>
    <col min="511" max="511" width="11.08984375" style="153" customWidth="1"/>
    <col min="512" max="512" width="12.6328125" style="153" customWidth="1"/>
    <col min="513" max="513" width="9.6328125" style="153" bestFit="1" customWidth="1"/>
    <col min="514" max="514" width="5.453125" style="153" customWidth="1"/>
    <col min="515" max="760" width="9" style="153"/>
    <col min="761" max="761" width="16.7265625" style="153" customWidth="1"/>
    <col min="762" max="766" width="13.7265625" style="153" customWidth="1"/>
    <col min="767" max="767" width="11.08984375" style="153" customWidth="1"/>
    <col min="768" max="768" width="12.6328125" style="153" customWidth="1"/>
    <col min="769" max="769" width="9.6328125" style="153" bestFit="1" customWidth="1"/>
    <col min="770" max="770" width="5.453125" style="153" customWidth="1"/>
    <col min="771" max="1016" width="9" style="153"/>
    <col min="1017" max="1017" width="16.7265625" style="153" customWidth="1"/>
    <col min="1018" max="1022" width="13.7265625" style="153" customWidth="1"/>
    <col min="1023" max="1023" width="11.08984375" style="153" customWidth="1"/>
    <col min="1024" max="1024" width="12.6328125" style="153" customWidth="1"/>
    <col min="1025" max="1025" width="9.6328125" style="153" bestFit="1" customWidth="1"/>
    <col min="1026" max="1026" width="5.453125" style="153" customWidth="1"/>
    <col min="1027" max="1272" width="9" style="153"/>
    <col min="1273" max="1273" width="16.7265625" style="153" customWidth="1"/>
    <col min="1274" max="1278" width="13.7265625" style="153" customWidth="1"/>
    <col min="1279" max="1279" width="11.08984375" style="153" customWidth="1"/>
    <col min="1280" max="1280" width="12.6328125" style="153" customWidth="1"/>
    <col min="1281" max="1281" width="9.6328125" style="153" bestFit="1" customWidth="1"/>
    <col min="1282" max="1282" width="5.453125" style="153" customWidth="1"/>
    <col min="1283" max="1528" width="9" style="153"/>
    <col min="1529" max="1529" width="16.7265625" style="153" customWidth="1"/>
    <col min="1530" max="1534" width="13.7265625" style="153" customWidth="1"/>
    <col min="1535" max="1535" width="11.08984375" style="153" customWidth="1"/>
    <col min="1536" max="1536" width="12.6328125" style="153" customWidth="1"/>
    <col min="1537" max="1537" width="9.6328125" style="153" bestFit="1" customWidth="1"/>
    <col min="1538" max="1538" width="5.453125" style="153" customWidth="1"/>
    <col min="1539" max="1784" width="9" style="153"/>
    <col min="1785" max="1785" width="16.7265625" style="153" customWidth="1"/>
    <col min="1786" max="1790" width="13.7265625" style="153" customWidth="1"/>
    <col min="1791" max="1791" width="11.08984375" style="153" customWidth="1"/>
    <col min="1792" max="1792" width="12.6328125" style="153" customWidth="1"/>
    <col min="1793" max="1793" width="9.6328125" style="153" bestFit="1" customWidth="1"/>
    <col min="1794" max="1794" width="5.453125" style="153" customWidth="1"/>
    <col min="1795" max="2040" width="9" style="153"/>
    <col min="2041" max="2041" width="16.7265625" style="153" customWidth="1"/>
    <col min="2042" max="2046" width="13.7265625" style="153" customWidth="1"/>
    <col min="2047" max="2047" width="11.08984375" style="153" customWidth="1"/>
    <col min="2048" max="2048" width="12.6328125" style="153" customWidth="1"/>
    <col min="2049" max="2049" width="9.6328125" style="153" bestFit="1" customWidth="1"/>
    <col min="2050" max="2050" width="5.453125" style="153" customWidth="1"/>
    <col min="2051" max="2296" width="9" style="153"/>
    <col min="2297" max="2297" width="16.7265625" style="153" customWidth="1"/>
    <col min="2298" max="2302" width="13.7265625" style="153" customWidth="1"/>
    <col min="2303" max="2303" width="11.08984375" style="153" customWidth="1"/>
    <col min="2304" max="2304" width="12.6328125" style="153" customWidth="1"/>
    <col min="2305" max="2305" width="9.6328125" style="153" bestFit="1" customWidth="1"/>
    <col min="2306" max="2306" width="5.453125" style="153" customWidth="1"/>
    <col min="2307" max="2552" width="9" style="153"/>
    <col min="2553" max="2553" width="16.7265625" style="153" customWidth="1"/>
    <col min="2554" max="2558" width="13.7265625" style="153" customWidth="1"/>
    <col min="2559" max="2559" width="11.08984375" style="153" customWidth="1"/>
    <col min="2560" max="2560" width="12.6328125" style="153" customWidth="1"/>
    <col min="2561" max="2561" width="9.6328125" style="153" bestFit="1" customWidth="1"/>
    <col min="2562" max="2562" width="5.453125" style="153" customWidth="1"/>
    <col min="2563" max="2808" width="9" style="153"/>
    <col min="2809" max="2809" width="16.7265625" style="153" customWidth="1"/>
    <col min="2810" max="2814" width="13.7265625" style="153" customWidth="1"/>
    <col min="2815" max="2815" width="11.08984375" style="153" customWidth="1"/>
    <col min="2816" max="2816" width="12.6328125" style="153" customWidth="1"/>
    <col min="2817" max="2817" width="9.6328125" style="153" bestFit="1" customWidth="1"/>
    <col min="2818" max="2818" width="5.453125" style="153" customWidth="1"/>
    <col min="2819" max="3064" width="9" style="153"/>
    <col min="3065" max="3065" width="16.7265625" style="153" customWidth="1"/>
    <col min="3066" max="3070" width="13.7265625" style="153" customWidth="1"/>
    <col min="3071" max="3071" width="11.08984375" style="153" customWidth="1"/>
    <col min="3072" max="3072" width="12.6328125" style="153" customWidth="1"/>
    <col min="3073" max="3073" width="9.6328125" style="153" bestFit="1" customWidth="1"/>
    <col min="3074" max="3074" width="5.453125" style="153" customWidth="1"/>
    <col min="3075" max="3320" width="9" style="153"/>
    <col min="3321" max="3321" width="16.7265625" style="153" customWidth="1"/>
    <col min="3322" max="3326" width="13.7265625" style="153" customWidth="1"/>
    <col min="3327" max="3327" width="11.08984375" style="153" customWidth="1"/>
    <col min="3328" max="3328" width="12.6328125" style="153" customWidth="1"/>
    <col min="3329" max="3329" width="9.6328125" style="153" bestFit="1" customWidth="1"/>
    <col min="3330" max="3330" width="5.453125" style="153" customWidth="1"/>
    <col min="3331" max="3576" width="9" style="153"/>
    <col min="3577" max="3577" width="16.7265625" style="153" customWidth="1"/>
    <col min="3578" max="3582" width="13.7265625" style="153" customWidth="1"/>
    <col min="3583" max="3583" width="11.08984375" style="153" customWidth="1"/>
    <col min="3584" max="3584" width="12.6328125" style="153" customWidth="1"/>
    <col min="3585" max="3585" width="9.6328125" style="153" bestFit="1" customWidth="1"/>
    <col min="3586" max="3586" width="5.453125" style="153" customWidth="1"/>
    <col min="3587" max="3832" width="9" style="153"/>
    <col min="3833" max="3833" width="16.7265625" style="153" customWidth="1"/>
    <col min="3834" max="3838" width="13.7265625" style="153" customWidth="1"/>
    <col min="3839" max="3839" width="11.08984375" style="153" customWidth="1"/>
    <col min="3840" max="3840" width="12.6328125" style="153" customWidth="1"/>
    <col min="3841" max="3841" width="9.6328125" style="153" bestFit="1" customWidth="1"/>
    <col min="3842" max="3842" width="5.453125" style="153" customWidth="1"/>
    <col min="3843" max="4088" width="9" style="153"/>
    <col min="4089" max="4089" width="16.7265625" style="153" customWidth="1"/>
    <col min="4090" max="4094" width="13.7265625" style="153" customWidth="1"/>
    <col min="4095" max="4095" width="11.08984375" style="153" customWidth="1"/>
    <col min="4096" max="4096" width="12.6328125" style="153" customWidth="1"/>
    <col min="4097" max="4097" width="9.6328125" style="153" bestFit="1" customWidth="1"/>
    <col min="4098" max="4098" width="5.453125" style="153" customWidth="1"/>
    <col min="4099" max="4344" width="9" style="153"/>
    <col min="4345" max="4345" width="16.7265625" style="153" customWidth="1"/>
    <col min="4346" max="4350" width="13.7265625" style="153" customWidth="1"/>
    <col min="4351" max="4351" width="11.08984375" style="153" customWidth="1"/>
    <col min="4352" max="4352" width="12.6328125" style="153" customWidth="1"/>
    <col min="4353" max="4353" width="9.6328125" style="153" bestFit="1" customWidth="1"/>
    <col min="4354" max="4354" width="5.453125" style="153" customWidth="1"/>
    <col min="4355" max="4600" width="9" style="153"/>
    <col min="4601" max="4601" width="16.7265625" style="153" customWidth="1"/>
    <col min="4602" max="4606" width="13.7265625" style="153" customWidth="1"/>
    <col min="4607" max="4607" width="11.08984375" style="153" customWidth="1"/>
    <col min="4608" max="4608" width="12.6328125" style="153" customWidth="1"/>
    <col min="4609" max="4609" width="9.6328125" style="153" bestFit="1" customWidth="1"/>
    <col min="4610" max="4610" width="5.453125" style="153" customWidth="1"/>
    <col min="4611" max="4856" width="9" style="153"/>
    <col min="4857" max="4857" width="16.7265625" style="153" customWidth="1"/>
    <col min="4858" max="4862" width="13.7265625" style="153" customWidth="1"/>
    <col min="4863" max="4863" width="11.08984375" style="153" customWidth="1"/>
    <col min="4864" max="4864" width="12.6328125" style="153" customWidth="1"/>
    <col min="4865" max="4865" width="9.6328125" style="153" bestFit="1" customWidth="1"/>
    <col min="4866" max="4866" width="5.453125" style="153" customWidth="1"/>
    <col min="4867" max="5112" width="9" style="153"/>
    <col min="5113" max="5113" width="16.7265625" style="153" customWidth="1"/>
    <col min="5114" max="5118" width="13.7265625" style="153" customWidth="1"/>
    <col min="5119" max="5119" width="11.08984375" style="153" customWidth="1"/>
    <col min="5120" max="5120" width="12.6328125" style="153" customWidth="1"/>
    <col min="5121" max="5121" width="9.6328125" style="153" bestFit="1" customWidth="1"/>
    <col min="5122" max="5122" width="5.453125" style="153" customWidth="1"/>
    <col min="5123" max="5368" width="9" style="153"/>
    <col min="5369" max="5369" width="16.7265625" style="153" customWidth="1"/>
    <col min="5370" max="5374" width="13.7265625" style="153" customWidth="1"/>
    <col min="5375" max="5375" width="11.08984375" style="153" customWidth="1"/>
    <col min="5376" max="5376" width="12.6328125" style="153" customWidth="1"/>
    <col min="5377" max="5377" width="9.6328125" style="153" bestFit="1" customWidth="1"/>
    <col min="5378" max="5378" width="5.453125" style="153" customWidth="1"/>
    <col min="5379" max="5624" width="9" style="153"/>
    <col min="5625" max="5625" width="16.7265625" style="153" customWidth="1"/>
    <col min="5626" max="5630" width="13.7265625" style="153" customWidth="1"/>
    <col min="5631" max="5631" width="11.08984375" style="153" customWidth="1"/>
    <col min="5632" max="5632" width="12.6328125" style="153" customWidth="1"/>
    <col min="5633" max="5633" width="9.6328125" style="153" bestFit="1" customWidth="1"/>
    <col min="5634" max="5634" width="5.453125" style="153" customWidth="1"/>
    <col min="5635" max="5880" width="9" style="153"/>
    <col min="5881" max="5881" width="16.7265625" style="153" customWidth="1"/>
    <col min="5882" max="5886" width="13.7265625" style="153" customWidth="1"/>
    <col min="5887" max="5887" width="11.08984375" style="153" customWidth="1"/>
    <col min="5888" max="5888" width="12.6328125" style="153" customWidth="1"/>
    <col min="5889" max="5889" width="9.6328125" style="153" bestFit="1" customWidth="1"/>
    <col min="5890" max="5890" width="5.453125" style="153" customWidth="1"/>
    <col min="5891" max="6136" width="9" style="153"/>
    <col min="6137" max="6137" width="16.7265625" style="153" customWidth="1"/>
    <col min="6138" max="6142" width="13.7265625" style="153" customWidth="1"/>
    <col min="6143" max="6143" width="11.08984375" style="153" customWidth="1"/>
    <col min="6144" max="6144" width="12.6328125" style="153" customWidth="1"/>
    <col min="6145" max="6145" width="9.6328125" style="153" bestFit="1" customWidth="1"/>
    <col min="6146" max="6146" width="5.453125" style="153" customWidth="1"/>
    <col min="6147" max="6392" width="9" style="153"/>
    <col min="6393" max="6393" width="16.7265625" style="153" customWidth="1"/>
    <col min="6394" max="6398" width="13.7265625" style="153" customWidth="1"/>
    <col min="6399" max="6399" width="11.08984375" style="153" customWidth="1"/>
    <col min="6400" max="6400" width="12.6328125" style="153" customWidth="1"/>
    <col min="6401" max="6401" width="9.6328125" style="153" bestFit="1" customWidth="1"/>
    <col min="6402" max="6402" width="5.453125" style="153" customWidth="1"/>
    <col min="6403" max="6648" width="9" style="153"/>
    <col min="6649" max="6649" width="16.7265625" style="153" customWidth="1"/>
    <col min="6650" max="6654" width="13.7265625" style="153" customWidth="1"/>
    <col min="6655" max="6655" width="11.08984375" style="153" customWidth="1"/>
    <col min="6656" max="6656" width="12.6328125" style="153" customWidth="1"/>
    <col min="6657" max="6657" width="9.6328125" style="153" bestFit="1" customWidth="1"/>
    <col min="6658" max="6658" width="5.453125" style="153" customWidth="1"/>
    <col min="6659" max="6904" width="9" style="153"/>
    <col min="6905" max="6905" width="16.7265625" style="153" customWidth="1"/>
    <col min="6906" max="6910" width="13.7265625" style="153" customWidth="1"/>
    <col min="6911" max="6911" width="11.08984375" style="153" customWidth="1"/>
    <col min="6912" max="6912" width="12.6328125" style="153" customWidth="1"/>
    <col min="6913" max="6913" width="9.6328125" style="153" bestFit="1" customWidth="1"/>
    <col min="6914" max="6914" width="5.453125" style="153" customWidth="1"/>
    <col min="6915" max="7160" width="9" style="153"/>
    <col min="7161" max="7161" width="16.7265625" style="153" customWidth="1"/>
    <col min="7162" max="7166" width="13.7265625" style="153" customWidth="1"/>
    <col min="7167" max="7167" width="11.08984375" style="153" customWidth="1"/>
    <col min="7168" max="7168" width="12.6328125" style="153" customWidth="1"/>
    <col min="7169" max="7169" width="9.6328125" style="153" bestFit="1" customWidth="1"/>
    <col min="7170" max="7170" width="5.453125" style="153" customWidth="1"/>
    <col min="7171" max="7416" width="9" style="153"/>
    <col min="7417" max="7417" width="16.7265625" style="153" customWidth="1"/>
    <col min="7418" max="7422" width="13.7265625" style="153" customWidth="1"/>
    <col min="7423" max="7423" width="11.08984375" style="153" customWidth="1"/>
    <col min="7424" max="7424" width="12.6328125" style="153" customWidth="1"/>
    <col min="7425" max="7425" width="9.6328125" style="153" bestFit="1" customWidth="1"/>
    <col min="7426" max="7426" width="5.453125" style="153" customWidth="1"/>
    <col min="7427" max="7672" width="9" style="153"/>
    <col min="7673" max="7673" width="16.7265625" style="153" customWidth="1"/>
    <col min="7674" max="7678" width="13.7265625" style="153" customWidth="1"/>
    <col min="7679" max="7679" width="11.08984375" style="153" customWidth="1"/>
    <col min="7680" max="7680" width="12.6328125" style="153" customWidth="1"/>
    <col min="7681" max="7681" width="9.6328125" style="153" bestFit="1" customWidth="1"/>
    <col min="7682" max="7682" width="5.453125" style="153" customWidth="1"/>
    <col min="7683" max="7928" width="9" style="153"/>
    <col min="7929" max="7929" width="16.7265625" style="153" customWidth="1"/>
    <col min="7930" max="7934" width="13.7265625" style="153" customWidth="1"/>
    <col min="7935" max="7935" width="11.08984375" style="153" customWidth="1"/>
    <col min="7936" max="7936" width="12.6328125" style="153" customWidth="1"/>
    <col min="7937" max="7937" width="9.6328125" style="153" bestFit="1" customWidth="1"/>
    <col min="7938" max="7938" width="5.453125" style="153" customWidth="1"/>
    <col min="7939" max="8184" width="9" style="153"/>
    <col min="8185" max="8185" width="16.7265625" style="153" customWidth="1"/>
    <col min="8186" max="8190" width="13.7265625" style="153" customWidth="1"/>
    <col min="8191" max="8191" width="11.08984375" style="153" customWidth="1"/>
    <col min="8192" max="8192" width="12.6328125" style="153" customWidth="1"/>
    <col min="8193" max="8193" width="9.6328125" style="153" bestFit="1" customWidth="1"/>
    <col min="8194" max="8194" width="5.453125" style="153" customWidth="1"/>
    <col min="8195" max="8440" width="9" style="153"/>
    <col min="8441" max="8441" width="16.7265625" style="153" customWidth="1"/>
    <col min="8442" max="8446" width="13.7265625" style="153" customWidth="1"/>
    <col min="8447" max="8447" width="11.08984375" style="153" customWidth="1"/>
    <col min="8448" max="8448" width="12.6328125" style="153" customWidth="1"/>
    <col min="8449" max="8449" width="9.6328125" style="153" bestFit="1" customWidth="1"/>
    <col min="8450" max="8450" width="5.453125" style="153" customWidth="1"/>
    <col min="8451" max="8696" width="9" style="153"/>
    <col min="8697" max="8697" width="16.7265625" style="153" customWidth="1"/>
    <col min="8698" max="8702" width="13.7265625" style="153" customWidth="1"/>
    <col min="8703" max="8703" width="11.08984375" style="153" customWidth="1"/>
    <col min="8704" max="8704" width="12.6328125" style="153" customWidth="1"/>
    <col min="8705" max="8705" width="9.6328125" style="153" bestFit="1" customWidth="1"/>
    <col min="8706" max="8706" width="5.453125" style="153" customWidth="1"/>
    <col min="8707" max="8952" width="9" style="153"/>
    <col min="8953" max="8953" width="16.7265625" style="153" customWidth="1"/>
    <col min="8954" max="8958" width="13.7265625" style="153" customWidth="1"/>
    <col min="8959" max="8959" width="11.08984375" style="153" customWidth="1"/>
    <col min="8960" max="8960" width="12.6328125" style="153" customWidth="1"/>
    <col min="8961" max="8961" width="9.6328125" style="153" bestFit="1" customWidth="1"/>
    <col min="8962" max="8962" width="5.453125" style="153" customWidth="1"/>
    <col min="8963" max="9208" width="9" style="153"/>
    <col min="9209" max="9209" width="16.7265625" style="153" customWidth="1"/>
    <col min="9210" max="9214" width="13.7265625" style="153" customWidth="1"/>
    <col min="9215" max="9215" width="11.08984375" style="153" customWidth="1"/>
    <col min="9216" max="9216" width="12.6328125" style="153" customWidth="1"/>
    <col min="9217" max="9217" width="9.6328125" style="153" bestFit="1" customWidth="1"/>
    <col min="9218" max="9218" width="5.453125" style="153" customWidth="1"/>
    <col min="9219" max="9464" width="9" style="153"/>
    <col min="9465" max="9465" width="16.7265625" style="153" customWidth="1"/>
    <col min="9466" max="9470" width="13.7265625" style="153" customWidth="1"/>
    <col min="9471" max="9471" width="11.08984375" style="153" customWidth="1"/>
    <col min="9472" max="9472" width="12.6328125" style="153" customWidth="1"/>
    <col min="9473" max="9473" width="9.6328125" style="153" bestFit="1" customWidth="1"/>
    <col min="9474" max="9474" width="5.453125" style="153" customWidth="1"/>
    <col min="9475" max="9720" width="9" style="153"/>
    <col min="9721" max="9721" width="16.7265625" style="153" customWidth="1"/>
    <col min="9722" max="9726" width="13.7265625" style="153" customWidth="1"/>
    <col min="9727" max="9727" width="11.08984375" style="153" customWidth="1"/>
    <col min="9728" max="9728" width="12.6328125" style="153" customWidth="1"/>
    <col min="9729" max="9729" width="9.6328125" style="153" bestFit="1" customWidth="1"/>
    <col min="9730" max="9730" width="5.453125" style="153" customWidth="1"/>
    <col min="9731" max="9976" width="9" style="153"/>
    <col min="9977" max="9977" width="16.7265625" style="153" customWidth="1"/>
    <col min="9978" max="9982" width="13.7265625" style="153" customWidth="1"/>
    <col min="9983" max="9983" width="11.08984375" style="153" customWidth="1"/>
    <col min="9984" max="9984" width="12.6328125" style="153" customWidth="1"/>
    <col min="9985" max="9985" width="9.6328125" style="153" bestFit="1" customWidth="1"/>
    <col min="9986" max="9986" width="5.453125" style="153" customWidth="1"/>
    <col min="9987" max="10232" width="9" style="153"/>
    <col min="10233" max="10233" width="16.7265625" style="153" customWidth="1"/>
    <col min="10234" max="10238" width="13.7265625" style="153" customWidth="1"/>
    <col min="10239" max="10239" width="11.08984375" style="153" customWidth="1"/>
    <col min="10240" max="10240" width="12.6328125" style="153" customWidth="1"/>
    <col min="10241" max="10241" width="9.6328125" style="153" bestFit="1" customWidth="1"/>
    <col min="10242" max="10242" width="5.453125" style="153" customWidth="1"/>
    <col min="10243" max="10488" width="9" style="153"/>
    <col min="10489" max="10489" width="16.7265625" style="153" customWidth="1"/>
    <col min="10490" max="10494" width="13.7265625" style="153" customWidth="1"/>
    <col min="10495" max="10495" width="11.08984375" style="153" customWidth="1"/>
    <col min="10496" max="10496" width="12.6328125" style="153" customWidth="1"/>
    <col min="10497" max="10497" width="9.6328125" style="153" bestFit="1" customWidth="1"/>
    <col min="10498" max="10498" width="5.453125" style="153" customWidth="1"/>
    <col min="10499" max="10744" width="9" style="153"/>
    <col min="10745" max="10745" width="16.7265625" style="153" customWidth="1"/>
    <col min="10746" max="10750" width="13.7265625" style="153" customWidth="1"/>
    <col min="10751" max="10751" width="11.08984375" style="153" customWidth="1"/>
    <col min="10752" max="10752" width="12.6328125" style="153" customWidth="1"/>
    <col min="10753" max="10753" width="9.6328125" style="153" bestFit="1" customWidth="1"/>
    <col min="10754" max="10754" width="5.453125" style="153" customWidth="1"/>
    <col min="10755" max="11000" width="9" style="153"/>
    <col min="11001" max="11001" width="16.7265625" style="153" customWidth="1"/>
    <col min="11002" max="11006" width="13.7265625" style="153" customWidth="1"/>
    <col min="11007" max="11007" width="11.08984375" style="153" customWidth="1"/>
    <col min="11008" max="11008" width="12.6328125" style="153" customWidth="1"/>
    <col min="11009" max="11009" width="9.6328125" style="153" bestFit="1" customWidth="1"/>
    <col min="11010" max="11010" width="5.453125" style="153" customWidth="1"/>
    <col min="11011" max="11256" width="9" style="153"/>
    <col min="11257" max="11257" width="16.7265625" style="153" customWidth="1"/>
    <col min="11258" max="11262" width="13.7265625" style="153" customWidth="1"/>
    <col min="11263" max="11263" width="11.08984375" style="153" customWidth="1"/>
    <col min="11264" max="11264" width="12.6328125" style="153" customWidth="1"/>
    <col min="11265" max="11265" width="9.6328125" style="153" bestFit="1" customWidth="1"/>
    <col min="11266" max="11266" width="5.453125" style="153" customWidth="1"/>
    <col min="11267" max="11512" width="9" style="153"/>
    <col min="11513" max="11513" width="16.7265625" style="153" customWidth="1"/>
    <col min="11514" max="11518" width="13.7265625" style="153" customWidth="1"/>
    <col min="11519" max="11519" width="11.08984375" style="153" customWidth="1"/>
    <col min="11520" max="11520" width="12.6328125" style="153" customWidth="1"/>
    <col min="11521" max="11521" width="9.6328125" style="153" bestFit="1" customWidth="1"/>
    <col min="11522" max="11522" width="5.453125" style="153" customWidth="1"/>
    <col min="11523" max="11768" width="9" style="153"/>
    <col min="11769" max="11769" width="16.7265625" style="153" customWidth="1"/>
    <col min="11770" max="11774" width="13.7265625" style="153" customWidth="1"/>
    <col min="11775" max="11775" width="11.08984375" style="153" customWidth="1"/>
    <col min="11776" max="11776" width="12.6328125" style="153" customWidth="1"/>
    <col min="11777" max="11777" width="9.6328125" style="153" bestFit="1" customWidth="1"/>
    <col min="11778" max="11778" width="5.453125" style="153" customWidth="1"/>
    <col min="11779" max="12024" width="9" style="153"/>
    <col min="12025" max="12025" width="16.7265625" style="153" customWidth="1"/>
    <col min="12026" max="12030" width="13.7265625" style="153" customWidth="1"/>
    <col min="12031" max="12031" width="11.08984375" style="153" customWidth="1"/>
    <col min="12032" max="12032" width="12.6328125" style="153" customWidth="1"/>
    <col min="12033" max="12033" width="9.6328125" style="153" bestFit="1" customWidth="1"/>
    <col min="12034" max="12034" width="5.453125" style="153" customWidth="1"/>
    <col min="12035" max="12280" width="9" style="153"/>
    <col min="12281" max="12281" width="16.7265625" style="153" customWidth="1"/>
    <col min="12282" max="12286" width="13.7265625" style="153" customWidth="1"/>
    <col min="12287" max="12287" width="11.08984375" style="153" customWidth="1"/>
    <col min="12288" max="12288" width="12.6328125" style="153" customWidth="1"/>
    <col min="12289" max="12289" width="9.6328125" style="153" bestFit="1" customWidth="1"/>
    <col min="12290" max="12290" width="5.453125" style="153" customWidth="1"/>
    <col min="12291" max="12536" width="9" style="153"/>
    <col min="12537" max="12537" width="16.7265625" style="153" customWidth="1"/>
    <col min="12538" max="12542" width="13.7265625" style="153" customWidth="1"/>
    <col min="12543" max="12543" width="11.08984375" style="153" customWidth="1"/>
    <col min="12544" max="12544" width="12.6328125" style="153" customWidth="1"/>
    <col min="12545" max="12545" width="9.6328125" style="153" bestFit="1" customWidth="1"/>
    <col min="12546" max="12546" width="5.453125" style="153" customWidth="1"/>
    <col min="12547" max="12792" width="9" style="153"/>
    <col min="12793" max="12793" width="16.7265625" style="153" customWidth="1"/>
    <col min="12794" max="12798" width="13.7265625" style="153" customWidth="1"/>
    <col min="12799" max="12799" width="11.08984375" style="153" customWidth="1"/>
    <col min="12800" max="12800" width="12.6328125" style="153" customWidth="1"/>
    <col min="12801" max="12801" width="9.6328125" style="153" bestFit="1" customWidth="1"/>
    <col min="12802" max="12802" width="5.453125" style="153" customWidth="1"/>
    <col min="12803" max="13048" width="9" style="153"/>
    <col min="13049" max="13049" width="16.7265625" style="153" customWidth="1"/>
    <col min="13050" max="13054" width="13.7265625" style="153" customWidth="1"/>
    <col min="13055" max="13055" width="11.08984375" style="153" customWidth="1"/>
    <col min="13056" max="13056" width="12.6328125" style="153" customWidth="1"/>
    <col min="13057" max="13057" width="9.6328125" style="153" bestFit="1" customWidth="1"/>
    <col min="13058" max="13058" width="5.453125" style="153" customWidth="1"/>
    <col min="13059" max="13304" width="9" style="153"/>
    <col min="13305" max="13305" width="16.7265625" style="153" customWidth="1"/>
    <col min="13306" max="13310" width="13.7265625" style="153" customWidth="1"/>
    <col min="13311" max="13311" width="11.08984375" style="153" customWidth="1"/>
    <col min="13312" max="13312" width="12.6328125" style="153" customWidth="1"/>
    <col min="13313" max="13313" width="9.6328125" style="153" bestFit="1" customWidth="1"/>
    <col min="13314" max="13314" width="5.453125" style="153" customWidth="1"/>
    <col min="13315" max="13560" width="9" style="153"/>
    <col min="13561" max="13561" width="16.7265625" style="153" customWidth="1"/>
    <col min="13562" max="13566" width="13.7265625" style="153" customWidth="1"/>
    <col min="13567" max="13567" width="11.08984375" style="153" customWidth="1"/>
    <col min="13568" max="13568" width="12.6328125" style="153" customWidth="1"/>
    <col min="13569" max="13569" width="9.6328125" style="153" bestFit="1" customWidth="1"/>
    <col min="13570" max="13570" width="5.453125" style="153" customWidth="1"/>
    <col min="13571" max="13816" width="9" style="153"/>
    <col min="13817" max="13817" width="16.7265625" style="153" customWidth="1"/>
    <col min="13818" max="13822" width="13.7265625" style="153" customWidth="1"/>
    <col min="13823" max="13823" width="11.08984375" style="153" customWidth="1"/>
    <col min="13824" max="13824" width="12.6328125" style="153" customWidth="1"/>
    <col min="13825" max="13825" width="9.6328125" style="153" bestFit="1" customWidth="1"/>
    <col min="13826" max="13826" width="5.453125" style="153" customWidth="1"/>
    <col min="13827" max="14072" width="9" style="153"/>
    <col min="14073" max="14073" width="16.7265625" style="153" customWidth="1"/>
    <col min="14074" max="14078" width="13.7265625" style="153" customWidth="1"/>
    <col min="14079" max="14079" width="11.08984375" style="153" customWidth="1"/>
    <col min="14080" max="14080" width="12.6328125" style="153" customWidth="1"/>
    <col min="14081" max="14081" width="9.6328125" style="153" bestFit="1" customWidth="1"/>
    <col min="14082" max="14082" width="5.453125" style="153" customWidth="1"/>
    <col min="14083" max="14328" width="9" style="153"/>
    <col min="14329" max="14329" width="16.7265625" style="153" customWidth="1"/>
    <col min="14330" max="14334" width="13.7265625" style="153" customWidth="1"/>
    <col min="14335" max="14335" width="11.08984375" style="153" customWidth="1"/>
    <col min="14336" max="14336" width="12.6328125" style="153" customWidth="1"/>
    <col min="14337" max="14337" width="9.6328125" style="153" bestFit="1" customWidth="1"/>
    <col min="14338" max="14338" width="5.453125" style="153" customWidth="1"/>
    <col min="14339" max="14584" width="9" style="153"/>
    <col min="14585" max="14585" width="16.7265625" style="153" customWidth="1"/>
    <col min="14586" max="14590" width="13.7265625" style="153" customWidth="1"/>
    <col min="14591" max="14591" width="11.08984375" style="153" customWidth="1"/>
    <col min="14592" max="14592" width="12.6328125" style="153" customWidth="1"/>
    <col min="14593" max="14593" width="9.6328125" style="153" bestFit="1" customWidth="1"/>
    <col min="14594" max="14594" width="5.453125" style="153" customWidth="1"/>
    <col min="14595" max="14840" width="9" style="153"/>
    <col min="14841" max="14841" width="16.7265625" style="153" customWidth="1"/>
    <col min="14842" max="14846" width="13.7265625" style="153" customWidth="1"/>
    <col min="14847" max="14847" width="11.08984375" style="153" customWidth="1"/>
    <col min="14848" max="14848" width="12.6328125" style="153" customWidth="1"/>
    <col min="14849" max="14849" width="9.6328125" style="153" bestFit="1" customWidth="1"/>
    <col min="14850" max="14850" width="5.453125" style="153" customWidth="1"/>
    <col min="14851" max="15096" width="9" style="153"/>
    <col min="15097" max="15097" width="16.7265625" style="153" customWidth="1"/>
    <col min="15098" max="15102" width="13.7265625" style="153" customWidth="1"/>
    <col min="15103" max="15103" width="11.08984375" style="153" customWidth="1"/>
    <col min="15104" max="15104" width="12.6328125" style="153" customWidth="1"/>
    <col min="15105" max="15105" width="9.6328125" style="153" bestFit="1" customWidth="1"/>
    <col min="15106" max="15106" width="5.453125" style="153" customWidth="1"/>
    <col min="15107" max="15352" width="9" style="153"/>
    <col min="15353" max="15353" width="16.7265625" style="153" customWidth="1"/>
    <col min="15354" max="15358" width="13.7265625" style="153" customWidth="1"/>
    <col min="15359" max="15359" width="11.08984375" style="153" customWidth="1"/>
    <col min="15360" max="15360" width="12.6328125" style="153" customWidth="1"/>
    <col min="15361" max="15361" width="9.6328125" style="153" bestFit="1" customWidth="1"/>
    <col min="15362" max="15362" width="5.453125" style="153" customWidth="1"/>
    <col min="15363" max="15608" width="9" style="153"/>
    <col min="15609" max="15609" width="16.7265625" style="153" customWidth="1"/>
    <col min="15610" max="15614" width="13.7265625" style="153" customWidth="1"/>
    <col min="15615" max="15615" width="11.08984375" style="153" customWidth="1"/>
    <col min="15616" max="15616" width="12.6328125" style="153" customWidth="1"/>
    <col min="15617" max="15617" width="9.6328125" style="153" bestFit="1" customWidth="1"/>
    <col min="15618" max="15618" width="5.453125" style="153" customWidth="1"/>
    <col min="15619" max="15864" width="9" style="153"/>
    <col min="15865" max="15865" width="16.7265625" style="153" customWidth="1"/>
    <col min="15866" max="15870" width="13.7265625" style="153" customWidth="1"/>
    <col min="15871" max="15871" width="11.08984375" style="153" customWidth="1"/>
    <col min="15872" max="15872" width="12.6328125" style="153" customWidth="1"/>
    <col min="15873" max="15873" width="9.6328125" style="153" bestFit="1" customWidth="1"/>
    <col min="15874" max="15874" width="5.453125" style="153" customWidth="1"/>
    <col min="15875" max="16120" width="9" style="153"/>
    <col min="16121" max="16121" width="16.7265625" style="153" customWidth="1"/>
    <col min="16122" max="16126" width="13.7265625" style="153" customWidth="1"/>
    <col min="16127" max="16127" width="11.08984375" style="153" customWidth="1"/>
    <col min="16128" max="16128" width="12.6328125" style="153" customWidth="1"/>
    <col min="16129" max="16129" width="9.6328125" style="153" bestFit="1" customWidth="1"/>
    <col min="16130" max="16130" width="5.453125" style="153" customWidth="1"/>
    <col min="16131" max="16384" width="9" style="153"/>
  </cols>
  <sheetData>
    <row r="1" spans="1:7" ht="24" customHeight="1" thickBot="1">
      <c r="A1" s="428" t="s">
        <v>273</v>
      </c>
      <c r="B1" s="151"/>
      <c r="C1" s="151"/>
      <c r="D1" s="152"/>
      <c r="F1" s="543" t="s">
        <v>274</v>
      </c>
      <c r="G1" s="431"/>
    </row>
    <row r="2" spans="1:7" ht="13.5" customHeight="1">
      <c r="A2" s="937" t="s">
        <v>87</v>
      </c>
      <c r="B2" s="940" t="s">
        <v>275</v>
      </c>
      <c r="C2" s="941"/>
      <c r="D2" s="941"/>
      <c r="E2" s="941"/>
      <c r="F2" s="942"/>
    </row>
    <row r="3" spans="1:7" ht="13.5" customHeight="1">
      <c r="A3" s="938"/>
      <c r="B3" s="943" t="s">
        <v>276</v>
      </c>
      <c r="C3" s="946" t="s">
        <v>277</v>
      </c>
      <c r="D3" s="946" t="s">
        <v>278</v>
      </c>
      <c r="E3" s="946" t="s">
        <v>279</v>
      </c>
      <c r="F3" s="949" t="s">
        <v>280</v>
      </c>
    </row>
    <row r="4" spans="1:7" ht="13.5" customHeight="1">
      <c r="A4" s="938"/>
      <c r="B4" s="944"/>
      <c r="C4" s="947"/>
      <c r="D4" s="947"/>
      <c r="E4" s="947"/>
      <c r="F4" s="950"/>
    </row>
    <row r="5" spans="1:7" ht="15" customHeight="1" thickBot="1">
      <c r="A5" s="939"/>
      <c r="B5" s="945"/>
      <c r="C5" s="948"/>
      <c r="D5" s="948"/>
      <c r="E5" s="948"/>
      <c r="F5" s="951"/>
    </row>
    <row r="6" spans="1:7" s="154" customFormat="1" ht="19.5" customHeight="1" thickBot="1">
      <c r="A6" s="414" t="s">
        <v>281</v>
      </c>
      <c r="B6" s="544">
        <f>SUM(B7:B74)</f>
        <v>276547.59999999998</v>
      </c>
      <c r="C6" s="545">
        <v>72373</v>
      </c>
      <c r="D6" s="545">
        <v>74628</v>
      </c>
      <c r="E6" s="545">
        <v>164343.5</v>
      </c>
      <c r="F6" s="338">
        <f>SUM(F7:F74)</f>
        <v>37256.6</v>
      </c>
    </row>
    <row r="7" spans="1:7" s="154" customFormat="1" ht="19.5" customHeight="1">
      <c r="A7" s="415" t="s">
        <v>22</v>
      </c>
      <c r="B7" s="155">
        <v>21749</v>
      </c>
      <c r="C7" s="156">
        <v>11698</v>
      </c>
      <c r="D7" s="157">
        <v>11589</v>
      </c>
      <c r="E7" s="157">
        <v>10051</v>
      </c>
      <c r="F7" s="158">
        <v>0</v>
      </c>
    </row>
    <row r="8" spans="1:7" s="154" customFormat="1" ht="19.5" customHeight="1">
      <c r="A8" s="416" t="s">
        <v>23</v>
      </c>
      <c r="B8" s="546">
        <v>10913</v>
      </c>
      <c r="C8" s="547">
        <v>3218.5</v>
      </c>
      <c r="D8" s="164">
        <v>3219</v>
      </c>
      <c r="E8" s="164">
        <v>7694.5</v>
      </c>
      <c r="F8" s="159">
        <v>0</v>
      </c>
    </row>
    <row r="9" spans="1:7" s="154" customFormat="1" ht="19.5" customHeight="1">
      <c r="A9" s="417" t="s">
        <v>24</v>
      </c>
      <c r="B9" s="548">
        <v>15988</v>
      </c>
      <c r="C9" s="549">
        <v>2638</v>
      </c>
      <c r="D9" s="549">
        <v>2638</v>
      </c>
      <c r="E9" s="549">
        <v>13350</v>
      </c>
      <c r="F9" s="550">
        <v>0</v>
      </c>
    </row>
    <row r="10" spans="1:7" s="154" customFormat="1" ht="19.5" customHeight="1">
      <c r="A10" s="417" t="s">
        <v>25</v>
      </c>
      <c r="B10" s="162">
        <v>6195</v>
      </c>
      <c r="C10" s="163">
        <v>5467</v>
      </c>
      <c r="D10" s="160">
        <v>5467</v>
      </c>
      <c r="E10" s="160">
        <v>728</v>
      </c>
      <c r="F10" s="161">
        <v>0</v>
      </c>
    </row>
    <row r="11" spans="1:7" s="154" customFormat="1" ht="19.5" customHeight="1">
      <c r="A11" s="417" t="s">
        <v>26</v>
      </c>
      <c r="B11" s="162">
        <v>6749</v>
      </c>
      <c r="C11" s="163">
        <v>1168</v>
      </c>
      <c r="D11" s="160">
        <v>1167</v>
      </c>
      <c r="E11" s="160">
        <v>5581</v>
      </c>
      <c r="F11" s="161">
        <v>0</v>
      </c>
    </row>
    <row r="12" spans="1:7" s="154" customFormat="1" ht="19.5" customHeight="1">
      <c r="A12" s="417" t="s">
        <v>27</v>
      </c>
      <c r="B12" s="162">
        <v>6635</v>
      </c>
      <c r="C12" s="163">
        <v>0</v>
      </c>
      <c r="D12" s="160">
        <v>826</v>
      </c>
      <c r="E12" s="160">
        <v>0</v>
      </c>
      <c r="F12" s="161">
        <v>5809</v>
      </c>
    </row>
    <row r="13" spans="1:7" s="154" customFormat="1" ht="19.5" customHeight="1">
      <c r="A13" s="417" t="s">
        <v>28</v>
      </c>
      <c r="B13" s="162">
        <v>7211</v>
      </c>
      <c r="C13" s="163">
        <v>2840</v>
      </c>
      <c r="D13" s="160">
        <v>2829</v>
      </c>
      <c r="E13" s="160">
        <v>4370.8999999999996</v>
      </c>
      <c r="F13" s="161">
        <v>0</v>
      </c>
    </row>
    <row r="14" spans="1:7" s="154" customFormat="1" ht="19.5" customHeight="1">
      <c r="A14" s="417" t="s">
        <v>29</v>
      </c>
      <c r="B14" s="162">
        <v>5012</v>
      </c>
      <c r="C14" s="163">
        <v>1144</v>
      </c>
      <c r="D14" s="160">
        <v>1144</v>
      </c>
      <c r="E14" s="160">
        <v>3868</v>
      </c>
      <c r="F14" s="161">
        <v>0</v>
      </c>
    </row>
    <row r="15" spans="1:7" s="154" customFormat="1" ht="19.5" customHeight="1">
      <c r="A15" s="417" t="s">
        <v>282</v>
      </c>
      <c r="B15" s="548">
        <f>11247+2100</f>
        <v>13347</v>
      </c>
      <c r="C15" s="549">
        <v>1404</v>
      </c>
      <c r="D15" s="549">
        <v>1404</v>
      </c>
      <c r="E15" s="549">
        <v>9843</v>
      </c>
      <c r="F15" s="550">
        <v>2100</v>
      </c>
    </row>
    <row r="16" spans="1:7" s="154" customFormat="1" ht="19.5" customHeight="1">
      <c r="A16" s="417" t="s">
        <v>31</v>
      </c>
      <c r="B16" s="162">
        <f>3672+3706</f>
        <v>7378</v>
      </c>
      <c r="C16" s="163">
        <v>1157</v>
      </c>
      <c r="D16" s="160">
        <v>1520</v>
      </c>
      <c r="E16" s="160">
        <v>2515</v>
      </c>
      <c r="F16" s="161">
        <v>3347</v>
      </c>
    </row>
    <row r="17" spans="1:6" s="154" customFormat="1" ht="19.5" customHeight="1">
      <c r="A17" s="417" t="s">
        <v>32</v>
      </c>
      <c r="B17" s="162">
        <v>6533</v>
      </c>
      <c r="C17" s="163">
        <v>1113</v>
      </c>
      <c r="D17" s="160">
        <v>1033</v>
      </c>
      <c r="E17" s="160">
        <v>5420</v>
      </c>
      <c r="F17" s="161">
        <v>0</v>
      </c>
    </row>
    <row r="18" spans="1:6" s="154" customFormat="1" ht="19.5" customHeight="1">
      <c r="A18" s="417" t="s">
        <v>33</v>
      </c>
      <c r="B18" s="162">
        <v>6600</v>
      </c>
      <c r="C18" s="163">
        <v>2261</v>
      </c>
      <c r="D18" s="160">
        <v>2261</v>
      </c>
      <c r="E18" s="160">
        <v>4339</v>
      </c>
      <c r="F18" s="161">
        <v>0</v>
      </c>
    </row>
    <row r="19" spans="1:6" s="154" customFormat="1" ht="19.5" customHeight="1">
      <c r="A19" s="417" t="s">
        <v>34</v>
      </c>
      <c r="B19" s="162">
        <v>4899</v>
      </c>
      <c r="C19" s="163">
        <v>1461.7</v>
      </c>
      <c r="D19" s="160">
        <v>1462</v>
      </c>
      <c r="E19" s="160">
        <v>3437.3</v>
      </c>
      <c r="F19" s="161">
        <v>0</v>
      </c>
    </row>
    <row r="20" spans="1:6" s="154" customFormat="1" ht="19.5" customHeight="1">
      <c r="A20" s="417" t="s">
        <v>35</v>
      </c>
      <c r="B20" s="162">
        <v>5864</v>
      </c>
      <c r="C20" s="163">
        <v>813</v>
      </c>
      <c r="D20" s="160">
        <v>807</v>
      </c>
      <c r="E20" s="160">
        <v>5050.6000000000004</v>
      </c>
      <c r="F20" s="161">
        <v>0</v>
      </c>
    </row>
    <row r="21" spans="1:6" s="154" customFormat="1" ht="19.5" customHeight="1">
      <c r="A21" s="417" t="s">
        <v>36</v>
      </c>
      <c r="B21" s="162">
        <v>6744</v>
      </c>
      <c r="C21" s="163">
        <v>1548.7</v>
      </c>
      <c r="D21" s="160">
        <v>1547</v>
      </c>
      <c r="E21" s="160">
        <v>5195.3</v>
      </c>
      <c r="F21" s="161">
        <v>0</v>
      </c>
    </row>
    <row r="22" spans="1:6" s="154" customFormat="1" ht="19.5" customHeight="1">
      <c r="A22" s="417" t="s">
        <v>37</v>
      </c>
      <c r="B22" s="162">
        <f>10911.6+1582</f>
        <v>12493.6</v>
      </c>
      <c r="C22" s="163">
        <v>1749</v>
      </c>
      <c r="D22" s="160">
        <v>1931</v>
      </c>
      <c r="E22" s="160">
        <v>9163</v>
      </c>
      <c r="F22" s="161">
        <v>1399</v>
      </c>
    </row>
    <row r="23" spans="1:6" s="154" customFormat="1" ht="19.5" customHeight="1">
      <c r="A23" s="417" t="s">
        <v>38</v>
      </c>
      <c r="B23" s="162">
        <v>4551</v>
      </c>
      <c r="C23" s="163">
        <v>2528</v>
      </c>
      <c r="D23" s="160">
        <v>2502</v>
      </c>
      <c r="E23" s="160">
        <v>2023</v>
      </c>
      <c r="F23" s="161">
        <v>0</v>
      </c>
    </row>
    <row r="24" spans="1:6" s="154" customFormat="1" ht="19.5" customHeight="1">
      <c r="A24" s="417" t="s">
        <v>39</v>
      </c>
      <c r="B24" s="162">
        <v>2746</v>
      </c>
      <c r="C24" s="163">
        <v>2502</v>
      </c>
      <c r="D24" s="160">
        <v>2502</v>
      </c>
      <c r="E24" s="160">
        <v>243.9</v>
      </c>
      <c r="F24" s="161">
        <v>0</v>
      </c>
    </row>
    <row r="25" spans="1:6" s="154" customFormat="1" ht="19.5" customHeight="1">
      <c r="A25" s="417" t="s">
        <v>40</v>
      </c>
      <c r="B25" s="162">
        <v>6024</v>
      </c>
      <c r="C25" s="163">
        <v>2869</v>
      </c>
      <c r="D25" s="160">
        <v>2869.4</v>
      </c>
      <c r="E25" s="160">
        <v>3155</v>
      </c>
      <c r="F25" s="161">
        <v>0</v>
      </c>
    </row>
    <row r="26" spans="1:6" s="154" customFormat="1" ht="19.5" customHeight="1">
      <c r="A26" s="417" t="s">
        <v>41</v>
      </c>
      <c r="B26" s="162">
        <v>511</v>
      </c>
      <c r="C26" s="163">
        <v>511</v>
      </c>
      <c r="D26" s="160">
        <v>511</v>
      </c>
      <c r="E26" s="160">
        <v>0</v>
      </c>
      <c r="F26" s="161">
        <v>0</v>
      </c>
    </row>
    <row r="27" spans="1:6" s="154" customFormat="1" ht="19.5" customHeight="1">
      <c r="A27" s="417" t="s">
        <v>42</v>
      </c>
      <c r="B27" s="162">
        <v>1819</v>
      </c>
      <c r="C27" s="163">
        <v>1337</v>
      </c>
      <c r="D27" s="160">
        <v>1290</v>
      </c>
      <c r="E27" s="160">
        <v>482</v>
      </c>
      <c r="F27" s="161">
        <v>0</v>
      </c>
    </row>
    <row r="28" spans="1:6" s="154" customFormat="1" ht="19.5" customHeight="1">
      <c r="A28" s="417" t="s">
        <v>43</v>
      </c>
      <c r="B28" s="162">
        <v>4469</v>
      </c>
      <c r="C28" s="163">
        <v>1568</v>
      </c>
      <c r="D28" s="160">
        <v>1568.4</v>
      </c>
      <c r="E28" s="160">
        <v>2901</v>
      </c>
      <c r="F28" s="161">
        <v>0</v>
      </c>
    </row>
    <row r="29" spans="1:6" s="154" customFormat="1" ht="19.5" customHeight="1">
      <c r="A29" s="417" t="s">
        <v>44</v>
      </c>
      <c r="B29" s="162">
        <v>1834</v>
      </c>
      <c r="C29" s="163">
        <v>1078</v>
      </c>
      <c r="D29" s="160">
        <v>1077</v>
      </c>
      <c r="E29" s="160">
        <v>756</v>
      </c>
      <c r="F29" s="161">
        <v>0</v>
      </c>
    </row>
    <row r="30" spans="1:6" s="154" customFormat="1" ht="19.5" customHeight="1">
      <c r="A30" s="417" t="s">
        <v>45</v>
      </c>
      <c r="B30" s="162">
        <v>905</v>
      </c>
      <c r="C30" s="163">
        <v>641</v>
      </c>
      <c r="D30" s="160">
        <v>641</v>
      </c>
      <c r="E30" s="160">
        <v>264</v>
      </c>
      <c r="F30" s="161">
        <v>0</v>
      </c>
    </row>
    <row r="31" spans="1:6" s="154" customFormat="1" ht="19.5" customHeight="1">
      <c r="A31" s="417" t="s">
        <v>46</v>
      </c>
      <c r="B31" s="162">
        <v>1104</v>
      </c>
      <c r="C31" s="163">
        <v>782.6</v>
      </c>
      <c r="D31" s="160">
        <v>783</v>
      </c>
      <c r="E31" s="160">
        <v>321.39999999999998</v>
      </c>
      <c r="F31" s="161">
        <v>0</v>
      </c>
    </row>
    <row r="32" spans="1:6" s="154" customFormat="1" ht="19.5" customHeight="1">
      <c r="A32" s="417" t="s">
        <v>47</v>
      </c>
      <c r="B32" s="162">
        <v>2278</v>
      </c>
      <c r="C32" s="163">
        <v>1382.6</v>
      </c>
      <c r="D32" s="160">
        <v>1382</v>
      </c>
      <c r="E32" s="160">
        <v>895.4</v>
      </c>
      <c r="F32" s="161">
        <v>0</v>
      </c>
    </row>
    <row r="33" spans="1:6" s="154" customFormat="1" ht="19.5" customHeight="1">
      <c r="A33" s="417" t="s">
        <v>48</v>
      </c>
      <c r="B33" s="162">
        <v>2535</v>
      </c>
      <c r="C33" s="163">
        <v>825.7</v>
      </c>
      <c r="D33" s="160">
        <v>825.7</v>
      </c>
      <c r="E33" s="160">
        <v>1709.3</v>
      </c>
      <c r="F33" s="161">
        <v>0</v>
      </c>
    </row>
    <row r="34" spans="1:6" s="154" customFormat="1" ht="19.5" customHeight="1">
      <c r="A34" s="417" t="s">
        <v>283</v>
      </c>
      <c r="B34" s="162">
        <v>8241</v>
      </c>
      <c r="C34" s="163">
        <v>1970</v>
      </c>
      <c r="D34" s="160">
        <v>1968.7</v>
      </c>
      <c r="E34" s="160">
        <v>6271</v>
      </c>
      <c r="F34" s="161">
        <v>0</v>
      </c>
    </row>
    <row r="35" spans="1:6" s="154" customFormat="1" ht="19.5" customHeight="1">
      <c r="A35" s="417" t="s">
        <v>50</v>
      </c>
      <c r="B35" s="162">
        <v>1982</v>
      </c>
      <c r="C35" s="163">
        <v>721</v>
      </c>
      <c r="D35" s="160">
        <v>720.6</v>
      </c>
      <c r="E35" s="160">
        <v>1261</v>
      </c>
      <c r="F35" s="161">
        <v>0</v>
      </c>
    </row>
    <row r="36" spans="1:6" s="154" customFormat="1" ht="19.5" customHeight="1">
      <c r="A36" s="417" t="s">
        <v>51</v>
      </c>
      <c r="B36" s="162">
        <v>1802</v>
      </c>
      <c r="C36" s="163">
        <v>1307.8</v>
      </c>
      <c r="D36" s="160">
        <v>1305.9000000000001</v>
      </c>
      <c r="E36" s="160">
        <v>494.2</v>
      </c>
      <c r="F36" s="161">
        <v>0</v>
      </c>
    </row>
    <row r="37" spans="1:6" s="154" customFormat="1" ht="19.5" customHeight="1">
      <c r="A37" s="417" t="s">
        <v>52</v>
      </c>
      <c r="B37" s="551">
        <v>1977</v>
      </c>
      <c r="C37" s="552">
        <v>849</v>
      </c>
      <c r="D37" s="160">
        <v>849.1</v>
      </c>
      <c r="E37" s="160">
        <v>1127.9000000000001</v>
      </c>
      <c r="F37" s="161">
        <v>0</v>
      </c>
    </row>
    <row r="38" spans="1:6" s="154" customFormat="1" ht="19.5" customHeight="1">
      <c r="A38" s="416" t="s">
        <v>53</v>
      </c>
      <c r="B38" s="553">
        <v>3013</v>
      </c>
      <c r="C38" s="164">
        <v>1509</v>
      </c>
      <c r="D38" s="164">
        <v>1473</v>
      </c>
      <c r="E38" s="164">
        <v>1504</v>
      </c>
      <c r="F38" s="159">
        <v>0</v>
      </c>
    </row>
    <row r="39" spans="1:6" s="154" customFormat="1" ht="19.5" customHeight="1">
      <c r="A39" s="417" t="s">
        <v>54</v>
      </c>
      <c r="B39" s="554">
        <v>2727</v>
      </c>
      <c r="C39" s="555">
        <v>634</v>
      </c>
      <c r="D39" s="160">
        <v>634.29999999999995</v>
      </c>
      <c r="E39" s="160">
        <v>2093</v>
      </c>
      <c r="F39" s="161">
        <v>0</v>
      </c>
    </row>
    <row r="40" spans="1:6" s="154" customFormat="1" ht="19.5" customHeight="1">
      <c r="A40" s="416" t="s">
        <v>55</v>
      </c>
      <c r="B40" s="546">
        <v>4097</v>
      </c>
      <c r="C40" s="547">
        <v>1068.5</v>
      </c>
      <c r="D40" s="164">
        <v>1068.5</v>
      </c>
      <c r="E40" s="164">
        <v>3028.5</v>
      </c>
      <c r="F40" s="161">
        <v>0</v>
      </c>
    </row>
    <row r="41" spans="1:6" s="154" customFormat="1" ht="19.5" customHeight="1">
      <c r="A41" s="417" t="s">
        <v>56</v>
      </c>
      <c r="B41" s="162">
        <v>3393</v>
      </c>
      <c r="C41" s="163">
        <v>573.9</v>
      </c>
      <c r="D41" s="160">
        <v>573.9</v>
      </c>
      <c r="E41" s="160">
        <v>2819.1</v>
      </c>
      <c r="F41" s="161">
        <v>0</v>
      </c>
    </row>
    <row r="42" spans="1:6" s="154" customFormat="1" ht="19.5" customHeight="1">
      <c r="A42" s="417" t="s">
        <v>57</v>
      </c>
      <c r="B42" s="162">
        <v>1773</v>
      </c>
      <c r="C42" s="163">
        <v>847</v>
      </c>
      <c r="D42" s="160">
        <v>847</v>
      </c>
      <c r="E42" s="160">
        <v>926</v>
      </c>
      <c r="F42" s="161">
        <v>0</v>
      </c>
    </row>
    <row r="43" spans="1:6" s="154" customFormat="1" ht="19.5" customHeight="1">
      <c r="A43" s="417" t="s">
        <v>58</v>
      </c>
      <c r="B43" s="551">
        <v>4748</v>
      </c>
      <c r="C43" s="556">
        <v>676</v>
      </c>
      <c r="D43" s="160">
        <v>674</v>
      </c>
      <c r="E43" s="160">
        <v>4072</v>
      </c>
      <c r="F43" s="161">
        <v>0</v>
      </c>
    </row>
    <row r="44" spans="1:6" s="154" customFormat="1" ht="19.5" customHeight="1">
      <c r="A44" s="417" t="s">
        <v>59</v>
      </c>
      <c r="B44" s="546">
        <v>3166</v>
      </c>
      <c r="C44" s="547">
        <v>748.7</v>
      </c>
      <c r="D44" s="160">
        <v>749</v>
      </c>
      <c r="E44" s="160">
        <v>2417.3000000000002</v>
      </c>
      <c r="F44" s="161">
        <v>0</v>
      </c>
    </row>
    <row r="45" spans="1:6" s="154" customFormat="1" ht="19.5" customHeight="1">
      <c r="A45" s="417" t="s">
        <v>60</v>
      </c>
      <c r="B45" s="554">
        <v>1464</v>
      </c>
      <c r="C45" s="555">
        <v>888</v>
      </c>
      <c r="D45" s="160">
        <v>888</v>
      </c>
      <c r="E45" s="160">
        <v>575.6</v>
      </c>
      <c r="F45" s="161">
        <v>0</v>
      </c>
    </row>
    <row r="46" spans="1:6" s="154" customFormat="1" ht="19.5" customHeight="1">
      <c r="A46" s="418" t="s">
        <v>61</v>
      </c>
      <c r="B46" s="554">
        <v>2488</v>
      </c>
      <c r="C46" s="557">
        <v>545</v>
      </c>
      <c r="D46" s="160">
        <v>544.70000000000005</v>
      </c>
      <c r="E46" s="160">
        <v>1943</v>
      </c>
      <c r="F46" s="161">
        <v>0</v>
      </c>
    </row>
    <row r="47" spans="1:6" s="154" customFormat="1" ht="19.5" customHeight="1">
      <c r="A47" s="416" t="s">
        <v>62</v>
      </c>
      <c r="B47" s="558">
        <v>1479</v>
      </c>
      <c r="C47" s="559">
        <v>569</v>
      </c>
      <c r="D47" s="164">
        <v>569.29999999999995</v>
      </c>
      <c r="E47" s="164">
        <v>910</v>
      </c>
      <c r="F47" s="159">
        <v>0</v>
      </c>
    </row>
    <row r="48" spans="1:6" s="154" customFormat="1" ht="19.5" customHeight="1">
      <c r="A48" s="416" t="s">
        <v>63</v>
      </c>
      <c r="B48" s="546">
        <v>1533</v>
      </c>
      <c r="C48" s="547">
        <v>299</v>
      </c>
      <c r="D48" s="164">
        <v>298.60000000000002</v>
      </c>
      <c r="E48" s="164">
        <v>1234</v>
      </c>
      <c r="F48" s="159">
        <v>0</v>
      </c>
    </row>
    <row r="49" spans="1:6" s="154" customFormat="1" ht="19.5" customHeight="1">
      <c r="A49" s="419" t="s">
        <v>64</v>
      </c>
      <c r="B49" s="162">
        <v>3407</v>
      </c>
      <c r="C49" s="163">
        <v>363</v>
      </c>
      <c r="D49" s="166">
        <v>363.4</v>
      </c>
      <c r="E49" s="166">
        <v>3043.6</v>
      </c>
      <c r="F49" s="167">
        <v>0</v>
      </c>
    </row>
    <row r="50" spans="1:6" s="154" customFormat="1" ht="19.5" customHeight="1" thickBot="1">
      <c r="A50" s="420" t="s">
        <v>65</v>
      </c>
      <c r="B50" s="560">
        <v>1554</v>
      </c>
      <c r="C50" s="561">
        <v>170</v>
      </c>
      <c r="D50" s="168">
        <v>170.2</v>
      </c>
      <c r="E50" s="168">
        <v>1384</v>
      </c>
      <c r="F50" s="169">
        <v>0</v>
      </c>
    </row>
    <row r="51" spans="1:6" s="154" customFormat="1" ht="19.5" customHeight="1" thickBot="1">
      <c r="A51" s="421"/>
      <c r="B51" s="562"/>
      <c r="C51" s="562"/>
      <c r="D51" s="339"/>
      <c r="E51" s="339"/>
      <c r="F51" s="339"/>
    </row>
    <row r="52" spans="1:6" ht="13.5" customHeight="1">
      <c r="A52" s="937" t="s">
        <v>87</v>
      </c>
      <c r="B52" s="940" t="s">
        <v>275</v>
      </c>
      <c r="C52" s="941"/>
      <c r="D52" s="941"/>
      <c r="E52" s="941"/>
      <c r="F52" s="942"/>
    </row>
    <row r="53" spans="1:6" ht="13.5" customHeight="1">
      <c r="A53" s="938"/>
      <c r="B53" s="943" t="s">
        <v>276</v>
      </c>
      <c r="C53" s="946" t="s">
        <v>277</v>
      </c>
      <c r="D53" s="946" t="s">
        <v>278</v>
      </c>
      <c r="E53" s="946" t="s">
        <v>279</v>
      </c>
      <c r="F53" s="949" t="s">
        <v>280</v>
      </c>
    </row>
    <row r="54" spans="1:6" ht="13.5" customHeight="1">
      <c r="A54" s="938"/>
      <c r="B54" s="944"/>
      <c r="C54" s="947"/>
      <c r="D54" s="947"/>
      <c r="E54" s="947"/>
      <c r="F54" s="950"/>
    </row>
    <row r="55" spans="1:6" ht="15" customHeight="1" thickBot="1">
      <c r="A55" s="939"/>
      <c r="B55" s="945"/>
      <c r="C55" s="948"/>
      <c r="D55" s="948"/>
      <c r="E55" s="948"/>
      <c r="F55" s="951"/>
    </row>
    <row r="56" spans="1:6" s="154" customFormat="1" ht="19.5" customHeight="1">
      <c r="A56" s="417" t="s">
        <v>66</v>
      </c>
      <c r="B56" s="551">
        <v>2971</v>
      </c>
      <c r="C56" s="552">
        <v>242.5</v>
      </c>
      <c r="D56" s="160">
        <v>242.5</v>
      </c>
      <c r="E56" s="160">
        <v>2728.5</v>
      </c>
      <c r="F56" s="161">
        <v>0</v>
      </c>
    </row>
    <row r="57" spans="1:6" s="154" customFormat="1" ht="19.5" customHeight="1">
      <c r="A57" s="416" t="s">
        <v>67</v>
      </c>
      <c r="B57" s="546">
        <v>2985</v>
      </c>
      <c r="C57" s="547">
        <v>340</v>
      </c>
      <c r="D57" s="164">
        <v>340</v>
      </c>
      <c r="E57" s="164">
        <v>2645</v>
      </c>
      <c r="F57" s="159">
        <v>0</v>
      </c>
    </row>
    <row r="58" spans="1:6" s="154" customFormat="1" ht="19.5" customHeight="1">
      <c r="A58" s="417" t="s">
        <v>68</v>
      </c>
      <c r="B58" s="162">
        <v>6036</v>
      </c>
      <c r="C58" s="163">
        <v>553</v>
      </c>
      <c r="D58" s="160">
        <v>553.4</v>
      </c>
      <c r="E58" s="160">
        <v>5482.6</v>
      </c>
      <c r="F58" s="161">
        <v>0</v>
      </c>
    </row>
    <row r="59" spans="1:6" s="154" customFormat="1" ht="19.5" customHeight="1">
      <c r="A59" s="417" t="s">
        <v>69</v>
      </c>
      <c r="B59" s="162">
        <v>4163</v>
      </c>
      <c r="C59" s="163">
        <v>315.5</v>
      </c>
      <c r="D59" s="160">
        <v>316</v>
      </c>
      <c r="E59" s="160">
        <v>3847.5</v>
      </c>
      <c r="F59" s="161">
        <v>0</v>
      </c>
    </row>
    <row r="60" spans="1:6" s="154" customFormat="1" ht="19.5" customHeight="1">
      <c r="A60" s="417" t="s">
        <v>70</v>
      </c>
      <c r="B60" s="162">
        <v>3863</v>
      </c>
      <c r="C60" s="163">
        <v>187</v>
      </c>
      <c r="D60" s="160">
        <v>186.7</v>
      </c>
      <c r="E60" s="160">
        <v>3676</v>
      </c>
      <c r="F60" s="161">
        <v>0</v>
      </c>
    </row>
    <row r="61" spans="1:6" s="154" customFormat="1" ht="19.5" customHeight="1">
      <c r="A61" s="417" t="s">
        <v>71</v>
      </c>
      <c r="B61" s="551">
        <v>2573</v>
      </c>
      <c r="C61" s="552">
        <v>193.9</v>
      </c>
      <c r="D61" s="160">
        <v>193.9</v>
      </c>
      <c r="E61" s="160">
        <v>2379.1</v>
      </c>
      <c r="F61" s="161">
        <v>0</v>
      </c>
    </row>
    <row r="62" spans="1:6" s="154" customFormat="1" ht="19.5" customHeight="1">
      <c r="A62" s="416" t="s">
        <v>72</v>
      </c>
      <c r="B62" s="546">
        <v>5590</v>
      </c>
      <c r="C62" s="547">
        <v>0</v>
      </c>
      <c r="D62" s="164">
        <v>0</v>
      </c>
      <c r="E62" s="164">
        <v>0</v>
      </c>
      <c r="F62" s="159">
        <v>5590</v>
      </c>
    </row>
    <row r="63" spans="1:6" s="154" customFormat="1" ht="19.5" customHeight="1">
      <c r="A63" s="417" t="s">
        <v>73</v>
      </c>
      <c r="B63" s="162">
        <v>789</v>
      </c>
      <c r="C63" s="163">
        <v>0</v>
      </c>
      <c r="D63" s="160">
        <v>63</v>
      </c>
      <c r="E63" s="160">
        <v>0</v>
      </c>
      <c r="F63" s="161">
        <v>726</v>
      </c>
    </row>
    <row r="64" spans="1:6" s="154" customFormat="1" ht="19.5" customHeight="1">
      <c r="A64" s="417" t="s">
        <v>74</v>
      </c>
      <c r="B64" s="162">
        <v>358</v>
      </c>
      <c r="C64" s="556">
        <v>0</v>
      </c>
      <c r="D64" s="160">
        <v>197.2</v>
      </c>
      <c r="E64" s="160">
        <v>0</v>
      </c>
      <c r="F64" s="161">
        <v>160.80000000000001</v>
      </c>
    </row>
    <row r="65" spans="1:6" s="154" customFormat="1" ht="19.5" customHeight="1">
      <c r="A65" s="417" t="s">
        <v>284</v>
      </c>
      <c r="B65" s="563">
        <v>0</v>
      </c>
      <c r="C65" s="562">
        <v>0</v>
      </c>
      <c r="D65" s="160">
        <v>0</v>
      </c>
      <c r="E65" s="160">
        <v>0</v>
      </c>
      <c r="F65" s="161">
        <v>0</v>
      </c>
    </row>
    <row r="66" spans="1:6" s="154" customFormat="1" ht="19.5" customHeight="1">
      <c r="A66" s="417" t="s">
        <v>76</v>
      </c>
      <c r="B66" s="162">
        <v>4068</v>
      </c>
      <c r="C66" s="160">
        <v>0</v>
      </c>
      <c r="D66" s="160">
        <v>0</v>
      </c>
      <c r="E66" s="160">
        <v>0</v>
      </c>
      <c r="F66" s="161">
        <v>4068</v>
      </c>
    </row>
    <row r="67" spans="1:6" s="154" customFormat="1" ht="19.5" customHeight="1">
      <c r="A67" s="417" t="s">
        <v>77</v>
      </c>
      <c r="B67" s="162">
        <v>0</v>
      </c>
      <c r="C67" s="163">
        <v>0</v>
      </c>
      <c r="D67" s="163">
        <v>0</v>
      </c>
      <c r="E67" s="163">
        <v>0</v>
      </c>
      <c r="F67" s="165">
        <v>0</v>
      </c>
    </row>
    <row r="68" spans="1:6" s="154" customFormat="1" ht="19.5" customHeight="1">
      <c r="A68" s="417" t="s">
        <v>78</v>
      </c>
      <c r="B68" s="162">
        <v>3348</v>
      </c>
      <c r="C68" s="163">
        <v>0</v>
      </c>
      <c r="D68" s="160">
        <v>0</v>
      </c>
      <c r="E68" s="160">
        <v>0</v>
      </c>
      <c r="F68" s="161">
        <v>3348</v>
      </c>
    </row>
    <row r="69" spans="1:6" s="154" customFormat="1" ht="19.5" customHeight="1">
      <c r="A69" s="417" t="s">
        <v>79</v>
      </c>
      <c r="B69" s="162">
        <v>2317</v>
      </c>
      <c r="C69" s="163">
        <v>0</v>
      </c>
      <c r="D69" s="160">
        <v>32.799999999999997</v>
      </c>
      <c r="E69" s="160">
        <v>0</v>
      </c>
      <c r="F69" s="161">
        <v>2284.1999999999998</v>
      </c>
    </row>
    <row r="70" spans="1:6" s="154" customFormat="1" ht="19.5" customHeight="1">
      <c r="A70" s="417" t="s">
        <v>80</v>
      </c>
      <c r="B70" s="162">
        <v>2921</v>
      </c>
      <c r="C70" s="163">
        <v>0</v>
      </c>
      <c r="D70" s="160">
        <v>373</v>
      </c>
      <c r="E70" s="160">
        <v>0</v>
      </c>
      <c r="F70" s="161">
        <v>2548</v>
      </c>
    </row>
    <row r="71" spans="1:6" s="154" customFormat="1" ht="19.5" customHeight="1">
      <c r="A71" s="417" t="s">
        <v>81</v>
      </c>
      <c r="B71" s="551">
        <v>6417</v>
      </c>
      <c r="C71" s="552">
        <v>0</v>
      </c>
      <c r="D71" s="160">
        <v>540.4</v>
      </c>
      <c r="E71" s="160">
        <v>0</v>
      </c>
      <c r="F71" s="161">
        <v>5876.6</v>
      </c>
    </row>
    <row r="72" spans="1:6" s="154" customFormat="1" ht="19.5" customHeight="1">
      <c r="A72" s="417" t="s">
        <v>82</v>
      </c>
      <c r="B72" s="564">
        <v>1595</v>
      </c>
      <c r="C72" s="160">
        <v>366</v>
      </c>
      <c r="D72" s="160">
        <v>366</v>
      </c>
      <c r="E72" s="160">
        <v>1229</v>
      </c>
      <c r="F72" s="161">
        <v>0</v>
      </c>
    </row>
    <row r="73" spans="1:6" ht="19.5" customHeight="1">
      <c r="A73" s="417" t="s">
        <v>83</v>
      </c>
      <c r="B73" s="162">
        <v>3003</v>
      </c>
      <c r="C73" s="163">
        <v>470</v>
      </c>
      <c r="D73" s="166">
        <v>470</v>
      </c>
      <c r="E73" s="166">
        <v>2533</v>
      </c>
      <c r="F73" s="167">
        <v>0</v>
      </c>
    </row>
    <row r="74" spans="1:6" ht="19.5" customHeight="1" thickBot="1">
      <c r="A74" s="422" t="s">
        <v>84</v>
      </c>
      <c r="B74" s="560">
        <v>1620</v>
      </c>
      <c r="C74" s="561">
        <v>261</v>
      </c>
      <c r="D74" s="168">
        <v>261.10000000000002</v>
      </c>
      <c r="E74" s="168">
        <v>1359</v>
      </c>
      <c r="F74" s="169">
        <v>0</v>
      </c>
    </row>
    <row r="75" spans="1:6" ht="9" customHeight="1">
      <c r="A75" s="335"/>
      <c r="B75" s="565"/>
      <c r="C75" s="565"/>
      <c r="D75" s="565"/>
      <c r="E75" s="565"/>
      <c r="F75" s="565"/>
    </row>
    <row r="76" spans="1:6" s="154" customFormat="1" ht="20" customHeight="1">
      <c r="A76" s="936" t="s">
        <v>664</v>
      </c>
      <c r="B76" s="936"/>
      <c r="C76" s="936"/>
      <c r="D76" s="936"/>
      <c r="E76" s="936"/>
      <c r="F76" s="936"/>
    </row>
    <row r="77" spans="1:6" s="154" customFormat="1" ht="20" customHeight="1">
      <c r="A77" s="336" t="s">
        <v>608</v>
      </c>
      <c r="B77" s="337"/>
      <c r="C77" s="337"/>
      <c r="D77" s="337"/>
      <c r="E77" s="337"/>
      <c r="F77" s="337"/>
    </row>
    <row r="78" spans="1:6" ht="29" customHeight="1"/>
    <row r="79" spans="1:6" ht="29" customHeight="1"/>
    <row r="80" spans="1:6" ht="29" customHeight="1"/>
    <row r="81" ht="29" customHeight="1"/>
    <row r="82" ht="29" customHeight="1"/>
    <row r="83" ht="29" customHeight="1"/>
    <row r="84" ht="29" customHeight="1"/>
    <row r="85" ht="29" customHeight="1"/>
    <row r="86" ht="29" customHeight="1"/>
    <row r="87" ht="29" customHeight="1"/>
    <row r="88" ht="29" customHeight="1"/>
    <row r="89" ht="29" customHeight="1"/>
    <row r="90" ht="29" customHeight="1"/>
    <row r="91"/>
    <row r="92"/>
    <row r="93"/>
  </sheetData>
  <mergeCells count="15">
    <mergeCell ref="A76:F76"/>
    <mergeCell ref="A2:A5"/>
    <mergeCell ref="B2:F2"/>
    <mergeCell ref="B3:B5"/>
    <mergeCell ref="C3:C5"/>
    <mergeCell ref="D3:D5"/>
    <mergeCell ref="E3:E5"/>
    <mergeCell ref="F3:F5"/>
    <mergeCell ref="A52:A55"/>
    <mergeCell ref="B52:F52"/>
    <mergeCell ref="B53:B55"/>
    <mergeCell ref="C53:C55"/>
    <mergeCell ref="D53:D55"/>
    <mergeCell ref="E53:E55"/>
    <mergeCell ref="F53:F55"/>
  </mergeCells>
  <phoneticPr fontId="3"/>
  <pageMargins left="0.78740157480314965" right="0.47244094488188981" top="0.78740157480314965" bottom="0.39370078740157483" header="0.51181102362204722" footer="0.51181102362204722"/>
  <pageSetup paperSize="9" scale="79" firstPageNumber="66" fitToHeight="0" orientation="portrait" useFirstPageNumber="1" r:id="rId1"/>
  <headerFooter alignWithMargins="0"/>
  <rowBreaks count="1" manualBreakCount="1">
    <brk id="50" max="5"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94B37-BA2F-483A-AFD7-D16CB95AB91B}">
  <dimension ref="A1:O80"/>
  <sheetViews>
    <sheetView view="pageBreakPreview" topLeftCell="A25" zoomScaleNormal="67" zoomScaleSheetLayoutView="100" workbookViewId="0"/>
  </sheetViews>
  <sheetFormatPr defaultColWidth="9" defaultRowHeight="13"/>
  <cols>
    <col min="1" max="1" width="11.36328125" customWidth="1"/>
    <col min="2" max="12" width="10.90625" style="619" customWidth="1"/>
    <col min="257" max="257" width="11.36328125" customWidth="1"/>
    <col min="258" max="268" width="11.26953125" customWidth="1"/>
    <col min="513" max="513" width="11.36328125" customWidth="1"/>
    <col min="514" max="524" width="11.26953125" customWidth="1"/>
    <col min="769" max="769" width="11.36328125" customWidth="1"/>
    <col min="770" max="780" width="11.26953125" customWidth="1"/>
    <col min="1025" max="1025" width="11.36328125" customWidth="1"/>
    <col min="1026" max="1036" width="11.26953125" customWidth="1"/>
    <col min="1281" max="1281" width="11.36328125" customWidth="1"/>
    <col min="1282" max="1292" width="11.26953125" customWidth="1"/>
    <col min="1537" max="1537" width="11.36328125" customWidth="1"/>
    <col min="1538" max="1548" width="11.26953125" customWidth="1"/>
    <col min="1793" max="1793" width="11.36328125" customWidth="1"/>
    <col min="1794" max="1804" width="11.26953125" customWidth="1"/>
    <col min="2049" max="2049" width="11.36328125" customWidth="1"/>
    <col min="2050" max="2060" width="11.26953125" customWidth="1"/>
    <col min="2305" max="2305" width="11.36328125" customWidth="1"/>
    <col min="2306" max="2316" width="11.26953125" customWidth="1"/>
    <col min="2561" max="2561" width="11.36328125" customWidth="1"/>
    <col min="2562" max="2572" width="11.26953125" customWidth="1"/>
    <col min="2817" max="2817" width="11.36328125" customWidth="1"/>
    <col min="2818" max="2828" width="11.26953125" customWidth="1"/>
    <col min="3073" max="3073" width="11.36328125" customWidth="1"/>
    <col min="3074" max="3084" width="11.26953125" customWidth="1"/>
    <col min="3329" max="3329" width="11.36328125" customWidth="1"/>
    <col min="3330" max="3340" width="11.26953125" customWidth="1"/>
    <col min="3585" max="3585" width="11.36328125" customWidth="1"/>
    <col min="3586" max="3596" width="11.26953125" customWidth="1"/>
    <col min="3841" max="3841" width="11.36328125" customWidth="1"/>
    <col min="3842" max="3852" width="11.26953125" customWidth="1"/>
    <col min="4097" max="4097" width="11.36328125" customWidth="1"/>
    <col min="4098" max="4108" width="11.26953125" customWidth="1"/>
    <col min="4353" max="4353" width="11.36328125" customWidth="1"/>
    <col min="4354" max="4364" width="11.26953125" customWidth="1"/>
    <col min="4609" max="4609" width="11.36328125" customWidth="1"/>
    <col min="4610" max="4620" width="11.26953125" customWidth="1"/>
    <col min="4865" max="4865" width="11.36328125" customWidth="1"/>
    <col min="4866" max="4876" width="11.26953125" customWidth="1"/>
    <col min="5121" max="5121" width="11.36328125" customWidth="1"/>
    <col min="5122" max="5132" width="11.26953125" customWidth="1"/>
    <col min="5377" max="5377" width="11.36328125" customWidth="1"/>
    <col min="5378" max="5388" width="11.26953125" customWidth="1"/>
    <col min="5633" max="5633" width="11.36328125" customWidth="1"/>
    <col min="5634" max="5644" width="11.26953125" customWidth="1"/>
    <col min="5889" max="5889" width="11.36328125" customWidth="1"/>
    <col min="5890" max="5900" width="11.26953125" customWidth="1"/>
    <col min="6145" max="6145" width="11.36328125" customWidth="1"/>
    <col min="6146" max="6156" width="11.26953125" customWidth="1"/>
    <col min="6401" max="6401" width="11.36328125" customWidth="1"/>
    <col min="6402" max="6412" width="11.26953125" customWidth="1"/>
    <col min="6657" max="6657" width="11.36328125" customWidth="1"/>
    <col min="6658" max="6668" width="11.26953125" customWidth="1"/>
    <col min="6913" max="6913" width="11.36328125" customWidth="1"/>
    <col min="6914" max="6924" width="11.26953125" customWidth="1"/>
    <col min="7169" max="7169" width="11.36328125" customWidth="1"/>
    <col min="7170" max="7180" width="11.26953125" customWidth="1"/>
    <col min="7425" max="7425" width="11.36328125" customWidth="1"/>
    <col min="7426" max="7436" width="11.26953125" customWidth="1"/>
    <col min="7681" max="7681" width="11.36328125" customWidth="1"/>
    <col min="7682" max="7692" width="11.26953125" customWidth="1"/>
    <col min="7937" max="7937" width="11.36328125" customWidth="1"/>
    <col min="7938" max="7948" width="11.26953125" customWidth="1"/>
    <col min="8193" max="8193" width="11.36328125" customWidth="1"/>
    <col min="8194" max="8204" width="11.26953125" customWidth="1"/>
    <col min="8449" max="8449" width="11.36328125" customWidth="1"/>
    <col min="8450" max="8460" width="11.26953125" customWidth="1"/>
    <col min="8705" max="8705" width="11.36328125" customWidth="1"/>
    <col min="8706" max="8716" width="11.26953125" customWidth="1"/>
    <col min="8961" max="8961" width="11.36328125" customWidth="1"/>
    <col min="8962" max="8972" width="11.26953125" customWidth="1"/>
    <col min="9217" max="9217" width="11.36328125" customWidth="1"/>
    <col min="9218" max="9228" width="11.26953125" customWidth="1"/>
    <col min="9473" max="9473" width="11.36328125" customWidth="1"/>
    <col min="9474" max="9484" width="11.26953125" customWidth="1"/>
    <col min="9729" max="9729" width="11.36328125" customWidth="1"/>
    <col min="9730" max="9740" width="11.26953125" customWidth="1"/>
    <col min="9985" max="9985" width="11.36328125" customWidth="1"/>
    <col min="9986" max="9996" width="11.26953125" customWidth="1"/>
    <col min="10241" max="10241" width="11.36328125" customWidth="1"/>
    <col min="10242" max="10252" width="11.26953125" customWidth="1"/>
    <col min="10497" max="10497" width="11.36328125" customWidth="1"/>
    <col min="10498" max="10508" width="11.26953125" customWidth="1"/>
    <col min="10753" max="10753" width="11.36328125" customWidth="1"/>
    <col min="10754" max="10764" width="11.26953125" customWidth="1"/>
    <col min="11009" max="11009" width="11.36328125" customWidth="1"/>
    <col min="11010" max="11020" width="11.26953125" customWidth="1"/>
    <col min="11265" max="11265" width="11.36328125" customWidth="1"/>
    <col min="11266" max="11276" width="11.26953125" customWidth="1"/>
    <col min="11521" max="11521" width="11.36328125" customWidth="1"/>
    <col min="11522" max="11532" width="11.26953125" customWidth="1"/>
    <col min="11777" max="11777" width="11.36328125" customWidth="1"/>
    <col min="11778" max="11788" width="11.26953125" customWidth="1"/>
    <col min="12033" max="12033" width="11.36328125" customWidth="1"/>
    <col min="12034" max="12044" width="11.26953125" customWidth="1"/>
    <col min="12289" max="12289" width="11.36328125" customWidth="1"/>
    <col min="12290" max="12300" width="11.26953125" customWidth="1"/>
    <col min="12545" max="12545" width="11.36328125" customWidth="1"/>
    <col min="12546" max="12556" width="11.26953125" customWidth="1"/>
    <col min="12801" max="12801" width="11.36328125" customWidth="1"/>
    <col min="12802" max="12812" width="11.26953125" customWidth="1"/>
    <col min="13057" max="13057" width="11.36328125" customWidth="1"/>
    <col min="13058" max="13068" width="11.26953125" customWidth="1"/>
    <col min="13313" max="13313" width="11.36328125" customWidth="1"/>
    <col min="13314" max="13324" width="11.26953125" customWidth="1"/>
    <col min="13569" max="13569" width="11.36328125" customWidth="1"/>
    <col min="13570" max="13580" width="11.26953125" customWidth="1"/>
    <col min="13825" max="13825" width="11.36328125" customWidth="1"/>
    <col min="13826" max="13836" width="11.26953125" customWidth="1"/>
    <col min="14081" max="14081" width="11.36328125" customWidth="1"/>
    <col min="14082" max="14092" width="11.26953125" customWidth="1"/>
    <col min="14337" max="14337" width="11.36328125" customWidth="1"/>
    <col min="14338" max="14348" width="11.26953125" customWidth="1"/>
    <col min="14593" max="14593" width="11.36328125" customWidth="1"/>
    <col min="14594" max="14604" width="11.26953125" customWidth="1"/>
    <col min="14849" max="14849" width="11.36328125" customWidth="1"/>
    <col min="14850" max="14860" width="11.26953125" customWidth="1"/>
    <col min="15105" max="15105" width="11.36328125" customWidth="1"/>
    <col min="15106" max="15116" width="11.26953125" customWidth="1"/>
    <col min="15361" max="15361" width="11.36328125" customWidth="1"/>
    <col min="15362" max="15372" width="11.26953125" customWidth="1"/>
    <col min="15617" max="15617" width="11.36328125" customWidth="1"/>
    <col min="15618" max="15628" width="11.26953125" customWidth="1"/>
    <col min="15873" max="15873" width="11.36328125" customWidth="1"/>
    <col min="15874" max="15884" width="11.26953125" customWidth="1"/>
    <col min="16129" max="16129" width="11.36328125" customWidth="1"/>
    <col min="16130" max="16140" width="11.26953125" customWidth="1"/>
  </cols>
  <sheetData>
    <row r="1" spans="1:15" s="22" customFormat="1" ht="24" customHeight="1" thickBot="1">
      <c r="A1" s="427" t="s">
        <v>285</v>
      </c>
      <c r="B1" s="578"/>
      <c r="C1" s="578"/>
      <c r="D1" s="578"/>
      <c r="E1" s="578"/>
      <c r="F1" s="578"/>
      <c r="G1" s="578"/>
      <c r="H1" s="579"/>
      <c r="I1" s="579"/>
      <c r="J1" s="579"/>
      <c r="K1" s="578"/>
      <c r="L1" s="580" t="s">
        <v>274</v>
      </c>
      <c r="M1" s="312"/>
    </row>
    <row r="2" spans="1:15" ht="19.5">
      <c r="A2" s="955" t="s">
        <v>87</v>
      </c>
      <c r="B2" s="581" t="s">
        <v>286</v>
      </c>
      <c r="C2" s="581"/>
      <c r="D2" s="581"/>
      <c r="E2" s="582" t="s">
        <v>287</v>
      </c>
      <c r="F2" s="581"/>
      <c r="G2" s="582" t="s">
        <v>288</v>
      </c>
      <c r="H2" s="581"/>
      <c r="I2" s="581"/>
      <c r="J2" s="583"/>
      <c r="K2" s="581" t="s">
        <v>289</v>
      </c>
      <c r="L2" s="583"/>
      <c r="M2" s="308" ph="1"/>
      <c r="N2" s="308" ph="1"/>
      <c r="O2" ph="1"/>
    </row>
    <row r="3" spans="1:15" ht="13.5" customHeight="1">
      <c r="A3" s="956"/>
      <c r="B3" s="958" t="s">
        <v>599</v>
      </c>
      <c r="C3" s="961" t="s">
        <v>600</v>
      </c>
      <c r="D3" s="964" t="s">
        <v>601</v>
      </c>
      <c r="E3" s="958" t="s">
        <v>602</v>
      </c>
      <c r="F3" s="969" t="s">
        <v>290</v>
      </c>
      <c r="G3" s="958" t="s">
        <v>615</v>
      </c>
      <c r="H3" s="961" t="s">
        <v>614</v>
      </c>
      <c r="I3" s="961" t="s">
        <v>616</v>
      </c>
      <c r="J3" s="952" t="s">
        <v>617</v>
      </c>
      <c r="K3" s="974" t="s">
        <v>603</v>
      </c>
      <c r="L3" s="952" t="s">
        <v>604</v>
      </c>
      <c r="M3" s="308"/>
      <c r="N3" s="308"/>
    </row>
    <row r="4" spans="1:15" ht="13.5" customHeight="1">
      <c r="A4" s="956"/>
      <c r="B4" s="959"/>
      <c r="C4" s="962"/>
      <c r="D4" s="965"/>
      <c r="E4" s="967"/>
      <c r="F4" s="970"/>
      <c r="G4" s="967"/>
      <c r="H4" s="972"/>
      <c r="I4" s="972"/>
      <c r="J4" s="953"/>
      <c r="K4" s="975"/>
      <c r="L4" s="953"/>
      <c r="M4" s="308" ph="1"/>
      <c r="N4" s="308" ph="1"/>
      <c r="O4" ph="1"/>
    </row>
    <row r="5" spans="1:15" ht="27.75" customHeight="1" thickBot="1">
      <c r="A5" s="957"/>
      <c r="B5" s="960"/>
      <c r="C5" s="963"/>
      <c r="D5" s="966"/>
      <c r="E5" s="968"/>
      <c r="F5" s="971"/>
      <c r="G5" s="968"/>
      <c r="H5" s="973"/>
      <c r="I5" s="973"/>
      <c r="J5" s="954"/>
      <c r="K5" s="976"/>
      <c r="L5" s="954"/>
      <c r="M5" s="308" ph="1"/>
      <c r="N5" s="308" ph="1"/>
      <c r="O5" ph="1"/>
    </row>
    <row r="6" spans="1:15" s="22" customFormat="1" ht="23.25" customHeight="1" thickBot="1">
      <c r="A6" s="567" t="s">
        <v>281</v>
      </c>
      <c r="B6" s="584">
        <f>SUM(B7:B74)</f>
        <v>166978.49999999997</v>
      </c>
      <c r="C6" s="584">
        <f>SUM(C7:C74)</f>
        <v>64269.19999999999</v>
      </c>
      <c r="D6" s="585">
        <f>SUM(D7:D74)</f>
        <v>102709.3</v>
      </c>
      <c r="E6" s="586">
        <f>SUM(E7:E74)+1</f>
        <v>106184</v>
      </c>
      <c r="F6" s="587">
        <v>48068</v>
      </c>
      <c r="G6" s="588">
        <f>SUM(G7:G74)</f>
        <v>21700</v>
      </c>
      <c r="H6" s="589">
        <f>SUM(H7:H74)</f>
        <v>12711</v>
      </c>
      <c r="I6" s="589">
        <f>SUM(I7:I74)-1</f>
        <v>85762</v>
      </c>
      <c r="J6" s="587">
        <f>SUM(J7:J74)-2</f>
        <v>4409</v>
      </c>
      <c r="K6" s="590">
        <f>SUM(K7:K74)</f>
        <v>367</v>
      </c>
      <c r="L6" s="587">
        <f>SUM(L7:L74)</f>
        <v>151</v>
      </c>
      <c r="N6" s="568"/>
    </row>
    <row r="7" spans="1:15" s="22" customFormat="1" ht="23.25" customHeight="1">
      <c r="A7" s="569" t="s">
        <v>22</v>
      </c>
      <c r="B7" s="591">
        <v>8100.2999999999993</v>
      </c>
      <c r="C7" s="592">
        <v>2473.6999999999998</v>
      </c>
      <c r="D7" s="593">
        <f>B7-C7</f>
        <v>5626.5999999999995</v>
      </c>
      <c r="E7" s="594">
        <v>142</v>
      </c>
      <c r="F7" s="594">
        <v>1</v>
      </c>
      <c r="G7" s="595">
        <v>0</v>
      </c>
      <c r="H7" s="596">
        <v>0</v>
      </c>
      <c r="I7" s="596">
        <v>431</v>
      </c>
      <c r="J7" s="597">
        <v>0</v>
      </c>
      <c r="K7" s="595">
        <v>0</v>
      </c>
      <c r="L7" s="597">
        <v>0</v>
      </c>
    </row>
    <row r="8" spans="1:15" s="22" customFormat="1" ht="23.25" customHeight="1">
      <c r="A8" s="570" t="s">
        <v>23</v>
      </c>
      <c r="B8" s="598">
        <v>7256</v>
      </c>
      <c r="C8" s="599">
        <v>2381.6</v>
      </c>
      <c r="D8" s="600">
        <f t="shared" ref="D8:D74" si="0">B8-C8</f>
        <v>4874.3999999999996</v>
      </c>
      <c r="E8" s="594">
        <v>238</v>
      </c>
      <c r="F8" s="594">
        <v>0</v>
      </c>
      <c r="G8" s="601">
        <v>0</v>
      </c>
      <c r="H8" s="602">
        <v>0</v>
      </c>
      <c r="I8" s="602">
        <v>0</v>
      </c>
      <c r="J8" s="603">
        <v>0</v>
      </c>
      <c r="K8" s="601">
        <v>0</v>
      </c>
      <c r="L8" s="603">
        <v>0</v>
      </c>
    </row>
    <row r="9" spans="1:15" s="22" customFormat="1" ht="23.25" customHeight="1">
      <c r="A9" s="571" t="s">
        <v>24</v>
      </c>
      <c r="B9" s="604">
        <v>12857.8</v>
      </c>
      <c r="C9" s="605">
        <v>5152</v>
      </c>
      <c r="D9" s="606">
        <f t="shared" si="0"/>
        <v>7705.7999999999993</v>
      </c>
      <c r="E9" s="594">
        <v>400</v>
      </c>
      <c r="F9" s="594">
        <v>7</v>
      </c>
      <c r="G9" s="607">
        <v>0</v>
      </c>
      <c r="H9" s="594">
        <v>0</v>
      </c>
      <c r="I9" s="594">
        <v>0</v>
      </c>
      <c r="J9" s="608">
        <v>0</v>
      </c>
      <c r="K9" s="607">
        <v>10</v>
      </c>
      <c r="L9" s="608">
        <v>0</v>
      </c>
    </row>
    <row r="10" spans="1:15" s="22" customFormat="1" ht="23.25" customHeight="1">
      <c r="A10" s="571" t="s">
        <v>25</v>
      </c>
      <c r="B10" s="609">
        <v>0</v>
      </c>
      <c r="C10" s="610">
        <v>0</v>
      </c>
      <c r="D10" s="606">
        <f t="shared" si="0"/>
        <v>0</v>
      </c>
      <c r="E10" s="594">
        <v>7</v>
      </c>
      <c r="F10" s="594">
        <v>0</v>
      </c>
      <c r="G10" s="607">
        <v>0</v>
      </c>
      <c r="H10" s="594">
        <v>0</v>
      </c>
      <c r="I10" s="594">
        <v>728</v>
      </c>
      <c r="J10" s="608">
        <v>0</v>
      </c>
      <c r="K10" s="607">
        <v>0</v>
      </c>
      <c r="L10" s="608">
        <v>0</v>
      </c>
    </row>
    <row r="11" spans="1:15" s="22" customFormat="1" ht="23.25" customHeight="1">
      <c r="A11" s="571" t="s">
        <v>26</v>
      </c>
      <c r="B11" s="604">
        <v>4232.5</v>
      </c>
      <c r="C11" s="605">
        <v>2273.9</v>
      </c>
      <c r="D11" s="606">
        <f t="shared" si="0"/>
        <v>1958.6</v>
      </c>
      <c r="E11" s="594">
        <v>0</v>
      </c>
      <c r="F11" s="594">
        <v>0</v>
      </c>
      <c r="G11" s="607">
        <v>0</v>
      </c>
      <c r="H11" s="594">
        <v>0</v>
      </c>
      <c r="I11" s="594">
        <v>0</v>
      </c>
      <c r="J11" s="608">
        <v>0</v>
      </c>
      <c r="K11" s="607">
        <v>0</v>
      </c>
      <c r="L11" s="608">
        <v>0</v>
      </c>
    </row>
    <row r="12" spans="1:15" s="22" customFormat="1" ht="23.25" customHeight="1">
      <c r="A12" s="571" t="s">
        <v>27</v>
      </c>
      <c r="B12" s="604">
        <v>6083.5</v>
      </c>
      <c r="C12" s="605">
        <v>997.3</v>
      </c>
      <c r="D12" s="606">
        <f t="shared" si="0"/>
        <v>5086.2</v>
      </c>
      <c r="E12" s="594">
        <v>38385</v>
      </c>
      <c r="F12" s="594">
        <v>34794</v>
      </c>
      <c r="G12" s="607">
        <v>20823</v>
      </c>
      <c r="H12" s="594">
        <v>12275</v>
      </c>
      <c r="I12" s="594">
        <v>16407</v>
      </c>
      <c r="J12" s="608">
        <v>81</v>
      </c>
      <c r="K12" s="607">
        <v>6</v>
      </c>
      <c r="L12" s="608">
        <v>15</v>
      </c>
    </row>
    <row r="13" spans="1:15" s="22" customFormat="1" ht="23.25" customHeight="1">
      <c r="A13" s="571" t="s">
        <v>28</v>
      </c>
      <c r="B13" s="604">
        <v>3362</v>
      </c>
      <c r="C13" s="605">
        <v>983.1</v>
      </c>
      <c r="D13" s="606">
        <f t="shared" si="0"/>
        <v>2378.9</v>
      </c>
      <c r="E13" s="594">
        <v>541</v>
      </c>
      <c r="F13" s="594">
        <v>5</v>
      </c>
      <c r="G13" s="607">
        <v>0</v>
      </c>
      <c r="H13" s="594">
        <v>0</v>
      </c>
      <c r="I13" s="594">
        <v>1601</v>
      </c>
      <c r="J13" s="608">
        <v>0</v>
      </c>
      <c r="K13" s="607">
        <v>0</v>
      </c>
      <c r="L13" s="608">
        <v>0</v>
      </c>
    </row>
    <row r="14" spans="1:15" s="22" customFormat="1" ht="23.25" customHeight="1">
      <c r="A14" s="571" t="s">
        <v>29</v>
      </c>
      <c r="B14" s="604">
        <v>1958</v>
      </c>
      <c r="C14" s="605">
        <v>246.1</v>
      </c>
      <c r="D14" s="606">
        <f t="shared" si="0"/>
        <v>1711.9</v>
      </c>
      <c r="E14" s="594">
        <v>14532</v>
      </c>
      <c r="F14" s="594">
        <v>3750</v>
      </c>
      <c r="G14" s="607">
        <v>0</v>
      </c>
      <c r="H14" s="594">
        <v>0</v>
      </c>
      <c r="I14" s="594">
        <v>19111</v>
      </c>
      <c r="J14" s="608">
        <v>0</v>
      </c>
      <c r="K14" s="607">
        <v>0</v>
      </c>
      <c r="L14" s="608">
        <v>0</v>
      </c>
    </row>
    <row r="15" spans="1:15" s="22" customFormat="1" ht="23.25" customHeight="1">
      <c r="A15" s="571" t="s">
        <v>30</v>
      </c>
      <c r="B15" s="604">
        <v>10644</v>
      </c>
      <c r="C15" s="605">
        <v>5555.3</v>
      </c>
      <c r="D15" s="606">
        <f t="shared" si="0"/>
        <v>5088.7</v>
      </c>
      <c r="E15" s="594">
        <v>5</v>
      </c>
      <c r="F15" s="594">
        <v>0</v>
      </c>
      <c r="G15" s="607">
        <v>0</v>
      </c>
      <c r="H15" s="594">
        <v>0</v>
      </c>
      <c r="I15" s="594">
        <v>0</v>
      </c>
      <c r="J15" s="608">
        <v>0</v>
      </c>
      <c r="K15" s="607">
        <v>9</v>
      </c>
      <c r="L15" s="608">
        <v>0</v>
      </c>
    </row>
    <row r="16" spans="1:15" s="22" customFormat="1" ht="23.25" customHeight="1">
      <c r="A16" s="571" t="s">
        <v>31</v>
      </c>
      <c r="B16" s="604">
        <v>4327.5</v>
      </c>
      <c r="C16" s="605">
        <v>1758.7</v>
      </c>
      <c r="D16" s="606">
        <f t="shared" si="0"/>
        <v>2568.8000000000002</v>
      </c>
      <c r="E16" s="594">
        <v>2381</v>
      </c>
      <c r="F16" s="594">
        <v>683</v>
      </c>
      <c r="G16" s="607">
        <v>0</v>
      </c>
      <c r="H16" s="594">
        <v>0</v>
      </c>
      <c r="I16" s="594">
        <v>1878</v>
      </c>
      <c r="J16" s="608">
        <v>671</v>
      </c>
      <c r="K16" s="607">
        <v>0</v>
      </c>
      <c r="L16" s="608">
        <v>0</v>
      </c>
    </row>
    <row r="17" spans="1:12" s="22" customFormat="1" ht="23.25" customHeight="1">
      <c r="A17" s="571" t="s">
        <v>32</v>
      </c>
      <c r="B17" s="604">
        <v>3736</v>
      </c>
      <c r="C17" s="605">
        <v>1463.1</v>
      </c>
      <c r="D17" s="606">
        <f t="shared" si="0"/>
        <v>2272.9</v>
      </c>
      <c r="E17" s="594">
        <v>391</v>
      </c>
      <c r="F17" s="594">
        <v>0</v>
      </c>
      <c r="G17" s="607">
        <v>0</v>
      </c>
      <c r="H17" s="594">
        <v>0</v>
      </c>
      <c r="I17" s="594">
        <v>1810</v>
      </c>
      <c r="J17" s="608">
        <v>0</v>
      </c>
      <c r="K17" s="607">
        <v>0</v>
      </c>
      <c r="L17" s="608">
        <v>0</v>
      </c>
    </row>
    <row r="18" spans="1:12" s="22" customFormat="1" ht="23.25" customHeight="1">
      <c r="A18" s="571" t="s">
        <v>33</v>
      </c>
      <c r="B18" s="604">
        <v>2951.8</v>
      </c>
      <c r="C18" s="605">
        <v>1828.4</v>
      </c>
      <c r="D18" s="606">
        <f t="shared" si="0"/>
        <v>1123.4000000000001</v>
      </c>
      <c r="E18" s="594">
        <v>15</v>
      </c>
      <c r="F18" s="594">
        <v>0</v>
      </c>
      <c r="G18" s="607">
        <v>0</v>
      </c>
      <c r="H18" s="594">
        <v>0</v>
      </c>
      <c r="I18" s="594">
        <v>0</v>
      </c>
      <c r="J18" s="608">
        <v>0</v>
      </c>
      <c r="K18" s="607">
        <v>0</v>
      </c>
      <c r="L18" s="608">
        <v>0</v>
      </c>
    </row>
    <row r="19" spans="1:12" s="22" customFormat="1" ht="23.25" customHeight="1">
      <c r="A19" s="571" t="s">
        <v>34</v>
      </c>
      <c r="B19" s="604">
        <v>1940</v>
      </c>
      <c r="C19" s="605">
        <v>794.8</v>
      </c>
      <c r="D19" s="606">
        <f t="shared" si="0"/>
        <v>1145.2</v>
      </c>
      <c r="E19" s="594">
        <v>295</v>
      </c>
      <c r="F19" s="594">
        <v>6</v>
      </c>
      <c r="G19" s="607">
        <v>0</v>
      </c>
      <c r="H19" s="594">
        <v>0</v>
      </c>
      <c r="I19" s="594">
        <v>0</v>
      </c>
      <c r="J19" s="608">
        <v>0</v>
      </c>
      <c r="K19" s="607">
        <v>0</v>
      </c>
      <c r="L19" s="608">
        <v>0</v>
      </c>
    </row>
    <row r="20" spans="1:12" s="22" customFormat="1" ht="23.25" customHeight="1">
      <c r="A20" s="571" t="s">
        <v>35</v>
      </c>
      <c r="B20" s="604">
        <v>4878.6000000000004</v>
      </c>
      <c r="C20" s="605">
        <v>2177.4</v>
      </c>
      <c r="D20" s="606">
        <f t="shared" si="0"/>
        <v>2701.2000000000003</v>
      </c>
      <c r="E20" s="594">
        <v>0</v>
      </c>
      <c r="F20" s="594">
        <v>0</v>
      </c>
      <c r="G20" s="607">
        <v>0</v>
      </c>
      <c r="H20" s="594">
        <v>0</v>
      </c>
      <c r="I20" s="594">
        <v>0</v>
      </c>
      <c r="J20" s="608">
        <v>0</v>
      </c>
      <c r="K20" s="607">
        <v>0</v>
      </c>
      <c r="L20" s="608">
        <v>0</v>
      </c>
    </row>
    <row r="21" spans="1:12" s="22" customFormat="1" ht="23.25" customHeight="1">
      <c r="A21" s="571" t="s">
        <v>36</v>
      </c>
      <c r="B21" s="604">
        <v>4908.8</v>
      </c>
      <c r="C21" s="605">
        <v>2552.8000000000002</v>
      </c>
      <c r="D21" s="606">
        <f t="shared" si="0"/>
        <v>2356</v>
      </c>
      <c r="E21" s="594">
        <v>2</v>
      </c>
      <c r="F21" s="594">
        <v>0</v>
      </c>
      <c r="G21" s="607">
        <v>0</v>
      </c>
      <c r="H21" s="594">
        <v>0</v>
      </c>
      <c r="I21" s="594">
        <v>0</v>
      </c>
      <c r="J21" s="608">
        <v>0</v>
      </c>
      <c r="K21" s="607">
        <v>0</v>
      </c>
      <c r="L21" s="608">
        <v>0</v>
      </c>
    </row>
    <row r="22" spans="1:12" s="22" customFormat="1" ht="23.25" customHeight="1">
      <c r="A22" s="571" t="s">
        <v>37</v>
      </c>
      <c r="B22" s="604">
        <v>11614.5</v>
      </c>
      <c r="C22" s="605">
        <v>6025.1</v>
      </c>
      <c r="D22" s="606">
        <f t="shared" si="0"/>
        <v>5589.4</v>
      </c>
      <c r="E22" s="594">
        <v>309</v>
      </c>
      <c r="F22" s="594">
        <v>38</v>
      </c>
      <c r="G22" s="607">
        <v>0</v>
      </c>
      <c r="H22" s="594">
        <v>0</v>
      </c>
      <c r="I22" s="594">
        <v>0</v>
      </c>
      <c r="J22" s="608">
        <v>0</v>
      </c>
      <c r="K22" s="607">
        <v>0</v>
      </c>
      <c r="L22" s="608">
        <v>0</v>
      </c>
    </row>
    <row r="23" spans="1:12" s="22" customFormat="1" ht="23.25" customHeight="1">
      <c r="A23" s="571" t="s">
        <v>38</v>
      </c>
      <c r="B23" s="604">
        <v>1366</v>
      </c>
      <c r="C23" s="605">
        <v>552.1</v>
      </c>
      <c r="D23" s="606">
        <f t="shared" si="0"/>
        <v>813.9</v>
      </c>
      <c r="E23" s="594">
        <v>77</v>
      </c>
      <c r="F23" s="594">
        <v>0</v>
      </c>
      <c r="G23" s="607">
        <v>0</v>
      </c>
      <c r="H23" s="594">
        <v>0</v>
      </c>
      <c r="I23" s="594">
        <v>0</v>
      </c>
      <c r="J23" s="608">
        <v>0</v>
      </c>
      <c r="K23" s="607">
        <v>0</v>
      </c>
      <c r="L23" s="608">
        <v>0</v>
      </c>
    </row>
    <row r="24" spans="1:12" s="22" customFormat="1" ht="23.25" customHeight="1">
      <c r="A24" s="571" t="s">
        <v>39</v>
      </c>
      <c r="B24" s="609">
        <v>0</v>
      </c>
      <c r="C24" s="610">
        <v>0</v>
      </c>
      <c r="D24" s="606">
        <f t="shared" si="0"/>
        <v>0</v>
      </c>
      <c r="E24" s="594">
        <v>0</v>
      </c>
      <c r="F24" s="594">
        <v>0</v>
      </c>
      <c r="G24" s="607">
        <v>0</v>
      </c>
      <c r="H24" s="594">
        <v>0</v>
      </c>
      <c r="I24" s="594">
        <v>0</v>
      </c>
      <c r="J24" s="608">
        <v>0</v>
      </c>
      <c r="K24" s="607">
        <v>0</v>
      </c>
      <c r="L24" s="608">
        <v>0</v>
      </c>
    </row>
    <row r="25" spans="1:12" s="22" customFormat="1" ht="23.25" customHeight="1">
      <c r="A25" s="571" t="s">
        <v>40</v>
      </c>
      <c r="B25" s="604">
        <v>2131</v>
      </c>
      <c r="C25" s="605">
        <v>695.3</v>
      </c>
      <c r="D25" s="606">
        <f t="shared" si="0"/>
        <v>1435.7</v>
      </c>
      <c r="E25" s="594">
        <v>0</v>
      </c>
      <c r="F25" s="594">
        <v>0</v>
      </c>
      <c r="G25" s="607">
        <v>0</v>
      </c>
      <c r="H25" s="594">
        <v>0</v>
      </c>
      <c r="I25" s="594">
        <v>0</v>
      </c>
      <c r="J25" s="608">
        <v>0</v>
      </c>
      <c r="K25" s="607">
        <v>0</v>
      </c>
      <c r="L25" s="608">
        <v>0</v>
      </c>
    </row>
    <row r="26" spans="1:12" s="22" customFormat="1" ht="23.25" customHeight="1">
      <c r="A26" s="571" t="s">
        <v>41</v>
      </c>
      <c r="B26" s="609">
        <v>0</v>
      </c>
      <c r="C26" s="605">
        <v>0</v>
      </c>
      <c r="D26" s="606">
        <f t="shared" si="0"/>
        <v>0</v>
      </c>
      <c r="E26" s="594">
        <v>0</v>
      </c>
      <c r="F26" s="594">
        <v>0</v>
      </c>
      <c r="G26" s="607">
        <v>0</v>
      </c>
      <c r="H26" s="594">
        <v>0</v>
      </c>
      <c r="I26" s="594">
        <v>0</v>
      </c>
      <c r="J26" s="608">
        <v>0</v>
      </c>
      <c r="K26" s="607">
        <v>0</v>
      </c>
      <c r="L26" s="608">
        <v>0</v>
      </c>
    </row>
    <row r="27" spans="1:12" s="22" customFormat="1" ht="23.25" customHeight="1">
      <c r="A27" s="571" t="s">
        <v>42</v>
      </c>
      <c r="B27" s="609">
        <v>0</v>
      </c>
      <c r="C27" s="605">
        <v>0</v>
      </c>
      <c r="D27" s="606">
        <f t="shared" si="0"/>
        <v>0</v>
      </c>
      <c r="E27" s="594">
        <v>0</v>
      </c>
      <c r="F27" s="594">
        <v>0</v>
      </c>
      <c r="G27" s="607">
        <v>0</v>
      </c>
      <c r="H27" s="594">
        <v>0</v>
      </c>
      <c r="I27" s="594">
        <v>0</v>
      </c>
      <c r="J27" s="608">
        <v>0</v>
      </c>
      <c r="K27" s="607">
        <v>0</v>
      </c>
      <c r="L27" s="608">
        <v>0</v>
      </c>
    </row>
    <row r="28" spans="1:12" s="22" customFormat="1" ht="23.25" customHeight="1">
      <c r="A28" s="571" t="s">
        <v>43</v>
      </c>
      <c r="B28" s="604">
        <v>1869.7999999999997</v>
      </c>
      <c r="C28" s="605">
        <v>722.2</v>
      </c>
      <c r="D28" s="606">
        <f t="shared" si="0"/>
        <v>1147.5999999999997</v>
      </c>
      <c r="E28" s="594">
        <v>650</v>
      </c>
      <c r="F28" s="594">
        <v>4</v>
      </c>
      <c r="G28" s="607">
        <v>0</v>
      </c>
      <c r="H28" s="594">
        <v>0</v>
      </c>
      <c r="I28" s="594">
        <v>775</v>
      </c>
      <c r="J28" s="608">
        <v>0</v>
      </c>
      <c r="K28" s="607">
        <v>0</v>
      </c>
      <c r="L28" s="608">
        <v>0</v>
      </c>
    </row>
    <row r="29" spans="1:12" s="22" customFormat="1" ht="23.25" customHeight="1">
      <c r="A29" s="571" t="s">
        <v>44</v>
      </c>
      <c r="B29" s="609">
        <v>0</v>
      </c>
      <c r="C29" s="605">
        <v>0</v>
      </c>
      <c r="D29" s="606">
        <f t="shared" si="0"/>
        <v>0</v>
      </c>
      <c r="E29" s="594">
        <v>0</v>
      </c>
      <c r="F29" s="594">
        <v>0</v>
      </c>
      <c r="G29" s="607">
        <v>0</v>
      </c>
      <c r="H29" s="594">
        <v>0</v>
      </c>
      <c r="I29" s="594">
        <v>0</v>
      </c>
      <c r="J29" s="608">
        <v>0</v>
      </c>
      <c r="K29" s="607">
        <v>0</v>
      </c>
      <c r="L29" s="608">
        <v>0</v>
      </c>
    </row>
    <row r="30" spans="1:12" s="22" customFormat="1" ht="23.25" customHeight="1">
      <c r="A30" s="571" t="s">
        <v>45</v>
      </c>
      <c r="B30" s="609">
        <v>0</v>
      </c>
      <c r="C30" s="605">
        <v>0</v>
      </c>
      <c r="D30" s="606">
        <f t="shared" si="0"/>
        <v>0</v>
      </c>
      <c r="E30" s="594">
        <v>0</v>
      </c>
      <c r="F30" s="594">
        <v>0</v>
      </c>
      <c r="G30" s="607">
        <v>0</v>
      </c>
      <c r="H30" s="594">
        <v>0</v>
      </c>
      <c r="I30" s="594">
        <v>0</v>
      </c>
      <c r="J30" s="608">
        <v>0</v>
      </c>
      <c r="K30" s="607">
        <v>0</v>
      </c>
      <c r="L30" s="608">
        <v>0</v>
      </c>
    </row>
    <row r="31" spans="1:12" s="22" customFormat="1" ht="23.25" customHeight="1">
      <c r="A31" s="571" t="s">
        <v>46</v>
      </c>
      <c r="B31" s="609">
        <v>0</v>
      </c>
      <c r="C31" s="605">
        <v>0</v>
      </c>
      <c r="D31" s="606">
        <f t="shared" si="0"/>
        <v>0</v>
      </c>
      <c r="E31" s="594">
        <v>0</v>
      </c>
      <c r="F31" s="594">
        <v>0</v>
      </c>
      <c r="G31" s="607">
        <v>0</v>
      </c>
      <c r="H31" s="594">
        <v>0</v>
      </c>
      <c r="I31" s="594">
        <v>0</v>
      </c>
      <c r="J31" s="608">
        <v>0</v>
      </c>
      <c r="K31" s="607">
        <v>0</v>
      </c>
      <c r="L31" s="608">
        <v>0</v>
      </c>
    </row>
    <row r="32" spans="1:12" s="22" customFormat="1" ht="23.25" customHeight="1">
      <c r="A32" s="571" t="s">
        <v>47</v>
      </c>
      <c r="B32" s="609">
        <v>0</v>
      </c>
      <c r="C32" s="605">
        <v>0</v>
      </c>
      <c r="D32" s="606">
        <f t="shared" si="0"/>
        <v>0</v>
      </c>
      <c r="E32" s="594">
        <v>67</v>
      </c>
      <c r="F32" s="594">
        <v>0</v>
      </c>
      <c r="G32" s="607">
        <v>0</v>
      </c>
      <c r="H32" s="594">
        <v>0</v>
      </c>
      <c r="I32" s="594">
        <v>0</v>
      </c>
      <c r="J32" s="608">
        <v>0</v>
      </c>
      <c r="K32" s="607">
        <v>0</v>
      </c>
      <c r="L32" s="608">
        <v>0</v>
      </c>
    </row>
    <row r="33" spans="1:12" s="22" customFormat="1" ht="23.25" customHeight="1">
      <c r="A33" s="571" t="s">
        <v>48</v>
      </c>
      <c r="B33" s="604">
        <v>1340.1</v>
      </c>
      <c r="C33" s="605">
        <v>606.6</v>
      </c>
      <c r="D33" s="606">
        <f t="shared" si="0"/>
        <v>733.49999999999989</v>
      </c>
      <c r="E33" s="594">
        <v>38</v>
      </c>
      <c r="F33" s="594">
        <v>0</v>
      </c>
      <c r="G33" s="607">
        <v>0</v>
      </c>
      <c r="H33" s="594">
        <v>0</v>
      </c>
      <c r="I33" s="594">
        <v>0</v>
      </c>
      <c r="J33" s="608">
        <v>0</v>
      </c>
      <c r="K33" s="607">
        <v>0</v>
      </c>
      <c r="L33" s="608">
        <v>0</v>
      </c>
    </row>
    <row r="34" spans="1:12" s="22" customFormat="1" ht="23.25" customHeight="1">
      <c r="A34" s="571" t="s">
        <v>49</v>
      </c>
      <c r="B34" s="604">
        <v>5397.5999999999995</v>
      </c>
      <c r="C34" s="605">
        <v>3188.4</v>
      </c>
      <c r="D34" s="606">
        <f t="shared" si="0"/>
        <v>2209.1999999999994</v>
      </c>
      <c r="E34" s="594">
        <v>4</v>
      </c>
      <c r="F34" s="594">
        <v>0</v>
      </c>
      <c r="G34" s="607">
        <v>0</v>
      </c>
      <c r="H34" s="594">
        <v>0</v>
      </c>
      <c r="I34" s="594">
        <v>0</v>
      </c>
      <c r="J34" s="608">
        <v>0</v>
      </c>
      <c r="K34" s="607">
        <v>0</v>
      </c>
      <c r="L34" s="608">
        <v>0</v>
      </c>
    </row>
    <row r="35" spans="1:12" s="22" customFormat="1" ht="23.25" customHeight="1">
      <c r="A35" s="571" t="s">
        <v>50</v>
      </c>
      <c r="B35" s="604">
        <v>1239</v>
      </c>
      <c r="C35" s="605">
        <v>414</v>
      </c>
      <c r="D35" s="606">
        <f t="shared" si="0"/>
        <v>825</v>
      </c>
      <c r="E35" s="594">
        <v>9</v>
      </c>
      <c r="F35" s="594">
        <v>0</v>
      </c>
      <c r="G35" s="607">
        <v>0</v>
      </c>
      <c r="H35" s="594">
        <v>0</v>
      </c>
      <c r="I35" s="594">
        <v>0</v>
      </c>
      <c r="J35" s="608">
        <v>0</v>
      </c>
      <c r="K35" s="607">
        <v>0</v>
      </c>
      <c r="L35" s="608">
        <v>0</v>
      </c>
    </row>
    <row r="36" spans="1:12" s="22" customFormat="1" ht="23.25" customHeight="1">
      <c r="A36" s="571" t="s">
        <v>51</v>
      </c>
      <c r="B36" s="609">
        <v>0</v>
      </c>
      <c r="C36" s="605">
        <v>0</v>
      </c>
      <c r="D36" s="606">
        <f t="shared" si="0"/>
        <v>0</v>
      </c>
      <c r="E36" s="594">
        <v>0</v>
      </c>
      <c r="F36" s="594">
        <v>0</v>
      </c>
      <c r="G36" s="607">
        <v>0</v>
      </c>
      <c r="H36" s="594">
        <v>0</v>
      </c>
      <c r="I36" s="594">
        <v>0</v>
      </c>
      <c r="J36" s="608">
        <v>0</v>
      </c>
      <c r="K36" s="607">
        <v>0</v>
      </c>
      <c r="L36" s="608">
        <v>0</v>
      </c>
    </row>
    <row r="37" spans="1:12" s="22" customFormat="1" ht="23.25" customHeight="1">
      <c r="A37" s="571" t="s">
        <v>52</v>
      </c>
      <c r="B37" s="604">
        <v>1128</v>
      </c>
      <c r="C37" s="605">
        <v>357.2</v>
      </c>
      <c r="D37" s="606">
        <f t="shared" si="0"/>
        <v>770.8</v>
      </c>
      <c r="E37" s="594">
        <v>0</v>
      </c>
      <c r="F37" s="594">
        <v>0</v>
      </c>
      <c r="G37" s="607">
        <v>0</v>
      </c>
      <c r="H37" s="594">
        <v>0</v>
      </c>
      <c r="I37" s="594">
        <v>0</v>
      </c>
      <c r="J37" s="608">
        <v>0</v>
      </c>
      <c r="K37" s="607">
        <v>0</v>
      </c>
      <c r="L37" s="608">
        <v>0</v>
      </c>
    </row>
    <row r="38" spans="1:12" s="22" customFormat="1" ht="23.25" customHeight="1">
      <c r="A38" s="571" t="s">
        <v>53</v>
      </c>
      <c r="B38" s="609">
        <v>0</v>
      </c>
      <c r="C38" s="605">
        <v>0</v>
      </c>
      <c r="D38" s="606">
        <f t="shared" si="0"/>
        <v>0</v>
      </c>
      <c r="E38" s="594">
        <v>0</v>
      </c>
      <c r="F38" s="594">
        <v>0</v>
      </c>
      <c r="G38" s="607">
        <v>0</v>
      </c>
      <c r="H38" s="594">
        <v>0</v>
      </c>
      <c r="I38" s="594">
        <v>0</v>
      </c>
      <c r="J38" s="608">
        <v>0</v>
      </c>
      <c r="K38" s="607">
        <v>0</v>
      </c>
      <c r="L38" s="608">
        <v>0</v>
      </c>
    </row>
    <row r="39" spans="1:12" s="22" customFormat="1" ht="23.25" customHeight="1">
      <c r="A39" s="571" t="s">
        <v>54</v>
      </c>
      <c r="B39" s="604">
        <v>1452.6</v>
      </c>
      <c r="C39" s="605">
        <v>852.8</v>
      </c>
      <c r="D39" s="606">
        <f t="shared" si="0"/>
        <v>599.79999999999995</v>
      </c>
      <c r="E39" s="594">
        <v>82</v>
      </c>
      <c r="F39" s="594">
        <v>0</v>
      </c>
      <c r="G39" s="607">
        <v>0</v>
      </c>
      <c r="H39" s="594">
        <v>0</v>
      </c>
      <c r="I39" s="594">
        <v>0</v>
      </c>
      <c r="J39" s="608">
        <v>0</v>
      </c>
      <c r="K39" s="607">
        <v>5</v>
      </c>
      <c r="L39" s="608">
        <v>0</v>
      </c>
    </row>
    <row r="40" spans="1:12" s="22" customFormat="1" ht="23.25" customHeight="1">
      <c r="A40" s="571" t="s">
        <v>55</v>
      </c>
      <c r="B40" s="604">
        <v>2737.9</v>
      </c>
      <c r="C40" s="605">
        <v>728.9</v>
      </c>
      <c r="D40" s="606">
        <f t="shared" si="0"/>
        <v>2009</v>
      </c>
      <c r="E40" s="594">
        <v>57</v>
      </c>
      <c r="F40" s="594">
        <v>0</v>
      </c>
      <c r="G40" s="607">
        <v>0</v>
      </c>
      <c r="H40" s="594">
        <v>0</v>
      </c>
      <c r="I40" s="594">
        <v>0</v>
      </c>
      <c r="J40" s="608">
        <v>0</v>
      </c>
      <c r="K40" s="607">
        <v>0</v>
      </c>
      <c r="L40" s="608">
        <v>0</v>
      </c>
    </row>
    <row r="41" spans="1:12" s="22" customFormat="1" ht="23.25" customHeight="1">
      <c r="A41" s="571" t="s">
        <v>56</v>
      </c>
      <c r="B41" s="604">
        <v>2642.8</v>
      </c>
      <c r="C41" s="605">
        <v>1270</v>
      </c>
      <c r="D41" s="606">
        <f t="shared" si="0"/>
        <v>1372.8000000000002</v>
      </c>
      <c r="E41" s="594">
        <v>0</v>
      </c>
      <c r="F41" s="594">
        <v>0</v>
      </c>
      <c r="G41" s="607">
        <v>0</v>
      </c>
      <c r="H41" s="594">
        <v>0</v>
      </c>
      <c r="I41" s="594">
        <v>0</v>
      </c>
      <c r="J41" s="608">
        <v>0</v>
      </c>
      <c r="K41" s="607">
        <v>0</v>
      </c>
      <c r="L41" s="608">
        <v>0</v>
      </c>
    </row>
    <row r="42" spans="1:12" s="22" customFormat="1" ht="23.25" customHeight="1">
      <c r="A42" s="571" t="s">
        <v>57</v>
      </c>
      <c r="B42" s="604">
        <v>955.6</v>
      </c>
      <c r="C42" s="605">
        <v>293</v>
      </c>
      <c r="D42" s="606">
        <f t="shared" si="0"/>
        <v>662.6</v>
      </c>
      <c r="E42" s="594">
        <v>66</v>
      </c>
      <c r="F42" s="594">
        <v>1</v>
      </c>
      <c r="G42" s="607">
        <v>0</v>
      </c>
      <c r="H42" s="594">
        <v>0</v>
      </c>
      <c r="I42" s="594">
        <v>0</v>
      </c>
      <c r="J42" s="608">
        <v>0</v>
      </c>
      <c r="K42" s="607">
        <v>0</v>
      </c>
      <c r="L42" s="608">
        <v>0</v>
      </c>
    </row>
    <row r="43" spans="1:12" s="22" customFormat="1" ht="23.25" customHeight="1">
      <c r="A43" s="571" t="s">
        <v>58</v>
      </c>
      <c r="B43" s="604">
        <v>2659.9999999999995</v>
      </c>
      <c r="C43" s="605">
        <v>917.7</v>
      </c>
      <c r="D43" s="606">
        <f t="shared" si="0"/>
        <v>1742.2999999999995</v>
      </c>
      <c r="E43" s="594">
        <v>1117</v>
      </c>
      <c r="F43" s="594">
        <v>18</v>
      </c>
      <c r="G43" s="607">
        <v>0</v>
      </c>
      <c r="H43" s="594">
        <v>0</v>
      </c>
      <c r="I43" s="594">
        <v>2160</v>
      </c>
      <c r="J43" s="608">
        <v>0</v>
      </c>
      <c r="K43" s="607">
        <v>0</v>
      </c>
      <c r="L43" s="608">
        <v>0</v>
      </c>
    </row>
    <row r="44" spans="1:12" s="22" customFormat="1" ht="23.25" customHeight="1">
      <c r="A44" s="571" t="s">
        <v>59</v>
      </c>
      <c r="B44" s="604">
        <v>1896.5</v>
      </c>
      <c r="C44" s="605">
        <v>1037.9000000000001</v>
      </c>
      <c r="D44" s="606">
        <f t="shared" si="0"/>
        <v>858.59999999999991</v>
      </c>
      <c r="E44" s="594">
        <v>0</v>
      </c>
      <c r="F44" s="594">
        <v>0</v>
      </c>
      <c r="G44" s="607">
        <v>0</v>
      </c>
      <c r="H44" s="594">
        <v>0</v>
      </c>
      <c r="I44" s="594">
        <v>0</v>
      </c>
      <c r="J44" s="608">
        <v>0</v>
      </c>
      <c r="K44" s="607">
        <v>0</v>
      </c>
      <c r="L44" s="608">
        <v>0</v>
      </c>
    </row>
    <row r="45" spans="1:12" s="22" customFormat="1" ht="23.25" customHeight="1">
      <c r="A45" s="571" t="s">
        <v>295</v>
      </c>
      <c r="B45" s="604">
        <v>200.8</v>
      </c>
      <c r="C45" s="605">
        <v>67.099999999999994</v>
      </c>
      <c r="D45" s="606">
        <f t="shared" si="0"/>
        <v>133.70000000000002</v>
      </c>
      <c r="E45" s="607">
        <v>21</v>
      </c>
      <c r="F45" s="608">
        <v>0</v>
      </c>
      <c r="G45" s="607">
        <v>0</v>
      </c>
      <c r="H45" s="594">
        <v>0</v>
      </c>
      <c r="I45" s="594">
        <v>0</v>
      </c>
      <c r="J45" s="608">
        <v>0</v>
      </c>
      <c r="K45" s="607">
        <v>0</v>
      </c>
      <c r="L45" s="608">
        <v>0</v>
      </c>
    </row>
    <row r="46" spans="1:12" s="22" customFormat="1" ht="23.25" customHeight="1">
      <c r="A46" s="572" t="s">
        <v>61</v>
      </c>
      <c r="B46" s="604">
        <v>1912.9</v>
      </c>
      <c r="C46" s="605">
        <v>947.2</v>
      </c>
      <c r="D46" s="606">
        <f t="shared" si="0"/>
        <v>965.7</v>
      </c>
      <c r="E46" s="594">
        <v>13</v>
      </c>
      <c r="F46" s="594">
        <v>0</v>
      </c>
      <c r="G46" s="607">
        <v>0</v>
      </c>
      <c r="H46" s="594">
        <v>0</v>
      </c>
      <c r="I46" s="594">
        <v>0</v>
      </c>
      <c r="J46" s="608">
        <v>0</v>
      </c>
      <c r="K46" s="607">
        <v>0</v>
      </c>
      <c r="L46" s="608">
        <v>0</v>
      </c>
    </row>
    <row r="47" spans="1:12" s="22" customFormat="1" ht="23.25" customHeight="1">
      <c r="A47" s="570" t="s">
        <v>62</v>
      </c>
      <c r="B47" s="598">
        <v>726</v>
      </c>
      <c r="C47" s="599">
        <v>406</v>
      </c>
      <c r="D47" s="611">
        <f t="shared" si="0"/>
        <v>320</v>
      </c>
      <c r="E47" s="602">
        <v>46</v>
      </c>
      <c r="F47" s="602">
        <v>0</v>
      </c>
      <c r="G47" s="601">
        <v>0</v>
      </c>
      <c r="H47" s="602">
        <v>0</v>
      </c>
      <c r="I47" s="602">
        <v>0</v>
      </c>
      <c r="J47" s="603">
        <v>0</v>
      </c>
      <c r="K47" s="601">
        <v>0</v>
      </c>
      <c r="L47" s="603">
        <v>0</v>
      </c>
    </row>
    <row r="48" spans="1:12" s="22" customFormat="1" ht="23.25" customHeight="1">
      <c r="A48" s="570" t="s">
        <v>63</v>
      </c>
      <c r="B48" s="598">
        <v>1247</v>
      </c>
      <c r="C48" s="599">
        <v>482.7</v>
      </c>
      <c r="D48" s="611">
        <f t="shared" si="0"/>
        <v>764.3</v>
      </c>
      <c r="E48" s="594">
        <v>104</v>
      </c>
      <c r="F48" s="594">
        <v>0</v>
      </c>
      <c r="G48" s="601">
        <v>0</v>
      </c>
      <c r="H48" s="602">
        <v>0</v>
      </c>
      <c r="I48" s="602">
        <v>0</v>
      </c>
      <c r="J48" s="603">
        <v>0</v>
      </c>
      <c r="K48" s="601">
        <v>20</v>
      </c>
      <c r="L48" s="603">
        <v>0</v>
      </c>
    </row>
    <row r="49" spans="1:15" s="22" customFormat="1" ht="23.25" customHeight="1">
      <c r="A49" s="571" t="s">
        <v>64</v>
      </c>
      <c r="B49" s="604">
        <v>2175</v>
      </c>
      <c r="C49" s="605">
        <v>493.9</v>
      </c>
      <c r="D49" s="606">
        <f t="shared" si="0"/>
        <v>1681.1</v>
      </c>
      <c r="E49" s="594">
        <v>1403</v>
      </c>
      <c r="F49" s="594">
        <v>63</v>
      </c>
      <c r="G49" s="607">
        <v>0</v>
      </c>
      <c r="H49" s="594">
        <v>0</v>
      </c>
      <c r="I49" s="594">
        <v>490</v>
      </c>
      <c r="J49" s="608">
        <v>1076</v>
      </c>
      <c r="K49" s="607">
        <v>0</v>
      </c>
      <c r="L49" s="608">
        <v>0</v>
      </c>
    </row>
    <row r="50" spans="1:15" s="22" customFormat="1" ht="23.25" customHeight="1" thickBot="1">
      <c r="A50" s="573" t="s">
        <v>65</v>
      </c>
      <c r="B50" s="612">
        <v>1666</v>
      </c>
      <c r="C50" s="613">
        <v>226.4</v>
      </c>
      <c r="D50" s="614">
        <f>B50-C50</f>
        <v>1439.6</v>
      </c>
      <c r="E50" s="615">
        <v>2711</v>
      </c>
      <c r="F50" s="615">
        <v>371</v>
      </c>
      <c r="G50" s="616">
        <v>0</v>
      </c>
      <c r="H50" s="615">
        <v>0</v>
      </c>
      <c r="I50" s="615">
        <v>3675</v>
      </c>
      <c r="J50" s="617">
        <v>0</v>
      </c>
      <c r="K50" s="616">
        <v>0</v>
      </c>
      <c r="L50" s="617">
        <v>0</v>
      </c>
    </row>
    <row r="51" spans="1:15" s="22" customFormat="1" ht="23.25" customHeight="1" thickBot="1">
      <c r="A51" s="574"/>
      <c r="B51" s="618"/>
      <c r="C51" s="618"/>
      <c r="D51" s="618"/>
      <c r="E51" s="618"/>
      <c r="F51" s="618"/>
      <c r="G51" s="618"/>
      <c r="H51" s="618"/>
      <c r="I51" s="618"/>
      <c r="J51" s="618"/>
      <c r="K51" s="618"/>
      <c r="L51" s="618"/>
    </row>
    <row r="52" spans="1:15" ht="19.5">
      <c r="A52" s="955" t="s">
        <v>87</v>
      </c>
      <c r="B52" s="623" t="s">
        <v>286</v>
      </c>
      <c r="C52" s="623"/>
      <c r="D52" s="623"/>
      <c r="E52" s="624" t="s">
        <v>287</v>
      </c>
      <c r="F52" s="623"/>
      <c r="G52" s="624" t="s">
        <v>288</v>
      </c>
      <c r="H52" s="623"/>
      <c r="I52" s="623"/>
      <c r="J52" s="625"/>
      <c r="K52" s="623" t="s">
        <v>289</v>
      </c>
      <c r="L52" s="625"/>
      <c r="M52" s="308" ph="1"/>
      <c r="N52" s="308" ph="1"/>
      <c r="O52" ph="1"/>
    </row>
    <row r="53" spans="1:15" ht="13.5" customHeight="1">
      <c r="A53" s="956"/>
      <c r="B53" s="977" t="s">
        <v>599</v>
      </c>
      <c r="C53" s="980" t="s">
        <v>600</v>
      </c>
      <c r="D53" s="983" t="s">
        <v>601</v>
      </c>
      <c r="E53" s="977" t="s">
        <v>602</v>
      </c>
      <c r="F53" s="994" t="s">
        <v>290</v>
      </c>
      <c r="G53" s="977" t="s">
        <v>291</v>
      </c>
      <c r="H53" s="980" t="s">
        <v>292</v>
      </c>
      <c r="I53" s="980" t="s">
        <v>293</v>
      </c>
      <c r="J53" s="991" t="s">
        <v>294</v>
      </c>
      <c r="K53" s="988" t="s">
        <v>603</v>
      </c>
      <c r="L53" s="991" t="s">
        <v>604</v>
      </c>
      <c r="M53" s="308"/>
      <c r="N53" s="308"/>
    </row>
    <row r="54" spans="1:15" ht="13.5" customHeight="1">
      <c r="A54" s="956"/>
      <c r="B54" s="978"/>
      <c r="C54" s="981"/>
      <c r="D54" s="984"/>
      <c r="E54" s="986"/>
      <c r="F54" s="995"/>
      <c r="G54" s="986"/>
      <c r="H54" s="997"/>
      <c r="I54" s="997"/>
      <c r="J54" s="992"/>
      <c r="K54" s="989"/>
      <c r="L54" s="992"/>
      <c r="M54" s="308" ph="1"/>
      <c r="N54" s="308" ph="1"/>
      <c r="O54" ph="1"/>
    </row>
    <row r="55" spans="1:15" ht="27.75" customHeight="1" thickBot="1">
      <c r="A55" s="957"/>
      <c r="B55" s="979"/>
      <c r="C55" s="982"/>
      <c r="D55" s="985"/>
      <c r="E55" s="987"/>
      <c r="F55" s="996"/>
      <c r="G55" s="987"/>
      <c r="H55" s="998"/>
      <c r="I55" s="998"/>
      <c r="J55" s="993"/>
      <c r="K55" s="990"/>
      <c r="L55" s="993"/>
      <c r="M55" s="308" ph="1"/>
      <c r="N55" s="308" ph="1"/>
      <c r="O55" ph="1"/>
    </row>
    <row r="56" spans="1:15" s="22" customFormat="1" ht="23.25" customHeight="1">
      <c r="A56" s="571" t="s">
        <v>66</v>
      </c>
      <c r="B56" s="626">
        <v>1901.7</v>
      </c>
      <c r="C56" s="627">
        <v>485.8</v>
      </c>
      <c r="D56" s="628">
        <f t="shared" si="0"/>
        <v>1415.9</v>
      </c>
      <c r="E56" s="629">
        <v>492</v>
      </c>
      <c r="F56" s="629">
        <v>0</v>
      </c>
      <c r="G56" s="630">
        <v>0</v>
      </c>
      <c r="H56" s="629">
        <v>0</v>
      </c>
      <c r="I56" s="629">
        <v>0</v>
      </c>
      <c r="J56" s="631">
        <v>0</v>
      </c>
      <c r="K56" s="630">
        <v>0</v>
      </c>
      <c r="L56" s="631">
        <v>0</v>
      </c>
    </row>
    <row r="57" spans="1:15" s="22" customFormat="1" ht="23.25" customHeight="1">
      <c r="A57" s="571" t="s">
        <v>67</v>
      </c>
      <c r="B57" s="626">
        <v>2549</v>
      </c>
      <c r="C57" s="627">
        <v>585.5</v>
      </c>
      <c r="D57" s="628">
        <f t="shared" si="0"/>
        <v>1963.5</v>
      </c>
      <c r="E57" s="629">
        <v>869</v>
      </c>
      <c r="F57" s="629">
        <v>5</v>
      </c>
      <c r="G57" s="630">
        <v>0</v>
      </c>
      <c r="H57" s="629">
        <v>0</v>
      </c>
      <c r="I57" s="629">
        <v>1030</v>
      </c>
      <c r="J57" s="631">
        <v>0</v>
      </c>
      <c r="K57" s="630">
        <v>14</v>
      </c>
      <c r="L57" s="631">
        <v>0</v>
      </c>
    </row>
    <row r="58" spans="1:15" s="22" customFormat="1" ht="23.25" customHeight="1">
      <c r="A58" s="571" t="s">
        <v>68</v>
      </c>
      <c r="B58" s="626">
        <v>2639</v>
      </c>
      <c r="C58" s="627">
        <v>520.79999999999995</v>
      </c>
      <c r="D58" s="628">
        <f t="shared" si="0"/>
        <v>2118.1999999999998</v>
      </c>
      <c r="E58" s="629">
        <v>3219</v>
      </c>
      <c r="F58" s="629">
        <v>213</v>
      </c>
      <c r="G58" s="630">
        <v>0</v>
      </c>
      <c r="H58" s="629">
        <v>0</v>
      </c>
      <c r="I58" s="629">
        <v>1235</v>
      </c>
      <c r="J58" s="631">
        <v>0</v>
      </c>
      <c r="K58" s="630">
        <v>0</v>
      </c>
      <c r="L58" s="631">
        <v>0</v>
      </c>
    </row>
    <row r="59" spans="1:15" s="22" customFormat="1" ht="23.25" customHeight="1">
      <c r="A59" s="571" t="s">
        <v>69</v>
      </c>
      <c r="B59" s="626">
        <v>3768.1</v>
      </c>
      <c r="C59" s="627">
        <v>1887.3</v>
      </c>
      <c r="D59" s="628">
        <f t="shared" si="0"/>
        <v>1880.8</v>
      </c>
      <c r="E59" s="629">
        <v>0</v>
      </c>
      <c r="F59" s="629">
        <v>0</v>
      </c>
      <c r="G59" s="630">
        <v>0</v>
      </c>
      <c r="H59" s="629">
        <v>0</v>
      </c>
      <c r="I59" s="629">
        <v>0</v>
      </c>
      <c r="J59" s="631">
        <v>0</v>
      </c>
      <c r="K59" s="630">
        <v>0</v>
      </c>
      <c r="L59" s="631">
        <v>0</v>
      </c>
    </row>
    <row r="60" spans="1:15" s="22" customFormat="1" ht="23.25" customHeight="1">
      <c r="A60" s="571" t="s">
        <v>70</v>
      </c>
      <c r="B60" s="626">
        <v>2972</v>
      </c>
      <c r="C60" s="627">
        <v>1125.0999999999999</v>
      </c>
      <c r="D60" s="628">
        <f t="shared" si="0"/>
        <v>1846.9</v>
      </c>
      <c r="E60" s="629">
        <v>202</v>
      </c>
      <c r="F60" s="629">
        <v>0</v>
      </c>
      <c r="G60" s="630">
        <v>0</v>
      </c>
      <c r="H60" s="629">
        <v>0</v>
      </c>
      <c r="I60" s="629">
        <v>1048</v>
      </c>
      <c r="J60" s="631">
        <v>0</v>
      </c>
      <c r="K60" s="630">
        <v>0</v>
      </c>
      <c r="L60" s="631">
        <v>0</v>
      </c>
    </row>
    <row r="61" spans="1:15" s="22" customFormat="1" ht="23.25" customHeight="1">
      <c r="A61" s="571" t="s">
        <v>71</v>
      </c>
      <c r="B61" s="626">
        <v>1480.1</v>
      </c>
      <c r="C61" s="627">
        <v>266.89999999999998</v>
      </c>
      <c r="D61" s="628">
        <f t="shared" si="0"/>
        <v>1213.1999999999998</v>
      </c>
      <c r="E61" s="629">
        <v>809</v>
      </c>
      <c r="F61" s="629">
        <v>6</v>
      </c>
      <c r="G61" s="630">
        <v>0</v>
      </c>
      <c r="H61" s="629">
        <v>0</v>
      </c>
      <c r="I61" s="629">
        <v>751</v>
      </c>
      <c r="J61" s="631">
        <v>0</v>
      </c>
      <c r="K61" s="630">
        <v>0</v>
      </c>
      <c r="L61" s="631">
        <v>0</v>
      </c>
    </row>
    <row r="62" spans="1:15" s="22" customFormat="1" ht="23.25" customHeight="1">
      <c r="A62" s="571" t="s">
        <v>72</v>
      </c>
      <c r="B62" s="626">
        <v>2923.9</v>
      </c>
      <c r="C62" s="627">
        <v>186.6</v>
      </c>
      <c r="D62" s="628">
        <f t="shared" si="0"/>
        <v>2737.3</v>
      </c>
      <c r="E62" s="629">
        <v>3737</v>
      </c>
      <c r="F62" s="629">
        <v>558</v>
      </c>
      <c r="G62" s="630">
        <v>0</v>
      </c>
      <c r="H62" s="629">
        <v>0</v>
      </c>
      <c r="I62" s="629">
        <v>4179</v>
      </c>
      <c r="J62" s="631">
        <v>0</v>
      </c>
      <c r="K62" s="630">
        <v>0</v>
      </c>
      <c r="L62" s="631">
        <v>2</v>
      </c>
    </row>
    <row r="63" spans="1:15" s="22" customFormat="1" ht="23.25" customHeight="1">
      <c r="A63" s="571" t="s">
        <v>73</v>
      </c>
      <c r="B63" s="626">
        <v>730.30000000000007</v>
      </c>
      <c r="C63" s="627">
        <v>130</v>
      </c>
      <c r="D63" s="628">
        <f t="shared" si="0"/>
        <v>600.30000000000007</v>
      </c>
      <c r="E63" s="629">
        <v>4032</v>
      </c>
      <c r="F63" s="629">
        <v>949</v>
      </c>
      <c r="G63" s="630">
        <v>0</v>
      </c>
      <c r="H63" s="629">
        <v>0</v>
      </c>
      <c r="I63" s="629">
        <v>4788</v>
      </c>
      <c r="J63" s="631">
        <v>0</v>
      </c>
      <c r="K63" s="630">
        <v>0</v>
      </c>
      <c r="L63" s="631">
        <v>0</v>
      </c>
    </row>
    <row r="64" spans="1:15" s="22" customFormat="1" ht="23.25" customHeight="1">
      <c r="A64" s="571" t="s">
        <v>74</v>
      </c>
      <c r="B64" s="626">
        <v>2884</v>
      </c>
      <c r="C64" s="627">
        <v>444.5</v>
      </c>
      <c r="D64" s="628">
        <f t="shared" si="0"/>
        <v>2439.5</v>
      </c>
      <c r="E64" s="629">
        <v>4563</v>
      </c>
      <c r="F64" s="629">
        <v>569</v>
      </c>
      <c r="G64" s="630">
        <v>0</v>
      </c>
      <c r="H64" s="629">
        <v>0</v>
      </c>
      <c r="I64" s="629">
        <v>4427</v>
      </c>
      <c r="J64" s="631">
        <v>196</v>
      </c>
      <c r="K64" s="630">
        <v>0</v>
      </c>
      <c r="L64" s="631">
        <v>0</v>
      </c>
    </row>
    <row r="65" spans="1:12" s="22" customFormat="1" ht="23.25" customHeight="1">
      <c r="A65" s="571" t="s">
        <v>75</v>
      </c>
      <c r="B65" s="626">
        <v>921.99999999999989</v>
      </c>
      <c r="C65" s="627">
        <v>207.6</v>
      </c>
      <c r="D65" s="628">
        <f t="shared" si="0"/>
        <v>714.39999999999986</v>
      </c>
      <c r="E65" s="629">
        <v>2143</v>
      </c>
      <c r="F65" s="629">
        <v>323</v>
      </c>
      <c r="G65" s="630">
        <v>0</v>
      </c>
      <c r="H65" s="629">
        <v>0</v>
      </c>
      <c r="I65" s="629">
        <v>1225</v>
      </c>
      <c r="J65" s="631">
        <v>1789</v>
      </c>
      <c r="K65" s="630">
        <v>0</v>
      </c>
      <c r="L65" s="631">
        <v>0</v>
      </c>
    </row>
    <row r="66" spans="1:12" s="22" customFormat="1" ht="23.25" customHeight="1">
      <c r="A66" s="571" t="s">
        <v>76</v>
      </c>
      <c r="B66" s="626">
        <v>3334.4</v>
      </c>
      <c r="C66" s="627">
        <v>736.1</v>
      </c>
      <c r="D66" s="628">
        <f t="shared" si="0"/>
        <v>2598.3000000000002</v>
      </c>
      <c r="E66" s="629">
        <v>14155</v>
      </c>
      <c r="F66" s="629">
        <v>4575</v>
      </c>
      <c r="G66" s="630">
        <v>877</v>
      </c>
      <c r="H66" s="629">
        <v>436</v>
      </c>
      <c r="I66" s="629">
        <v>10222</v>
      </c>
      <c r="J66" s="631">
        <v>410</v>
      </c>
      <c r="K66" s="630">
        <v>303</v>
      </c>
      <c r="L66" s="631">
        <v>134</v>
      </c>
    </row>
    <row r="67" spans="1:12" s="22" customFormat="1" ht="23.25" customHeight="1">
      <c r="A67" s="571" t="s">
        <v>77</v>
      </c>
      <c r="B67" s="626">
        <v>1696.9</v>
      </c>
      <c r="C67" s="627">
        <v>367.7</v>
      </c>
      <c r="D67" s="628">
        <f t="shared" si="0"/>
        <v>1329.2</v>
      </c>
      <c r="E67" s="629">
        <v>2775</v>
      </c>
      <c r="F67" s="629">
        <v>245</v>
      </c>
      <c r="G67" s="630">
        <v>0</v>
      </c>
      <c r="H67" s="629">
        <v>0</v>
      </c>
      <c r="I67" s="629">
        <v>2725</v>
      </c>
      <c r="J67" s="631">
        <v>0</v>
      </c>
      <c r="K67" s="630">
        <v>0</v>
      </c>
      <c r="L67" s="631">
        <v>0</v>
      </c>
    </row>
    <row r="68" spans="1:12" s="22" customFormat="1" ht="23.25" customHeight="1">
      <c r="A68" s="571" t="s">
        <v>78</v>
      </c>
      <c r="B68" s="626">
        <v>3184</v>
      </c>
      <c r="C68" s="627">
        <v>1073.9000000000001</v>
      </c>
      <c r="D68" s="628">
        <f t="shared" si="0"/>
        <v>2110.1</v>
      </c>
      <c r="E68" s="629">
        <v>707</v>
      </c>
      <c r="F68" s="629">
        <v>134</v>
      </c>
      <c r="G68" s="630">
        <v>0</v>
      </c>
      <c r="H68" s="629">
        <v>0</v>
      </c>
      <c r="I68" s="629">
        <v>0</v>
      </c>
      <c r="J68" s="631">
        <v>0</v>
      </c>
      <c r="K68" s="630">
        <v>0</v>
      </c>
      <c r="L68" s="631">
        <v>0</v>
      </c>
    </row>
    <row r="69" spans="1:12" s="22" customFormat="1" ht="23.25" customHeight="1">
      <c r="A69" s="571" t="s">
        <v>79</v>
      </c>
      <c r="B69" s="626">
        <v>2262</v>
      </c>
      <c r="C69" s="627">
        <v>872.2</v>
      </c>
      <c r="D69" s="628">
        <f>B69-C69</f>
        <v>1389.8</v>
      </c>
      <c r="E69" s="629">
        <v>2081</v>
      </c>
      <c r="F69" s="629">
        <v>707</v>
      </c>
      <c r="G69" s="630">
        <v>0</v>
      </c>
      <c r="H69" s="629">
        <v>0</v>
      </c>
      <c r="I69" s="629">
        <v>2742</v>
      </c>
      <c r="J69" s="631">
        <v>188</v>
      </c>
      <c r="K69" s="630">
        <v>0</v>
      </c>
      <c r="L69" s="631">
        <v>0</v>
      </c>
    </row>
    <row r="70" spans="1:12" s="22" customFormat="1" ht="23.25" customHeight="1">
      <c r="A70" s="571" t="s">
        <v>80</v>
      </c>
      <c r="B70" s="626">
        <v>2213.9</v>
      </c>
      <c r="C70" s="627">
        <v>968.7</v>
      </c>
      <c r="D70" s="628">
        <f t="shared" si="0"/>
        <v>1245.2</v>
      </c>
      <c r="E70" s="629">
        <v>0</v>
      </c>
      <c r="F70" s="629">
        <v>0</v>
      </c>
      <c r="G70" s="630">
        <v>0</v>
      </c>
      <c r="H70" s="629">
        <v>0</v>
      </c>
      <c r="I70" s="629">
        <v>0</v>
      </c>
      <c r="J70" s="631">
        <v>0</v>
      </c>
      <c r="K70" s="630">
        <v>0</v>
      </c>
      <c r="L70" s="631">
        <v>0</v>
      </c>
    </row>
    <row r="71" spans="1:12" s="22" customFormat="1" ht="23.25" customHeight="1">
      <c r="A71" s="571" t="s">
        <v>81</v>
      </c>
      <c r="B71" s="626">
        <v>3100</v>
      </c>
      <c r="C71" s="627">
        <v>1150.7</v>
      </c>
      <c r="D71" s="628">
        <f>B71-C71</f>
        <v>1949.3</v>
      </c>
      <c r="E71" s="629">
        <v>2285</v>
      </c>
      <c r="F71" s="629">
        <v>128</v>
      </c>
      <c r="G71" s="630">
        <v>0</v>
      </c>
      <c r="H71" s="629">
        <v>0</v>
      </c>
      <c r="I71" s="629">
        <v>2325</v>
      </c>
      <c r="J71" s="631">
        <v>0</v>
      </c>
      <c r="K71" s="630">
        <v>0</v>
      </c>
      <c r="L71" s="631">
        <v>0</v>
      </c>
    </row>
    <row r="72" spans="1:12" s="22" customFormat="1" ht="23.25" customHeight="1">
      <c r="A72" s="571" t="s">
        <v>82</v>
      </c>
      <c r="B72" s="626">
        <v>1229</v>
      </c>
      <c r="C72" s="627">
        <v>534.20000000000005</v>
      </c>
      <c r="D72" s="628">
        <f t="shared" si="0"/>
        <v>694.8</v>
      </c>
      <c r="E72" s="629">
        <v>6</v>
      </c>
      <c r="F72" s="629">
        <v>0</v>
      </c>
      <c r="G72" s="630">
        <v>0</v>
      </c>
      <c r="H72" s="629">
        <v>0</v>
      </c>
      <c r="I72" s="629">
        <v>0</v>
      </c>
      <c r="J72" s="631">
        <v>0</v>
      </c>
      <c r="K72" s="630">
        <v>0</v>
      </c>
      <c r="L72" s="631">
        <v>0</v>
      </c>
    </row>
    <row r="73" spans="1:12" s="22" customFormat="1" ht="23.25" customHeight="1">
      <c r="A73" s="571" t="s">
        <v>83</v>
      </c>
      <c r="B73" s="626">
        <v>2233.3000000000002</v>
      </c>
      <c r="C73" s="627">
        <v>1260.8</v>
      </c>
      <c r="D73" s="628">
        <f t="shared" si="0"/>
        <v>972.50000000000023</v>
      </c>
      <c r="E73" s="629">
        <v>0</v>
      </c>
      <c r="F73" s="629">
        <v>0</v>
      </c>
      <c r="G73" s="630">
        <v>0</v>
      </c>
      <c r="H73" s="629">
        <v>0</v>
      </c>
      <c r="I73" s="629">
        <v>0</v>
      </c>
      <c r="J73" s="631">
        <v>0</v>
      </c>
      <c r="K73" s="630">
        <v>0</v>
      </c>
      <c r="L73" s="631">
        <v>0</v>
      </c>
    </row>
    <row r="74" spans="1:12" s="22" customFormat="1" ht="23.25" customHeight="1" thickBot="1">
      <c r="A74" s="573" t="s">
        <v>84</v>
      </c>
      <c r="B74" s="632">
        <v>1359</v>
      </c>
      <c r="C74" s="633">
        <v>542.1</v>
      </c>
      <c r="D74" s="634">
        <f t="shared" si="0"/>
        <v>816.9</v>
      </c>
      <c r="E74" s="635">
        <v>0</v>
      </c>
      <c r="F74" s="636">
        <v>0</v>
      </c>
      <c r="G74" s="635">
        <v>0</v>
      </c>
      <c r="H74" s="637">
        <v>0</v>
      </c>
      <c r="I74" s="637">
        <v>0</v>
      </c>
      <c r="J74" s="636">
        <v>0</v>
      </c>
      <c r="K74" s="635">
        <v>0</v>
      </c>
      <c r="L74" s="636">
        <v>0</v>
      </c>
    </row>
    <row r="75" spans="1:12" ht="6" customHeight="1"/>
    <row r="76" spans="1:12" ht="17" customHeight="1">
      <c r="A76" s="575" t="s">
        <v>296</v>
      </c>
      <c r="B76" s="620" t="s">
        <v>618</v>
      </c>
    </row>
    <row r="77" spans="1:12" ht="17" customHeight="1">
      <c r="B77" s="621" t="s">
        <v>619</v>
      </c>
    </row>
    <row r="78" spans="1:12" ht="17" customHeight="1">
      <c r="B78" s="621" t="s">
        <v>620</v>
      </c>
    </row>
    <row r="79" spans="1:12" ht="17" customHeight="1">
      <c r="B79" s="621" t="s">
        <v>621</v>
      </c>
    </row>
    <row r="80" spans="1:12" s="22" customFormat="1" ht="17" customHeight="1">
      <c r="A80" s="576" t="s">
        <v>297</v>
      </c>
      <c r="B80" s="621" t="s">
        <v>298</v>
      </c>
      <c r="C80" s="578"/>
      <c r="D80" s="578"/>
      <c r="E80" s="578"/>
      <c r="F80" s="578"/>
      <c r="G80" s="578"/>
      <c r="H80" s="578"/>
      <c r="I80" s="578"/>
      <c r="J80" s="578"/>
      <c r="K80" s="578"/>
      <c r="L80" s="578"/>
    </row>
  </sheetData>
  <mergeCells count="24">
    <mergeCell ref="K53:K55"/>
    <mergeCell ref="L53:L55"/>
    <mergeCell ref="F53:F55"/>
    <mergeCell ref="G53:G55"/>
    <mergeCell ref="H53:H55"/>
    <mergeCell ref="I53:I55"/>
    <mergeCell ref="J53:J55"/>
    <mergeCell ref="A52:A55"/>
    <mergeCell ref="B53:B55"/>
    <mergeCell ref="C53:C55"/>
    <mergeCell ref="D53:D55"/>
    <mergeCell ref="E53:E55"/>
    <mergeCell ref="L3:L5"/>
    <mergeCell ref="A2:A5"/>
    <mergeCell ref="B3:B5"/>
    <mergeCell ref="C3:C5"/>
    <mergeCell ref="D3:D5"/>
    <mergeCell ref="E3:E5"/>
    <mergeCell ref="F3:F5"/>
    <mergeCell ref="G3:G5"/>
    <mergeCell ref="H3:H5"/>
    <mergeCell ref="I3:I5"/>
    <mergeCell ref="J3:J5"/>
    <mergeCell ref="K3:K5"/>
  </mergeCells>
  <phoneticPr fontId="3"/>
  <pageMargins left="0.78740157480314965" right="0.47244094488188981" top="0.78740157480314965" bottom="0.39370078740157483" header="0.51181102362204722" footer="0.51181102362204722"/>
  <pageSetup paperSize="9" scale="69" firstPageNumber="66" fitToHeight="0" orientation="portrait" useFirstPageNumber="1" r:id="rId1"/>
  <headerFooter alignWithMargins="0"/>
  <rowBreaks count="1" manualBreakCount="1">
    <brk id="50"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C6A6A-51DA-492B-818C-637492B58968}">
  <dimension ref="A1:I55"/>
  <sheetViews>
    <sheetView view="pageBreakPreview" zoomScaleNormal="75" zoomScaleSheetLayoutView="100" workbookViewId="0"/>
  </sheetViews>
  <sheetFormatPr defaultColWidth="9" defaultRowHeight="13"/>
  <cols>
    <col min="1" max="7" width="12.26953125" style="577" customWidth="1"/>
    <col min="8" max="8" width="11.26953125" style="577" customWidth="1"/>
    <col min="9" max="256" width="9" style="173"/>
    <col min="257" max="263" width="12.26953125" style="173" customWidth="1"/>
    <col min="264" max="264" width="11.26953125" style="173" customWidth="1"/>
    <col min="265" max="512" width="9" style="173"/>
    <col min="513" max="519" width="12.26953125" style="173" customWidth="1"/>
    <col min="520" max="520" width="11.26953125" style="173" customWidth="1"/>
    <col min="521" max="768" width="9" style="173"/>
    <col min="769" max="775" width="12.26953125" style="173" customWidth="1"/>
    <col min="776" max="776" width="11.26953125" style="173" customWidth="1"/>
    <col min="777" max="1024" width="9" style="173"/>
    <col min="1025" max="1031" width="12.26953125" style="173" customWidth="1"/>
    <col min="1032" max="1032" width="11.26953125" style="173" customWidth="1"/>
    <col min="1033" max="1280" width="9" style="173"/>
    <col min="1281" max="1287" width="12.26953125" style="173" customWidth="1"/>
    <col min="1288" max="1288" width="11.26953125" style="173" customWidth="1"/>
    <col min="1289" max="1536" width="9" style="173"/>
    <col min="1537" max="1543" width="12.26953125" style="173" customWidth="1"/>
    <col min="1544" max="1544" width="11.26953125" style="173" customWidth="1"/>
    <col min="1545" max="1792" width="9" style="173"/>
    <col min="1793" max="1799" width="12.26953125" style="173" customWidth="1"/>
    <col min="1800" max="1800" width="11.26953125" style="173" customWidth="1"/>
    <col min="1801" max="2048" width="9" style="173"/>
    <col min="2049" max="2055" width="12.26953125" style="173" customWidth="1"/>
    <col min="2056" max="2056" width="11.26953125" style="173" customWidth="1"/>
    <col min="2057" max="2304" width="9" style="173"/>
    <col min="2305" max="2311" width="12.26953125" style="173" customWidth="1"/>
    <col min="2312" max="2312" width="11.26953125" style="173" customWidth="1"/>
    <col min="2313" max="2560" width="9" style="173"/>
    <col min="2561" max="2567" width="12.26953125" style="173" customWidth="1"/>
    <col min="2568" max="2568" width="11.26953125" style="173" customWidth="1"/>
    <col min="2569" max="2816" width="9" style="173"/>
    <col min="2817" max="2823" width="12.26953125" style="173" customWidth="1"/>
    <col min="2824" max="2824" width="11.26953125" style="173" customWidth="1"/>
    <col min="2825" max="3072" width="9" style="173"/>
    <col min="3073" max="3079" width="12.26953125" style="173" customWidth="1"/>
    <col min="3080" max="3080" width="11.26953125" style="173" customWidth="1"/>
    <col min="3081" max="3328" width="9" style="173"/>
    <col min="3329" max="3335" width="12.26953125" style="173" customWidth="1"/>
    <col min="3336" max="3336" width="11.26953125" style="173" customWidth="1"/>
    <col min="3337" max="3584" width="9" style="173"/>
    <col min="3585" max="3591" width="12.26953125" style="173" customWidth="1"/>
    <col min="3592" max="3592" width="11.26953125" style="173" customWidth="1"/>
    <col min="3593" max="3840" width="9" style="173"/>
    <col min="3841" max="3847" width="12.26953125" style="173" customWidth="1"/>
    <col min="3848" max="3848" width="11.26953125" style="173" customWidth="1"/>
    <col min="3849" max="4096" width="9" style="173"/>
    <col min="4097" max="4103" width="12.26953125" style="173" customWidth="1"/>
    <col min="4104" max="4104" width="11.26953125" style="173" customWidth="1"/>
    <col min="4105" max="4352" width="9" style="173"/>
    <col min="4353" max="4359" width="12.26953125" style="173" customWidth="1"/>
    <col min="4360" max="4360" width="11.26953125" style="173" customWidth="1"/>
    <col min="4361" max="4608" width="9" style="173"/>
    <col min="4609" max="4615" width="12.26953125" style="173" customWidth="1"/>
    <col min="4616" max="4616" width="11.26953125" style="173" customWidth="1"/>
    <col min="4617" max="4864" width="9" style="173"/>
    <col min="4865" max="4871" width="12.26953125" style="173" customWidth="1"/>
    <col min="4872" max="4872" width="11.26953125" style="173" customWidth="1"/>
    <col min="4873" max="5120" width="9" style="173"/>
    <col min="5121" max="5127" width="12.26953125" style="173" customWidth="1"/>
    <col min="5128" max="5128" width="11.26953125" style="173" customWidth="1"/>
    <col min="5129" max="5376" width="9" style="173"/>
    <col min="5377" max="5383" width="12.26953125" style="173" customWidth="1"/>
    <col min="5384" max="5384" width="11.26953125" style="173" customWidth="1"/>
    <col min="5385" max="5632" width="9" style="173"/>
    <col min="5633" max="5639" width="12.26953125" style="173" customWidth="1"/>
    <col min="5640" max="5640" width="11.26953125" style="173" customWidth="1"/>
    <col min="5641" max="5888" width="9" style="173"/>
    <col min="5889" max="5895" width="12.26953125" style="173" customWidth="1"/>
    <col min="5896" max="5896" width="11.26953125" style="173" customWidth="1"/>
    <col min="5897" max="6144" width="9" style="173"/>
    <col min="6145" max="6151" width="12.26953125" style="173" customWidth="1"/>
    <col min="6152" max="6152" width="11.26953125" style="173" customWidth="1"/>
    <col min="6153" max="6400" width="9" style="173"/>
    <col min="6401" max="6407" width="12.26953125" style="173" customWidth="1"/>
    <col min="6408" max="6408" width="11.26953125" style="173" customWidth="1"/>
    <col min="6409" max="6656" width="9" style="173"/>
    <col min="6657" max="6663" width="12.26953125" style="173" customWidth="1"/>
    <col min="6664" max="6664" width="11.26953125" style="173" customWidth="1"/>
    <col min="6665" max="6912" width="9" style="173"/>
    <col min="6913" max="6919" width="12.26953125" style="173" customWidth="1"/>
    <col min="6920" max="6920" width="11.26953125" style="173" customWidth="1"/>
    <col min="6921" max="7168" width="9" style="173"/>
    <col min="7169" max="7175" width="12.26953125" style="173" customWidth="1"/>
    <col min="7176" max="7176" width="11.26953125" style="173" customWidth="1"/>
    <col min="7177" max="7424" width="9" style="173"/>
    <col min="7425" max="7431" width="12.26953125" style="173" customWidth="1"/>
    <col min="7432" max="7432" width="11.26953125" style="173" customWidth="1"/>
    <col min="7433" max="7680" width="9" style="173"/>
    <col min="7681" max="7687" width="12.26953125" style="173" customWidth="1"/>
    <col min="7688" max="7688" width="11.26953125" style="173" customWidth="1"/>
    <col min="7689" max="7936" width="9" style="173"/>
    <col min="7937" max="7943" width="12.26953125" style="173" customWidth="1"/>
    <col min="7944" max="7944" width="11.26953125" style="173" customWidth="1"/>
    <col min="7945" max="8192" width="9" style="173"/>
    <col min="8193" max="8199" width="12.26953125" style="173" customWidth="1"/>
    <col min="8200" max="8200" width="11.26953125" style="173" customWidth="1"/>
    <col min="8201" max="8448" width="9" style="173"/>
    <col min="8449" max="8455" width="12.26953125" style="173" customWidth="1"/>
    <col min="8456" max="8456" width="11.26953125" style="173" customWidth="1"/>
    <col min="8457" max="8704" width="9" style="173"/>
    <col min="8705" max="8711" width="12.26953125" style="173" customWidth="1"/>
    <col min="8712" max="8712" width="11.26953125" style="173" customWidth="1"/>
    <col min="8713" max="8960" width="9" style="173"/>
    <col min="8961" max="8967" width="12.26953125" style="173" customWidth="1"/>
    <col min="8968" max="8968" width="11.26953125" style="173" customWidth="1"/>
    <col min="8969" max="9216" width="9" style="173"/>
    <col min="9217" max="9223" width="12.26953125" style="173" customWidth="1"/>
    <col min="9224" max="9224" width="11.26953125" style="173" customWidth="1"/>
    <col min="9225" max="9472" width="9" style="173"/>
    <col min="9473" max="9479" width="12.26953125" style="173" customWidth="1"/>
    <col min="9480" max="9480" width="11.26953125" style="173" customWidth="1"/>
    <col min="9481" max="9728" width="9" style="173"/>
    <col min="9729" max="9735" width="12.26953125" style="173" customWidth="1"/>
    <col min="9736" max="9736" width="11.26953125" style="173" customWidth="1"/>
    <col min="9737" max="9984" width="9" style="173"/>
    <col min="9985" max="9991" width="12.26953125" style="173" customWidth="1"/>
    <col min="9992" max="9992" width="11.26953125" style="173" customWidth="1"/>
    <col min="9993" max="10240" width="9" style="173"/>
    <col min="10241" max="10247" width="12.26953125" style="173" customWidth="1"/>
    <col min="10248" max="10248" width="11.26953125" style="173" customWidth="1"/>
    <col min="10249" max="10496" width="9" style="173"/>
    <col min="10497" max="10503" width="12.26953125" style="173" customWidth="1"/>
    <col min="10504" max="10504" width="11.26953125" style="173" customWidth="1"/>
    <col min="10505" max="10752" width="9" style="173"/>
    <col min="10753" max="10759" width="12.26953125" style="173" customWidth="1"/>
    <col min="10760" max="10760" width="11.26953125" style="173" customWidth="1"/>
    <col min="10761" max="11008" width="9" style="173"/>
    <col min="11009" max="11015" width="12.26953125" style="173" customWidth="1"/>
    <col min="11016" max="11016" width="11.26953125" style="173" customWidth="1"/>
    <col min="11017" max="11264" width="9" style="173"/>
    <col min="11265" max="11271" width="12.26953125" style="173" customWidth="1"/>
    <col min="11272" max="11272" width="11.26953125" style="173" customWidth="1"/>
    <col min="11273" max="11520" width="9" style="173"/>
    <col min="11521" max="11527" width="12.26953125" style="173" customWidth="1"/>
    <col min="11528" max="11528" width="11.26953125" style="173" customWidth="1"/>
    <col min="11529" max="11776" width="9" style="173"/>
    <col min="11777" max="11783" width="12.26953125" style="173" customWidth="1"/>
    <col min="11784" max="11784" width="11.26953125" style="173" customWidth="1"/>
    <col min="11785" max="12032" width="9" style="173"/>
    <col min="12033" max="12039" width="12.26953125" style="173" customWidth="1"/>
    <col min="12040" max="12040" width="11.26953125" style="173" customWidth="1"/>
    <col min="12041" max="12288" width="9" style="173"/>
    <col min="12289" max="12295" width="12.26953125" style="173" customWidth="1"/>
    <col min="12296" max="12296" width="11.26953125" style="173" customWidth="1"/>
    <col min="12297" max="12544" width="9" style="173"/>
    <col min="12545" max="12551" width="12.26953125" style="173" customWidth="1"/>
    <col min="12552" max="12552" width="11.26953125" style="173" customWidth="1"/>
    <col min="12553" max="12800" width="9" style="173"/>
    <col min="12801" max="12807" width="12.26953125" style="173" customWidth="1"/>
    <col min="12808" max="12808" width="11.26953125" style="173" customWidth="1"/>
    <col min="12809" max="13056" width="9" style="173"/>
    <col min="13057" max="13063" width="12.26953125" style="173" customWidth="1"/>
    <col min="13064" max="13064" width="11.26953125" style="173" customWidth="1"/>
    <col min="13065" max="13312" width="9" style="173"/>
    <col min="13313" max="13319" width="12.26953125" style="173" customWidth="1"/>
    <col min="13320" max="13320" width="11.26953125" style="173" customWidth="1"/>
    <col min="13321" max="13568" width="9" style="173"/>
    <col min="13569" max="13575" width="12.26953125" style="173" customWidth="1"/>
    <col min="13576" max="13576" width="11.26953125" style="173" customWidth="1"/>
    <col min="13577" max="13824" width="9" style="173"/>
    <col min="13825" max="13831" width="12.26953125" style="173" customWidth="1"/>
    <col min="13832" max="13832" width="11.26953125" style="173" customWidth="1"/>
    <col min="13833" max="14080" width="9" style="173"/>
    <col min="14081" max="14087" width="12.26953125" style="173" customWidth="1"/>
    <col min="14088" max="14088" width="11.26953125" style="173" customWidth="1"/>
    <col min="14089" max="14336" width="9" style="173"/>
    <col min="14337" max="14343" width="12.26953125" style="173" customWidth="1"/>
    <col min="14344" max="14344" width="11.26953125" style="173" customWidth="1"/>
    <col min="14345" max="14592" width="9" style="173"/>
    <col min="14593" max="14599" width="12.26953125" style="173" customWidth="1"/>
    <col min="14600" max="14600" width="11.26953125" style="173" customWidth="1"/>
    <col min="14601" max="14848" width="9" style="173"/>
    <col min="14849" max="14855" width="12.26953125" style="173" customWidth="1"/>
    <col min="14856" max="14856" width="11.26953125" style="173" customWidth="1"/>
    <col min="14857" max="15104" width="9" style="173"/>
    <col min="15105" max="15111" width="12.26953125" style="173" customWidth="1"/>
    <col min="15112" max="15112" width="11.26953125" style="173" customWidth="1"/>
    <col min="15113" max="15360" width="9" style="173"/>
    <col min="15361" max="15367" width="12.26953125" style="173" customWidth="1"/>
    <col min="15368" max="15368" width="11.26953125" style="173" customWidth="1"/>
    <col min="15369" max="15616" width="9" style="173"/>
    <col min="15617" max="15623" width="12.26953125" style="173" customWidth="1"/>
    <col min="15624" max="15624" width="11.26953125" style="173" customWidth="1"/>
    <col min="15625" max="15872" width="9" style="173"/>
    <col min="15873" max="15879" width="12.26953125" style="173" customWidth="1"/>
    <col min="15880" max="15880" width="11.26953125" style="173" customWidth="1"/>
    <col min="15881" max="16128" width="9" style="173"/>
    <col min="16129" max="16135" width="12.26953125" style="173" customWidth="1"/>
    <col min="16136" max="16136" width="11.26953125" style="173" customWidth="1"/>
    <col min="16137" max="16384" width="9" style="173"/>
  </cols>
  <sheetData>
    <row r="1" spans="1:9" ht="24" customHeight="1">
      <c r="A1" s="429" t="s">
        <v>299</v>
      </c>
      <c r="I1" s="432"/>
    </row>
    <row r="2" spans="1:9" ht="13.5" thickBot="1">
      <c r="G2" s="638" t="s">
        <v>300</v>
      </c>
    </row>
    <row r="3" spans="1:9" ht="19.5" customHeight="1">
      <c r="A3" s="639" t="s">
        <v>301</v>
      </c>
      <c r="B3" s="1017" t="s">
        <v>302</v>
      </c>
      <c r="C3" s="1015" t="s">
        <v>303</v>
      </c>
      <c r="D3" s="1003" t="s">
        <v>304</v>
      </c>
      <c r="E3" s="1004"/>
      <c r="F3" s="1005"/>
      <c r="G3" s="1013" t="s">
        <v>305</v>
      </c>
    </row>
    <row r="4" spans="1:9" ht="19.5" customHeight="1" thickBot="1">
      <c r="A4" s="640" t="s">
        <v>306</v>
      </c>
      <c r="B4" s="1018"/>
      <c r="C4" s="1016"/>
      <c r="D4" s="641" t="s">
        <v>307</v>
      </c>
      <c r="E4" s="641" t="s">
        <v>308</v>
      </c>
      <c r="F4" s="642" t="s">
        <v>309</v>
      </c>
      <c r="G4" s="1014"/>
    </row>
    <row r="5" spans="1:9" ht="25.5" customHeight="1">
      <c r="A5" s="643" t="s">
        <v>310</v>
      </c>
      <c r="B5" s="644">
        <v>42900</v>
      </c>
      <c r="C5" s="645">
        <v>34800</v>
      </c>
      <c r="D5" s="645">
        <v>31500</v>
      </c>
      <c r="E5" s="645">
        <v>3230</v>
      </c>
      <c r="F5" s="646">
        <v>69</v>
      </c>
      <c r="G5" s="647">
        <v>77700</v>
      </c>
    </row>
    <row r="6" spans="1:9" ht="25.5" customHeight="1">
      <c r="A6" s="643" t="s">
        <v>636</v>
      </c>
      <c r="B6" s="644">
        <v>42600</v>
      </c>
      <c r="C6" s="645">
        <v>34400</v>
      </c>
      <c r="D6" s="645">
        <v>31100</v>
      </c>
      <c r="E6" s="645">
        <v>3150</v>
      </c>
      <c r="F6" s="646">
        <v>68</v>
      </c>
      <c r="G6" s="647">
        <v>77000</v>
      </c>
    </row>
    <row r="7" spans="1:9" ht="25.5" customHeight="1">
      <c r="A7" s="643" t="s">
        <v>637</v>
      </c>
      <c r="B7" s="644">
        <v>42300</v>
      </c>
      <c r="C7" s="645">
        <v>34000</v>
      </c>
      <c r="D7" s="645">
        <v>30800</v>
      </c>
      <c r="E7" s="645">
        <v>3120</v>
      </c>
      <c r="F7" s="646">
        <v>68</v>
      </c>
      <c r="G7" s="647">
        <v>76300</v>
      </c>
    </row>
    <row r="8" spans="1:9" ht="25.5" customHeight="1">
      <c r="A8" s="643" t="s">
        <v>638</v>
      </c>
      <c r="B8" s="644">
        <v>42000</v>
      </c>
      <c r="C8" s="645">
        <v>33800</v>
      </c>
      <c r="D8" s="645">
        <v>30600</v>
      </c>
      <c r="E8" s="645">
        <v>3090</v>
      </c>
      <c r="F8" s="646">
        <v>68</v>
      </c>
      <c r="G8" s="647">
        <v>75800</v>
      </c>
    </row>
    <row r="9" spans="1:9" ht="25.5" customHeight="1">
      <c r="A9" s="643" t="s">
        <v>323</v>
      </c>
      <c r="B9" s="644">
        <v>41600</v>
      </c>
      <c r="C9" s="645">
        <v>33500</v>
      </c>
      <c r="D9" s="645">
        <v>30400</v>
      </c>
      <c r="E9" s="645">
        <v>3030</v>
      </c>
      <c r="F9" s="646">
        <v>68</v>
      </c>
      <c r="G9" s="647">
        <v>75200</v>
      </c>
    </row>
    <row r="10" spans="1:9" ht="25.5" customHeight="1">
      <c r="A10" s="643" t="s">
        <v>324</v>
      </c>
      <c r="B10" s="644">
        <v>41400</v>
      </c>
      <c r="C10" s="645">
        <v>33400</v>
      </c>
      <c r="D10" s="645">
        <v>30300</v>
      </c>
      <c r="E10" s="645">
        <v>2970</v>
      </c>
      <c r="F10" s="646">
        <v>68</v>
      </c>
      <c r="G10" s="647">
        <v>74800</v>
      </c>
    </row>
    <row r="11" spans="1:9" ht="25.5" customHeight="1">
      <c r="A11" s="643" t="s">
        <v>311</v>
      </c>
      <c r="B11" s="644">
        <v>41300</v>
      </c>
      <c r="C11" s="645">
        <v>33200</v>
      </c>
      <c r="D11" s="645">
        <v>30300</v>
      </c>
      <c r="E11" s="645">
        <v>2880</v>
      </c>
      <c r="F11" s="646">
        <v>68</v>
      </c>
      <c r="G11" s="647">
        <v>74500</v>
      </c>
    </row>
    <row r="12" spans="1:9" ht="25.5" customHeight="1">
      <c r="A12" s="643" t="s">
        <v>326</v>
      </c>
      <c r="B12" s="644">
        <v>41100</v>
      </c>
      <c r="C12" s="645">
        <v>33000</v>
      </c>
      <c r="D12" s="645">
        <v>30100</v>
      </c>
      <c r="E12" s="645">
        <v>2830</v>
      </c>
      <c r="F12" s="646">
        <v>68</v>
      </c>
      <c r="G12" s="647">
        <v>74100</v>
      </c>
    </row>
    <row r="13" spans="1:9" ht="25.5" customHeight="1">
      <c r="A13" s="648" t="s">
        <v>622</v>
      </c>
      <c r="B13" s="649">
        <v>40900</v>
      </c>
      <c r="C13" s="650">
        <v>32600</v>
      </c>
      <c r="D13" s="650">
        <v>29800</v>
      </c>
      <c r="E13" s="650">
        <v>2670</v>
      </c>
      <c r="F13" s="651">
        <v>68</v>
      </c>
      <c r="G13" s="652">
        <v>73500</v>
      </c>
    </row>
    <row r="14" spans="1:9" ht="25.5" customHeight="1">
      <c r="A14" s="653" t="s">
        <v>634</v>
      </c>
      <c r="B14" s="654">
        <v>40800</v>
      </c>
      <c r="C14" s="655">
        <v>32400</v>
      </c>
      <c r="D14" s="655">
        <v>29900</v>
      </c>
      <c r="E14" s="655">
        <v>2480</v>
      </c>
      <c r="F14" s="656">
        <v>68</v>
      </c>
      <c r="G14" s="657">
        <v>73300</v>
      </c>
    </row>
    <row r="15" spans="1:9" ht="25.5" customHeight="1" thickBot="1">
      <c r="A15" s="658" t="s">
        <v>635</v>
      </c>
      <c r="B15" s="659">
        <v>40700</v>
      </c>
      <c r="C15" s="660">
        <v>32200</v>
      </c>
      <c r="D15" s="660">
        <v>29800</v>
      </c>
      <c r="E15" s="660">
        <v>2370</v>
      </c>
      <c r="F15" s="661">
        <v>68</v>
      </c>
      <c r="G15" s="662">
        <v>73000</v>
      </c>
    </row>
    <row r="16" spans="1:9" ht="19.5" customHeight="1">
      <c r="A16" s="188" t="s">
        <v>312</v>
      </c>
    </row>
    <row r="17" spans="1:9" ht="19.5" customHeight="1">
      <c r="A17" s="188" t="s">
        <v>313</v>
      </c>
    </row>
    <row r="18" spans="1:9" ht="36.75" customHeight="1"/>
    <row r="19" spans="1:9" ht="24" customHeight="1">
      <c r="A19" s="429" t="s">
        <v>314</v>
      </c>
      <c r="B19" s="175"/>
      <c r="C19" s="175"/>
      <c r="D19" s="663"/>
      <c r="I19" s="174"/>
    </row>
    <row r="20" spans="1:9" ht="14.25" customHeight="1" thickBot="1">
      <c r="H20" s="664" t="s">
        <v>315</v>
      </c>
    </row>
    <row r="21" spans="1:9" ht="19.5" customHeight="1">
      <c r="A21" s="1006" t="s">
        <v>623</v>
      </c>
      <c r="B21" s="1008" t="s">
        <v>624</v>
      </c>
      <c r="C21" s="176" t="s">
        <v>625</v>
      </c>
      <c r="D21" s="1010" t="s">
        <v>626</v>
      </c>
      <c r="E21" s="1010" t="s">
        <v>627</v>
      </c>
      <c r="F21" s="1010" t="s">
        <v>628</v>
      </c>
      <c r="G21" s="999" t="s">
        <v>629</v>
      </c>
      <c r="H21" s="177" t="s">
        <v>630</v>
      </c>
    </row>
    <row r="22" spans="1:9" ht="19.5" customHeight="1" thickBot="1">
      <c r="A22" s="1007"/>
      <c r="B22" s="1009"/>
      <c r="C22" s="178" t="s">
        <v>631</v>
      </c>
      <c r="D22" s="1011"/>
      <c r="E22" s="1011"/>
      <c r="F22" s="1011"/>
      <c r="G22" s="1000"/>
      <c r="H22" s="179"/>
    </row>
    <row r="23" spans="1:9" ht="17.25" hidden="1" customHeight="1">
      <c r="A23" s="1012" t="s">
        <v>632</v>
      </c>
      <c r="B23" s="180">
        <v>376</v>
      </c>
      <c r="C23" s="181">
        <v>177</v>
      </c>
      <c r="D23" s="181">
        <v>24</v>
      </c>
      <c r="E23" s="181">
        <v>145</v>
      </c>
      <c r="F23" s="181">
        <v>321</v>
      </c>
      <c r="G23" s="182">
        <v>97</v>
      </c>
      <c r="H23" s="183">
        <v>1140</v>
      </c>
    </row>
    <row r="24" spans="1:9" ht="18" hidden="1" customHeight="1">
      <c r="A24" s="1002"/>
      <c r="B24" s="184">
        <v>0.33</v>
      </c>
      <c r="C24" s="185">
        <v>0.155</v>
      </c>
      <c r="D24" s="185">
        <v>2.1000000000000001E-2</v>
      </c>
      <c r="E24" s="185">
        <v>0.127</v>
      </c>
      <c r="F24" s="185">
        <v>0.28199999999999997</v>
      </c>
      <c r="G24" s="186">
        <v>8.5000000000000006E-2</v>
      </c>
      <c r="H24" s="187"/>
    </row>
    <row r="25" spans="1:9" ht="18" hidden="1" customHeight="1">
      <c r="A25" s="1001" t="s">
        <v>633</v>
      </c>
      <c r="B25" s="180">
        <v>383</v>
      </c>
      <c r="C25" s="181">
        <v>54</v>
      </c>
      <c r="D25" s="181">
        <v>75</v>
      </c>
      <c r="E25" s="181">
        <v>100</v>
      </c>
      <c r="F25" s="181">
        <v>343</v>
      </c>
      <c r="G25" s="182">
        <v>117</v>
      </c>
      <c r="H25" s="183">
        <v>1072</v>
      </c>
    </row>
    <row r="26" spans="1:9" ht="18" hidden="1" customHeight="1">
      <c r="A26" s="1002"/>
      <c r="B26" s="184">
        <v>0.35699999999999998</v>
      </c>
      <c r="C26" s="185">
        <v>0.05</v>
      </c>
      <c r="D26" s="185">
        <v>7.0000000000000007E-2</v>
      </c>
      <c r="E26" s="185">
        <v>9.2999999999999999E-2</v>
      </c>
      <c r="F26" s="185">
        <v>0.32</v>
      </c>
      <c r="G26" s="186">
        <v>0.11</v>
      </c>
      <c r="H26" s="187"/>
    </row>
    <row r="27" spans="1:9" ht="18" customHeight="1">
      <c r="A27" s="1001" t="s">
        <v>316</v>
      </c>
      <c r="B27" s="665">
        <v>308</v>
      </c>
      <c r="C27" s="666">
        <v>51</v>
      </c>
      <c r="D27" s="666">
        <v>15</v>
      </c>
      <c r="E27" s="666">
        <v>49</v>
      </c>
      <c r="F27" s="666">
        <v>194</v>
      </c>
      <c r="G27" s="667">
        <v>48</v>
      </c>
      <c r="H27" s="668">
        <v>665</v>
      </c>
    </row>
    <row r="28" spans="1:9" s="622" customFormat="1" ht="18" customHeight="1">
      <c r="A28" s="1002"/>
      <c r="B28" s="679">
        <v>0.46300000000000002</v>
      </c>
      <c r="C28" s="680">
        <v>7.6999999999999999E-2</v>
      </c>
      <c r="D28" s="680">
        <v>2.3E-2</v>
      </c>
      <c r="E28" s="680">
        <v>7.3999999999999996E-2</v>
      </c>
      <c r="F28" s="680">
        <v>0.29199999999999998</v>
      </c>
      <c r="G28" s="681">
        <v>7.1999999999999995E-2</v>
      </c>
      <c r="H28" s="682"/>
    </row>
    <row r="29" spans="1:9" ht="18" customHeight="1">
      <c r="A29" s="1001" t="s">
        <v>317</v>
      </c>
      <c r="B29" s="665">
        <v>346</v>
      </c>
      <c r="C29" s="666">
        <v>51.9</v>
      </c>
      <c r="D29" s="666">
        <v>47.9</v>
      </c>
      <c r="E29" s="666">
        <v>69.599999999999994</v>
      </c>
      <c r="F29" s="666">
        <v>171.7</v>
      </c>
      <c r="G29" s="667">
        <v>67.7</v>
      </c>
      <c r="H29" s="668">
        <f>SUM(B29:G29)</f>
        <v>754.8</v>
      </c>
    </row>
    <row r="30" spans="1:9" s="622" customFormat="1" ht="18" customHeight="1">
      <c r="A30" s="1002"/>
      <c r="B30" s="683">
        <v>0.45800000000000002</v>
      </c>
      <c r="C30" s="684">
        <v>6.9000000000000006E-2</v>
      </c>
      <c r="D30" s="684">
        <v>6.3E-2</v>
      </c>
      <c r="E30" s="684">
        <v>9.1999999999999998E-2</v>
      </c>
      <c r="F30" s="684">
        <v>0.22800000000000001</v>
      </c>
      <c r="G30" s="685">
        <v>0.09</v>
      </c>
      <c r="H30" s="686"/>
    </row>
    <row r="31" spans="1:9" ht="18" customHeight="1">
      <c r="A31" s="1001" t="s">
        <v>318</v>
      </c>
      <c r="B31" s="669">
        <v>316</v>
      </c>
      <c r="C31" s="670">
        <v>63</v>
      </c>
      <c r="D31" s="671">
        <v>85</v>
      </c>
      <c r="E31" s="670">
        <v>77</v>
      </c>
      <c r="F31" s="671">
        <v>181</v>
      </c>
      <c r="G31" s="672">
        <v>58</v>
      </c>
      <c r="H31" s="673">
        <f>SUM(B31:G31)</f>
        <v>780</v>
      </c>
    </row>
    <row r="32" spans="1:9" s="622" customFormat="1" ht="18" customHeight="1">
      <c r="A32" s="1002"/>
      <c r="B32" s="687">
        <v>0.40500000000000003</v>
      </c>
      <c r="C32" s="688">
        <v>8.1000000000000003E-2</v>
      </c>
      <c r="D32" s="689">
        <v>0.109</v>
      </c>
      <c r="E32" s="688">
        <v>9.9000000000000005E-2</v>
      </c>
      <c r="F32" s="689">
        <v>0.23200000000000001</v>
      </c>
      <c r="G32" s="690">
        <v>7.3999999999999996E-2</v>
      </c>
      <c r="H32" s="691"/>
    </row>
    <row r="33" spans="1:8" ht="18" customHeight="1">
      <c r="A33" s="1001" t="s">
        <v>319</v>
      </c>
      <c r="B33" s="669">
        <v>348</v>
      </c>
      <c r="C33" s="670">
        <v>62</v>
      </c>
      <c r="D33" s="671">
        <v>21</v>
      </c>
      <c r="E33" s="670">
        <v>79</v>
      </c>
      <c r="F33" s="671">
        <v>187</v>
      </c>
      <c r="G33" s="672">
        <v>61</v>
      </c>
      <c r="H33" s="673">
        <v>757</v>
      </c>
    </row>
    <row r="34" spans="1:8" s="622" customFormat="1" ht="18" customHeight="1">
      <c r="A34" s="1002"/>
      <c r="B34" s="687">
        <v>0.46</v>
      </c>
      <c r="C34" s="688">
        <v>8.2000000000000003E-2</v>
      </c>
      <c r="D34" s="689">
        <v>2.8000000000000001E-2</v>
      </c>
      <c r="E34" s="688">
        <v>0.104</v>
      </c>
      <c r="F34" s="689">
        <v>0.247</v>
      </c>
      <c r="G34" s="690">
        <v>8.1000000000000003E-2</v>
      </c>
      <c r="H34" s="691"/>
    </row>
    <row r="35" spans="1:8" ht="18" customHeight="1">
      <c r="A35" s="1001" t="s">
        <v>320</v>
      </c>
      <c r="B35" s="665">
        <v>325</v>
      </c>
      <c r="C35" s="666">
        <v>64</v>
      </c>
      <c r="D35" s="666">
        <v>44</v>
      </c>
      <c r="E35" s="666">
        <v>47</v>
      </c>
      <c r="F35" s="666">
        <v>207</v>
      </c>
      <c r="G35" s="667">
        <v>49</v>
      </c>
      <c r="H35" s="674">
        <f>SUM(B35:G35)</f>
        <v>736</v>
      </c>
    </row>
    <row r="36" spans="1:8" s="622" customFormat="1" ht="18" customHeight="1">
      <c r="A36" s="1002"/>
      <c r="B36" s="679">
        <v>0.442</v>
      </c>
      <c r="C36" s="680">
        <v>8.6999999999999994E-2</v>
      </c>
      <c r="D36" s="680">
        <v>0.06</v>
      </c>
      <c r="E36" s="680">
        <v>6.3E-2</v>
      </c>
      <c r="F36" s="680">
        <v>0.28100000000000003</v>
      </c>
      <c r="G36" s="681">
        <v>6.7000000000000004E-2</v>
      </c>
      <c r="H36" s="692"/>
    </row>
    <row r="37" spans="1:8" ht="18" customHeight="1">
      <c r="A37" s="1001" t="s">
        <v>321</v>
      </c>
      <c r="B37" s="665">
        <v>347.2</v>
      </c>
      <c r="C37" s="666">
        <v>63.2</v>
      </c>
      <c r="D37" s="666">
        <v>20.2</v>
      </c>
      <c r="E37" s="666">
        <v>57</v>
      </c>
      <c r="F37" s="666">
        <v>235.2</v>
      </c>
      <c r="G37" s="667">
        <v>50.5</v>
      </c>
      <c r="H37" s="674">
        <f>SUM(B37:G37)</f>
        <v>773.3</v>
      </c>
    </row>
    <row r="38" spans="1:8" s="622" customFormat="1" ht="18" customHeight="1">
      <c r="A38" s="1002"/>
      <c r="B38" s="679">
        <f>B37/H37</f>
        <v>0.44898487003750165</v>
      </c>
      <c r="C38" s="680">
        <f>C37/H37</f>
        <v>8.172766067502911E-2</v>
      </c>
      <c r="D38" s="680">
        <f>D37/H37</f>
        <v>2.6121815595499805E-2</v>
      </c>
      <c r="E38" s="680">
        <f>E37/H37</f>
        <v>7.3710073710073709E-2</v>
      </c>
      <c r="F38" s="680">
        <f>F37/H37</f>
        <v>0.30415104099314627</v>
      </c>
      <c r="G38" s="681">
        <f>G37/H37</f>
        <v>6.5304538988749522E-2</v>
      </c>
      <c r="H38" s="692"/>
    </row>
    <row r="39" spans="1:8" ht="18" customHeight="1">
      <c r="A39" s="1001" t="s">
        <v>322</v>
      </c>
      <c r="B39" s="665">
        <v>317.2</v>
      </c>
      <c r="C39" s="666">
        <v>46.9</v>
      </c>
      <c r="D39" s="666">
        <v>9.5</v>
      </c>
      <c r="E39" s="666">
        <v>53.5</v>
      </c>
      <c r="F39" s="666">
        <v>265.89999999999998</v>
      </c>
      <c r="G39" s="667">
        <v>45.9</v>
      </c>
      <c r="H39" s="674">
        <f>SUM(B39:G39)</f>
        <v>738.9</v>
      </c>
    </row>
    <row r="40" spans="1:8" s="622" customFormat="1" ht="18" customHeight="1">
      <c r="A40" s="1002"/>
      <c r="B40" s="679">
        <f>B39/H39</f>
        <v>0.42928677764244144</v>
      </c>
      <c r="C40" s="680">
        <f>C39/H39</f>
        <v>6.3472729733387467E-2</v>
      </c>
      <c r="D40" s="680">
        <f>D39/H39</f>
        <v>1.2856949519556097E-2</v>
      </c>
      <c r="E40" s="680">
        <f>E39/H39</f>
        <v>7.240492624171066E-2</v>
      </c>
      <c r="F40" s="680">
        <f>F39/H39</f>
        <v>0.35985925023683851</v>
      </c>
      <c r="G40" s="681">
        <f>G39/H39</f>
        <v>6.2119366626065771E-2</v>
      </c>
      <c r="H40" s="692"/>
    </row>
    <row r="41" spans="1:8" ht="18" customHeight="1">
      <c r="A41" s="1001" t="s">
        <v>323</v>
      </c>
      <c r="B41" s="665">
        <v>302.2</v>
      </c>
      <c r="C41" s="666">
        <v>16.100000000000001</v>
      </c>
      <c r="D41" s="666">
        <v>20.7</v>
      </c>
      <c r="E41" s="666">
        <v>55.1</v>
      </c>
      <c r="F41" s="666">
        <v>235.7</v>
      </c>
      <c r="G41" s="667">
        <v>1.9</v>
      </c>
      <c r="H41" s="674">
        <v>631.69999999999993</v>
      </c>
    </row>
    <row r="42" spans="1:8" s="622" customFormat="1" ht="18" customHeight="1">
      <c r="A42" s="1002"/>
      <c r="B42" s="679">
        <f>B41/H41</f>
        <v>0.4783916416020263</v>
      </c>
      <c r="C42" s="680">
        <f>C41/H41</f>
        <v>2.5486781700174137E-2</v>
      </c>
      <c r="D42" s="680">
        <f>D41/H41</f>
        <v>3.2768719328795319E-2</v>
      </c>
      <c r="E42" s="680">
        <f>E41/H41</f>
        <v>8.722494855152764E-2</v>
      </c>
      <c r="F42" s="680">
        <f>F41/H41</f>
        <v>0.37312015197087228</v>
      </c>
      <c r="G42" s="681">
        <f>G41/H41</f>
        <v>3.0077568466044011E-3</v>
      </c>
      <c r="H42" s="692"/>
    </row>
    <row r="43" spans="1:8" ht="18" customHeight="1">
      <c r="A43" s="1001" t="s">
        <v>324</v>
      </c>
      <c r="B43" s="665">
        <v>277.3</v>
      </c>
      <c r="C43" s="666">
        <v>32.9</v>
      </c>
      <c r="D43" s="666">
        <v>33.6</v>
      </c>
      <c r="E43" s="666">
        <v>69.3</v>
      </c>
      <c r="F43" s="666">
        <v>298.3</v>
      </c>
      <c r="G43" s="667">
        <v>3.6</v>
      </c>
      <c r="H43" s="674">
        <f>SUM(B43:G43)</f>
        <v>715.00000000000011</v>
      </c>
    </row>
    <row r="44" spans="1:8" s="622" customFormat="1" ht="18" customHeight="1">
      <c r="A44" s="1002"/>
      <c r="B44" s="679">
        <f>B43/H43</f>
        <v>0.38783216783216778</v>
      </c>
      <c r="C44" s="680">
        <f>C43/H43</f>
        <v>4.6013986013986007E-2</v>
      </c>
      <c r="D44" s="680">
        <f>D43/H43</f>
        <v>4.6993006993006986E-2</v>
      </c>
      <c r="E44" s="680">
        <f>E43/H43</f>
        <v>9.6923076923076903E-2</v>
      </c>
      <c r="F44" s="680">
        <f>F43/H43</f>
        <v>0.41720279720279713</v>
      </c>
      <c r="G44" s="681">
        <f>G43/H43</f>
        <v>5.0349650349650341E-3</v>
      </c>
      <c r="H44" s="692"/>
    </row>
    <row r="45" spans="1:8" ht="18" customHeight="1">
      <c r="A45" s="1001" t="s">
        <v>325</v>
      </c>
      <c r="B45" s="675">
        <v>262</v>
      </c>
      <c r="C45" s="676">
        <v>23.4</v>
      </c>
      <c r="D45" s="676">
        <v>6.8</v>
      </c>
      <c r="E45" s="676">
        <v>58.8</v>
      </c>
      <c r="F45" s="676">
        <v>312.5</v>
      </c>
      <c r="G45" s="677">
        <v>3.2</v>
      </c>
      <c r="H45" s="678">
        <v>666</v>
      </c>
    </row>
    <row r="46" spans="1:8" s="622" customFormat="1" ht="18" customHeight="1">
      <c r="A46" s="1002"/>
      <c r="B46" s="693">
        <v>0.39339339339339341</v>
      </c>
      <c r="C46" s="694">
        <v>3.513513513513513E-2</v>
      </c>
      <c r="D46" s="694">
        <v>1.0210210210210209E-2</v>
      </c>
      <c r="E46" s="694">
        <v>8.8288288288288289E-2</v>
      </c>
      <c r="F46" s="694">
        <v>0.46921921921921922</v>
      </c>
      <c r="G46" s="695">
        <v>4.8048048048048055E-3</v>
      </c>
      <c r="H46" s="682"/>
    </row>
    <row r="47" spans="1:8" ht="18" customHeight="1">
      <c r="A47" s="1001" t="s">
        <v>326</v>
      </c>
      <c r="B47" s="675">
        <v>190.3</v>
      </c>
      <c r="C47" s="676">
        <v>34.799999999999997</v>
      </c>
      <c r="D47" s="676">
        <v>18</v>
      </c>
      <c r="E47" s="676">
        <v>34.799999999999997</v>
      </c>
      <c r="F47" s="676">
        <v>245.7</v>
      </c>
      <c r="G47" s="677">
        <v>24.2</v>
      </c>
      <c r="H47" s="678">
        <v>547.79999999999995</v>
      </c>
    </row>
    <row r="48" spans="1:8" s="622" customFormat="1" ht="18" customHeight="1">
      <c r="A48" s="1002"/>
      <c r="B48" s="693">
        <f>B47/H47</f>
        <v>0.34738955823293177</v>
      </c>
      <c r="C48" s="694">
        <f>C47/H47</f>
        <v>6.3526834611171965E-2</v>
      </c>
      <c r="D48" s="694">
        <f>D47/H47</f>
        <v>3.2858707557502739E-2</v>
      </c>
      <c r="E48" s="694">
        <f>E47/H47</f>
        <v>6.3526834611171965E-2</v>
      </c>
      <c r="F48" s="694">
        <f>F47/H47</f>
        <v>0.4485213581599124</v>
      </c>
      <c r="G48" s="695">
        <f>G47/H47</f>
        <v>4.4176706827309238E-2</v>
      </c>
      <c r="H48" s="682"/>
    </row>
    <row r="49" spans="1:8" ht="18" customHeight="1">
      <c r="A49" s="1001" t="s">
        <v>622</v>
      </c>
      <c r="B49" s="675">
        <v>266.5</v>
      </c>
      <c r="C49" s="676">
        <v>42.9</v>
      </c>
      <c r="D49" s="676">
        <v>20.9</v>
      </c>
      <c r="E49" s="676">
        <v>58.3</v>
      </c>
      <c r="F49" s="676">
        <v>294.89999999999998</v>
      </c>
      <c r="G49" s="677">
        <v>28.2</v>
      </c>
      <c r="H49" s="678">
        <v>711.6</v>
      </c>
    </row>
    <row r="50" spans="1:8" s="622" customFormat="1" ht="18" customHeight="1" thickBot="1">
      <c r="A50" s="1019"/>
      <c r="B50" s="696">
        <f>B49/H49</f>
        <v>0.37450815064643056</v>
      </c>
      <c r="C50" s="697">
        <f>C49/H49</f>
        <v>6.0286677908937603E-2</v>
      </c>
      <c r="D50" s="697">
        <f>D49/H49</f>
        <v>2.9370432827431139E-2</v>
      </c>
      <c r="E50" s="697">
        <f>E49/H49</f>
        <v>8.1928049465992123E-2</v>
      </c>
      <c r="F50" s="697">
        <f>F49/H49</f>
        <v>0.41441821247892069</v>
      </c>
      <c r="G50" s="698">
        <f>G49/H49</f>
        <v>3.9629005059021921E-2</v>
      </c>
      <c r="H50" s="699"/>
    </row>
    <row r="51" spans="1:8" ht="18" customHeight="1">
      <c r="A51" s="1020" t="s">
        <v>327</v>
      </c>
      <c r="B51" s="1020"/>
      <c r="C51" s="1020"/>
      <c r="D51" s="1020"/>
      <c r="E51" s="1020"/>
      <c r="F51" s="1020"/>
      <c r="G51" s="1020"/>
      <c r="H51" s="1020"/>
    </row>
    <row r="52" spans="1:8" ht="18" customHeight="1">
      <c r="A52" s="342" t="s">
        <v>328</v>
      </c>
      <c r="B52" s="342"/>
      <c r="C52" s="342"/>
      <c r="D52" s="342"/>
      <c r="E52" s="342"/>
      <c r="F52" s="342"/>
      <c r="G52" s="342"/>
      <c r="H52" s="342"/>
    </row>
    <row r="53" spans="1:8" ht="18" customHeight="1">
      <c r="A53" s="188" t="s">
        <v>329</v>
      </c>
      <c r="B53" s="188"/>
      <c r="C53" s="188"/>
      <c r="D53" s="188"/>
      <c r="E53" s="188"/>
      <c r="F53" s="188"/>
      <c r="G53" s="188"/>
      <c r="H53" s="188"/>
    </row>
    <row r="54" spans="1:8" ht="20.25" customHeight="1"/>
    <row r="55" spans="1:8" ht="20.25" customHeight="1"/>
  </sheetData>
  <mergeCells count="25">
    <mergeCell ref="A47:A48"/>
    <mergeCell ref="A49:A50"/>
    <mergeCell ref="A51:H51"/>
    <mergeCell ref="A35:A36"/>
    <mergeCell ref="A37:A38"/>
    <mergeCell ref="A39:A40"/>
    <mergeCell ref="A41:A42"/>
    <mergeCell ref="A43:A44"/>
    <mergeCell ref="A45:A46"/>
    <mergeCell ref="G21:G22"/>
    <mergeCell ref="A33:A34"/>
    <mergeCell ref="D3:F3"/>
    <mergeCell ref="A21:A22"/>
    <mergeCell ref="B21:B22"/>
    <mergeCell ref="D21:D22"/>
    <mergeCell ref="E21:E22"/>
    <mergeCell ref="A23:A24"/>
    <mergeCell ref="A25:A26"/>
    <mergeCell ref="A27:A28"/>
    <mergeCell ref="A29:A30"/>
    <mergeCell ref="A31:A32"/>
    <mergeCell ref="G3:G4"/>
    <mergeCell ref="C3:C4"/>
    <mergeCell ref="B3:B4"/>
    <mergeCell ref="F21:F22"/>
  </mergeCells>
  <phoneticPr fontId="3"/>
  <pageMargins left="0.78740157480314965" right="0.47244094488188981" top="0.78740157480314965" bottom="0.39370078740157483" header="0.51181102362204722" footer="0.51181102362204722"/>
  <pageSetup paperSize="9" scale="79" firstPageNumber="66"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75FB1-05D0-4002-A8EA-876733EF3B54}">
  <dimension ref="A1:I52"/>
  <sheetViews>
    <sheetView view="pageBreakPreview" zoomScaleNormal="70" zoomScaleSheetLayoutView="100" workbookViewId="0"/>
  </sheetViews>
  <sheetFormatPr defaultColWidth="9" defaultRowHeight="24" customHeight="1"/>
  <cols>
    <col min="1" max="1" width="17.26953125" customWidth="1"/>
    <col min="2" max="7" width="15.54296875" customWidth="1"/>
    <col min="8" max="9" width="11.6328125" customWidth="1"/>
    <col min="257" max="257" width="17.26953125" customWidth="1"/>
    <col min="258" max="263" width="16" customWidth="1"/>
    <col min="264" max="265" width="11.6328125" customWidth="1"/>
    <col min="513" max="513" width="17.26953125" customWidth="1"/>
    <col min="514" max="519" width="16" customWidth="1"/>
    <col min="520" max="521" width="11.6328125" customWidth="1"/>
    <col min="769" max="769" width="17.26953125" customWidth="1"/>
    <col min="770" max="775" width="16" customWidth="1"/>
    <col min="776" max="777" width="11.6328125" customWidth="1"/>
    <col min="1025" max="1025" width="17.26953125" customWidth="1"/>
    <col min="1026" max="1031" width="16" customWidth="1"/>
    <col min="1032" max="1033" width="11.6328125" customWidth="1"/>
    <col min="1281" max="1281" width="17.26953125" customWidth="1"/>
    <col min="1282" max="1287" width="16" customWidth="1"/>
    <col min="1288" max="1289" width="11.6328125" customWidth="1"/>
    <col min="1537" max="1537" width="17.26953125" customWidth="1"/>
    <col min="1538" max="1543" width="16" customWidth="1"/>
    <col min="1544" max="1545" width="11.6328125" customWidth="1"/>
    <col min="1793" max="1793" width="17.26953125" customWidth="1"/>
    <col min="1794" max="1799" width="16" customWidth="1"/>
    <col min="1800" max="1801" width="11.6328125" customWidth="1"/>
    <col min="2049" max="2049" width="17.26953125" customWidth="1"/>
    <col min="2050" max="2055" width="16" customWidth="1"/>
    <col min="2056" max="2057" width="11.6328125" customWidth="1"/>
    <col min="2305" max="2305" width="17.26953125" customWidth="1"/>
    <col min="2306" max="2311" width="16" customWidth="1"/>
    <col min="2312" max="2313" width="11.6328125" customWidth="1"/>
    <col min="2561" max="2561" width="17.26953125" customWidth="1"/>
    <col min="2562" max="2567" width="16" customWidth="1"/>
    <col min="2568" max="2569" width="11.6328125" customWidth="1"/>
    <col min="2817" max="2817" width="17.26953125" customWidth="1"/>
    <col min="2818" max="2823" width="16" customWidth="1"/>
    <col min="2824" max="2825" width="11.6328125" customWidth="1"/>
    <col min="3073" max="3073" width="17.26953125" customWidth="1"/>
    <col min="3074" max="3079" width="16" customWidth="1"/>
    <col min="3080" max="3081" width="11.6328125" customWidth="1"/>
    <col min="3329" max="3329" width="17.26953125" customWidth="1"/>
    <col min="3330" max="3335" width="16" customWidth="1"/>
    <col min="3336" max="3337" width="11.6328125" customWidth="1"/>
    <col min="3585" max="3585" width="17.26953125" customWidth="1"/>
    <col min="3586" max="3591" width="16" customWidth="1"/>
    <col min="3592" max="3593" width="11.6328125" customWidth="1"/>
    <col min="3841" max="3841" width="17.26953125" customWidth="1"/>
    <col min="3842" max="3847" width="16" customWidth="1"/>
    <col min="3848" max="3849" width="11.6328125" customWidth="1"/>
    <col min="4097" max="4097" width="17.26953125" customWidth="1"/>
    <col min="4098" max="4103" width="16" customWidth="1"/>
    <col min="4104" max="4105" width="11.6328125" customWidth="1"/>
    <col min="4353" max="4353" width="17.26953125" customWidth="1"/>
    <col min="4354" max="4359" width="16" customWidth="1"/>
    <col min="4360" max="4361" width="11.6328125" customWidth="1"/>
    <col min="4609" max="4609" width="17.26953125" customWidth="1"/>
    <col min="4610" max="4615" width="16" customWidth="1"/>
    <col min="4616" max="4617" width="11.6328125" customWidth="1"/>
    <col min="4865" max="4865" width="17.26953125" customWidth="1"/>
    <col min="4866" max="4871" width="16" customWidth="1"/>
    <col min="4872" max="4873" width="11.6328125" customWidth="1"/>
    <col min="5121" max="5121" width="17.26953125" customWidth="1"/>
    <col min="5122" max="5127" width="16" customWidth="1"/>
    <col min="5128" max="5129" width="11.6328125" customWidth="1"/>
    <col min="5377" max="5377" width="17.26953125" customWidth="1"/>
    <col min="5378" max="5383" width="16" customWidth="1"/>
    <col min="5384" max="5385" width="11.6328125" customWidth="1"/>
    <col min="5633" max="5633" width="17.26953125" customWidth="1"/>
    <col min="5634" max="5639" width="16" customWidth="1"/>
    <col min="5640" max="5641" width="11.6328125" customWidth="1"/>
    <col min="5889" max="5889" width="17.26953125" customWidth="1"/>
    <col min="5890" max="5895" width="16" customWidth="1"/>
    <col min="5896" max="5897" width="11.6328125" customWidth="1"/>
    <col min="6145" max="6145" width="17.26953125" customWidth="1"/>
    <col min="6146" max="6151" width="16" customWidth="1"/>
    <col min="6152" max="6153" width="11.6328125" customWidth="1"/>
    <col min="6401" max="6401" width="17.26953125" customWidth="1"/>
    <col min="6402" max="6407" width="16" customWidth="1"/>
    <col min="6408" max="6409" width="11.6328125" customWidth="1"/>
    <col min="6657" max="6657" width="17.26953125" customWidth="1"/>
    <col min="6658" max="6663" width="16" customWidth="1"/>
    <col min="6664" max="6665" width="11.6328125" customWidth="1"/>
    <col min="6913" max="6913" width="17.26953125" customWidth="1"/>
    <col min="6914" max="6919" width="16" customWidth="1"/>
    <col min="6920" max="6921" width="11.6328125" customWidth="1"/>
    <col min="7169" max="7169" width="17.26953125" customWidth="1"/>
    <col min="7170" max="7175" width="16" customWidth="1"/>
    <col min="7176" max="7177" width="11.6328125" customWidth="1"/>
    <col min="7425" max="7425" width="17.26953125" customWidth="1"/>
    <col min="7426" max="7431" width="16" customWidth="1"/>
    <col min="7432" max="7433" width="11.6328125" customWidth="1"/>
    <col min="7681" max="7681" width="17.26953125" customWidth="1"/>
    <col min="7682" max="7687" width="16" customWidth="1"/>
    <col min="7688" max="7689" width="11.6328125" customWidth="1"/>
    <col min="7937" max="7937" width="17.26953125" customWidth="1"/>
    <col min="7938" max="7943" width="16" customWidth="1"/>
    <col min="7944" max="7945" width="11.6328125" customWidth="1"/>
    <col min="8193" max="8193" width="17.26953125" customWidth="1"/>
    <col min="8194" max="8199" width="16" customWidth="1"/>
    <col min="8200" max="8201" width="11.6328125" customWidth="1"/>
    <col min="8449" max="8449" width="17.26953125" customWidth="1"/>
    <col min="8450" max="8455" width="16" customWidth="1"/>
    <col min="8456" max="8457" width="11.6328125" customWidth="1"/>
    <col min="8705" max="8705" width="17.26953125" customWidth="1"/>
    <col min="8706" max="8711" width="16" customWidth="1"/>
    <col min="8712" max="8713" width="11.6328125" customWidth="1"/>
    <col min="8961" max="8961" width="17.26953125" customWidth="1"/>
    <col min="8962" max="8967" width="16" customWidth="1"/>
    <col min="8968" max="8969" width="11.6328125" customWidth="1"/>
    <col min="9217" max="9217" width="17.26953125" customWidth="1"/>
    <col min="9218" max="9223" width="16" customWidth="1"/>
    <col min="9224" max="9225" width="11.6328125" customWidth="1"/>
    <col min="9473" max="9473" width="17.26953125" customWidth="1"/>
    <col min="9474" max="9479" width="16" customWidth="1"/>
    <col min="9480" max="9481" width="11.6328125" customWidth="1"/>
    <col min="9729" max="9729" width="17.26953125" customWidth="1"/>
    <col min="9730" max="9735" width="16" customWidth="1"/>
    <col min="9736" max="9737" width="11.6328125" customWidth="1"/>
    <col min="9985" max="9985" width="17.26953125" customWidth="1"/>
    <col min="9986" max="9991" width="16" customWidth="1"/>
    <col min="9992" max="9993" width="11.6328125" customWidth="1"/>
    <col min="10241" max="10241" width="17.26953125" customWidth="1"/>
    <col min="10242" max="10247" width="16" customWidth="1"/>
    <col min="10248" max="10249" width="11.6328125" customWidth="1"/>
    <col min="10497" max="10497" width="17.26953125" customWidth="1"/>
    <col min="10498" max="10503" width="16" customWidth="1"/>
    <col min="10504" max="10505" width="11.6328125" customWidth="1"/>
    <col min="10753" max="10753" width="17.26953125" customWidth="1"/>
    <col min="10754" max="10759" width="16" customWidth="1"/>
    <col min="10760" max="10761" width="11.6328125" customWidth="1"/>
    <col min="11009" max="11009" width="17.26953125" customWidth="1"/>
    <col min="11010" max="11015" width="16" customWidth="1"/>
    <col min="11016" max="11017" width="11.6328125" customWidth="1"/>
    <col min="11265" max="11265" width="17.26953125" customWidth="1"/>
    <col min="11266" max="11271" width="16" customWidth="1"/>
    <col min="11272" max="11273" width="11.6328125" customWidth="1"/>
    <col min="11521" max="11521" width="17.26953125" customWidth="1"/>
    <col min="11522" max="11527" width="16" customWidth="1"/>
    <col min="11528" max="11529" width="11.6328125" customWidth="1"/>
    <col min="11777" max="11777" width="17.26953125" customWidth="1"/>
    <col min="11778" max="11783" width="16" customWidth="1"/>
    <col min="11784" max="11785" width="11.6328125" customWidth="1"/>
    <col min="12033" max="12033" width="17.26953125" customWidth="1"/>
    <col min="12034" max="12039" width="16" customWidth="1"/>
    <col min="12040" max="12041" width="11.6328125" customWidth="1"/>
    <col min="12289" max="12289" width="17.26953125" customWidth="1"/>
    <col min="12290" max="12295" width="16" customWidth="1"/>
    <col min="12296" max="12297" width="11.6328125" customWidth="1"/>
    <col min="12545" max="12545" width="17.26953125" customWidth="1"/>
    <col min="12546" max="12551" width="16" customWidth="1"/>
    <col min="12552" max="12553" width="11.6328125" customWidth="1"/>
    <col min="12801" max="12801" width="17.26953125" customWidth="1"/>
    <col min="12802" max="12807" width="16" customWidth="1"/>
    <col min="12808" max="12809" width="11.6328125" customWidth="1"/>
    <col min="13057" max="13057" width="17.26953125" customWidth="1"/>
    <col min="13058" max="13063" width="16" customWidth="1"/>
    <col min="13064" max="13065" width="11.6328125" customWidth="1"/>
    <col min="13313" max="13313" width="17.26953125" customWidth="1"/>
    <col min="13314" max="13319" width="16" customWidth="1"/>
    <col min="13320" max="13321" width="11.6328125" customWidth="1"/>
    <col min="13569" max="13569" width="17.26953125" customWidth="1"/>
    <col min="13570" max="13575" width="16" customWidth="1"/>
    <col min="13576" max="13577" width="11.6328125" customWidth="1"/>
    <col min="13825" max="13825" width="17.26953125" customWidth="1"/>
    <col min="13826" max="13831" width="16" customWidth="1"/>
    <col min="13832" max="13833" width="11.6328125" customWidth="1"/>
    <col min="14081" max="14081" width="17.26953125" customWidth="1"/>
    <col min="14082" max="14087" width="16" customWidth="1"/>
    <col min="14088" max="14089" width="11.6328125" customWidth="1"/>
    <col min="14337" max="14337" width="17.26953125" customWidth="1"/>
    <col min="14338" max="14343" width="16" customWidth="1"/>
    <col min="14344" max="14345" width="11.6328125" customWidth="1"/>
    <col min="14593" max="14593" width="17.26953125" customWidth="1"/>
    <col min="14594" max="14599" width="16" customWidth="1"/>
    <col min="14600" max="14601" width="11.6328125" customWidth="1"/>
    <col min="14849" max="14849" width="17.26953125" customWidth="1"/>
    <col min="14850" max="14855" width="16" customWidth="1"/>
    <col min="14856" max="14857" width="11.6328125" customWidth="1"/>
    <col min="15105" max="15105" width="17.26953125" customWidth="1"/>
    <col min="15106" max="15111" width="16" customWidth="1"/>
    <col min="15112" max="15113" width="11.6328125" customWidth="1"/>
    <col min="15361" max="15361" width="17.26953125" customWidth="1"/>
    <col min="15362" max="15367" width="16" customWidth="1"/>
    <col min="15368" max="15369" width="11.6328125" customWidth="1"/>
    <col min="15617" max="15617" width="17.26953125" customWidth="1"/>
    <col min="15618" max="15623" width="16" customWidth="1"/>
    <col min="15624" max="15625" width="11.6328125" customWidth="1"/>
    <col min="15873" max="15873" width="17.26953125" customWidth="1"/>
    <col min="15874" max="15879" width="16" customWidth="1"/>
    <col min="15880" max="15881" width="11.6328125" customWidth="1"/>
    <col min="16129" max="16129" width="17.26953125" customWidth="1"/>
    <col min="16130" max="16135" width="16" customWidth="1"/>
    <col min="16136" max="16137" width="11.6328125" customWidth="1"/>
  </cols>
  <sheetData>
    <row r="1" spans="1:9" ht="24" customHeight="1">
      <c r="A1" s="427" t="s">
        <v>330</v>
      </c>
      <c r="B1" s="189"/>
      <c r="C1" s="2"/>
      <c r="E1" s="2"/>
      <c r="H1" s="313"/>
    </row>
    <row r="2" spans="1:9" ht="13.5" thickBot="1">
      <c r="G2" s="575" t="s">
        <v>639</v>
      </c>
    </row>
    <row r="3" spans="1:9" ht="25.5" customHeight="1" thickBot="1">
      <c r="A3" s="700" t="s">
        <v>592</v>
      </c>
      <c r="B3" s="1021" t="s">
        <v>331</v>
      </c>
      <c r="C3" s="1022"/>
      <c r="D3" s="1023" t="s">
        <v>332</v>
      </c>
      <c r="E3" s="1024"/>
      <c r="F3" s="1023" t="s">
        <v>333</v>
      </c>
      <c r="G3" s="1025"/>
      <c r="H3" s="343"/>
      <c r="I3" s="343"/>
    </row>
    <row r="4" spans="1:9" s="22" customFormat="1" ht="19" customHeight="1">
      <c r="A4" s="570" t="s">
        <v>334</v>
      </c>
      <c r="B4" s="1026" t="s">
        <v>335</v>
      </c>
      <c r="C4" s="1027"/>
      <c r="D4" s="1028" t="s">
        <v>335</v>
      </c>
      <c r="E4" s="1027"/>
      <c r="F4" s="1029" t="s">
        <v>336</v>
      </c>
      <c r="G4" s="1030"/>
      <c r="H4" s="343"/>
      <c r="I4" s="343"/>
    </row>
    <row r="5" spans="1:9" s="22" customFormat="1" ht="19" customHeight="1">
      <c r="A5" s="571" t="s">
        <v>337</v>
      </c>
      <c r="B5" s="1031" t="s">
        <v>338</v>
      </c>
      <c r="C5" s="1032"/>
      <c r="D5" s="1033" t="s">
        <v>338</v>
      </c>
      <c r="E5" s="1032"/>
      <c r="F5" s="1034" t="s">
        <v>339</v>
      </c>
      <c r="G5" s="1035"/>
      <c r="H5" s="343"/>
      <c r="I5" s="343"/>
    </row>
    <row r="6" spans="1:9" s="22" customFormat="1" ht="19" customHeight="1">
      <c r="A6" s="571" t="s">
        <v>340</v>
      </c>
      <c r="B6" s="1031" t="s">
        <v>341</v>
      </c>
      <c r="C6" s="1032"/>
      <c r="D6" s="1033" t="s">
        <v>342</v>
      </c>
      <c r="E6" s="1032"/>
      <c r="F6" s="1034" t="s">
        <v>343</v>
      </c>
      <c r="G6" s="1035"/>
      <c r="H6" s="343"/>
      <c r="I6" s="343"/>
    </row>
    <row r="7" spans="1:9" s="22" customFormat="1" ht="19" customHeight="1">
      <c r="A7" s="571" t="s">
        <v>344</v>
      </c>
      <c r="B7" s="1031" t="s">
        <v>345</v>
      </c>
      <c r="C7" s="1032"/>
      <c r="D7" s="1033" t="s">
        <v>346</v>
      </c>
      <c r="E7" s="1032"/>
      <c r="F7" s="1034" t="s">
        <v>347</v>
      </c>
      <c r="G7" s="1035"/>
      <c r="H7" s="343"/>
      <c r="I7" s="343"/>
    </row>
    <row r="8" spans="1:9" s="22" customFormat="1" ht="19" customHeight="1">
      <c r="A8" s="701"/>
      <c r="B8" s="702" t="s">
        <v>348</v>
      </c>
      <c r="C8" s="703"/>
      <c r="D8" s="704" t="s">
        <v>349</v>
      </c>
      <c r="E8" s="703"/>
      <c r="F8" s="705" t="s">
        <v>350</v>
      </c>
      <c r="G8" s="706"/>
      <c r="H8" s="29"/>
    </row>
    <row r="9" spans="1:9" s="22" customFormat="1" ht="19" customHeight="1">
      <c r="A9" s="566" t="s">
        <v>351</v>
      </c>
      <c r="B9" s="707" t="s">
        <v>352</v>
      </c>
      <c r="C9" s="708"/>
      <c r="D9" s="709" t="s">
        <v>353</v>
      </c>
      <c r="E9" s="708"/>
      <c r="F9" s="710" t="s">
        <v>354</v>
      </c>
      <c r="G9" s="711"/>
      <c r="H9" s="29"/>
    </row>
    <row r="10" spans="1:9" s="22" customFormat="1" ht="19" customHeight="1">
      <c r="A10" s="570"/>
      <c r="B10" s="712" t="s">
        <v>355</v>
      </c>
      <c r="C10" s="713"/>
      <c r="D10" s="714" t="s">
        <v>356</v>
      </c>
      <c r="E10" s="713"/>
      <c r="F10" s="715" t="s">
        <v>357</v>
      </c>
      <c r="G10" s="716"/>
      <c r="H10" s="29"/>
    </row>
    <row r="11" spans="1:9" s="22" customFormat="1" ht="19" customHeight="1">
      <c r="A11" s="701" t="s">
        <v>358</v>
      </c>
      <c r="B11" s="1036" t="s">
        <v>359</v>
      </c>
      <c r="C11" s="1037"/>
      <c r="D11" s="1038" t="s">
        <v>360</v>
      </c>
      <c r="E11" s="1037"/>
      <c r="F11" s="1039" t="s">
        <v>361</v>
      </c>
      <c r="G11" s="1040"/>
      <c r="H11" s="343"/>
      <c r="I11" s="343"/>
    </row>
    <row r="12" spans="1:9" s="22" customFormat="1" ht="19" customHeight="1" thickBot="1">
      <c r="A12" s="573" t="s">
        <v>362</v>
      </c>
      <c r="B12" s="1041" t="s">
        <v>363</v>
      </c>
      <c r="C12" s="1042"/>
      <c r="D12" s="1043" t="s">
        <v>364</v>
      </c>
      <c r="E12" s="1042"/>
      <c r="F12" s="1044" t="s">
        <v>365</v>
      </c>
      <c r="G12" s="1045"/>
      <c r="H12" s="343"/>
      <c r="I12" s="343"/>
    </row>
    <row r="13" spans="1:9" s="22" customFormat="1" ht="5" customHeight="1" thickBot="1">
      <c r="A13" s="719"/>
      <c r="B13" s="343"/>
      <c r="C13" s="343"/>
      <c r="D13" s="343"/>
      <c r="E13" s="343"/>
      <c r="F13" s="343"/>
      <c r="G13" s="343"/>
      <c r="H13" s="343"/>
      <c r="I13" s="343"/>
    </row>
    <row r="14" spans="1:9" s="22" customFormat="1" ht="25.5" customHeight="1" thickBot="1">
      <c r="A14" s="720" t="s">
        <v>593</v>
      </c>
      <c r="B14" s="1046" t="s">
        <v>366</v>
      </c>
      <c r="C14" s="1047"/>
      <c r="D14" s="1046" t="s">
        <v>367</v>
      </c>
      <c r="E14" s="1047"/>
      <c r="F14" s="1048" t="s">
        <v>368</v>
      </c>
      <c r="G14" s="1049"/>
    </row>
    <row r="15" spans="1:9" s="22" customFormat="1" ht="19" customHeight="1">
      <c r="A15" s="570" t="s">
        <v>334</v>
      </c>
      <c r="B15" s="1029" t="s">
        <v>369</v>
      </c>
      <c r="C15" s="1029"/>
      <c r="D15" s="1029" t="s">
        <v>370</v>
      </c>
      <c r="E15" s="1029"/>
      <c r="F15" s="1027" t="s">
        <v>369</v>
      </c>
      <c r="G15" s="1030"/>
    </row>
    <row r="16" spans="1:9" s="22" customFormat="1" ht="19" customHeight="1">
      <c r="A16" s="571" t="s">
        <v>337</v>
      </c>
      <c r="B16" s="1034" t="s">
        <v>339</v>
      </c>
      <c r="C16" s="1034"/>
      <c r="D16" s="1034" t="s">
        <v>339</v>
      </c>
      <c r="E16" s="1034"/>
      <c r="F16" s="1032" t="s">
        <v>339</v>
      </c>
      <c r="G16" s="1035"/>
    </row>
    <row r="17" spans="1:8" s="22" customFormat="1" ht="19" customHeight="1">
      <c r="A17" s="571" t="s">
        <v>340</v>
      </c>
      <c r="B17" s="1034" t="s">
        <v>371</v>
      </c>
      <c r="C17" s="1034"/>
      <c r="D17" s="1034" t="s">
        <v>372</v>
      </c>
      <c r="E17" s="1034"/>
      <c r="F17" s="1032" t="s">
        <v>373</v>
      </c>
      <c r="G17" s="1035"/>
    </row>
    <row r="18" spans="1:8" s="22" customFormat="1" ht="19" customHeight="1">
      <c r="A18" s="571" t="s">
        <v>344</v>
      </c>
      <c r="B18" s="1034" t="s">
        <v>374</v>
      </c>
      <c r="C18" s="1034"/>
      <c r="D18" s="1034" t="s">
        <v>375</v>
      </c>
      <c r="E18" s="1034"/>
      <c r="F18" s="1032" t="s">
        <v>376</v>
      </c>
      <c r="G18" s="1035"/>
    </row>
    <row r="19" spans="1:8" s="22" customFormat="1" ht="19" customHeight="1">
      <c r="A19" s="701"/>
      <c r="B19" s="705" t="s">
        <v>377</v>
      </c>
      <c r="C19" s="703"/>
      <c r="D19" s="705" t="s">
        <v>378</v>
      </c>
      <c r="E19" s="703"/>
      <c r="F19" s="703" t="s">
        <v>379</v>
      </c>
      <c r="G19" s="721"/>
    </row>
    <row r="20" spans="1:8" s="22" customFormat="1" ht="19" customHeight="1">
      <c r="A20" s="566" t="s">
        <v>351</v>
      </c>
      <c r="B20" s="710" t="s">
        <v>380</v>
      </c>
      <c r="C20" s="708"/>
      <c r="D20" s="710" t="s">
        <v>381</v>
      </c>
      <c r="E20" s="708"/>
      <c r="F20" s="708" t="s">
        <v>380</v>
      </c>
      <c r="G20" s="722"/>
    </row>
    <row r="21" spans="1:8" s="22" customFormat="1" ht="19" customHeight="1">
      <c r="A21" s="570"/>
      <c r="B21" s="715" t="s">
        <v>382</v>
      </c>
      <c r="C21" s="713"/>
      <c r="D21" s="715" t="s">
        <v>383</v>
      </c>
      <c r="E21" s="713"/>
      <c r="F21" s="713" t="s">
        <v>384</v>
      </c>
      <c r="G21" s="723"/>
    </row>
    <row r="22" spans="1:8" s="22" customFormat="1" ht="19" customHeight="1">
      <c r="A22" s="701" t="s">
        <v>358</v>
      </c>
      <c r="B22" s="1050" t="s">
        <v>385</v>
      </c>
      <c r="C22" s="1050"/>
      <c r="D22" s="1051" t="s">
        <v>386</v>
      </c>
      <c r="E22" s="1052"/>
      <c r="F22" s="1053" t="s">
        <v>387</v>
      </c>
      <c r="G22" s="1054"/>
    </row>
    <row r="23" spans="1:8" s="22" customFormat="1" ht="19" customHeight="1" thickBot="1">
      <c r="A23" s="573" t="s">
        <v>362</v>
      </c>
      <c r="B23" s="1044" t="s">
        <v>388</v>
      </c>
      <c r="C23" s="1044"/>
      <c r="D23" s="1044" t="s">
        <v>389</v>
      </c>
      <c r="E23" s="1044"/>
      <c r="F23" s="1042" t="s">
        <v>390</v>
      </c>
      <c r="G23" s="1045"/>
    </row>
    <row r="24" spans="1:8" ht="19" customHeight="1">
      <c r="A24" t="s">
        <v>391</v>
      </c>
    </row>
    <row r="25" spans="1:8" ht="19" customHeight="1">
      <c r="A25" t="s">
        <v>392</v>
      </c>
    </row>
    <row r="26" spans="1:8" ht="7.5" customHeight="1"/>
    <row r="27" spans="1:8" ht="24" customHeight="1">
      <c r="A27" s="427" t="s">
        <v>393</v>
      </c>
      <c r="D27" s="2"/>
      <c r="H27" s="313"/>
    </row>
    <row r="28" spans="1:8" ht="13.5" thickBot="1">
      <c r="E28" s="724"/>
      <c r="F28" s="575" t="s">
        <v>394</v>
      </c>
    </row>
    <row r="29" spans="1:8" ht="25.5" customHeight="1" thickBot="1">
      <c r="A29" s="725" t="s">
        <v>395</v>
      </c>
      <c r="B29" s="525" t="s">
        <v>396</v>
      </c>
      <c r="C29" s="726" t="s">
        <v>397</v>
      </c>
      <c r="D29" s="526" t="s">
        <v>398</v>
      </c>
      <c r="E29" s="526" t="s">
        <v>97</v>
      </c>
      <c r="F29" s="527" t="s">
        <v>399</v>
      </c>
    </row>
    <row r="30" spans="1:8" s="22" customFormat="1" ht="19" customHeight="1">
      <c r="A30" s="569" t="s">
        <v>400</v>
      </c>
      <c r="B30" s="727">
        <v>9</v>
      </c>
      <c r="C30" s="728">
        <v>6</v>
      </c>
      <c r="D30" s="728">
        <v>49</v>
      </c>
      <c r="E30" s="728">
        <f>SUM(B30:D30)</f>
        <v>64</v>
      </c>
      <c r="F30" s="729">
        <v>1285.3</v>
      </c>
    </row>
    <row r="31" spans="1:8" s="22" customFormat="1" ht="19" customHeight="1" thickBot="1">
      <c r="A31" s="573" t="s">
        <v>401</v>
      </c>
      <c r="B31" s="730">
        <v>2</v>
      </c>
      <c r="C31" s="731">
        <v>8</v>
      </c>
      <c r="D31" s="731">
        <v>88</v>
      </c>
      <c r="E31" s="731">
        <f>SUM(B31:D31)</f>
        <v>98</v>
      </c>
      <c r="F31" s="732">
        <v>2513.3000000000002</v>
      </c>
    </row>
    <row r="32" spans="1:8" s="22" customFormat="1" ht="19" customHeight="1" thickBot="1">
      <c r="A32" s="733" t="s">
        <v>97</v>
      </c>
      <c r="B32" s="734">
        <f>SUM(B30:B31)</f>
        <v>11</v>
      </c>
      <c r="C32" s="735">
        <f>SUM(C30:C31)</f>
        <v>14</v>
      </c>
      <c r="D32" s="735">
        <f>SUM(D30:D31)</f>
        <v>137</v>
      </c>
      <c r="E32" s="735">
        <f>SUM(E30:E31)</f>
        <v>162</v>
      </c>
      <c r="F32" s="736">
        <f>SUM(F30:F31)</f>
        <v>3798.6000000000004</v>
      </c>
    </row>
    <row r="33" spans="1:8" ht="19" customHeight="1">
      <c r="A33" t="s">
        <v>640</v>
      </c>
    </row>
    <row r="34" spans="1:8" ht="19" customHeight="1">
      <c r="A34" t="s">
        <v>402</v>
      </c>
    </row>
    <row r="35" spans="1:8" ht="19" customHeight="1">
      <c r="A35" t="s">
        <v>403</v>
      </c>
    </row>
    <row r="36" spans="1:8" ht="19" customHeight="1">
      <c r="A36" t="s">
        <v>404</v>
      </c>
      <c r="B36" s="737"/>
      <c r="C36" s="737"/>
      <c r="D36" s="737"/>
      <c r="E36" s="737"/>
      <c r="F36" s="737"/>
    </row>
    <row r="37" spans="1:8" ht="8" customHeight="1"/>
    <row r="38" spans="1:8" ht="24" customHeight="1">
      <c r="A38" s="427" t="s">
        <v>405</v>
      </c>
      <c r="B38" s="189"/>
      <c r="D38" s="2"/>
      <c r="H38" s="313"/>
    </row>
    <row r="39" spans="1:8" ht="13.5" thickBot="1">
      <c r="F39" s="738"/>
      <c r="G39" s="739" t="s">
        <v>610</v>
      </c>
    </row>
    <row r="40" spans="1:8" ht="25.5" customHeight="1" thickBot="1">
      <c r="A40" s="725" t="s">
        <v>395</v>
      </c>
      <c r="B40" s="740" t="s">
        <v>396</v>
      </c>
      <c r="C40" s="741"/>
      <c r="D40" s="740" t="s">
        <v>406</v>
      </c>
      <c r="E40" s="741"/>
      <c r="F40" s="740" t="s">
        <v>407</v>
      </c>
      <c r="G40" s="742"/>
    </row>
    <row r="41" spans="1:8" ht="19" customHeight="1">
      <c r="A41" s="743"/>
      <c r="B41" s="744" t="s">
        <v>408</v>
      </c>
      <c r="C41" s="328">
        <v>65386</v>
      </c>
      <c r="D41" s="745" t="s">
        <v>408</v>
      </c>
      <c r="E41" s="328">
        <v>555517</v>
      </c>
      <c r="F41" s="745" t="s">
        <v>408</v>
      </c>
      <c r="G41" s="329">
        <f>SUM(C41,E41)</f>
        <v>620903</v>
      </c>
    </row>
    <row r="42" spans="1:8" ht="19" customHeight="1">
      <c r="A42" s="566" t="s">
        <v>400</v>
      </c>
      <c r="B42" s="746" t="s">
        <v>409</v>
      </c>
      <c r="C42" s="330">
        <v>169265</v>
      </c>
      <c r="D42" s="747" t="s">
        <v>409</v>
      </c>
      <c r="E42" s="330">
        <v>566797</v>
      </c>
      <c r="F42" s="747" t="s">
        <v>409</v>
      </c>
      <c r="G42" s="331">
        <f>SUM(C42,E42)</f>
        <v>736062</v>
      </c>
    </row>
    <row r="43" spans="1:8" ht="19" customHeight="1">
      <c r="A43" s="570"/>
      <c r="B43" s="746" t="s">
        <v>97</v>
      </c>
      <c r="C43" s="330">
        <f>SUM(C41:C42)</f>
        <v>234651</v>
      </c>
      <c r="D43" s="747" t="s">
        <v>97</v>
      </c>
      <c r="E43" s="330">
        <v>1122314</v>
      </c>
      <c r="F43" s="747" t="s">
        <v>97</v>
      </c>
      <c r="G43" s="331">
        <f>SUM(G41:G42)</f>
        <v>1356965</v>
      </c>
    </row>
    <row r="44" spans="1:8" ht="19" customHeight="1">
      <c r="A44" s="566"/>
      <c r="B44" s="717" t="s">
        <v>408</v>
      </c>
      <c r="C44" s="332">
        <v>154835</v>
      </c>
      <c r="D44" s="718" t="s">
        <v>408</v>
      </c>
      <c r="E44" s="332">
        <v>844771.5</v>
      </c>
      <c r="F44" s="718" t="s">
        <v>408</v>
      </c>
      <c r="G44" s="49">
        <f>SUM(C44,E44)</f>
        <v>999606.5</v>
      </c>
    </row>
    <row r="45" spans="1:8" ht="19" customHeight="1">
      <c r="A45" s="566" t="s">
        <v>401</v>
      </c>
      <c r="B45" s="746" t="s">
        <v>409</v>
      </c>
      <c r="C45" s="330">
        <v>147325</v>
      </c>
      <c r="D45" s="747" t="s">
        <v>409</v>
      </c>
      <c r="E45" s="330">
        <v>839511.5</v>
      </c>
      <c r="F45" s="747" t="s">
        <v>409</v>
      </c>
      <c r="G45" s="331">
        <f>SUM(C45,E45)</f>
        <v>986836.5</v>
      </c>
    </row>
    <row r="46" spans="1:8" ht="19" customHeight="1" thickBot="1">
      <c r="A46" s="566"/>
      <c r="B46" s="717" t="s">
        <v>97</v>
      </c>
      <c r="C46" s="332">
        <f>SUM(C44:C45)</f>
        <v>302160</v>
      </c>
      <c r="D46" s="718" t="s">
        <v>97</v>
      </c>
      <c r="E46" s="332">
        <f>SUM(E44:E45)</f>
        <v>1684283</v>
      </c>
      <c r="F46" s="718" t="s">
        <v>97</v>
      </c>
      <c r="G46" s="49">
        <f>SUM(G44:G45)</f>
        <v>1986443</v>
      </c>
    </row>
    <row r="47" spans="1:8" ht="19" customHeight="1">
      <c r="A47" s="748"/>
      <c r="B47" s="744" t="s">
        <v>408</v>
      </c>
      <c r="C47" s="328">
        <f>SUM(C41,C44)</f>
        <v>220221</v>
      </c>
      <c r="D47" s="745" t="s">
        <v>408</v>
      </c>
      <c r="E47" s="328">
        <f>SUM(E41,E44)</f>
        <v>1400288.5</v>
      </c>
      <c r="F47" s="745" t="s">
        <v>408</v>
      </c>
      <c r="G47" s="329">
        <f>SUM(G41,G44)</f>
        <v>1620509.5</v>
      </c>
    </row>
    <row r="48" spans="1:8" ht="19" customHeight="1">
      <c r="A48" s="749" t="s">
        <v>97</v>
      </c>
      <c r="B48" s="746" t="s">
        <v>409</v>
      </c>
      <c r="C48" s="330">
        <f>SUM(C42,C45)</f>
        <v>316590</v>
      </c>
      <c r="D48" s="747" t="s">
        <v>409</v>
      </c>
      <c r="E48" s="330">
        <f>SUM(E42,E45)</f>
        <v>1406308.5</v>
      </c>
      <c r="F48" s="747" t="s">
        <v>409</v>
      </c>
      <c r="G48" s="331">
        <f>SUM(G42,G45)</f>
        <v>1722898.5</v>
      </c>
    </row>
    <row r="49" spans="1:7" ht="19" customHeight="1" thickBot="1">
      <c r="A49" s="750"/>
      <c r="B49" s="751" t="s">
        <v>97</v>
      </c>
      <c r="C49" s="333">
        <f>SUM(C47:C48)</f>
        <v>536811</v>
      </c>
      <c r="D49" s="752" t="s">
        <v>97</v>
      </c>
      <c r="E49" s="333">
        <f>SUM(E47:E48)</f>
        <v>2806597</v>
      </c>
      <c r="F49" s="752" t="s">
        <v>97</v>
      </c>
      <c r="G49" s="86">
        <f>SUM(G47:G48)</f>
        <v>3343408</v>
      </c>
    </row>
    <row r="50" spans="1:7" ht="19" customHeight="1">
      <c r="A50" t="s">
        <v>640</v>
      </c>
      <c r="B50" s="515"/>
    </row>
    <row r="51" spans="1:7" ht="19" customHeight="1">
      <c r="A51" t="s">
        <v>410</v>
      </c>
    </row>
    <row r="52" spans="1:7" ht="19" customHeight="1">
      <c r="A52" t="s">
        <v>411</v>
      </c>
      <c r="B52" s="737"/>
      <c r="C52" s="737"/>
      <c r="D52" s="737"/>
      <c r="E52" s="737"/>
      <c r="F52" s="737"/>
      <c r="G52" s="737"/>
    </row>
  </sheetData>
  <mergeCells count="42">
    <mergeCell ref="B22:C22"/>
    <mergeCell ref="D22:E22"/>
    <mergeCell ref="F22:G22"/>
    <mergeCell ref="B23:C23"/>
    <mergeCell ref="D23:E23"/>
    <mergeCell ref="F23:G23"/>
    <mergeCell ref="B17:C17"/>
    <mergeCell ref="D17:E17"/>
    <mergeCell ref="F17:G17"/>
    <mergeCell ref="B18:C18"/>
    <mergeCell ref="D18:E18"/>
    <mergeCell ref="F18:G18"/>
    <mergeCell ref="B15:C15"/>
    <mergeCell ref="D15:E15"/>
    <mergeCell ref="F15:G15"/>
    <mergeCell ref="B16:C16"/>
    <mergeCell ref="D16:E16"/>
    <mergeCell ref="F16:G16"/>
    <mergeCell ref="B12:C12"/>
    <mergeCell ref="D12:E12"/>
    <mergeCell ref="F12:G12"/>
    <mergeCell ref="B14:C14"/>
    <mergeCell ref="D14:E14"/>
    <mergeCell ref="F14:G14"/>
    <mergeCell ref="B7:C7"/>
    <mergeCell ref="D7:E7"/>
    <mergeCell ref="F7:G7"/>
    <mergeCell ref="B11:C11"/>
    <mergeCell ref="D11:E11"/>
    <mergeCell ref="F11:G11"/>
    <mergeCell ref="B5:C5"/>
    <mergeCell ref="D5:E5"/>
    <mergeCell ref="F5:G5"/>
    <mergeCell ref="B6:C6"/>
    <mergeCell ref="D6:E6"/>
    <mergeCell ref="F6:G6"/>
    <mergeCell ref="B3:C3"/>
    <mergeCell ref="D3:E3"/>
    <mergeCell ref="F3:G3"/>
    <mergeCell ref="B4:C4"/>
    <mergeCell ref="D4:E4"/>
    <mergeCell ref="F4:G4"/>
  </mergeCells>
  <phoneticPr fontId="3"/>
  <pageMargins left="0.78740157480314965" right="0.47244094488188981" top="0.78740157480314965" bottom="0.39370078740157483" header="0.51181102362204722" footer="0.51181102362204722"/>
  <pageSetup paperSize="9" scale="79" firstPageNumber="66"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6FCB3-72EA-484A-873E-55042D13F64E}">
  <dimension ref="A1:I65"/>
  <sheetViews>
    <sheetView view="pageBreakPreview" zoomScaleNormal="100" zoomScaleSheetLayoutView="100" workbookViewId="0">
      <pane ySplit="4" topLeftCell="A5" activePane="bottomLeft" state="frozen"/>
      <selection pane="bottomLeft"/>
    </sheetView>
  </sheetViews>
  <sheetFormatPr defaultColWidth="9" defaultRowHeight="13"/>
  <cols>
    <col min="1" max="1" width="13.36328125" customWidth="1"/>
    <col min="2" max="2" width="17.36328125" customWidth="1"/>
    <col min="3" max="3" width="14.7265625" customWidth="1"/>
    <col min="4" max="4" width="19.1796875" customWidth="1"/>
    <col min="5" max="5" width="11.36328125" customWidth="1"/>
    <col min="6" max="6" width="7.08984375" customWidth="1"/>
    <col min="7" max="7" width="13.453125" customWidth="1"/>
    <col min="8" max="8" width="11.36328125" customWidth="1"/>
    <col min="9" max="9" width="10" customWidth="1"/>
    <col min="257" max="257" width="10.7265625" customWidth="1"/>
    <col min="258" max="258" width="14.08984375" customWidth="1"/>
    <col min="259" max="259" width="12.6328125" customWidth="1"/>
    <col min="260" max="260" width="19.1796875" customWidth="1"/>
    <col min="261" max="261" width="9.26953125" customWidth="1"/>
    <col min="262" max="262" width="7.08984375" customWidth="1"/>
    <col min="263" max="263" width="13.453125" customWidth="1"/>
    <col min="264" max="264" width="9.26953125" customWidth="1"/>
    <col min="265" max="265" width="10" customWidth="1"/>
    <col min="513" max="513" width="10.7265625" customWidth="1"/>
    <col min="514" max="514" width="14.08984375" customWidth="1"/>
    <col min="515" max="515" width="12.6328125" customWidth="1"/>
    <col min="516" max="516" width="19.1796875" customWidth="1"/>
    <col min="517" max="517" width="9.26953125" customWidth="1"/>
    <col min="518" max="518" width="7.08984375" customWidth="1"/>
    <col min="519" max="519" width="13.453125" customWidth="1"/>
    <col min="520" max="520" width="9.26953125" customWidth="1"/>
    <col min="521" max="521" width="10" customWidth="1"/>
    <col min="769" max="769" width="10.7265625" customWidth="1"/>
    <col min="770" max="770" width="14.08984375" customWidth="1"/>
    <col min="771" max="771" width="12.6328125" customWidth="1"/>
    <col min="772" max="772" width="19.1796875" customWidth="1"/>
    <col min="773" max="773" width="9.26953125" customWidth="1"/>
    <col min="774" max="774" width="7.08984375" customWidth="1"/>
    <col min="775" max="775" width="13.453125" customWidth="1"/>
    <col min="776" max="776" width="9.26953125" customWidth="1"/>
    <col min="777" max="777" width="10" customWidth="1"/>
    <col min="1025" max="1025" width="10.7265625" customWidth="1"/>
    <col min="1026" max="1026" width="14.08984375" customWidth="1"/>
    <col min="1027" max="1027" width="12.6328125" customWidth="1"/>
    <col min="1028" max="1028" width="19.1796875" customWidth="1"/>
    <col min="1029" max="1029" width="9.26953125" customWidth="1"/>
    <col min="1030" max="1030" width="7.08984375" customWidth="1"/>
    <col min="1031" max="1031" width="13.453125" customWidth="1"/>
    <col min="1032" max="1032" width="9.26953125" customWidth="1"/>
    <col min="1033" max="1033" width="10" customWidth="1"/>
    <col min="1281" max="1281" width="10.7265625" customWidth="1"/>
    <col min="1282" max="1282" width="14.08984375" customWidth="1"/>
    <col min="1283" max="1283" width="12.6328125" customWidth="1"/>
    <col min="1284" max="1284" width="19.1796875" customWidth="1"/>
    <col min="1285" max="1285" width="9.26953125" customWidth="1"/>
    <col min="1286" max="1286" width="7.08984375" customWidth="1"/>
    <col min="1287" max="1287" width="13.453125" customWidth="1"/>
    <col min="1288" max="1288" width="9.26953125" customWidth="1"/>
    <col min="1289" max="1289" width="10" customWidth="1"/>
    <col min="1537" max="1537" width="10.7265625" customWidth="1"/>
    <col min="1538" max="1538" width="14.08984375" customWidth="1"/>
    <col min="1539" max="1539" width="12.6328125" customWidth="1"/>
    <col min="1540" max="1540" width="19.1796875" customWidth="1"/>
    <col min="1541" max="1541" width="9.26953125" customWidth="1"/>
    <col min="1542" max="1542" width="7.08984375" customWidth="1"/>
    <col min="1543" max="1543" width="13.453125" customWidth="1"/>
    <col min="1544" max="1544" width="9.26953125" customWidth="1"/>
    <col min="1545" max="1545" width="10" customWidth="1"/>
    <col min="1793" max="1793" width="10.7265625" customWidth="1"/>
    <col min="1794" max="1794" width="14.08984375" customWidth="1"/>
    <col min="1795" max="1795" width="12.6328125" customWidth="1"/>
    <col min="1796" max="1796" width="19.1796875" customWidth="1"/>
    <col min="1797" max="1797" width="9.26953125" customWidth="1"/>
    <col min="1798" max="1798" width="7.08984375" customWidth="1"/>
    <col min="1799" max="1799" width="13.453125" customWidth="1"/>
    <col min="1800" max="1800" width="9.26953125" customWidth="1"/>
    <col min="1801" max="1801" width="10" customWidth="1"/>
    <col min="2049" max="2049" width="10.7265625" customWidth="1"/>
    <col min="2050" max="2050" width="14.08984375" customWidth="1"/>
    <col min="2051" max="2051" width="12.6328125" customWidth="1"/>
    <col min="2052" max="2052" width="19.1796875" customWidth="1"/>
    <col min="2053" max="2053" width="9.26953125" customWidth="1"/>
    <col min="2054" max="2054" width="7.08984375" customWidth="1"/>
    <col min="2055" max="2055" width="13.453125" customWidth="1"/>
    <col min="2056" max="2056" width="9.26953125" customWidth="1"/>
    <col min="2057" max="2057" width="10" customWidth="1"/>
    <col min="2305" max="2305" width="10.7265625" customWidth="1"/>
    <col min="2306" max="2306" width="14.08984375" customWidth="1"/>
    <col min="2307" max="2307" width="12.6328125" customWidth="1"/>
    <col min="2308" max="2308" width="19.1796875" customWidth="1"/>
    <col min="2309" max="2309" width="9.26953125" customWidth="1"/>
    <col min="2310" max="2310" width="7.08984375" customWidth="1"/>
    <col min="2311" max="2311" width="13.453125" customWidth="1"/>
    <col min="2312" max="2312" width="9.26953125" customWidth="1"/>
    <col min="2313" max="2313" width="10" customWidth="1"/>
    <col min="2561" max="2561" width="10.7265625" customWidth="1"/>
    <col min="2562" max="2562" width="14.08984375" customWidth="1"/>
    <col min="2563" max="2563" width="12.6328125" customWidth="1"/>
    <col min="2564" max="2564" width="19.1796875" customWidth="1"/>
    <col min="2565" max="2565" width="9.26953125" customWidth="1"/>
    <col min="2566" max="2566" width="7.08984375" customWidth="1"/>
    <col min="2567" max="2567" width="13.453125" customWidth="1"/>
    <col min="2568" max="2568" width="9.26953125" customWidth="1"/>
    <col min="2569" max="2569" width="10" customWidth="1"/>
    <col min="2817" max="2817" width="10.7265625" customWidth="1"/>
    <col min="2818" max="2818" width="14.08984375" customWidth="1"/>
    <col min="2819" max="2819" width="12.6328125" customWidth="1"/>
    <col min="2820" max="2820" width="19.1796875" customWidth="1"/>
    <col min="2821" max="2821" width="9.26953125" customWidth="1"/>
    <col min="2822" max="2822" width="7.08984375" customWidth="1"/>
    <col min="2823" max="2823" width="13.453125" customWidth="1"/>
    <col min="2824" max="2824" width="9.26953125" customWidth="1"/>
    <col min="2825" max="2825" width="10" customWidth="1"/>
    <col min="3073" max="3073" width="10.7265625" customWidth="1"/>
    <col min="3074" max="3074" width="14.08984375" customWidth="1"/>
    <col min="3075" max="3075" width="12.6328125" customWidth="1"/>
    <col min="3076" max="3076" width="19.1796875" customWidth="1"/>
    <col min="3077" max="3077" width="9.26953125" customWidth="1"/>
    <col min="3078" max="3078" width="7.08984375" customWidth="1"/>
    <col min="3079" max="3079" width="13.453125" customWidth="1"/>
    <col min="3080" max="3080" width="9.26953125" customWidth="1"/>
    <col min="3081" max="3081" width="10" customWidth="1"/>
    <col min="3329" max="3329" width="10.7265625" customWidth="1"/>
    <col min="3330" max="3330" width="14.08984375" customWidth="1"/>
    <col min="3331" max="3331" width="12.6328125" customWidth="1"/>
    <col min="3332" max="3332" width="19.1796875" customWidth="1"/>
    <col min="3333" max="3333" width="9.26953125" customWidth="1"/>
    <col min="3334" max="3334" width="7.08984375" customWidth="1"/>
    <col min="3335" max="3335" width="13.453125" customWidth="1"/>
    <col min="3336" max="3336" width="9.26953125" customWidth="1"/>
    <col min="3337" max="3337" width="10" customWidth="1"/>
    <col min="3585" max="3585" width="10.7265625" customWidth="1"/>
    <col min="3586" max="3586" width="14.08984375" customWidth="1"/>
    <col min="3587" max="3587" width="12.6328125" customWidth="1"/>
    <col min="3588" max="3588" width="19.1796875" customWidth="1"/>
    <col min="3589" max="3589" width="9.26953125" customWidth="1"/>
    <col min="3590" max="3590" width="7.08984375" customWidth="1"/>
    <col min="3591" max="3591" width="13.453125" customWidth="1"/>
    <col min="3592" max="3592" width="9.26953125" customWidth="1"/>
    <col min="3593" max="3593" width="10" customWidth="1"/>
    <col min="3841" max="3841" width="10.7265625" customWidth="1"/>
    <col min="3842" max="3842" width="14.08984375" customWidth="1"/>
    <col min="3843" max="3843" width="12.6328125" customWidth="1"/>
    <col min="3844" max="3844" width="19.1796875" customWidth="1"/>
    <col min="3845" max="3845" width="9.26953125" customWidth="1"/>
    <col min="3846" max="3846" width="7.08984375" customWidth="1"/>
    <col min="3847" max="3847" width="13.453125" customWidth="1"/>
    <col min="3848" max="3848" width="9.26953125" customWidth="1"/>
    <col min="3849" max="3849" width="10" customWidth="1"/>
    <col min="4097" max="4097" width="10.7265625" customWidth="1"/>
    <col min="4098" max="4098" width="14.08984375" customWidth="1"/>
    <col min="4099" max="4099" width="12.6328125" customWidth="1"/>
    <col min="4100" max="4100" width="19.1796875" customWidth="1"/>
    <col min="4101" max="4101" width="9.26953125" customWidth="1"/>
    <col min="4102" max="4102" width="7.08984375" customWidth="1"/>
    <col min="4103" max="4103" width="13.453125" customWidth="1"/>
    <col min="4104" max="4104" width="9.26953125" customWidth="1"/>
    <col min="4105" max="4105" width="10" customWidth="1"/>
    <col min="4353" max="4353" width="10.7265625" customWidth="1"/>
    <col min="4354" max="4354" width="14.08984375" customWidth="1"/>
    <col min="4355" max="4355" width="12.6328125" customWidth="1"/>
    <col min="4356" max="4356" width="19.1796875" customWidth="1"/>
    <col min="4357" max="4357" width="9.26953125" customWidth="1"/>
    <col min="4358" max="4358" width="7.08984375" customWidth="1"/>
    <col min="4359" max="4359" width="13.453125" customWidth="1"/>
    <col min="4360" max="4360" width="9.26953125" customWidth="1"/>
    <col min="4361" max="4361" width="10" customWidth="1"/>
    <col min="4609" max="4609" width="10.7265625" customWidth="1"/>
    <col min="4610" max="4610" width="14.08984375" customWidth="1"/>
    <col min="4611" max="4611" width="12.6328125" customWidth="1"/>
    <col min="4612" max="4612" width="19.1796875" customWidth="1"/>
    <col min="4613" max="4613" width="9.26953125" customWidth="1"/>
    <col min="4614" max="4614" width="7.08984375" customWidth="1"/>
    <col min="4615" max="4615" width="13.453125" customWidth="1"/>
    <col min="4616" max="4616" width="9.26953125" customWidth="1"/>
    <col min="4617" max="4617" width="10" customWidth="1"/>
    <col min="4865" max="4865" width="10.7265625" customWidth="1"/>
    <col min="4866" max="4866" width="14.08984375" customWidth="1"/>
    <col min="4867" max="4867" width="12.6328125" customWidth="1"/>
    <col min="4868" max="4868" width="19.1796875" customWidth="1"/>
    <col min="4869" max="4869" width="9.26953125" customWidth="1"/>
    <col min="4870" max="4870" width="7.08984375" customWidth="1"/>
    <col min="4871" max="4871" width="13.453125" customWidth="1"/>
    <col min="4872" max="4872" width="9.26953125" customWidth="1"/>
    <col min="4873" max="4873" width="10" customWidth="1"/>
    <col min="5121" max="5121" width="10.7265625" customWidth="1"/>
    <col min="5122" max="5122" width="14.08984375" customWidth="1"/>
    <col min="5123" max="5123" width="12.6328125" customWidth="1"/>
    <col min="5124" max="5124" width="19.1796875" customWidth="1"/>
    <col min="5125" max="5125" width="9.26953125" customWidth="1"/>
    <col min="5126" max="5126" width="7.08984375" customWidth="1"/>
    <col min="5127" max="5127" width="13.453125" customWidth="1"/>
    <col min="5128" max="5128" width="9.26953125" customWidth="1"/>
    <col min="5129" max="5129" width="10" customWidth="1"/>
    <col min="5377" max="5377" width="10.7265625" customWidth="1"/>
    <col min="5378" max="5378" width="14.08984375" customWidth="1"/>
    <col min="5379" max="5379" width="12.6328125" customWidth="1"/>
    <col min="5380" max="5380" width="19.1796875" customWidth="1"/>
    <col min="5381" max="5381" width="9.26953125" customWidth="1"/>
    <col min="5382" max="5382" width="7.08984375" customWidth="1"/>
    <col min="5383" max="5383" width="13.453125" customWidth="1"/>
    <col min="5384" max="5384" width="9.26953125" customWidth="1"/>
    <col min="5385" max="5385" width="10" customWidth="1"/>
    <col min="5633" max="5633" width="10.7265625" customWidth="1"/>
    <col min="5634" max="5634" width="14.08984375" customWidth="1"/>
    <col min="5635" max="5635" width="12.6328125" customWidth="1"/>
    <col min="5636" max="5636" width="19.1796875" customWidth="1"/>
    <col min="5637" max="5637" width="9.26953125" customWidth="1"/>
    <col min="5638" max="5638" width="7.08984375" customWidth="1"/>
    <col min="5639" max="5639" width="13.453125" customWidth="1"/>
    <col min="5640" max="5640" width="9.26953125" customWidth="1"/>
    <col min="5641" max="5641" width="10" customWidth="1"/>
    <col min="5889" max="5889" width="10.7265625" customWidth="1"/>
    <col min="5890" max="5890" width="14.08984375" customWidth="1"/>
    <col min="5891" max="5891" width="12.6328125" customWidth="1"/>
    <col min="5892" max="5892" width="19.1796875" customWidth="1"/>
    <col min="5893" max="5893" width="9.26953125" customWidth="1"/>
    <col min="5894" max="5894" width="7.08984375" customWidth="1"/>
    <col min="5895" max="5895" width="13.453125" customWidth="1"/>
    <col min="5896" max="5896" width="9.26953125" customWidth="1"/>
    <col min="5897" max="5897" width="10" customWidth="1"/>
    <col min="6145" max="6145" width="10.7265625" customWidth="1"/>
    <col min="6146" max="6146" width="14.08984375" customWidth="1"/>
    <col min="6147" max="6147" width="12.6328125" customWidth="1"/>
    <col min="6148" max="6148" width="19.1796875" customWidth="1"/>
    <col min="6149" max="6149" width="9.26953125" customWidth="1"/>
    <col min="6150" max="6150" width="7.08984375" customWidth="1"/>
    <col min="6151" max="6151" width="13.453125" customWidth="1"/>
    <col min="6152" max="6152" width="9.26953125" customWidth="1"/>
    <col min="6153" max="6153" width="10" customWidth="1"/>
    <col min="6401" max="6401" width="10.7265625" customWidth="1"/>
    <col min="6402" max="6402" width="14.08984375" customWidth="1"/>
    <col min="6403" max="6403" width="12.6328125" customWidth="1"/>
    <col min="6404" max="6404" width="19.1796875" customWidth="1"/>
    <col min="6405" max="6405" width="9.26953125" customWidth="1"/>
    <col min="6406" max="6406" width="7.08984375" customWidth="1"/>
    <col min="6407" max="6407" width="13.453125" customWidth="1"/>
    <col min="6408" max="6408" width="9.26953125" customWidth="1"/>
    <col min="6409" max="6409" width="10" customWidth="1"/>
    <col min="6657" max="6657" width="10.7265625" customWidth="1"/>
    <col min="6658" max="6658" width="14.08984375" customWidth="1"/>
    <col min="6659" max="6659" width="12.6328125" customWidth="1"/>
    <col min="6660" max="6660" width="19.1796875" customWidth="1"/>
    <col min="6661" max="6661" width="9.26953125" customWidth="1"/>
    <col min="6662" max="6662" width="7.08984375" customWidth="1"/>
    <col min="6663" max="6663" width="13.453125" customWidth="1"/>
    <col min="6664" max="6664" width="9.26953125" customWidth="1"/>
    <col min="6665" max="6665" width="10" customWidth="1"/>
    <col min="6913" max="6913" width="10.7265625" customWidth="1"/>
    <col min="6914" max="6914" width="14.08984375" customWidth="1"/>
    <col min="6915" max="6915" width="12.6328125" customWidth="1"/>
    <col min="6916" max="6916" width="19.1796875" customWidth="1"/>
    <col min="6917" max="6917" width="9.26953125" customWidth="1"/>
    <col min="6918" max="6918" width="7.08984375" customWidth="1"/>
    <col min="6919" max="6919" width="13.453125" customWidth="1"/>
    <col min="6920" max="6920" width="9.26953125" customWidth="1"/>
    <col min="6921" max="6921" width="10" customWidth="1"/>
    <col min="7169" max="7169" width="10.7265625" customWidth="1"/>
    <col min="7170" max="7170" width="14.08984375" customWidth="1"/>
    <col min="7171" max="7171" width="12.6328125" customWidth="1"/>
    <col min="7172" max="7172" width="19.1796875" customWidth="1"/>
    <col min="7173" max="7173" width="9.26953125" customWidth="1"/>
    <col min="7174" max="7174" width="7.08984375" customWidth="1"/>
    <col min="7175" max="7175" width="13.453125" customWidth="1"/>
    <col min="7176" max="7176" width="9.26953125" customWidth="1"/>
    <col min="7177" max="7177" width="10" customWidth="1"/>
    <col min="7425" max="7425" width="10.7265625" customWidth="1"/>
    <col min="7426" max="7426" width="14.08984375" customWidth="1"/>
    <col min="7427" max="7427" width="12.6328125" customWidth="1"/>
    <col min="7428" max="7428" width="19.1796875" customWidth="1"/>
    <col min="7429" max="7429" width="9.26953125" customWidth="1"/>
    <col min="7430" max="7430" width="7.08984375" customWidth="1"/>
    <col min="7431" max="7431" width="13.453125" customWidth="1"/>
    <col min="7432" max="7432" width="9.26953125" customWidth="1"/>
    <col min="7433" max="7433" width="10" customWidth="1"/>
    <col min="7681" max="7681" width="10.7265625" customWidth="1"/>
    <col min="7682" max="7682" width="14.08984375" customWidth="1"/>
    <col min="7683" max="7683" width="12.6328125" customWidth="1"/>
    <col min="7684" max="7684" width="19.1796875" customWidth="1"/>
    <col min="7685" max="7685" width="9.26953125" customWidth="1"/>
    <col min="7686" max="7686" width="7.08984375" customWidth="1"/>
    <col min="7687" max="7687" width="13.453125" customWidth="1"/>
    <col min="7688" max="7688" width="9.26953125" customWidth="1"/>
    <col min="7689" max="7689" width="10" customWidth="1"/>
    <col min="7937" max="7937" width="10.7265625" customWidth="1"/>
    <col min="7938" max="7938" width="14.08984375" customWidth="1"/>
    <col min="7939" max="7939" width="12.6328125" customWidth="1"/>
    <col min="7940" max="7940" width="19.1796875" customWidth="1"/>
    <col min="7941" max="7941" width="9.26953125" customWidth="1"/>
    <col min="7942" max="7942" width="7.08984375" customWidth="1"/>
    <col min="7943" max="7943" width="13.453125" customWidth="1"/>
    <col min="7944" max="7944" width="9.26953125" customWidth="1"/>
    <col min="7945" max="7945" width="10" customWidth="1"/>
    <col min="8193" max="8193" width="10.7265625" customWidth="1"/>
    <col min="8194" max="8194" width="14.08984375" customWidth="1"/>
    <col min="8195" max="8195" width="12.6328125" customWidth="1"/>
    <col min="8196" max="8196" width="19.1796875" customWidth="1"/>
    <col min="8197" max="8197" width="9.26953125" customWidth="1"/>
    <col min="8198" max="8198" width="7.08984375" customWidth="1"/>
    <col min="8199" max="8199" width="13.453125" customWidth="1"/>
    <col min="8200" max="8200" width="9.26953125" customWidth="1"/>
    <col min="8201" max="8201" width="10" customWidth="1"/>
    <col min="8449" max="8449" width="10.7265625" customWidth="1"/>
    <col min="8450" max="8450" width="14.08984375" customWidth="1"/>
    <col min="8451" max="8451" width="12.6328125" customWidth="1"/>
    <col min="8452" max="8452" width="19.1796875" customWidth="1"/>
    <col min="8453" max="8453" width="9.26953125" customWidth="1"/>
    <col min="8454" max="8454" width="7.08984375" customWidth="1"/>
    <col min="8455" max="8455" width="13.453125" customWidth="1"/>
    <col min="8456" max="8456" width="9.26953125" customWidth="1"/>
    <col min="8457" max="8457" width="10" customWidth="1"/>
    <col min="8705" max="8705" width="10.7265625" customWidth="1"/>
    <col min="8706" max="8706" width="14.08984375" customWidth="1"/>
    <col min="8707" max="8707" width="12.6328125" customWidth="1"/>
    <col min="8708" max="8708" width="19.1796875" customWidth="1"/>
    <col min="8709" max="8709" width="9.26953125" customWidth="1"/>
    <col min="8710" max="8710" width="7.08984375" customWidth="1"/>
    <col min="8711" max="8711" width="13.453125" customWidth="1"/>
    <col min="8712" max="8712" width="9.26953125" customWidth="1"/>
    <col min="8713" max="8713" width="10" customWidth="1"/>
    <col min="8961" max="8961" width="10.7265625" customWidth="1"/>
    <col min="8962" max="8962" width="14.08984375" customWidth="1"/>
    <col min="8963" max="8963" width="12.6328125" customWidth="1"/>
    <col min="8964" max="8964" width="19.1796875" customWidth="1"/>
    <col min="8965" max="8965" width="9.26953125" customWidth="1"/>
    <col min="8966" max="8966" width="7.08984375" customWidth="1"/>
    <col min="8967" max="8967" width="13.453125" customWidth="1"/>
    <col min="8968" max="8968" width="9.26953125" customWidth="1"/>
    <col min="8969" max="8969" width="10" customWidth="1"/>
    <col min="9217" max="9217" width="10.7265625" customWidth="1"/>
    <col min="9218" max="9218" width="14.08984375" customWidth="1"/>
    <col min="9219" max="9219" width="12.6328125" customWidth="1"/>
    <col min="9220" max="9220" width="19.1796875" customWidth="1"/>
    <col min="9221" max="9221" width="9.26953125" customWidth="1"/>
    <col min="9222" max="9222" width="7.08984375" customWidth="1"/>
    <col min="9223" max="9223" width="13.453125" customWidth="1"/>
    <col min="9224" max="9224" width="9.26953125" customWidth="1"/>
    <col min="9225" max="9225" width="10" customWidth="1"/>
    <col min="9473" max="9473" width="10.7265625" customWidth="1"/>
    <col min="9474" max="9474" width="14.08984375" customWidth="1"/>
    <col min="9475" max="9475" width="12.6328125" customWidth="1"/>
    <col min="9476" max="9476" width="19.1796875" customWidth="1"/>
    <col min="9477" max="9477" width="9.26953125" customWidth="1"/>
    <col min="9478" max="9478" width="7.08984375" customWidth="1"/>
    <col min="9479" max="9479" width="13.453125" customWidth="1"/>
    <col min="9480" max="9480" width="9.26953125" customWidth="1"/>
    <col min="9481" max="9481" width="10" customWidth="1"/>
    <col min="9729" max="9729" width="10.7265625" customWidth="1"/>
    <col min="9730" max="9730" width="14.08984375" customWidth="1"/>
    <col min="9731" max="9731" width="12.6328125" customWidth="1"/>
    <col min="9732" max="9732" width="19.1796875" customWidth="1"/>
    <col min="9733" max="9733" width="9.26953125" customWidth="1"/>
    <col min="9734" max="9734" width="7.08984375" customWidth="1"/>
    <col min="9735" max="9735" width="13.453125" customWidth="1"/>
    <col min="9736" max="9736" width="9.26953125" customWidth="1"/>
    <col min="9737" max="9737" width="10" customWidth="1"/>
    <col min="9985" max="9985" width="10.7265625" customWidth="1"/>
    <col min="9986" max="9986" width="14.08984375" customWidth="1"/>
    <col min="9987" max="9987" width="12.6328125" customWidth="1"/>
    <col min="9988" max="9988" width="19.1796875" customWidth="1"/>
    <col min="9989" max="9989" width="9.26953125" customWidth="1"/>
    <col min="9990" max="9990" width="7.08984375" customWidth="1"/>
    <col min="9991" max="9991" width="13.453125" customWidth="1"/>
    <col min="9992" max="9992" width="9.26953125" customWidth="1"/>
    <col min="9993" max="9993" width="10" customWidth="1"/>
    <col min="10241" max="10241" width="10.7265625" customWidth="1"/>
    <col min="10242" max="10242" width="14.08984375" customWidth="1"/>
    <col min="10243" max="10243" width="12.6328125" customWidth="1"/>
    <col min="10244" max="10244" width="19.1796875" customWidth="1"/>
    <col min="10245" max="10245" width="9.26953125" customWidth="1"/>
    <col min="10246" max="10246" width="7.08984375" customWidth="1"/>
    <col min="10247" max="10247" width="13.453125" customWidth="1"/>
    <col min="10248" max="10248" width="9.26953125" customWidth="1"/>
    <col min="10249" max="10249" width="10" customWidth="1"/>
    <col min="10497" max="10497" width="10.7265625" customWidth="1"/>
    <col min="10498" max="10498" width="14.08984375" customWidth="1"/>
    <col min="10499" max="10499" width="12.6328125" customWidth="1"/>
    <col min="10500" max="10500" width="19.1796875" customWidth="1"/>
    <col min="10501" max="10501" width="9.26953125" customWidth="1"/>
    <col min="10502" max="10502" width="7.08984375" customWidth="1"/>
    <col min="10503" max="10503" width="13.453125" customWidth="1"/>
    <col min="10504" max="10504" width="9.26953125" customWidth="1"/>
    <col min="10505" max="10505" width="10" customWidth="1"/>
    <col min="10753" max="10753" width="10.7265625" customWidth="1"/>
    <col min="10754" max="10754" width="14.08984375" customWidth="1"/>
    <col min="10755" max="10755" width="12.6328125" customWidth="1"/>
    <col min="10756" max="10756" width="19.1796875" customWidth="1"/>
    <col min="10757" max="10757" width="9.26953125" customWidth="1"/>
    <col min="10758" max="10758" width="7.08984375" customWidth="1"/>
    <col min="10759" max="10759" width="13.453125" customWidth="1"/>
    <col min="10760" max="10760" width="9.26953125" customWidth="1"/>
    <col min="10761" max="10761" width="10" customWidth="1"/>
    <col min="11009" max="11009" width="10.7265625" customWidth="1"/>
    <col min="11010" max="11010" width="14.08984375" customWidth="1"/>
    <col min="11011" max="11011" width="12.6328125" customWidth="1"/>
    <col min="11012" max="11012" width="19.1796875" customWidth="1"/>
    <col min="11013" max="11013" width="9.26953125" customWidth="1"/>
    <col min="11014" max="11014" width="7.08984375" customWidth="1"/>
    <col min="11015" max="11015" width="13.453125" customWidth="1"/>
    <col min="11016" max="11016" width="9.26953125" customWidth="1"/>
    <col min="11017" max="11017" width="10" customWidth="1"/>
    <col min="11265" max="11265" width="10.7265625" customWidth="1"/>
    <col min="11266" max="11266" width="14.08984375" customWidth="1"/>
    <col min="11267" max="11267" width="12.6328125" customWidth="1"/>
    <col min="11268" max="11268" width="19.1796875" customWidth="1"/>
    <col min="11269" max="11269" width="9.26953125" customWidth="1"/>
    <col min="11270" max="11270" width="7.08984375" customWidth="1"/>
    <col min="11271" max="11271" width="13.453125" customWidth="1"/>
    <col min="11272" max="11272" width="9.26953125" customWidth="1"/>
    <col min="11273" max="11273" width="10" customWidth="1"/>
    <col min="11521" max="11521" width="10.7265625" customWidth="1"/>
    <col min="11522" max="11522" width="14.08984375" customWidth="1"/>
    <col min="11523" max="11523" width="12.6328125" customWidth="1"/>
    <col min="11524" max="11524" width="19.1796875" customWidth="1"/>
    <col min="11525" max="11525" width="9.26953125" customWidth="1"/>
    <col min="11526" max="11526" width="7.08984375" customWidth="1"/>
    <col min="11527" max="11527" width="13.453125" customWidth="1"/>
    <col min="11528" max="11528" width="9.26953125" customWidth="1"/>
    <col min="11529" max="11529" width="10" customWidth="1"/>
    <col min="11777" max="11777" width="10.7265625" customWidth="1"/>
    <col min="11778" max="11778" width="14.08984375" customWidth="1"/>
    <col min="11779" max="11779" width="12.6328125" customWidth="1"/>
    <col min="11780" max="11780" width="19.1796875" customWidth="1"/>
    <col min="11781" max="11781" width="9.26953125" customWidth="1"/>
    <col min="11782" max="11782" width="7.08984375" customWidth="1"/>
    <col min="11783" max="11783" width="13.453125" customWidth="1"/>
    <col min="11784" max="11784" width="9.26953125" customWidth="1"/>
    <col min="11785" max="11785" width="10" customWidth="1"/>
    <col min="12033" max="12033" width="10.7265625" customWidth="1"/>
    <col min="12034" max="12034" width="14.08984375" customWidth="1"/>
    <col min="12035" max="12035" width="12.6328125" customWidth="1"/>
    <col min="12036" max="12036" width="19.1796875" customWidth="1"/>
    <col min="12037" max="12037" width="9.26953125" customWidth="1"/>
    <col min="12038" max="12038" width="7.08984375" customWidth="1"/>
    <col min="12039" max="12039" width="13.453125" customWidth="1"/>
    <col min="12040" max="12040" width="9.26953125" customWidth="1"/>
    <col min="12041" max="12041" width="10" customWidth="1"/>
    <col min="12289" max="12289" width="10.7265625" customWidth="1"/>
    <col min="12290" max="12290" width="14.08984375" customWidth="1"/>
    <col min="12291" max="12291" width="12.6328125" customWidth="1"/>
    <col min="12292" max="12292" width="19.1796875" customWidth="1"/>
    <col min="12293" max="12293" width="9.26953125" customWidth="1"/>
    <col min="12294" max="12294" width="7.08984375" customWidth="1"/>
    <col min="12295" max="12295" width="13.453125" customWidth="1"/>
    <col min="12296" max="12296" width="9.26953125" customWidth="1"/>
    <col min="12297" max="12297" width="10" customWidth="1"/>
    <col min="12545" max="12545" width="10.7265625" customWidth="1"/>
    <col min="12546" max="12546" width="14.08984375" customWidth="1"/>
    <col min="12547" max="12547" width="12.6328125" customWidth="1"/>
    <col min="12548" max="12548" width="19.1796875" customWidth="1"/>
    <col min="12549" max="12549" width="9.26953125" customWidth="1"/>
    <col min="12550" max="12550" width="7.08984375" customWidth="1"/>
    <col min="12551" max="12551" width="13.453125" customWidth="1"/>
    <col min="12552" max="12552" width="9.26953125" customWidth="1"/>
    <col min="12553" max="12553" width="10" customWidth="1"/>
    <col min="12801" max="12801" width="10.7265625" customWidth="1"/>
    <col min="12802" max="12802" width="14.08984375" customWidth="1"/>
    <col min="12803" max="12803" width="12.6328125" customWidth="1"/>
    <col min="12804" max="12804" width="19.1796875" customWidth="1"/>
    <col min="12805" max="12805" width="9.26953125" customWidth="1"/>
    <col min="12806" max="12806" width="7.08984375" customWidth="1"/>
    <col min="12807" max="12807" width="13.453125" customWidth="1"/>
    <col min="12808" max="12808" width="9.26953125" customWidth="1"/>
    <col min="12809" max="12809" width="10" customWidth="1"/>
    <col min="13057" max="13057" width="10.7265625" customWidth="1"/>
    <col min="13058" max="13058" width="14.08984375" customWidth="1"/>
    <col min="13059" max="13059" width="12.6328125" customWidth="1"/>
    <col min="13060" max="13060" width="19.1796875" customWidth="1"/>
    <col min="13061" max="13061" width="9.26953125" customWidth="1"/>
    <col min="13062" max="13062" width="7.08984375" customWidth="1"/>
    <col min="13063" max="13063" width="13.453125" customWidth="1"/>
    <col min="13064" max="13064" width="9.26953125" customWidth="1"/>
    <col min="13065" max="13065" width="10" customWidth="1"/>
    <col min="13313" max="13313" width="10.7265625" customWidth="1"/>
    <col min="13314" max="13314" width="14.08984375" customWidth="1"/>
    <col min="13315" max="13315" width="12.6328125" customWidth="1"/>
    <col min="13316" max="13316" width="19.1796875" customWidth="1"/>
    <col min="13317" max="13317" width="9.26953125" customWidth="1"/>
    <col min="13318" max="13318" width="7.08984375" customWidth="1"/>
    <col min="13319" max="13319" width="13.453125" customWidth="1"/>
    <col min="13320" max="13320" width="9.26953125" customWidth="1"/>
    <col min="13321" max="13321" width="10" customWidth="1"/>
    <col min="13569" max="13569" width="10.7265625" customWidth="1"/>
    <col min="13570" max="13570" width="14.08984375" customWidth="1"/>
    <col min="13571" max="13571" width="12.6328125" customWidth="1"/>
    <col min="13572" max="13572" width="19.1796875" customWidth="1"/>
    <col min="13573" max="13573" width="9.26953125" customWidth="1"/>
    <col min="13574" max="13574" width="7.08984375" customWidth="1"/>
    <col min="13575" max="13575" width="13.453125" customWidth="1"/>
    <col min="13576" max="13576" width="9.26953125" customWidth="1"/>
    <col min="13577" max="13577" width="10" customWidth="1"/>
    <col min="13825" max="13825" width="10.7265625" customWidth="1"/>
    <col min="13826" max="13826" width="14.08984375" customWidth="1"/>
    <col min="13827" max="13827" width="12.6328125" customWidth="1"/>
    <col min="13828" max="13828" width="19.1796875" customWidth="1"/>
    <col min="13829" max="13829" width="9.26953125" customWidth="1"/>
    <col min="13830" max="13830" width="7.08984375" customWidth="1"/>
    <col min="13831" max="13831" width="13.453125" customWidth="1"/>
    <col min="13832" max="13832" width="9.26953125" customWidth="1"/>
    <col min="13833" max="13833" width="10" customWidth="1"/>
    <col min="14081" max="14081" width="10.7265625" customWidth="1"/>
    <col min="14082" max="14082" width="14.08984375" customWidth="1"/>
    <col min="14083" max="14083" width="12.6328125" customWidth="1"/>
    <col min="14084" max="14084" width="19.1796875" customWidth="1"/>
    <col min="14085" max="14085" width="9.26953125" customWidth="1"/>
    <col min="14086" max="14086" width="7.08984375" customWidth="1"/>
    <col min="14087" max="14087" width="13.453125" customWidth="1"/>
    <col min="14088" max="14088" width="9.26953125" customWidth="1"/>
    <col min="14089" max="14089" width="10" customWidth="1"/>
    <col min="14337" max="14337" width="10.7265625" customWidth="1"/>
    <col min="14338" max="14338" width="14.08984375" customWidth="1"/>
    <col min="14339" max="14339" width="12.6328125" customWidth="1"/>
    <col min="14340" max="14340" width="19.1796875" customWidth="1"/>
    <col min="14341" max="14341" width="9.26953125" customWidth="1"/>
    <col min="14342" max="14342" width="7.08984375" customWidth="1"/>
    <col min="14343" max="14343" width="13.453125" customWidth="1"/>
    <col min="14344" max="14344" width="9.26953125" customWidth="1"/>
    <col min="14345" max="14345" width="10" customWidth="1"/>
    <col min="14593" max="14593" width="10.7265625" customWidth="1"/>
    <col min="14594" max="14594" width="14.08984375" customWidth="1"/>
    <col min="14595" max="14595" width="12.6328125" customWidth="1"/>
    <col min="14596" max="14596" width="19.1796875" customWidth="1"/>
    <col min="14597" max="14597" width="9.26953125" customWidth="1"/>
    <col min="14598" max="14598" width="7.08984375" customWidth="1"/>
    <col min="14599" max="14599" width="13.453125" customWidth="1"/>
    <col min="14600" max="14600" width="9.26953125" customWidth="1"/>
    <col min="14601" max="14601" width="10" customWidth="1"/>
    <col min="14849" max="14849" width="10.7265625" customWidth="1"/>
    <col min="14850" max="14850" width="14.08984375" customWidth="1"/>
    <col min="14851" max="14851" width="12.6328125" customWidth="1"/>
    <col min="14852" max="14852" width="19.1796875" customWidth="1"/>
    <col min="14853" max="14853" width="9.26953125" customWidth="1"/>
    <col min="14854" max="14854" width="7.08984375" customWidth="1"/>
    <col min="14855" max="14855" width="13.453125" customWidth="1"/>
    <col min="14856" max="14856" width="9.26953125" customWidth="1"/>
    <col min="14857" max="14857" width="10" customWidth="1"/>
    <col min="15105" max="15105" width="10.7265625" customWidth="1"/>
    <col min="15106" max="15106" width="14.08984375" customWidth="1"/>
    <col min="15107" max="15107" width="12.6328125" customWidth="1"/>
    <col min="15108" max="15108" width="19.1796875" customWidth="1"/>
    <col min="15109" max="15109" width="9.26953125" customWidth="1"/>
    <col min="15110" max="15110" width="7.08984375" customWidth="1"/>
    <col min="15111" max="15111" width="13.453125" customWidth="1"/>
    <col min="15112" max="15112" width="9.26953125" customWidth="1"/>
    <col min="15113" max="15113" width="10" customWidth="1"/>
    <col min="15361" max="15361" width="10.7265625" customWidth="1"/>
    <col min="15362" max="15362" width="14.08984375" customWidth="1"/>
    <col min="15363" max="15363" width="12.6328125" customWidth="1"/>
    <col min="15364" max="15364" width="19.1796875" customWidth="1"/>
    <col min="15365" max="15365" width="9.26953125" customWidth="1"/>
    <col min="15366" max="15366" width="7.08984375" customWidth="1"/>
    <col min="15367" max="15367" width="13.453125" customWidth="1"/>
    <col min="15368" max="15368" width="9.26953125" customWidth="1"/>
    <col min="15369" max="15369" width="10" customWidth="1"/>
    <col min="15617" max="15617" width="10.7265625" customWidth="1"/>
    <col min="15618" max="15618" width="14.08984375" customWidth="1"/>
    <col min="15619" max="15619" width="12.6328125" customWidth="1"/>
    <col min="15620" max="15620" width="19.1796875" customWidth="1"/>
    <col min="15621" max="15621" width="9.26953125" customWidth="1"/>
    <col min="15622" max="15622" width="7.08984375" customWidth="1"/>
    <col min="15623" max="15623" width="13.453125" customWidth="1"/>
    <col min="15624" max="15624" width="9.26953125" customWidth="1"/>
    <col min="15625" max="15625" width="10" customWidth="1"/>
    <col min="15873" max="15873" width="10.7265625" customWidth="1"/>
    <col min="15874" max="15874" width="14.08984375" customWidth="1"/>
    <col min="15875" max="15875" width="12.6328125" customWidth="1"/>
    <col min="15876" max="15876" width="19.1796875" customWidth="1"/>
    <col min="15877" max="15877" width="9.26953125" customWidth="1"/>
    <col min="15878" max="15878" width="7.08984375" customWidth="1"/>
    <col min="15879" max="15879" width="13.453125" customWidth="1"/>
    <col min="15880" max="15880" width="9.26953125" customWidth="1"/>
    <col min="15881" max="15881" width="10" customWidth="1"/>
    <col min="16129" max="16129" width="10.7265625" customWidth="1"/>
    <col min="16130" max="16130" width="14.08984375" customWidth="1"/>
    <col min="16131" max="16131" width="12.6328125" customWidth="1"/>
    <col min="16132" max="16132" width="19.1796875" customWidth="1"/>
    <col min="16133" max="16133" width="9.26953125" customWidth="1"/>
    <col min="16134" max="16134" width="7.08984375" customWidth="1"/>
    <col min="16135" max="16135" width="13.453125" customWidth="1"/>
    <col min="16136" max="16136" width="9.26953125" customWidth="1"/>
    <col min="16137" max="16137" width="10" customWidth="1"/>
  </cols>
  <sheetData>
    <row r="1" spans="1:9" ht="24" customHeight="1">
      <c r="A1" s="427" t="s">
        <v>412</v>
      </c>
      <c r="B1" s="190"/>
      <c r="C1" s="190"/>
      <c r="F1" s="2"/>
      <c r="I1" s="119"/>
    </row>
    <row r="2" spans="1:9" ht="13.5" thickBot="1">
      <c r="G2" s="576"/>
      <c r="H2" s="753" t="s">
        <v>413</v>
      </c>
    </row>
    <row r="3" spans="1:9" ht="17.5" customHeight="1">
      <c r="A3" s="1055" t="s">
        <v>414</v>
      </c>
      <c r="B3" s="1057" t="s">
        <v>415</v>
      </c>
      <c r="C3" s="344" t="s">
        <v>416</v>
      </c>
      <c r="D3" s="345" t="s">
        <v>417</v>
      </c>
      <c r="E3" s="340"/>
      <c r="F3" s="340"/>
      <c r="G3" s="340"/>
      <c r="H3" s="341"/>
    </row>
    <row r="4" spans="1:9" ht="17.5" customHeight="1" thickBot="1">
      <c r="A4" s="1056"/>
      <c r="B4" s="1058"/>
      <c r="C4" s="346" t="s">
        <v>418</v>
      </c>
      <c r="D4" s="347" t="s">
        <v>419</v>
      </c>
      <c r="E4" s="347" t="s">
        <v>420</v>
      </c>
      <c r="F4" s="1059" t="s">
        <v>421</v>
      </c>
      <c r="G4" s="1060"/>
      <c r="H4" s="348" t="s">
        <v>420</v>
      </c>
    </row>
    <row r="5" spans="1:9" ht="17.5" customHeight="1">
      <c r="A5" s="349"/>
      <c r="B5" s="761" t="s">
        <v>422</v>
      </c>
      <c r="C5" s="350">
        <v>837570</v>
      </c>
      <c r="D5" s="351">
        <v>176727</v>
      </c>
      <c r="E5" s="352">
        <v>21.09996776388839</v>
      </c>
      <c r="F5" s="353"/>
      <c r="G5" s="354">
        <v>33503</v>
      </c>
      <c r="H5" s="355">
        <v>4.0000238786011915</v>
      </c>
    </row>
    <row r="6" spans="1:9" ht="17.5" customHeight="1">
      <c r="A6" s="356"/>
      <c r="B6" s="762"/>
      <c r="C6" s="357"/>
      <c r="D6" s="358"/>
      <c r="E6" s="359"/>
      <c r="F6" s="360" t="s">
        <v>423</v>
      </c>
      <c r="G6" s="361">
        <v>627340</v>
      </c>
      <c r="H6" s="362">
        <v>74.900008357510416</v>
      </c>
    </row>
    <row r="7" spans="1:9" ht="17.5" customHeight="1">
      <c r="A7" s="363" t="s">
        <v>641</v>
      </c>
      <c r="B7" s="763" t="s">
        <v>424</v>
      </c>
      <c r="C7" s="364">
        <v>2570</v>
      </c>
      <c r="D7" s="358">
        <v>563</v>
      </c>
      <c r="E7" s="359">
        <v>21.906614785992218</v>
      </c>
      <c r="F7" s="360"/>
      <c r="G7" s="361">
        <v>2007</v>
      </c>
      <c r="H7" s="362">
        <v>78.093385214007782</v>
      </c>
    </row>
    <row r="8" spans="1:9" ht="17.5" customHeight="1">
      <c r="A8" s="356"/>
      <c r="B8" s="763" t="s">
        <v>425</v>
      </c>
      <c r="C8" s="364">
        <v>994.92</v>
      </c>
      <c r="D8" s="358">
        <v>695.44899999999996</v>
      </c>
      <c r="E8" s="359">
        <v>69.899991959152501</v>
      </c>
      <c r="F8" s="360"/>
      <c r="G8" s="361">
        <v>299.5</v>
      </c>
      <c r="H8" s="362">
        <v>30.102922848068186</v>
      </c>
    </row>
    <row r="9" spans="1:9" ht="17.5" customHeight="1">
      <c r="A9" s="365"/>
      <c r="B9" s="763" t="s">
        <v>97</v>
      </c>
      <c r="C9" s="364">
        <v>841134.92</v>
      </c>
      <c r="D9" s="358">
        <v>177985.44899999999</v>
      </c>
      <c r="E9" s="359">
        <v>21.160154544528954</v>
      </c>
      <c r="F9" s="360"/>
      <c r="G9" s="361">
        <v>663149.5</v>
      </c>
      <c r="H9" s="362">
        <v>78.839848903193783</v>
      </c>
    </row>
    <row r="10" spans="1:9" ht="17.5" customHeight="1">
      <c r="A10" s="356"/>
      <c r="B10" s="764" t="s">
        <v>422</v>
      </c>
      <c r="C10" s="366">
        <v>831327</v>
      </c>
      <c r="D10" s="367">
        <v>172085</v>
      </c>
      <c r="E10" s="368">
        <v>20.700037410068482</v>
      </c>
      <c r="F10" s="369"/>
      <c r="G10" s="370">
        <v>33253</v>
      </c>
      <c r="H10" s="371">
        <v>3.999990376831259</v>
      </c>
    </row>
    <row r="11" spans="1:9" ht="17.5" customHeight="1">
      <c r="A11" s="356"/>
      <c r="B11" s="762"/>
      <c r="C11" s="357"/>
      <c r="D11" s="358"/>
      <c r="E11" s="359"/>
      <c r="F11" s="360" t="s">
        <v>423</v>
      </c>
      <c r="G11" s="361">
        <v>625989</v>
      </c>
      <c r="H11" s="362">
        <v>75.299972213100261</v>
      </c>
    </row>
    <row r="12" spans="1:9" ht="17.5" customHeight="1">
      <c r="A12" s="363" t="s">
        <v>426</v>
      </c>
      <c r="B12" s="763" t="s">
        <v>424</v>
      </c>
      <c r="C12" s="364">
        <v>2310</v>
      </c>
      <c r="D12" s="358">
        <v>420</v>
      </c>
      <c r="E12" s="359">
        <v>18.181818181818183</v>
      </c>
      <c r="F12" s="360"/>
      <c r="G12" s="361">
        <v>1890</v>
      </c>
      <c r="H12" s="362">
        <v>81.818181818181827</v>
      </c>
    </row>
    <row r="13" spans="1:9" ht="17.5" customHeight="1">
      <c r="A13" s="356"/>
      <c r="B13" s="763" t="s">
        <v>425</v>
      </c>
      <c r="C13" s="364">
        <v>914</v>
      </c>
      <c r="D13" s="358">
        <v>904</v>
      </c>
      <c r="E13" s="359">
        <v>98.905908096280086</v>
      </c>
      <c r="F13" s="360"/>
      <c r="G13" s="361">
        <v>10</v>
      </c>
      <c r="H13" s="362">
        <v>1.0940919037199124</v>
      </c>
    </row>
    <row r="14" spans="1:9" ht="17.5" customHeight="1">
      <c r="A14" s="365"/>
      <c r="B14" s="763" t="s">
        <v>97</v>
      </c>
      <c r="C14" s="364">
        <v>834551</v>
      </c>
      <c r="D14" s="358">
        <v>173409</v>
      </c>
      <c r="E14" s="359">
        <v>20.778718137058132</v>
      </c>
      <c r="F14" s="360"/>
      <c r="G14" s="361">
        <v>661142</v>
      </c>
      <c r="H14" s="362">
        <v>79.221281862941879</v>
      </c>
    </row>
    <row r="15" spans="1:9" ht="17.5" customHeight="1">
      <c r="A15" s="356"/>
      <c r="B15" s="764" t="s">
        <v>422</v>
      </c>
      <c r="C15" s="366">
        <v>831070</v>
      </c>
      <c r="D15" s="367">
        <v>173694</v>
      </c>
      <c r="E15" s="368">
        <v>20.900044520918815</v>
      </c>
      <c r="F15" s="369"/>
      <c r="G15" s="370">
        <v>34905</v>
      </c>
      <c r="H15" s="371">
        <v>4.2000072196084561</v>
      </c>
    </row>
    <row r="16" spans="1:9" ht="17.5" customHeight="1">
      <c r="A16" s="356"/>
      <c r="B16" s="762"/>
      <c r="C16" s="357"/>
      <c r="D16" s="358"/>
      <c r="E16" s="359"/>
      <c r="F16" s="360" t="s">
        <v>423</v>
      </c>
      <c r="G16" s="361">
        <v>622471</v>
      </c>
      <c r="H16" s="362">
        <v>74.899948259472723</v>
      </c>
    </row>
    <row r="17" spans="1:8" ht="17.5" customHeight="1">
      <c r="A17" s="363" t="s">
        <v>427</v>
      </c>
      <c r="B17" s="763" t="s">
        <v>424</v>
      </c>
      <c r="C17" s="364">
        <v>2369</v>
      </c>
      <c r="D17" s="358">
        <v>409</v>
      </c>
      <c r="E17" s="359">
        <v>17.264668636555509</v>
      </c>
      <c r="F17" s="360"/>
      <c r="G17" s="361">
        <v>1960</v>
      </c>
      <c r="H17" s="362">
        <v>82.735331363444487</v>
      </c>
    </row>
    <row r="18" spans="1:8" ht="17.5" customHeight="1">
      <c r="A18" s="356"/>
      <c r="B18" s="763" t="s">
        <v>425</v>
      </c>
      <c r="C18" s="364">
        <v>794</v>
      </c>
      <c r="D18" s="358">
        <v>783</v>
      </c>
      <c r="E18" s="359">
        <v>98.614609571788421</v>
      </c>
      <c r="F18" s="360"/>
      <c r="G18" s="361">
        <v>11</v>
      </c>
      <c r="H18" s="362">
        <v>1.385390428211587</v>
      </c>
    </row>
    <row r="19" spans="1:8" ht="17.5" customHeight="1">
      <c r="A19" s="365"/>
      <c r="B19" s="763" t="s">
        <v>97</v>
      </c>
      <c r="C19" s="364">
        <v>834233</v>
      </c>
      <c r="D19" s="358">
        <v>174886</v>
      </c>
      <c r="E19" s="359">
        <v>20.963687602863949</v>
      </c>
      <c r="F19" s="360"/>
      <c r="G19" s="361">
        <v>659347</v>
      </c>
      <c r="H19" s="362">
        <v>79.036312397136058</v>
      </c>
    </row>
    <row r="20" spans="1:8" ht="17.5" customHeight="1">
      <c r="A20" s="356"/>
      <c r="B20" s="764" t="s">
        <v>422</v>
      </c>
      <c r="C20" s="366">
        <v>827591</v>
      </c>
      <c r="D20" s="367">
        <v>172967</v>
      </c>
      <c r="E20" s="368">
        <v>20.90005812049672</v>
      </c>
      <c r="F20" s="369"/>
      <c r="G20" s="370">
        <v>36414</v>
      </c>
      <c r="H20" s="371">
        <v>4.3999995166694656</v>
      </c>
    </row>
    <row r="21" spans="1:8" ht="17.5" customHeight="1">
      <c r="A21" s="356"/>
      <c r="B21" s="762"/>
      <c r="C21" s="372"/>
      <c r="D21" s="373"/>
      <c r="E21" s="373"/>
      <c r="F21" s="360" t="s">
        <v>423</v>
      </c>
      <c r="G21" s="361">
        <v>618210</v>
      </c>
      <c r="H21" s="362">
        <v>74.699942362833809</v>
      </c>
    </row>
    <row r="22" spans="1:8" ht="17.5" customHeight="1">
      <c r="A22" s="363" t="s">
        <v>428</v>
      </c>
      <c r="B22" s="763" t="s">
        <v>424</v>
      </c>
      <c r="C22" s="364">
        <v>1083</v>
      </c>
      <c r="D22" s="358">
        <v>337</v>
      </c>
      <c r="E22" s="359">
        <v>31.117266851338876</v>
      </c>
      <c r="F22" s="360"/>
      <c r="G22" s="361">
        <v>746</v>
      </c>
      <c r="H22" s="362">
        <v>68.882733148661117</v>
      </c>
    </row>
    <row r="23" spans="1:8" ht="17.5" customHeight="1">
      <c r="A23" s="356"/>
      <c r="B23" s="763" t="s">
        <v>425</v>
      </c>
      <c r="C23" s="364">
        <v>632</v>
      </c>
      <c r="D23" s="358">
        <v>624</v>
      </c>
      <c r="E23" s="359">
        <v>98.734177215189874</v>
      </c>
      <c r="F23" s="360"/>
      <c r="G23" s="361">
        <v>8</v>
      </c>
      <c r="H23" s="362">
        <v>1.2658227848101267</v>
      </c>
    </row>
    <row r="24" spans="1:8" ht="17.5" customHeight="1">
      <c r="A24" s="365"/>
      <c r="B24" s="763" t="s">
        <v>97</v>
      </c>
      <c r="C24" s="364">
        <v>829306</v>
      </c>
      <c r="D24" s="358">
        <v>173928</v>
      </c>
      <c r="E24" s="359">
        <v>20.972716946458846</v>
      </c>
      <c r="F24" s="360"/>
      <c r="G24" s="361">
        <v>655378</v>
      </c>
      <c r="H24" s="362">
        <v>79.027283053541154</v>
      </c>
    </row>
    <row r="25" spans="1:8" ht="17.5" customHeight="1">
      <c r="A25" s="349"/>
      <c r="B25" s="761" t="s">
        <v>422</v>
      </c>
      <c r="C25" s="350">
        <v>833797</v>
      </c>
      <c r="D25" s="351">
        <v>179266</v>
      </c>
      <c r="E25" s="352">
        <f>D25/C25*100</f>
        <v>21.499957423689459</v>
      </c>
      <c r="F25" s="353"/>
      <c r="G25" s="354">
        <v>36687</v>
      </c>
      <c r="H25" s="374">
        <f>G25/C25*100</f>
        <v>4.3999918445376993</v>
      </c>
    </row>
    <row r="26" spans="1:8" ht="17.5" customHeight="1">
      <c r="A26" s="356"/>
      <c r="B26" s="762"/>
      <c r="C26" s="372"/>
      <c r="D26" s="373"/>
      <c r="E26" s="373"/>
      <c r="F26" s="360" t="s">
        <v>423</v>
      </c>
      <c r="G26" s="361">
        <v>617844</v>
      </c>
      <c r="H26" s="362">
        <f>G26/C25*100</f>
        <v>74.100050731772839</v>
      </c>
    </row>
    <row r="27" spans="1:8" ht="17.5" customHeight="1">
      <c r="A27" s="363" t="s">
        <v>429</v>
      </c>
      <c r="B27" s="763" t="s">
        <v>424</v>
      </c>
      <c r="C27" s="364">
        <v>699</v>
      </c>
      <c r="D27" s="358">
        <v>88</v>
      </c>
      <c r="E27" s="359">
        <v>12.5</v>
      </c>
      <c r="F27" s="360"/>
      <c r="G27" s="361">
        <v>611</v>
      </c>
      <c r="H27" s="362">
        <v>87.5</v>
      </c>
    </row>
    <row r="28" spans="1:8" ht="17.5" customHeight="1">
      <c r="A28" s="356"/>
      <c r="B28" s="763" t="s">
        <v>425</v>
      </c>
      <c r="C28" s="364">
        <v>641</v>
      </c>
      <c r="D28" s="358">
        <v>633</v>
      </c>
      <c r="E28" s="359">
        <v>98.7</v>
      </c>
      <c r="F28" s="360"/>
      <c r="G28" s="361">
        <v>8</v>
      </c>
      <c r="H28" s="362">
        <v>1.3</v>
      </c>
    </row>
    <row r="29" spans="1:8" ht="17.5" customHeight="1">
      <c r="A29" s="365"/>
      <c r="B29" s="763" t="s">
        <v>97</v>
      </c>
      <c r="C29" s="364">
        <f>SUM(C25:C28)</f>
        <v>835137</v>
      </c>
      <c r="D29" s="358">
        <f>SUM(D25:D28)</f>
        <v>179987</v>
      </c>
      <c r="E29" s="359">
        <f>D29/C29*100</f>
        <v>21.551793298584542</v>
      </c>
      <c r="F29" s="360"/>
      <c r="G29" s="361">
        <f>SUM(G25:G28)</f>
        <v>655150</v>
      </c>
      <c r="H29" s="362">
        <f>G29/C29*100</f>
        <v>78.448206701415458</v>
      </c>
    </row>
    <row r="30" spans="1:8" ht="17.5" customHeight="1">
      <c r="A30" s="356"/>
      <c r="B30" s="764" t="s">
        <v>422</v>
      </c>
      <c r="C30" s="366">
        <v>833514</v>
      </c>
      <c r="D30" s="367">
        <v>176705</v>
      </c>
      <c r="E30" s="368">
        <f>D30/C30*100</f>
        <v>21.200003839167671</v>
      </c>
      <c r="F30" s="369"/>
      <c r="G30" s="370">
        <v>35841</v>
      </c>
      <c r="H30" s="371">
        <f>G30/C30*100</f>
        <v>4.2999877626530569</v>
      </c>
    </row>
    <row r="31" spans="1:8" ht="17.5" customHeight="1">
      <c r="A31" s="356"/>
      <c r="B31" s="762"/>
      <c r="C31" s="372"/>
      <c r="D31" s="373"/>
      <c r="E31" s="373"/>
      <c r="F31" s="360" t="s">
        <v>423</v>
      </c>
      <c r="G31" s="361">
        <v>620968</v>
      </c>
      <c r="H31" s="362">
        <f>G31/C30*100</f>
        <v>74.500008398179276</v>
      </c>
    </row>
    <row r="32" spans="1:8" ht="17.5" customHeight="1">
      <c r="A32" s="363" t="s">
        <v>430</v>
      </c>
      <c r="B32" s="763" t="s">
        <v>424</v>
      </c>
      <c r="C32" s="364">
        <v>716</v>
      </c>
      <c r="D32" s="358">
        <v>75</v>
      </c>
      <c r="E32" s="375">
        <f>D32/C32*100</f>
        <v>10.474860335195531</v>
      </c>
      <c r="F32" s="360"/>
      <c r="G32" s="361">
        <v>641</v>
      </c>
      <c r="H32" s="376">
        <f>G32/C32*100</f>
        <v>89.52513966480447</v>
      </c>
    </row>
    <row r="33" spans="1:8" ht="17.5" customHeight="1">
      <c r="A33" s="356"/>
      <c r="B33" s="763" t="s">
        <v>425</v>
      </c>
      <c r="C33" s="364">
        <v>716</v>
      </c>
      <c r="D33" s="358">
        <v>707</v>
      </c>
      <c r="E33" s="375">
        <v>98.8</v>
      </c>
      <c r="F33" s="360"/>
      <c r="G33" s="361">
        <v>9</v>
      </c>
      <c r="H33" s="376">
        <v>1.2</v>
      </c>
    </row>
    <row r="34" spans="1:8" ht="17.5" customHeight="1">
      <c r="A34" s="365"/>
      <c r="B34" s="763" t="s">
        <v>97</v>
      </c>
      <c r="C34" s="364">
        <f>SUM(C30:C33)</f>
        <v>834946</v>
      </c>
      <c r="D34" s="358">
        <f>SUM(D30:D33)</f>
        <v>177487</v>
      </c>
      <c r="E34" s="359">
        <f>D34/C34*100</f>
        <v>21.257302867490832</v>
      </c>
      <c r="F34" s="360"/>
      <c r="G34" s="361">
        <f>SUM(G30:G33)</f>
        <v>657459</v>
      </c>
      <c r="H34" s="362">
        <f>G34/C34*100</f>
        <v>78.742697132509164</v>
      </c>
    </row>
    <row r="35" spans="1:8" ht="17.5" customHeight="1">
      <c r="A35" s="356"/>
      <c r="B35" s="764" t="s">
        <v>422</v>
      </c>
      <c r="C35" s="366">
        <v>826029</v>
      </c>
      <c r="D35" s="367">
        <v>163554</v>
      </c>
      <c r="E35" s="368">
        <f>D35/C35*100</f>
        <v>19.800031233770245</v>
      </c>
      <c r="F35" s="369"/>
      <c r="G35" s="370">
        <v>39649</v>
      </c>
      <c r="H35" s="371">
        <f>G35/C35*100</f>
        <v>4.7999525440390105</v>
      </c>
    </row>
    <row r="36" spans="1:8" ht="17.5" customHeight="1">
      <c r="A36" s="356"/>
      <c r="B36" s="762"/>
      <c r="C36" s="372"/>
      <c r="D36" s="373"/>
      <c r="E36" s="373"/>
      <c r="F36" s="360" t="s">
        <v>423</v>
      </c>
      <c r="G36" s="361">
        <v>622826</v>
      </c>
      <c r="H36" s="362">
        <f>G36/C35*100</f>
        <v>75.400016222190743</v>
      </c>
    </row>
    <row r="37" spans="1:8" ht="17.5" customHeight="1">
      <c r="A37" s="363" t="s">
        <v>431</v>
      </c>
      <c r="B37" s="763" t="s">
        <v>424</v>
      </c>
      <c r="C37" s="364">
        <v>671</v>
      </c>
      <c r="D37" s="358">
        <v>55</v>
      </c>
      <c r="E37" s="375">
        <f>D37/C37*100</f>
        <v>8.1967213114754092</v>
      </c>
      <c r="F37" s="360"/>
      <c r="G37" s="361">
        <v>616</v>
      </c>
      <c r="H37" s="376">
        <f>G37/C37*100</f>
        <v>91.803278688524586</v>
      </c>
    </row>
    <row r="38" spans="1:8" ht="17.5" customHeight="1">
      <c r="A38" s="356"/>
      <c r="B38" s="763" t="s">
        <v>425</v>
      </c>
      <c r="C38" s="364">
        <v>724</v>
      </c>
      <c r="D38" s="358">
        <v>716</v>
      </c>
      <c r="E38" s="375">
        <v>98.8</v>
      </c>
      <c r="F38" s="360"/>
      <c r="G38" s="361">
        <v>8</v>
      </c>
      <c r="H38" s="376">
        <v>1.2</v>
      </c>
    </row>
    <row r="39" spans="1:8" ht="17.5" customHeight="1">
      <c r="A39" s="365"/>
      <c r="B39" s="763" t="s">
        <v>97</v>
      </c>
      <c r="C39" s="364">
        <f>SUM(C35:C38)</f>
        <v>827424</v>
      </c>
      <c r="D39" s="358">
        <f>SUM(D35:D38)</f>
        <v>164325</v>
      </c>
      <c r="E39" s="359">
        <f>D39/C39*100</f>
        <v>19.859830026685231</v>
      </c>
      <c r="F39" s="360"/>
      <c r="G39" s="361">
        <f>SUM(G35:G38)</f>
        <v>663099</v>
      </c>
      <c r="H39" s="362">
        <f>G39/C39*100</f>
        <v>80.140169973314769</v>
      </c>
    </row>
    <row r="40" spans="1:8" ht="17.5" customHeight="1">
      <c r="A40" s="349"/>
      <c r="B40" s="761" t="s">
        <v>422</v>
      </c>
      <c r="C40" s="350">
        <v>839162</v>
      </c>
      <c r="D40" s="351">
        <v>179581</v>
      </c>
      <c r="E40" s="352">
        <f>D40/C40*100</f>
        <v>21.400039563278604</v>
      </c>
      <c r="F40" s="353"/>
      <c r="G40" s="354">
        <v>39440.614000000001</v>
      </c>
      <c r="H40" s="374">
        <f>G40/C40*100</f>
        <v>4.7</v>
      </c>
    </row>
    <row r="41" spans="1:8" ht="17.5" customHeight="1">
      <c r="A41" s="356"/>
      <c r="B41" s="762"/>
      <c r="C41" s="372"/>
      <c r="D41" s="373"/>
      <c r="E41" s="373"/>
      <c r="F41" s="360" t="s">
        <v>423</v>
      </c>
      <c r="G41" s="361">
        <v>620140.71799999999</v>
      </c>
      <c r="H41" s="362">
        <f>G41/C40*100</f>
        <v>73.900000000000006</v>
      </c>
    </row>
    <row r="42" spans="1:8" ht="17.5" customHeight="1">
      <c r="A42" s="363" t="s">
        <v>642</v>
      </c>
      <c r="B42" s="763" t="s">
        <v>424</v>
      </c>
      <c r="C42" s="364">
        <v>644</v>
      </c>
      <c r="D42" s="358">
        <v>36</v>
      </c>
      <c r="E42" s="375">
        <f>D42/C42*100</f>
        <v>5.5900621118012426</v>
      </c>
      <c r="F42" s="360"/>
      <c r="G42" s="361">
        <v>608</v>
      </c>
      <c r="H42" s="376">
        <f>G42/C42*100</f>
        <v>94.409937888198755</v>
      </c>
    </row>
    <row r="43" spans="1:8" ht="17.5" customHeight="1">
      <c r="A43" s="356"/>
      <c r="B43" s="763" t="s">
        <v>425</v>
      </c>
      <c r="C43" s="364">
        <v>719</v>
      </c>
      <c r="D43" s="358">
        <v>719</v>
      </c>
      <c r="E43" s="375">
        <f>D43/C43*100</f>
        <v>100</v>
      </c>
      <c r="F43" s="360"/>
      <c r="G43" s="361">
        <v>0</v>
      </c>
      <c r="H43" s="376">
        <f>G43/C43*100</f>
        <v>0</v>
      </c>
    </row>
    <row r="44" spans="1:8" ht="17.5" customHeight="1">
      <c r="A44" s="365"/>
      <c r="B44" s="763" t="s">
        <v>97</v>
      </c>
      <c r="C44" s="364">
        <f>SUM(C40:C43)</f>
        <v>840525</v>
      </c>
      <c r="D44" s="358">
        <f>SUM(D40:D43)</f>
        <v>180336</v>
      </c>
      <c r="E44" s="359">
        <f>D44/C44*100</f>
        <v>21.455161952351208</v>
      </c>
      <c r="F44" s="360"/>
      <c r="G44" s="361">
        <f>SUM(G40:G43)</f>
        <v>660189.33199999994</v>
      </c>
      <c r="H44" s="362">
        <f>G44/C44*100</f>
        <v>78.544877546771346</v>
      </c>
    </row>
    <row r="45" spans="1:8" ht="17.5" customHeight="1">
      <c r="A45" s="356"/>
      <c r="B45" s="764" t="s">
        <v>422</v>
      </c>
      <c r="C45" s="366">
        <v>830132</v>
      </c>
      <c r="D45" s="367">
        <v>171837</v>
      </c>
      <c r="E45" s="368">
        <f>D45/C45*100</f>
        <v>20.699960970062591</v>
      </c>
      <c r="F45" s="369"/>
      <c r="G45" s="370">
        <v>34866</v>
      </c>
      <c r="H45" s="371">
        <f>G45/C45*100</f>
        <v>4.2000549310230184</v>
      </c>
    </row>
    <row r="46" spans="1:8" ht="17.5" customHeight="1">
      <c r="A46" s="356"/>
      <c r="B46" s="762"/>
      <c r="C46" s="372"/>
      <c r="D46" s="373"/>
      <c r="E46" s="373"/>
      <c r="F46" s="360" t="s">
        <v>423</v>
      </c>
      <c r="G46" s="361">
        <v>624259</v>
      </c>
      <c r="H46" s="362">
        <f>G46/C45*100</f>
        <v>75.199968197828781</v>
      </c>
    </row>
    <row r="47" spans="1:8" ht="17.5" customHeight="1">
      <c r="A47" s="363" t="s">
        <v>643</v>
      </c>
      <c r="B47" s="763" t="s">
        <v>424</v>
      </c>
      <c r="C47" s="364">
        <v>589</v>
      </c>
      <c r="D47" s="358">
        <v>39</v>
      </c>
      <c r="E47" s="375">
        <v>6.7</v>
      </c>
      <c r="F47" s="360"/>
      <c r="G47" s="361">
        <v>550</v>
      </c>
      <c r="H47" s="376">
        <v>93.3</v>
      </c>
    </row>
    <row r="48" spans="1:8" ht="17.5" customHeight="1">
      <c r="A48" s="356"/>
      <c r="B48" s="763" t="s">
        <v>425</v>
      </c>
      <c r="C48" s="364">
        <v>673</v>
      </c>
      <c r="D48" s="358">
        <v>673</v>
      </c>
      <c r="E48" s="375">
        <f>D48/C48*100</f>
        <v>100</v>
      </c>
      <c r="F48" s="360"/>
      <c r="G48" s="361">
        <v>0</v>
      </c>
      <c r="H48" s="376">
        <f>G48/C48*100</f>
        <v>0</v>
      </c>
    </row>
    <row r="49" spans="1:8" ht="17.5" customHeight="1">
      <c r="A49" s="365"/>
      <c r="B49" s="763" t="s">
        <v>97</v>
      </c>
      <c r="C49" s="364">
        <f>SUM(C45:C48)</f>
        <v>831394</v>
      </c>
      <c r="D49" s="358">
        <f>SUM(D45:D48)</f>
        <v>172549</v>
      </c>
      <c r="E49" s="359">
        <f>D49/C49*100</f>
        <v>20.754179125661238</v>
      </c>
      <c r="F49" s="360"/>
      <c r="G49" s="361">
        <v>658845</v>
      </c>
      <c r="H49" s="362">
        <f>G49/C49*100</f>
        <v>79.245820874338762</v>
      </c>
    </row>
    <row r="50" spans="1:8" ht="17.5" customHeight="1">
      <c r="A50" s="356"/>
      <c r="B50" s="764" t="s">
        <v>422</v>
      </c>
      <c r="C50" s="366">
        <v>817251</v>
      </c>
      <c r="D50" s="367">
        <v>157729</v>
      </c>
      <c r="E50" s="368">
        <f>D50/C50*100</f>
        <v>19.299945793887069</v>
      </c>
      <c r="F50" s="369"/>
      <c r="G50" s="370">
        <v>33507</v>
      </c>
      <c r="H50" s="371">
        <f>G50/C50*100</f>
        <v>4.0999643928242371</v>
      </c>
    </row>
    <row r="51" spans="1:8" ht="17.5" customHeight="1">
      <c r="A51" s="356"/>
      <c r="B51" s="762"/>
      <c r="C51" s="372"/>
      <c r="D51" s="373"/>
      <c r="E51" s="373"/>
      <c r="F51" s="360" t="s">
        <v>423</v>
      </c>
      <c r="G51" s="361">
        <v>626014</v>
      </c>
      <c r="H51" s="362">
        <f>G51/C50*100</f>
        <v>76.599967451859953</v>
      </c>
    </row>
    <row r="52" spans="1:8" ht="17.5" customHeight="1">
      <c r="A52" s="363" t="s">
        <v>644</v>
      </c>
      <c r="B52" s="763" t="s">
        <v>424</v>
      </c>
      <c r="C52" s="364">
        <v>556</v>
      </c>
      <c r="D52" s="358">
        <v>39</v>
      </c>
      <c r="E52" s="368">
        <v>7.1</v>
      </c>
      <c r="F52" s="360"/>
      <c r="G52" s="361">
        <v>517</v>
      </c>
      <c r="H52" s="376">
        <v>92.9</v>
      </c>
    </row>
    <row r="53" spans="1:8" ht="17.5" customHeight="1">
      <c r="A53" s="356"/>
      <c r="B53" s="763" t="s">
        <v>425</v>
      </c>
      <c r="C53" s="364">
        <v>768</v>
      </c>
      <c r="D53" s="358">
        <v>768</v>
      </c>
      <c r="E53" s="375">
        <f>D53/C53*100</f>
        <v>100</v>
      </c>
      <c r="F53" s="360"/>
      <c r="G53" s="361">
        <v>0</v>
      </c>
      <c r="H53" s="376">
        <f>G53/C53*100</f>
        <v>0</v>
      </c>
    </row>
    <row r="54" spans="1:8" ht="17.5" customHeight="1" thickBot="1">
      <c r="A54" s="754"/>
      <c r="B54" s="765" t="s">
        <v>97</v>
      </c>
      <c r="C54" s="755">
        <f>SUM(C50:C53)</f>
        <v>818575</v>
      </c>
      <c r="D54" s="756">
        <f>SUM(D50:D53)</f>
        <v>158536</v>
      </c>
      <c r="E54" s="757">
        <f>D54/C54*100</f>
        <v>19.367315151330054</v>
      </c>
      <c r="F54" s="758"/>
      <c r="G54" s="759">
        <f>G50+G51+G52+G53</f>
        <v>660038</v>
      </c>
      <c r="H54" s="760">
        <f>G54/C54*100</f>
        <v>80.63256268515407</v>
      </c>
    </row>
    <row r="55" spans="1:8" ht="9" customHeight="1">
      <c r="A55" s="170"/>
      <c r="B55" s="170"/>
      <c r="C55" s="170"/>
      <c r="D55" s="170"/>
      <c r="E55" s="170"/>
      <c r="F55" s="170"/>
      <c r="G55" s="170"/>
      <c r="H55" s="170"/>
    </row>
    <row r="56" spans="1:8" ht="17.5" customHeight="1">
      <c r="A56" s="172" t="s">
        <v>432</v>
      </c>
      <c r="B56" s="170"/>
      <c r="C56" s="170"/>
      <c r="D56" s="170"/>
      <c r="E56" s="170"/>
      <c r="F56" s="170"/>
      <c r="G56" s="170"/>
      <c r="H56" s="170"/>
    </row>
    <row r="57" spans="1:8" ht="16.149999999999999" customHeight="1">
      <c r="A57" s="170"/>
      <c r="B57" s="170"/>
      <c r="C57" s="170"/>
      <c r="D57" s="170"/>
      <c r="E57" s="170"/>
      <c r="F57" s="170"/>
      <c r="G57" s="170"/>
      <c r="H57" s="170"/>
    </row>
    <row r="58" spans="1:8" ht="16.149999999999999" customHeight="1">
      <c r="A58" s="170"/>
      <c r="B58" s="170"/>
      <c r="C58" s="170"/>
      <c r="D58" s="170"/>
      <c r="E58" s="170"/>
      <c r="F58" s="170"/>
      <c r="G58" s="170"/>
      <c r="H58" s="170"/>
    </row>
    <row r="59" spans="1:8" ht="15.75" customHeight="1">
      <c r="A59" s="170"/>
      <c r="B59" s="170"/>
      <c r="C59" s="170"/>
      <c r="D59" s="170"/>
      <c r="E59" s="170"/>
      <c r="F59" s="170"/>
      <c r="G59" s="170"/>
      <c r="H59" s="170"/>
    </row>
    <row r="62" spans="1:8" ht="16.149999999999999" customHeight="1"/>
    <row r="63" spans="1:8" ht="16.149999999999999" customHeight="1"/>
    <row r="64" spans="1:8" ht="15.75" customHeight="1"/>
    <row r="65" ht="6" customHeight="1"/>
  </sheetData>
  <mergeCells count="3">
    <mergeCell ref="A3:A4"/>
    <mergeCell ref="B3:B4"/>
    <mergeCell ref="F4:G4"/>
  </mergeCells>
  <phoneticPr fontId="3"/>
  <pageMargins left="0.78740157480314965" right="0.47244094488188981" top="0.78740157480314965" bottom="0.39370078740157483" header="0.51181102362204722" footer="0.51181102362204722"/>
  <pageSetup paperSize="9" scale="79" firstPageNumber="66"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EFFEC-0179-41BC-A5EC-F94535162CD7}">
  <dimension ref="A1:R48"/>
  <sheetViews>
    <sheetView view="pageBreakPreview" zoomScaleNormal="76" zoomScaleSheetLayoutView="100" workbookViewId="0"/>
  </sheetViews>
  <sheetFormatPr defaultColWidth="9.81640625" defaultRowHeight="13"/>
  <cols>
    <col min="1" max="1" width="11" style="193" customWidth="1"/>
    <col min="2" max="2" width="11.54296875" style="193" customWidth="1"/>
    <col min="3" max="3" width="5.54296875" style="193" customWidth="1"/>
    <col min="4" max="4" width="9.36328125" style="193" customWidth="1"/>
    <col min="5" max="5" width="5.54296875" style="193" customWidth="1"/>
    <col min="6" max="6" width="9.36328125" style="193" customWidth="1"/>
    <col min="7" max="7" width="5.54296875" style="193" customWidth="1"/>
    <col min="8" max="8" width="9.36328125" style="193" customWidth="1"/>
    <col min="9" max="9" width="8.453125" style="193" customWidth="1"/>
    <col min="10" max="10" width="10.453125" style="193" customWidth="1"/>
    <col min="11" max="11" width="10.36328125" style="193" customWidth="1"/>
    <col min="12" max="12" width="11.1796875" style="193" customWidth="1"/>
    <col min="13" max="13" width="5" style="193" customWidth="1"/>
    <col min="14" max="14" width="5.54296875" style="193" customWidth="1"/>
    <col min="15" max="15" width="12.36328125" style="193" customWidth="1"/>
    <col min="16" max="16" width="5.54296875" style="193" customWidth="1"/>
    <col min="17" max="17" width="12.36328125" style="193" customWidth="1"/>
    <col min="18" max="18" width="5.54296875" style="193" customWidth="1"/>
    <col min="19" max="19" width="12.36328125" style="193" customWidth="1"/>
    <col min="20" max="20" width="5.54296875" style="193" customWidth="1"/>
    <col min="21" max="21" width="12.36328125" style="193" customWidth="1"/>
    <col min="22" max="22" width="5.54296875" style="193" customWidth="1"/>
    <col min="23" max="23" width="12.36328125" style="193" customWidth="1"/>
    <col min="24" max="24" width="5.54296875" style="193" customWidth="1"/>
    <col min="25" max="25" width="12.36328125" style="193" customWidth="1"/>
    <col min="26" max="26" width="5.54296875" style="193" customWidth="1"/>
    <col min="27" max="27" width="12.36328125" style="193" customWidth="1"/>
    <col min="28" max="28" width="5.54296875" style="193" customWidth="1"/>
    <col min="29" max="29" width="12.36328125" style="193" customWidth="1"/>
    <col min="30" max="30" width="5.54296875" style="193" customWidth="1"/>
    <col min="31" max="31" width="12.36328125" style="193" customWidth="1"/>
    <col min="32" max="256" width="9.81640625" style="193"/>
    <col min="257" max="257" width="11" style="193" customWidth="1"/>
    <col min="258" max="258" width="11.54296875" style="193" customWidth="1"/>
    <col min="259" max="259" width="5.54296875" style="193" customWidth="1"/>
    <col min="260" max="260" width="9.36328125" style="193" customWidth="1"/>
    <col min="261" max="261" width="5.54296875" style="193" customWidth="1"/>
    <col min="262" max="262" width="9.36328125" style="193" customWidth="1"/>
    <col min="263" max="263" width="5.54296875" style="193" customWidth="1"/>
    <col min="264" max="264" width="9.36328125" style="193" customWidth="1"/>
    <col min="265" max="265" width="8.453125" style="193" customWidth="1"/>
    <col min="266" max="266" width="10.453125" style="193" customWidth="1"/>
    <col min="267" max="267" width="10.36328125" style="193" customWidth="1"/>
    <col min="268" max="268" width="11.1796875" style="193" customWidth="1"/>
    <col min="269" max="269" width="5" style="193" customWidth="1"/>
    <col min="270" max="270" width="5.54296875" style="193" customWidth="1"/>
    <col min="271" max="271" width="12.36328125" style="193" customWidth="1"/>
    <col min="272" max="272" width="5.54296875" style="193" customWidth="1"/>
    <col min="273" max="273" width="12.36328125" style="193" customWidth="1"/>
    <col min="274" max="274" width="5.54296875" style="193" customWidth="1"/>
    <col min="275" max="275" width="12.36328125" style="193" customWidth="1"/>
    <col min="276" max="276" width="5.54296875" style="193" customWidth="1"/>
    <col min="277" max="277" width="12.36328125" style="193" customWidth="1"/>
    <col min="278" max="278" width="5.54296875" style="193" customWidth="1"/>
    <col min="279" max="279" width="12.36328125" style="193" customWidth="1"/>
    <col min="280" max="280" width="5.54296875" style="193" customWidth="1"/>
    <col min="281" max="281" width="12.36328125" style="193" customWidth="1"/>
    <col min="282" max="282" width="5.54296875" style="193" customWidth="1"/>
    <col min="283" max="283" width="12.36328125" style="193" customWidth="1"/>
    <col min="284" max="284" width="5.54296875" style="193" customWidth="1"/>
    <col min="285" max="285" width="12.36328125" style="193" customWidth="1"/>
    <col min="286" max="286" width="5.54296875" style="193" customWidth="1"/>
    <col min="287" max="287" width="12.36328125" style="193" customWidth="1"/>
    <col min="288" max="512" width="9.81640625" style="193"/>
    <col min="513" max="513" width="11" style="193" customWidth="1"/>
    <col min="514" max="514" width="11.54296875" style="193" customWidth="1"/>
    <col min="515" max="515" width="5.54296875" style="193" customWidth="1"/>
    <col min="516" max="516" width="9.36328125" style="193" customWidth="1"/>
    <col min="517" max="517" width="5.54296875" style="193" customWidth="1"/>
    <col min="518" max="518" width="9.36328125" style="193" customWidth="1"/>
    <col min="519" max="519" width="5.54296875" style="193" customWidth="1"/>
    <col min="520" max="520" width="9.36328125" style="193" customWidth="1"/>
    <col min="521" max="521" width="8.453125" style="193" customWidth="1"/>
    <col min="522" max="522" width="10.453125" style="193" customWidth="1"/>
    <col min="523" max="523" width="10.36328125" style="193" customWidth="1"/>
    <col min="524" max="524" width="11.1796875" style="193" customWidth="1"/>
    <col min="525" max="525" width="5" style="193" customWidth="1"/>
    <col min="526" max="526" width="5.54296875" style="193" customWidth="1"/>
    <col min="527" max="527" width="12.36328125" style="193" customWidth="1"/>
    <col min="528" max="528" width="5.54296875" style="193" customWidth="1"/>
    <col min="529" max="529" width="12.36328125" style="193" customWidth="1"/>
    <col min="530" max="530" width="5.54296875" style="193" customWidth="1"/>
    <col min="531" max="531" width="12.36328125" style="193" customWidth="1"/>
    <col min="532" max="532" width="5.54296875" style="193" customWidth="1"/>
    <col min="533" max="533" width="12.36328125" style="193" customWidth="1"/>
    <col min="534" max="534" width="5.54296875" style="193" customWidth="1"/>
    <col min="535" max="535" width="12.36328125" style="193" customWidth="1"/>
    <col min="536" max="536" width="5.54296875" style="193" customWidth="1"/>
    <col min="537" max="537" width="12.36328125" style="193" customWidth="1"/>
    <col min="538" max="538" width="5.54296875" style="193" customWidth="1"/>
    <col min="539" max="539" width="12.36328125" style="193" customWidth="1"/>
    <col min="540" max="540" width="5.54296875" style="193" customWidth="1"/>
    <col min="541" max="541" width="12.36328125" style="193" customWidth="1"/>
    <col min="542" max="542" width="5.54296875" style="193" customWidth="1"/>
    <col min="543" max="543" width="12.36328125" style="193" customWidth="1"/>
    <col min="544" max="768" width="9.81640625" style="193"/>
    <col min="769" max="769" width="11" style="193" customWidth="1"/>
    <col min="770" max="770" width="11.54296875" style="193" customWidth="1"/>
    <col min="771" max="771" width="5.54296875" style="193" customWidth="1"/>
    <col min="772" max="772" width="9.36328125" style="193" customWidth="1"/>
    <col min="773" max="773" width="5.54296875" style="193" customWidth="1"/>
    <col min="774" max="774" width="9.36328125" style="193" customWidth="1"/>
    <col min="775" max="775" width="5.54296875" style="193" customWidth="1"/>
    <col min="776" max="776" width="9.36328125" style="193" customWidth="1"/>
    <col min="777" max="777" width="8.453125" style="193" customWidth="1"/>
    <col min="778" max="778" width="10.453125" style="193" customWidth="1"/>
    <col min="779" max="779" width="10.36328125" style="193" customWidth="1"/>
    <col min="780" max="780" width="11.1796875" style="193" customWidth="1"/>
    <col min="781" max="781" width="5" style="193" customWidth="1"/>
    <col min="782" max="782" width="5.54296875" style="193" customWidth="1"/>
    <col min="783" max="783" width="12.36328125" style="193" customWidth="1"/>
    <col min="784" max="784" width="5.54296875" style="193" customWidth="1"/>
    <col min="785" max="785" width="12.36328125" style="193" customWidth="1"/>
    <col min="786" max="786" width="5.54296875" style="193" customWidth="1"/>
    <col min="787" max="787" width="12.36328125" style="193" customWidth="1"/>
    <col min="788" max="788" width="5.54296875" style="193" customWidth="1"/>
    <col min="789" max="789" width="12.36328125" style="193" customWidth="1"/>
    <col min="790" max="790" width="5.54296875" style="193" customWidth="1"/>
    <col min="791" max="791" width="12.36328125" style="193" customWidth="1"/>
    <col min="792" max="792" width="5.54296875" style="193" customWidth="1"/>
    <col min="793" max="793" width="12.36328125" style="193" customWidth="1"/>
    <col min="794" max="794" width="5.54296875" style="193" customWidth="1"/>
    <col min="795" max="795" width="12.36328125" style="193" customWidth="1"/>
    <col min="796" max="796" width="5.54296875" style="193" customWidth="1"/>
    <col min="797" max="797" width="12.36328125" style="193" customWidth="1"/>
    <col min="798" max="798" width="5.54296875" style="193" customWidth="1"/>
    <col min="799" max="799" width="12.36328125" style="193" customWidth="1"/>
    <col min="800" max="1024" width="9.81640625" style="193"/>
    <col min="1025" max="1025" width="11" style="193" customWidth="1"/>
    <col min="1026" max="1026" width="11.54296875" style="193" customWidth="1"/>
    <col min="1027" max="1027" width="5.54296875" style="193" customWidth="1"/>
    <col min="1028" max="1028" width="9.36328125" style="193" customWidth="1"/>
    <col min="1029" max="1029" width="5.54296875" style="193" customWidth="1"/>
    <col min="1030" max="1030" width="9.36328125" style="193" customWidth="1"/>
    <col min="1031" max="1031" width="5.54296875" style="193" customWidth="1"/>
    <col min="1032" max="1032" width="9.36328125" style="193" customWidth="1"/>
    <col min="1033" max="1033" width="8.453125" style="193" customWidth="1"/>
    <col min="1034" max="1034" width="10.453125" style="193" customWidth="1"/>
    <col min="1035" max="1035" width="10.36328125" style="193" customWidth="1"/>
    <col min="1036" max="1036" width="11.1796875" style="193" customWidth="1"/>
    <col min="1037" max="1037" width="5" style="193" customWidth="1"/>
    <col min="1038" max="1038" width="5.54296875" style="193" customWidth="1"/>
    <col min="1039" max="1039" width="12.36328125" style="193" customWidth="1"/>
    <col min="1040" max="1040" width="5.54296875" style="193" customWidth="1"/>
    <col min="1041" max="1041" width="12.36328125" style="193" customWidth="1"/>
    <col min="1042" max="1042" width="5.54296875" style="193" customWidth="1"/>
    <col min="1043" max="1043" width="12.36328125" style="193" customWidth="1"/>
    <col min="1044" max="1044" width="5.54296875" style="193" customWidth="1"/>
    <col min="1045" max="1045" width="12.36328125" style="193" customWidth="1"/>
    <col min="1046" max="1046" width="5.54296875" style="193" customWidth="1"/>
    <col min="1047" max="1047" width="12.36328125" style="193" customWidth="1"/>
    <col min="1048" max="1048" width="5.54296875" style="193" customWidth="1"/>
    <col min="1049" max="1049" width="12.36328125" style="193" customWidth="1"/>
    <col min="1050" max="1050" width="5.54296875" style="193" customWidth="1"/>
    <col min="1051" max="1051" width="12.36328125" style="193" customWidth="1"/>
    <col min="1052" max="1052" width="5.54296875" style="193" customWidth="1"/>
    <col min="1053" max="1053" width="12.36328125" style="193" customWidth="1"/>
    <col min="1054" max="1054" width="5.54296875" style="193" customWidth="1"/>
    <col min="1055" max="1055" width="12.36328125" style="193" customWidth="1"/>
    <col min="1056" max="1280" width="9.81640625" style="193"/>
    <col min="1281" max="1281" width="11" style="193" customWidth="1"/>
    <col min="1282" max="1282" width="11.54296875" style="193" customWidth="1"/>
    <col min="1283" max="1283" width="5.54296875" style="193" customWidth="1"/>
    <col min="1284" max="1284" width="9.36328125" style="193" customWidth="1"/>
    <col min="1285" max="1285" width="5.54296875" style="193" customWidth="1"/>
    <col min="1286" max="1286" width="9.36328125" style="193" customWidth="1"/>
    <col min="1287" max="1287" width="5.54296875" style="193" customWidth="1"/>
    <col min="1288" max="1288" width="9.36328125" style="193" customWidth="1"/>
    <col min="1289" max="1289" width="8.453125" style="193" customWidth="1"/>
    <col min="1290" max="1290" width="10.453125" style="193" customWidth="1"/>
    <col min="1291" max="1291" width="10.36328125" style="193" customWidth="1"/>
    <col min="1292" max="1292" width="11.1796875" style="193" customWidth="1"/>
    <col min="1293" max="1293" width="5" style="193" customWidth="1"/>
    <col min="1294" max="1294" width="5.54296875" style="193" customWidth="1"/>
    <col min="1295" max="1295" width="12.36328125" style="193" customWidth="1"/>
    <col min="1296" max="1296" width="5.54296875" style="193" customWidth="1"/>
    <col min="1297" max="1297" width="12.36328125" style="193" customWidth="1"/>
    <col min="1298" max="1298" width="5.54296875" style="193" customWidth="1"/>
    <col min="1299" max="1299" width="12.36328125" style="193" customWidth="1"/>
    <col min="1300" max="1300" width="5.54296875" style="193" customWidth="1"/>
    <col min="1301" max="1301" width="12.36328125" style="193" customWidth="1"/>
    <col min="1302" max="1302" width="5.54296875" style="193" customWidth="1"/>
    <col min="1303" max="1303" width="12.36328125" style="193" customWidth="1"/>
    <col min="1304" max="1304" width="5.54296875" style="193" customWidth="1"/>
    <col min="1305" max="1305" width="12.36328125" style="193" customWidth="1"/>
    <col min="1306" max="1306" width="5.54296875" style="193" customWidth="1"/>
    <col min="1307" max="1307" width="12.36328125" style="193" customWidth="1"/>
    <col min="1308" max="1308" width="5.54296875" style="193" customWidth="1"/>
    <col min="1309" max="1309" width="12.36328125" style="193" customWidth="1"/>
    <col min="1310" max="1310" width="5.54296875" style="193" customWidth="1"/>
    <col min="1311" max="1311" width="12.36328125" style="193" customWidth="1"/>
    <col min="1312" max="1536" width="9.81640625" style="193"/>
    <col min="1537" max="1537" width="11" style="193" customWidth="1"/>
    <col min="1538" max="1538" width="11.54296875" style="193" customWidth="1"/>
    <col min="1539" max="1539" width="5.54296875" style="193" customWidth="1"/>
    <col min="1540" max="1540" width="9.36328125" style="193" customWidth="1"/>
    <col min="1541" max="1541" width="5.54296875" style="193" customWidth="1"/>
    <col min="1542" max="1542" width="9.36328125" style="193" customWidth="1"/>
    <col min="1543" max="1543" width="5.54296875" style="193" customWidth="1"/>
    <col min="1544" max="1544" width="9.36328125" style="193" customWidth="1"/>
    <col min="1545" max="1545" width="8.453125" style="193" customWidth="1"/>
    <col min="1546" max="1546" width="10.453125" style="193" customWidth="1"/>
    <col min="1547" max="1547" width="10.36328125" style="193" customWidth="1"/>
    <col min="1548" max="1548" width="11.1796875" style="193" customWidth="1"/>
    <col min="1549" max="1549" width="5" style="193" customWidth="1"/>
    <col min="1550" max="1550" width="5.54296875" style="193" customWidth="1"/>
    <col min="1551" max="1551" width="12.36328125" style="193" customWidth="1"/>
    <col min="1552" max="1552" width="5.54296875" style="193" customWidth="1"/>
    <col min="1553" max="1553" width="12.36328125" style="193" customWidth="1"/>
    <col min="1554" max="1554" width="5.54296875" style="193" customWidth="1"/>
    <col min="1555" max="1555" width="12.36328125" style="193" customWidth="1"/>
    <col min="1556" max="1556" width="5.54296875" style="193" customWidth="1"/>
    <col min="1557" max="1557" width="12.36328125" style="193" customWidth="1"/>
    <col min="1558" max="1558" width="5.54296875" style="193" customWidth="1"/>
    <col min="1559" max="1559" width="12.36328125" style="193" customWidth="1"/>
    <col min="1560" max="1560" width="5.54296875" style="193" customWidth="1"/>
    <col min="1561" max="1561" width="12.36328125" style="193" customWidth="1"/>
    <col min="1562" max="1562" width="5.54296875" style="193" customWidth="1"/>
    <col min="1563" max="1563" width="12.36328125" style="193" customWidth="1"/>
    <col min="1564" max="1564" width="5.54296875" style="193" customWidth="1"/>
    <col min="1565" max="1565" width="12.36328125" style="193" customWidth="1"/>
    <col min="1566" max="1566" width="5.54296875" style="193" customWidth="1"/>
    <col min="1567" max="1567" width="12.36328125" style="193" customWidth="1"/>
    <col min="1568" max="1792" width="9.81640625" style="193"/>
    <col min="1793" max="1793" width="11" style="193" customWidth="1"/>
    <col min="1794" max="1794" width="11.54296875" style="193" customWidth="1"/>
    <col min="1795" max="1795" width="5.54296875" style="193" customWidth="1"/>
    <col min="1796" max="1796" width="9.36328125" style="193" customWidth="1"/>
    <col min="1797" max="1797" width="5.54296875" style="193" customWidth="1"/>
    <col min="1798" max="1798" width="9.36328125" style="193" customWidth="1"/>
    <col min="1799" max="1799" width="5.54296875" style="193" customWidth="1"/>
    <col min="1800" max="1800" width="9.36328125" style="193" customWidth="1"/>
    <col min="1801" max="1801" width="8.453125" style="193" customWidth="1"/>
    <col min="1802" max="1802" width="10.453125" style="193" customWidth="1"/>
    <col min="1803" max="1803" width="10.36328125" style="193" customWidth="1"/>
    <col min="1804" max="1804" width="11.1796875" style="193" customWidth="1"/>
    <col min="1805" max="1805" width="5" style="193" customWidth="1"/>
    <col min="1806" max="1806" width="5.54296875" style="193" customWidth="1"/>
    <col min="1807" max="1807" width="12.36328125" style="193" customWidth="1"/>
    <col min="1808" max="1808" width="5.54296875" style="193" customWidth="1"/>
    <col min="1809" max="1809" width="12.36328125" style="193" customWidth="1"/>
    <col min="1810" max="1810" width="5.54296875" style="193" customWidth="1"/>
    <col min="1811" max="1811" width="12.36328125" style="193" customWidth="1"/>
    <col min="1812" max="1812" width="5.54296875" style="193" customWidth="1"/>
    <col min="1813" max="1813" width="12.36328125" style="193" customWidth="1"/>
    <col min="1814" max="1814" width="5.54296875" style="193" customWidth="1"/>
    <col min="1815" max="1815" width="12.36328125" style="193" customWidth="1"/>
    <col min="1816" max="1816" width="5.54296875" style="193" customWidth="1"/>
    <col min="1817" max="1817" width="12.36328125" style="193" customWidth="1"/>
    <col min="1818" max="1818" width="5.54296875" style="193" customWidth="1"/>
    <col min="1819" max="1819" width="12.36328125" style="193" customWidth="1"/>
    <col min="1820" max="1820" width="5.54296875" style="193" customWidth="1"/>
    <col min="1821" max="1821" width="12.36328125" style="193" customWidth="1"/>
    <col min="1822" max="1822" width="5.54296875" style="193" customWidth="1"/>
    <col min="1823" max="1823" width="12.36328125" style="193" customWidth="1"/>
    <col min="1824" max="2048" width="9.81640625" style="193"/>
    <col min="2049" max="2049" width="11" style="193" customWidth="1"/>
    <col min="2050" max="2050" width="11.54296875" style="193" customWidth="1"/>
    <col min="2051" max="2051" width="5.54296875" style="193" customWidth="1"/>
    <col min="2052" max="2052" width="9.36328125" style="193" customWidth="1"/>
    <col min="2053" max="2053" width="5.54296875" style="193" customWidth="1"/>
    <col min="2054" max="2054" width="9.36328125" style="193" customWidth="1"/>
    <col min="2055" max="2055" width="5.54296875" style="193" customWidth="1"/>
    <col min="2056" max="2056" width="9.36328125" style="193" customWidth="1"/>
    <col min="2057" max="2057" width="8.453125" style="193" customWidth="1"/>
    <col min="2058" max="2058" width="10.453125" style="193" customWidth="1"/>
    <col min="2059" max="2059" width="10.36328125" style="193" customWidth="1"/>
    <col min="2060" max="2060" width="11.1796875" style="193" customWidth="1"/>
    <col min="2061" max="2061" width="5" style="193" customWidth="1"/>
    <col min="2062" max="2062" width="5.54296875" style="193" customWidth="1"/>
    <col min="2063" max="2063" width="12.36328125" style="193" customWidth="1"/>
    <col min="2064" max="2064" width="5.54296875" style="193" customWidth="1"/>
    <col min="2065" max="2065" width="12.36328125" style="193" customWidth="1"/>
    <col min="2066" max="2066" width="5.54296875" style="193" customWidth="1"/>
    <col min="2067" max="2067" width="12.36328125" style="193" customWidth="1"/>
    <col min="2068" max="2068" width="5.54296875" style="193" customWidth="1"/>
    <col min="2069" max="2069" width="12.36328125" style="193" customWidth="1"/>
    <col min="2070" max="2070" width="5.54296875" style="193" customWidth="1"/>
    <col min="2071" max="2071" width="12.36328125" style="193" customWidth="1"/>
    <col min="2072" max="2072" width="5.54296875" style="193" customWidth="1"/>
    <col min="2073" max="2073" width="12.36328125" style="193" customWidth="1"/>
    <col min="2074" max="2074" width="5.54296875" style="193" customWidth="1"/>
    <col min="2075" max="2075" width="12.36328125" style="193" customWidth="1"/>
    <col min="2076" max="2076" width="5.54296875" style="193" customWidth="1"/>
    <col min="2077" max="2077" width="12.36328125" style="193" customWidth="1"/>
    <col min="2078" max="2078" width="5.54296875" style="193" customWidth="1"/>
    <col min="2079" max="2079" width="12.36328125" style="193" customWidth="1"/>
    <col min="2080" max="2304" width="9.81640625" style="193"/>
    <col min="2305" max="2305" width="11" style="193" customWidth="1"/>
    <col min="2306" max="2306" width="11.54296875" style="193" customWidth="1"/>
    <col min="2307" max="2307" width="5.54296875" style="193" customWidth="1"/>
    <col min="2308" max="2308" width="9.36328125" style="193" customWidth="1"/>
    <col min="2309" max="2309" width="5.54296875" style="193" customWidth="1"/>
    <col min="2310" max="2310" width="9.36328125" style="193" customWidth="1"/>
    <col min="2311" max="2311" width="5.54296875" style="193" customWidth="1"/>
    <col min="2312" max="2312" width="9.36328125" style="193" customWidth="1"/>
    <col min="2313" max="2313" width="8.453125" style="193" customWidth="1"/>
    <col min="2314" max="2314" width="10.453125" style="193" customWidth="1"/>
    <col min="2315" max="2315" width="10.36328125" style="193" customWidth="1"/>
    <col min="2316" max="2316" width="11.1796875" style="193" customWidth="1"/>
    <col min="2317" max="2317" width="5" style="193" customWidth="1"/>
    <col min="2318" max="2318" width="5.54296875" style="193" customWidth="1"/>
    <col min="2319" max="2319" width="12.36328125" style="193" customWidth="1"/>
    <col min="2320" max="2320" width="5.54296875" style="193" customWidth="1"/>
    <col min="2321" max="2321" width="12.36328125" style="193" customWidth="1"/>
    <col min="2322" max="2322" width="5.54296875" style="193" customWidth="1"/>
    <col min="2323" max="2323" width="12.36328125" style="193" customWidth="1"/>
    <col min="2324" max="2324" width="5.54296875" style="193" customWidth="1"/>
    <col min="2325" max="2325" width="12.36328125" style="193" customWidth="1"/>
    <col min="2326" max="2326" width="5.54296875" style="193" customWidth="1"/>
    <col min="2327" max="2327" width="12.36328125" style="193" customWidth="1"/>
    <col min="2328" max="2328" width="5.54296875" style="193" customWidth="1"/>
    <col min="2329" max="2329" width="12.36328125" style="193" customWidth="1"/>
    <col min="2330" max="2330" width="5.54296875" style="193" customWidth="1"/>
    <col min="2331" max="2331" width="12.36328125" style="193" customWidth="1"/>
    <col min="2332" max="2332" width="5.54296875" style="193" customWidth="1"/>
    <col min="2333" max="2333" width="12.36328125" style="193" customWidth="1"/>
    <col min="2334" max="2334" width="5.54296875" style="193" customWidth="1"/>
    <col min="2335" max="2335" width="12.36328125" style="193" customWidth="1"/>
    <col min="2336" max="2560" width="9.81640625" style="193"/>
    <col min="2561" max="2561" width="11" style="193" customWidth="1"/>
    <col min="2562" max="2562" width="11.54296875" style="193" customWidth="1"/>
    <col min="2563" max="2563" width="5.54296875" style="193" customWidth="1"/>
    <col min="2564" max="2564" width="9.36328125" style="193" customWidth="1"/>
    <col min="2565" max="2565" width="5.54296875" style="193" customWidth="1"/>
    <col min="2566" max="2566" width="9.36328125" style="193" customWidth="1"/>
    <col min="2567" max="2567" width="5.54296875" style="193" customWidth="1"/>
    <col min="2568" max="2568" width="9.36328125" style="193" customWidth="1"/>
    <col min="2569" max="2569" width="8.453125" style="193" customWidth="1"/>
    <col min="2570" max="2570" width="10.453125" style="193" customWidth="1"/>
    <col min="2571" max="2571" width="10.36328125" style="193" customWidth="1"/>
    <col min="2572" max="2572" width="11.1796875" style="193" customWidth="1"/>
    <col min="2573" max="2573" width="5" style="193" customWidth="1"/>
    <col min="2574" max="2574" width="5.54296875" style="193" customWidth="1"/>
    <col min="2575" max="2575" width="12.36328125" style="193" customWidth="1"/>
    <col min="2576" max="2576" width="5.54296875" style="193" customWidth="1"/>
    <col min="2577" max="2577" width="12.36328125" style="193" customWidth="1"/>
    <col min="2578" max="2578" width="5.54296875" style="193" customWidth="1"/>
    <col min="2579" max="2579" width="12.36328125" style="193" customWidth="1"/>
    <col min="2580" max="2580" width="5.54296875" style="193" customWidth="1"/>
    <col min="2581" max="2581" width="12.36328125" style="193" customWidth="1"/>
    <col min="2582" max="2582" width="5.54296875" style="193" customWidth="1"/>
    <col min="2583" max="2583" width="12.36328125" style="193" customWidth="1"/>
    <col min="2584" max="2584" width="5.54296875" style="193" customWidth="1"/>
    <col min="2585" max="2585" width="12.36328125" style="193" customWidth="1"/>
    <col min="2586" max="2586" width="5.54296875" style="193" customWidth="1"/>
    <col min="2587" max="2587" width="12.36328125" style="193" customWidth="1"/>
    <col min="2588" max="2588" width="5.54296875" style="193" customWidth="1"/>
    <col min="2589" max="2589" width="12.36328125" style="193" customWidth="1"/>
    <col min="2590" max="2590" width="5.54296875" style="193" customWidth="1"/>
    <col min="2591" max="2591" width="12.36328125" style="193" customWidth="1"/>
    <col min="2592" max="2816" width="9.81640625" style="193"/>
    <col min="2817" max="2817" width="11" style="193" customWidth="1"/>
    <col min="2818" max="2818" width="11.54296875" style="193" customWidth="1"/>
    <col min="2819" max="2819" width="5.54296875" style="193" customWidth="1"/>
    <col min="2820" max="2820" width="9.36328125" style="193" customWidth="1"/>
    <col min="2821" max="2821" width="5.54296875" style="193" customWidth="1"/>
    <col min="2822" max="2822" width="9.36328125" style="193" customWidth="1"/>
    <col min="2823" max="2823" width="5.54296875" style="193" customWidth="1"/>
    <col min="2824" max="2824" width="9.36328125" style="193" customWidth="1"/>
    <col min="2825" max="2825" width="8.453125" style="193" customWidth="1"/>
    <col min="2826" max="2826" width="10.453125" style="193" customWidth="1"/>
    <col min="2827" max="2827" width="10.36328125" style="193" customWidth="1"/>
    <col min="2828" max="2828" width="11.1796875" style="193" customWidth="1"/>
    <col min="2829" max="2829" width="5" style="193" customWidth="1"/>
    <col min="2830" max="2830" width="5.54296875" style="193" customWidth="1"/>
    <col min="2831" max="2831" width="12.36328125" style="193" customWidth="1"/>
    <col min="2832" max="2832" width="5.54296875" style="193" customWidth="1"/>
    <col min="2833" max="2833" width="12.36328125" style="193" customWidth="1"/>
    <col min="2834" max="2834" width="5.54296875" style="193" customWidth="1"/>
    <col min="2835" max="2835" width="12.36328125" style="193" customWidth="1"/>
    <col min="2836" max="2836" width="5.54296875" style="193" customWidth="1"/>
    <col min="2837" max="2837" width="12.36328125" style="193" customWidth="1"/>
    <col min="2838" max="2838" width="5.54296875" style="193" customWidth="1"/>
    <col min="2839" max="2839" width="12.36328125" style="193" customWidth="1"/>
    <col min="2840" max="2840" width="5.54296875" style="193" customWidth="1"/>
    <col min="2841" max="2841" width="12.36328125" style="193" customWidth="1"/>
    <col min="2842" max="2842" width="5.54296875" style="193" customWidth="1"/>
    <col min="2843" max="2843" width="12.36328125" style="193" customWidth="1"/>
    <col min="2844" max="2844" width="5.54296875" style="193" customWidth="1"/>
    <col min="2845" max="2845" width="12.36328125" style="193" customWidth="1"/>
    <col min="2846" max="2846" width="5.54296875" style="193" customWidth="1"/>
    <col min="2847" max="2847" width="12.36328125" style="193" customWidth="1"/>
    <col min="2848" max="3072" width="9.81640625" style="193"/>
    <col min="3073" max="3073" width="11" style="193" customWidth="1"/>
    <col min="3074" max="3074" width="11.54296875" style="193" customWidth="1"/>
    <col min="3075" max="3075" width="5.54296875" style="193" customWidth="1"/>
    <col min="3076" max="3076" width="9.36328125" style="193" customWidth="1"/>
    <col min="3077" max="3077" width="5.54296875" style="193" customWidth="1"/>
    <col min="3078" max="3078" width="9.36328125" style="193" customWidth="1"/>
    <col min="3079" max="3079" width="5.54296875" style="193" customWidth="1"/>
    <col min="3080" max="3080" width="9.36328125" style="193" customWidth="1"/>
    <col min="3081" max="3081" width="8.453125" style="193" customWidth="1"/>
    <col min="3082" max="3082" width="10.453125" style="193" customWidth="1"/>
    <col min="3083" max="3083" width="10.36328125" style="193" customWidth="1"/>
    <col min="3084" max="3084" width="11.1796875" style="193" customWidth="1"/>
    <col min="3085" max="3085" width="5" style="193" customWidth="1"/>
    <col min="3086" max="3086" width="5.54296875" style="193" customWidth="1"/>
    <col min="3087" max="3087" width="12.36328125" style="193" customWidth="1"/>
    <col min="3088" max="3088" width="5.54296875" style="193" customWidth="1"/>
    <col min="3089" max="3089" width="12.36328125" style="193" customWidth="1"/>
    <col min="3090" max="3090" width="5.54296875" style="193" customWidth="1"/>
    <col min="3091" max="3091" width="12.36328125" style="193" customWidth="1"/>
    <col min="3092" max="3092" width="5.54296875" style="193" customWidth="1"/>
    <col min="3093" max="3093" width="12.36328125" style="193" customWidth="1"/>
    <col min="3094" max="3094" width="5.54296875" style="193" customWidth="1"/>
    <col min="3095" max="3095" width="12.36328125" style="193" customWidth="1"/>
    <col min="3096" max="3096" width="5.54296875" style="193" customWidth="1"/>
    <col min="3097" max="3097" width="12.36328125" style="193" customWidth="1"/>
    <col min="3098" max="3098" width="5.54296875" style="193" customWidth="1"/>
    <col min="3099" max="3099" width="12.36328125" style="193" customWidth="1"/>
    <col min="3100" max="3100" width="5.54296875" style="193" customWidth="1"/>
    <col min="3101" max="3101" width="12.36328125" style="193" customWidth="1"/>
    <col min="3102" max="3102" width="5.54296875" style="193" customWidth="1"/>
    <col min="3103" max="3103" width="12.36328125" style="193" customWidth="1"/>
    <col min="3104" max="3328" width="9.81640625" style="193"/>
    <col min="3329" max="3329" width="11" style="193" customWidth="1"/>
    <col min="3330" max="3330" width="11.54296875" style="193" customWidth="1"/>
    <col min="3331" max="3331" width="5.54296875" style="193" customWidth="1"/>
    <col min="3332" max="3332" width="9.36328125" style="193" customWidth="1"/>
    <col min="3333" max="3333" width="5.54296875" style="193" customWidth="1"/>
    <col min="3334" max="3334" width="9.36328125" style="193" customWidth="1"/>
    <col min="3335" max="3335" width="5.54296875" style="193" customWidth="1"/>
    <col min="3336" max="3336" width="9.36328125" style="193" customWidth="1"/>
    <col min="3337" max="3337" width="8.453125" style="193" customWidth="1"/>
    <col min="3338" max="3338" width="10.453125" style="193" customWidth="1"/>
    <col min="3339" max="3339" width="10.36328125" style="193" customWidth="1"/>
    <col min="3340" max="3340" width="11.1796875" style="193" customWidth="1"/>
    <col min="3341" max="3341" width="5" style="193" customWidth="1"/>
    <col min="3342" max="3342" width="5.54296875" style="193" customWidth="1"/>
    <col min="3343" max="3343" width="12.36328125" style="193" customWidth="1"/>
    <col min="3344" max="3344" width="5.54296875" style="193" customWidth="1"/>
    <col min="3345" max="3345" width="12.36328125" style="193" customWidth="1"/>
    <col min="3346" max="3346" width="5.54296875" style="193" customWidth="1"/>
    <col min="3347" max="3347" width="12.36328125" style="193" customWidth="1"/>
    <col min="3348" max="3348" width="5.54296875" style="193" customWidth="1"/>
    <col min="3349" max="3349" width="12.36328125" style="193" customWidth="1"/>
    <col min="3350" max="3350" width="5.54296875" style="193" customWidth="1"/>
    <col min="3351" max="3351" width="12.36328125" style="193" customWidth="1"/>
    <col min="3352" max="3352" width="5.54296875" style="193" customWidth="1"/>
    <col min="3353" max="3353" width="12.36328125" style="193" customWidth="1"/>
    <col min="3354" max="3354" width="5.54296875" style="193" customWidth="1"/>
    <col min="3355" max="3355" width="12.36328125" style="193" customWidth="1"/>
    <col min="3356" max="3356" width="5.54296875" style="193" customWidth="1"/>
    <col min="3357" max="3357" width="12.36328125" style="193" customWidth="1"/>
    <col min="3358" max="3358" width="5.54296875" style="193" customWidth="1"/>
    <col min="3359" max="3359" width="12.36328125" style="193" customWidth="1"/>
    <col min="3360" max="3584" width="9.81640625" style="193"/>
    <col min="3585" max="3585" width="11" style="193" customWidth="1"/>
    <col min="3586" max="3586" width="11.54296875" style="193" customWidth="1"/>
    <col min="3587" max="3587" width="5.54296875" style="193" customWidth="1"/>
    <col min="3588" max="3588" width="9.36328125" style="193" customWidth="1"/>
    <col min="3589" max="3589" width="5.54296875" style="193" customWidth="1"/>
    <col min="3590" max="3590" width="9.36328125" style="193" customWidth="1"/>
    <col min="3591" max="3591" width="5.54296875" style="193" customWidth="1"/>
    <col min="3592" max="3592" width="9.36328125" style="193" customWidth="1"/>
    <col min="3593" max="3593" width="8.453125" style="193" customWidth="1"/>
    <col min="3594" max="3594" width="10.453125" style="193" customWidth="1"/>
    <col min="3595" max="3595" width="10.36328125" style="193" customWidth="1"/>
    <col min="3596" max="3596" width="11.1796875" style="193" customWidth="1"/>
    <col min="3597" max="3597" width="5" style="193" customWidth="1"/>
    <col min="3598" max="3598" width="5.54296875" style="193" customWidth="1"/>
    <col min="3599" max="3599" width="12.36328125" style="193" customWidth="1"/>
    <col min="3600" max="3600" width="5.54296875" style="193" customWidth="1"/>
    <col min="3601" max="3601" width="12.36328125" style="193" customWidth="1"/>
    <col min="3602" max="3602" width="5.54296875" style="193" customWidth="1"/>
    <col min="3603" max="3603" width="12.36328125" style="193" customWidth="1"/>
    <col min="3604" max="3604" width="5.54296875" style="193" customWidth="1"/>
    <col min="3605" max="3605" width="12.36328125" style="193" customWidth="1"/>
    <col min="3606" max="3606" width="5.54296875" style="193" customWidth="1"/>
    <col min="3607" max="3607" width="12.36328125" style="193" customWidth="1"/>
    <col min="3608" max="3608" width="5.54296875" style="193" customWidth="1"/>
    <col min="3609" max="3609" width="12.36328125" style="193" customWidth="1"/>
    <col min="3610" max="3610" width="5.54296875" style="193" customWidth="1"/>
    <col min="3611" max="3611" width="12.36328125" style="193" customWidth="1"/>
    <col min="3612" max="3612" width="5.54296875" style="193" customWidth="1"/>
    <col min="3613" max="3613" width="12.36328125" style="193" customWidth="1"/>
    <col min="3614" max="3614" width="5.54296875" style="193" customWidth="1"/>
    <col min="3615" max="3615" width="12.36328125" style="193" customWidth="1"/>
    <col min="3616" max="3840" width="9.81640625" style="193"/>
    <col min="3841" max="3841" width="11" style="193" customWidth="1"/>
    <col min="3842" max="3842" width="11.54296875" style="193" customWidth="1"/>
    <col min="3843" max="3843" width="5.54296875" style="193" customWidth="1"/>
    <col min="3844" max="3844" width="9.36328125" style="193" customWidth="1"/>
    <col min="3845" max="3845" width="5.54296875" style="193" customWidth="1"/>
    <col min="3846" max="3846" width="9.36328125" style="193" customWidth="1"/>
    <col min="3847" max="3847" width="5.54296875" style="193" customWidth="1"/>
    <col min="3848" max="3848" width="9.36328125" style="193" customWidth="1"/>
    <col min="3849" max="3849" width="8.453125" style="193" customWidth="1"/>
    <col min="3850" max="3850" width="10.453125" style="193" customWidth="1"/>
    <col min="3851" max="3851" width="10.36328125" style="193" customWidth="1"/>
    <col min="3852" max="3852" width="11.1796875" style="193" customWidth="1"/>
    <col min="3853" max="3853" width="5" style="193" customWidth="1"/>
    <col min="3854" max="3854" width="5.54296875" style="193" customWidth="1"/>
    <col min="3855" max="3855" width="12.36328125" style="193" customWidth="1"/>
    <col min="3856" max="3856" width="5.54296875" style="193" customWidth="1"/>
    <col min="3857" max="3857" width="12.36328125" style="193" customWidth="1"/>
    <col min="3858" max="3858" width="5.54296875" style="193" customWidth="1"/>
    <col min="3859" max="3859" width="12.36328125" style="193" customWidth="1"/>
    <col min="3860" max="3860" width="5.54296875" style="193" customWidth="1"/>
    <col min="3861" max="3861" width="12.36328125" style="193" customWidth="1"/>
    <col min="3862" max="3862" width="5.54296875" style="193" customWidth="1"/>
    <col min="3863" max="3863" width="12.36328125" style="193" customWidth="1"/>
    <col min="3864" max="3864" width="5.54296875" style="193" customWidth="1"/>
    <col min="3865" max="3865" width="12.36328125" style="193" customWidth="1"/>
    <col min="3866" max="3866" width="5.54296875" style="193" customWidth="1"/>
    <col min="3867" max="3867" width="12.36328125" style="193" customWidth="1"/>
    <col min="3868" max="3868" width="5.54296875" style="193" customWidth="1"/>
    <col min="3869" max="3869" width="12.36328125" style="193" customWidth="1"/>
    <col min="3870" max="3870" width="5.54296875" style="193" customWidth="1"/>
    <col min="3871" max="3871" width="12.36328125" style="193" customWidth="1"/>
    <col min="3872" max="4096" width="9.81640625" style="193"/>
    <col min="4097" max="4097" width="11" style="193" customWidth="1"/>
    <col min="4098" max="4098" width="11.54296875" style="193" customWidth="1"/>
    <col min="4099" max="4099" width="5.54296875" style="193" customWidth="1"/>
    <col min="4100" max="4100" width="9.36328125" style="193" customWidth="1"/>
    <col min="4101" max="4101" width="5.54296875" style="193" customWidth="1"/>
    <col min="4102" max="4102" width="9.36328125" style="193" customWidth="1"/>
    <col min="4103" max="4103" width="5.54296875" style="193" customWidth="1"/>
    <col min="4104" max="4104" width="9.36328125" style="193" customWidth="1"/>
    <col min="4105" max="4105" width="8.453125" style="193" customWidth="1"/>
    <col min="4106" max="4106" width="10.453125" style="193" customWidth="1"/>
    <col min="4107" max="4107" width="10.36328125" style="193" customWidth="1"/>
    <col min="4108" max="4108" width="11.1796875" style="193" customWidth="1"/>
    <col min="4109" max="4109" width="5" style="193" customWidth="1"/>
    <col min="4110" max="4110" width="5.54296875" style="193" customWidth="1"/>
    <col min="4111" max="4111" width="12.36328125" style="193" customWidth="1"/>
    <col min="4112" max="4112" width="5.54296875" style="193" customWidth="1"/>
    <col min="4113" max="4113" width="12.36328125" style="193" customWidth="1"/>
    <col min="4114" max="4114" width="5.54296875" style="193" customWidth="1"/>
    <col min="4115" max="4115" width="12.36328125" style="193" customWidth="1"/>
    <col min="4116" max="4116" width="5.54296875" style="193" customWidth="1"/>
    <col min="4117" max="4117" width="12.36328125" style="193" customWidth="1"/>
    <col min="4118" max="4118" width="5.54296875" style="193" customWidth="1"/>
    <col min="4119" max="4119" width="12.36328125" style="193" customWidth="1"/>
    <col min="4120" max="4120" width="5.54296875" style="193" customWidth="1"/>
    <col min="4121" max="4121" width="12.36328125" style="193" customWidth="1"/>
    <col min="4122" max="4122" width="5.54296875" style="193" customWidth="1"/>
    <col min="4123" max="4123" width="12.36328125" style="193" customWidth="1"/>
    <col min="4124" max="4124" width="5.54296875" style="193" customWidth="1"/>
    <col min="4125" max="4125" width="12.36328125" style="193" customWidth="1"/>
    <col min="4126" max="4126" width="5.54296875" style="193" customWidth="1"/>
    <col min="4127" max="4127" width="12.36328125" style="193" customWidth="1"/>
    <col min="4128" max="4352" width="9.81640625" style="193"/>
    <col min="4353" max="4353" width="11" style="193" customWidth="1"/>
    <col min="4354" max="4354" width="11.54296875" style="193" customWidth="1"/>
    <col min="4355" max="4355" width="5.54296875" style="193" customWidth="1"/>
    <col min="4356" max="4356" width="9.36328125" style="193" customWidth="1"/>
    <col min="4357" max="4357" width="5.54296875" style="193" customWidth="1"/>
    <col min="4358" max="4358" width="9.36328125" style="193" customWidth="1"/>
    <col min="4359" max="4359" width="5.54296875" style="193" customWidth="1"/>
    <col min="4360" max="4360" width="9.36328125" style="193" customWidth="1"/>
    <col min="4361" max="4361" width="8.453125" style="193" customWidth="1"/>
    <col min="4362" max="4362" width="10.453125" style="193" customWidth="1"/>
    <col min="4363" max="4363" width="10.36328125" style="193" customWidth="1"/>
    <col min="4364" max="4364" width="11.1796875" style="193" customWidth="1"/>
    <col min="4365" max="4365" width="5" style="193" customWidth="1"/>
    <col min="4366" max="4366" width="5.54296875" style="193" customWidth="1"/>
    <col min="4367" max="4367" width="12.36328125" style="193" customWidth="1"/>
    <col min="4368" max="4368" width="5.54296875" style="193" customWidth="1"/>
    <col min="4369" max="4369" width="12.36328125" style="193" customWidth="1"/>
    <col min="4370" max="4370" width="5.54296875" style="193" customWidth="1"/>
    <col min="4371" max="4371" width="12.36328125" style="193" customWidth="1"/>
    <col min="4372" max="4372" width="5.54296875" style="193" customWidth="1"/>
    <col min="4373" max="4373" width="12.36328125" style="193" customWidth="1"/>
    <col min="4374" max="4374" width="5.54296875" style="193" customWidth="1"/>
    <col min="4375" max="4375" width="12.36328125" style="193" customWidth="1"/>
    <col min="4376" max="4376" width="5.54296875" style="193" customWidth="1"/>
    <col min="4377" max="4377" width="12.36328125" style="193" customWidth="1"/>
    <col min="4378" max="4378" width="5.54296875" style="193" customWidth="1"/>
    <col min="4379" max="4379" width="12.36328125" style="193" customWidth="1"/>
    <col min="4380" max="4380" width="5.54296875" style="193" customWidth="1"/>
    <col min="4381" max="4381" width="12.36328125" style="193" customWidth="1"/>
    <col min="4382" max="4382" width="5.54296875" style="193" customWidth="1"/>
    <col min="4383" max="4383" width="12.36328125" style="193" customWidth="1"/>
    <col min="4384" max="4608" width="9.81640625" style="193"/>
    <col min="4609" max="4609" width="11" style="193" customWidth="1"/>
    <col min="4610" max="4610" width="11.54296875" style="193" customWidth="1"/>
    <col min="4611" max="4611" width="5.54296875" style="193" customWidth="1"/>
    <col min="4612" max="4612" width="9.36328125" style="193" customWidth="1"/>
    <col min="4613" max="4613" width="5.54296875" style="193" customWidth="1"/>
    <col min="4614" max="4614" width="9.36328125" style="193" customWidth="1"/>
    <col min="4615" max="4615" width="5.54296875" style="193" customWidth="1"/>
    <col min="4616" max="4616" width="9.36328125" style="193" customWidth="1"/>
    <col min="4617" max="4617" width="8.453125" style="193" customWidth="1"/>
    <col min="4618" max="4618" width="10.453125" style="193" customWidth="1"/>
    <col min="4619" max="4619" width="10.36328125" style="193" customWidth="1"/>
    <col min="4620" max="4620" width="11.1796875" style="193" customWidth="1"/>
    <col min="4621" max="4621" width="5" style="193" customWidth="1"/>
    <col min="4622" max="4622" width="5.54296875" style="193" customWidth="1"/>
    <col min="4623" max="4623" width="12.36328125" style="193" customWidth="1"/>
    <col min="4624" max="4624" width="5.54296875" style="193" customWidth="1"/>
    <col min="4625" max="4625" width="12.36328125" style="193" customWidth="1"/>
    <col min="4626" max="4626" width="5.54296875" style="193" customWidth="1"/>
    <col min="4627" max="4627" width="12.36328125" style="193" customWidth="1"/>
    <col min="4628" max="4628" width="5.54296875" style="193" customWidth="1"/>
    <col min="4629" max="4629" width="12.36328125" style="193" customWidth="1"/>
    <col min="4630" max="4630" width="5.54296875" style="193" customWidth="1"/>
    <col min="4631" max="4631" width="12.36328125" style="193" customWidth="1"/>
    <col min="4632" max="4632" width="5.54296875" style="193" customWidth="1"/>
    <col min="4633" max="4633" width="12.36328125" style="193" customWidth="1"/>
    <col min="4634" max="4634" width="5.54296875" style="193" customWidth="1"/>
    <col min="4635" max="4635" width="12.36328125" style="193" customWidth="1"/>
    <col min="4636" max="4636" width="5.54296875" style="193" customWidth="1"/>
    <col min="4637" max="4637" width="12.36328125" style="193" customWidth="1"/>
    <col min="4638" max="4638" width="5.54296875" style="193" customWidth="1"/>
    <col min="4639" max="4639" width="12.36328125" style="193" customWidth="1"/>
    <col min="4640" max="4864" width="9.81640625" style="193"/>
    <col min="4865" max="4865" width="11" style="193" customWidth="1"/>
    <col min="4866" max="4866" width="11.54296875" style="193" customWidth="1"/>
    <col min="4867" max="4867" width="5.54296875" style="193" customWidth="1"/>
    <col min="4868" max="4868" width="9.36328125" style="193" customWidth="1"/>
    <col min="4869" max="4869" width="5.54296875" style="193" customWidth="1"/>
    <col min="4870" max="4870" width="9.36328125" style="193" customWidth="1"/>
    <col min="4871" max="4871" width="5.54296875" style="193" customWidth="1"/>
    <col min="4872" max="4872" width="9.36328125" style="193" customWidth="1"/>
    <col min="4873" max="4873" width="8.453125" style="193" customWidth="1"/>
    <col min="4874" max="4874" width="10.453125" style="193" customWidth="1"/>
    <col min="4875" max="4875" width="10.36328125" style="193" customWidth="1"/>
    <col min="4876" max="4876" width="11.1796875" style="193" customWidth="1"/>
    <col min="4877" max="4877" width="5" style="193" customWidth="1"/>
    <col min="4878" max="4878" width="5.54296875" style="193" customWidth="1"/>
    <col min="4879" max="4879" width="12.36328125" style="193" customWidth="1"/>
    <col min="4880" max="4880" width="5.54296875" style="193" customWidth="1"/>
    <col min="4881" max="4881" width="12.36328125" style="193" customWidth="1"/>
    <col min="4882" max="4882" width="5.54296875" style="193" customWidth="1"/>
    <col min="4883" max="4883" width="12.36328125" style="193" customWidth="1"/>
    <col min="4884" max="4884" width="5.54296875" style="193" customWidth="1"/>
    <col min="4885" max="4885" width="12.36328125" style="193" customWidth="1"/>
    <col min="4886" max="4886" width="5.54296875" style="193" customWidth="1"/>
    <col min="4887" max="4887" width="12.36328125" style="193" customWidth="1"/>
    <col min="4888" max="4888" width="5.54296875" style="193" customWidth="1"/>
    <col min="4889" max="4889" width="12.36328125" style="193" customWidth="1"/>
    <col min="4890" max="4890" width="5.54296875" style="193" customWidth="1"/>
    <col min="4891" max="4891" width="12.36328125" style="193" customWidth="1"/>
    <col min="4892" max="4892" width="5.54296875" style="193" customWidth="1"/>
    <col min="4893" max="4893" width="12.36328125" style="193" customWidth="1"/>
    <col min="4894" max="4894" width="5.54296875" style="193" customWidth="1"/>
    <col min="4895" max="4895" width="12.36328125" style="193" customWidth="1"/>
    <col min="4896" max="5120" width="9.81640625" style="193"/>
    <col min="5121" max="5121" width="11" style="193" customWidth="1"/>
    <col min="5122" max="5122" width="11.54296875" style="193" customWidth="1"/>
    <col min="5123" max="5123" width="5.54296875" style="193" customWidth="1"/>
    <col min="5124" max="5124" width="9.36328125" style="193" customWidth="1"/>
    <col min="5125" max="5125" width="5.54296875" style="193" customWidth="1"/>
    <col min="5126" max="5126" width="9.36328125" style="193" customWidth="1"/>
    <col min="5127" max="5127" width="5.54296875" style="193" customWidth="1"/>
    <col min="5128" max="5128" width="9.36328125" style="193" customWidth="1"/>
    <col min="5129" max="5129" width="8.453125" style="193" customWidth="1"/>
    <col min="5130" max="5130" width="10.453125" style="193" customWidth="1"/>
    <col min="5131" max="5131" width="10.36328125" style="193" customWidth="1"/>
    <col min="5132" max="5132" width="11.1796875" style="193" customWidth="1"/>
    <col min="5133" max="5133" width="5" style="193" customWidth="1"/>
    <col min="5134" max="5134" width="5.54296875" style="193" customWidth="1"/>
    <col min="5135" max="5135" width="12.36328125" style="193" customWidth="1"/>
    <col min="5136" max="5136" width="5.54296875" style="193" customWidth="1"/>
    <col min="5137" max="5137" width="12.36328125" style="193" customWidth="1"/>
    <col min="5138" max="5138" width="5.54296875" style="193" customWidth="1"/>
    <col min="5139" max="5139" width="12.36328125" style="193" customWidth="1"/>
    <col min="5140" max="5140" width="5.54296875" style="193" customWidth="1"/>
    <col min="5141" max="5141" width="12.36328125" style="193" customWidth="1"/>
    <col min="5142" max="5142" width="5.54296875" style="193" customWidth="1"/>
    <col min="5143" max="5143" width="12.36328125" style="193" customWidth="1"/>
    <col min="5144" max="5144" width="5.54296875" style="193" customWidth="1"/>
    <col min="5145" max="5145" width="12.36328125" style="193" customWidth="1"/>
    <col min="5146" max="5146" width="5.54296875" style="193" customWidth="1"/>
    <col min="5147" max="5147" width="12.36328125" style="193" customWidth="1"/>
    <col min="5148" max="5148" width="5.54296875" style="193" customWidth="1"/>
    <col min="5149" max="5149" width="12.36328125" style="193" customWidth="1"/>
    <col min="5150" max="5150" width="5.54296875" style="193" customWidth="1"/>
    <col min="5151" max="5151" width="12.36328125" style="193" customWidth="1"/>
    <col min="5152" max="5376" width="9.81640625" style="193"/>
    <col min="5377" max="5377" width="11" style="193" customWidth="1"/>
    <col min="5378" max="5378" width="11.54296875" style="193" customWidth="1"/>
    <col min="5379" max="5379" width="5.54296875" style="193" customWidth="1"/>
    <col min="5380" max="5380" width="9.36328125" style="193" customWidth="1"/>
    <col min="5381" max="5381" width="5.54296875" style="193" customWidth="1"/>
    <col min="5382" max="5382" width="9.36328125" style="193" customWidth="1"/>
    <col min="5383" max="5383" width="5.54296875" style="193" customWidth="1"/>
    <col min="5384" max="5384" width="9.36328125" style="193" customWidth="1"/>
    <col min="5385" max="5385" width="8.453125" style="193" customWidth="1"/>
    <col min="5386" max="5386" width="10.453125" style="193" customWidth="1"/>
    <col min="5387" max="5387" width="10.36328125" style="193" customWidth="1"/>
    <col min="5388" max="5388" width="11.1796875" style="193" customWidth="1"/>
    <col min="5389" max="5389" width="5" style="193" customWidth="1"/>
    <col min="5390" max="5390" width="5.54296875" style="193" customWidth="1"/>
    <col min="5391" max="5391" width="12.36328125" style="193" customWidth="1"/>
    <col min="5392" max="5392" width="5.54296875" style="193" customWidth="1"/>
    <col min="5393" max="5393" width="12.36328125" style="193" customWidth="1"/>
    <col min="5394" max="5394" width="5.54296875" style="193" customWidth="1"/>
    <col min="5395" max="5395" width="12.36328125" style="193" customWidth="1"/>
    <col min="5396" max="5396" width="5.54296875" style="193" customWidth="1"/>
    <col min="5397" max="5397" width="12.36328125" style="193" customWidth="1"/>
    <col min="5398" max="5398" width="5.54296875" style="193" customWidth="1"/>
    <col min="5399" max="5399" width="12.36328125" style="193" customWidth="1"/>
    <col min="5400" max="5400" width="5.54296875" style="193" customWidth="1"/>
    <col min="5401" max="5401" width="12.36328125" style="193" customWidth="1"/>
    <col min="5402" max="5402" width="5.54296875" style="193" customWidth="1"/>
    <col min="5403" max="5403" width="12.36328125" style="193" customWidth="1"/>
    <col min="5404" max="5404" width="5.54296875" style="193" customWidth="1"/>
    <col min="5405" max="5405" width="12.36328125" style="193" customWidth="1"/>
    <col min="5406" max="5406" width="5.54296875" style="193" customWidth="1"/>
    <col min="5407" max="5407" width="12.36328125" style="193" customWidth="1"/>
    <col min="5408" max="5632" width="9.81640625" style="193"/>
    <col min="5633" max="5633" width="11" style="193" customWidth="1"/>
    <col min="5634" max="5634" width="11.54296875" style="193" customWidth="1"/>
    <col min="5635" max="5635" width="5.54296875" style="193" customWidth="1"/>
    <col min="5636" max="5636" width="9.36328125" style="193" customWidth="1"/>
    <col min="5637" max="5637" width="5.54296875" style="193" customWidth="1"/>
    <col min="5638" max="5638" width="9.36328125" style="193" customWidth="1"/>
    <col min="5639" max="5639" width="5.54296875" style="193" customWidth="1"/>
    <col min="5640" max="5640" width="9.36328125" style="193" customWidth="1"/>
    <col min="5641" max="5641" width="8.453125" style="193" customWidth="1"/>
    <col min="5642" max="5642" width="10.453125" style="193" customWidth="1"/>
    <col min="5643" max="5643" width="10.36328125" style="193" customWidth="1"/>
    <col min="5644" max="5644" width="11.1796875" style="193" customWidth="1"/>
    <col min="5645" max="5645" width="5" style="193" customWidth="1"/>
    <col min="5646" max="5646" width="5.54296875" style="193" customWidth="1"/>
    <col min="5647" max="5647" width="12.36328125" style="193" customWidth="1"/>
    <col min="5648" max="5648" width="5.54296875" style="193" customWidth="1"/>
    <col min="5649" max="5649" width="12.36328125" style="193" customWidth="1"/>
    <col min="5650" max="5650" width="5.54296875" style="193" customWidth="1"/>
    <col min="5651" max="5651" width="12.36328125" style="193" customWidth="1"/>
    <col min="5652" max="5652" width="5.54296875" style="193" customWidth="1"/>
    <col min="5653" max="5653" width="12.36328125" style="193" customWidth="1"/>
    <col min="5654" max="5654" width="5.54296875" style="193" customWidth="1"/>
    <col min="5655" max="5655" width="12.36328125" style="193" customWidth="1"/>
    <col min="5656" max="5656" width="5.54296875" style="193" customWidth="1"/>
    <col min="5657" max="5657" width="12.36328125" style="193" customWidth="1"/>
    <col min="5658" max="5658" width="5.54296875" style="193" customWidth="1"/>
    <col min="5659" max="5659" width="12.36328125" style="193" customWidth="1"/>
    <col min="5660" max="5660" width="5.54296875" style="193" customWidth="1"/>
    <col min="5661" max="5661" width="12.36328125" style="193" customWidth="1"/>
    <col min="5662" max="5662" width="5.54296875" style="193" customWidth="1"/>
    <col min="5663" max="5663" width="12.36328125" style="193" customWidth="1"/>
    <col min="5664" max="5888" width="9.81640625" style="193"/>
    <col min="5889" max="5889" width="11" style="193" customWidth="1"/>
    <col min="5890" max="5890" width="11.54296875" style="193" customWidth="1"/>
    <col min="5891" max="5891" width="5.54296875" style="193" customWidth="1"/>
    <col min="5892" max="5892" width="9.36328125" style="193" customWidth="1"/>
    <col min="5893" max="5893" width="5.54296875" style="193" customWidth="1"/>
    <col min="5894" max="5894" width="9.36328125" style="193" customWidth="1"/>
    <col min="5895" max="5895" width="5.54296875" style="193" customWidth="1"/>
    <col min="5896" max="5896" width="9.36328125" style="193" customWidth="1"/>
    <col min="5897" max="5897" width="8.453125" style="193" customWidth="1"/>
    <col min="5898" max="5898" width="10.453125" style="193" customWidth="1"/>
    <col min="5899" max="5899" width="10.36328125" style="193" customWidth="1"/>
    <col min="5900" max="5900" width="11.1796875" style="193" customWidth="1"/>
    <col min="5901" max="5901" width="5" style="193" customWidth="1"/>
    <col min="5902" max="5902" width="5.54296875" style="193" customWidth="1"/>
    <col min="5903" max="5903" width="12.36328125" style="193" customWidth="1"/>
    <col min="5904" max="5904" width="5.54296875" style="193" customWidth="1"/>
    <col min="5905" max="5905" width="12.36328125" style="193" customWidth="1"/>
    <col min="5906" max="5906" width="5.54296875" style="193" customWidth="1"/>
    <col min="5907" max="5907" width="12.36328125" style="193" customWidth="1"/>
    <col min="5908" max="5908" width="5.54296875" style="193" customWidth="1"/>
    <col min="5909" max="5909" width="12.36328125" style="193" customWidth="1"/>
    <col min="5910" max="5910" width="5.54296875" style="193" customWidth="1"/>
    <col min="5911" max="5911" width="12.36328125" style="193" customWidth="1"/>
    <col min="5912" max="5912" width="5.54296875" style="193" customWidth="1"/>
    <col min="5913" max="5913" width="12.36328125" style="193" customWidth="1"/>
    <col min="5914" max="5914" width="5.54296875" style="193" customWidth="1"/>
    <col min="5915" max="5915" width="12.36328125" style="193" customWidth="1"/>
    <col min="5916" max="5916" width="5.54296875" style="193" customWidth="1"/>
    <col min="5917" max="5917" width="12.36328125" style="193" customWidth="1"/>
    <col min="5918" max="5918" width="5.54296875" style="193" customWidth="1"/>
    <col min="5919" max="5919" width="12.36328125" style="193" customWidth="1"/>
    <col min="5920" max="6144" width="9.81640625" style="193"/>
    <col min="6145" max="6145" width="11" style="193" customWidth="1"/>
    <col min="6146" max="6146" width="11.54296875" style="193" customWidth="1"/>
    <col min="6147" max="6147" width="5.54296875" style="193" customWidth="1"/>
    <col min="6148" max="6148" width="9.36328125" style="193" customWidth="1"/>
    <col min="6149" max="6149" width="5.54296875" style="193" customWidth="1"/>
    <col min="6150" max="6150" width="9.36328125" style="193" customWidth="1"/>
    <col min="6151" max="6151" width="5.54296875" style="193" customWidth="1"/>
    <col min="6152" max="6152" width="9.36328125" style="193" customWidth="1"/>
    <col min="6153" max="6153" width="8.453125" style="193" customWidth="1"/>
    <col min="6154" max="6154" width="10.453125" style="193" customWidth="1"/>
    <col min="6155" max="6155" width="10.36328125" style="193" customWidth="1"/>
    <col min="6156" max="6156" width="11.1796875" style="193" customWidth="1"/>
    <col min="6157" max="6157" width="5" style="193" customWidth="1"/>
    <col min="6158" max="6158" width="5.54296875" style="193" customWidth="1"/>
    <col min="6159" max="6159" width="12.36328125" style="193" customWidth="1"/>
    <col min="6160" max="6160" width="5.54296875" style="193" customWidth="1"/>
    <col min="6161" max="6161" width="12.36328125" style="193" customWidth="1"/>
    <col min="6162" max="6162" width="5.54296875" style="193" customWidth="1"/>
    <col min="6163" max="6163" width="12.36328125" style="193" customWidth="1"/>
    <col min="6164" max="6164" width="5.54296875" style="193" customWidth="1"/>
    <col min="6165" max="6165" width="12.36328125" style="193" customWidth="1"/>
    <col min="6166" max="6166" width="5.54296875" style="193" customWidth="1"/>
    <col min="6167" max="6167" width="12.36328125" style="193" customWidth="1"/>
    <col min="6168" max="6168" width="5.54296875" style="193" customWidth="1"/>
    <col min="6169" max="6169" width="12.36328125" style="193" customWidth="1"/>
    <col min="6170" max="6170" width="5.54296875" style="193" customWidth="1"/>
    <col min="6171" max="6171" width="12.36328125" style="193" customWidth="1"/>
    <col min="6172" max="6172" width="5.54296875" style="193" customWidth="1"/>
    <col min="6173" max="6173" width="12.36328125" style="193" customWidth="1"/>
    <col min="6174" max="6174" width="5.54296875" style="193" customWidth="1"/>
    <col min="6175" max="6175" width="12.36328125" style="193" customWidth="1"/>
    <col min="6176" max="6400" width="9.81640625" style="193"/>
    <col min="6401" max="6401" width="11" style="193" customWidth="1"/>
    <col min="6402" max="6402" width="11.54296875" style="193" customWidth="1"/>
    <col min="6403" max="6403" width="5.54296875" style="193" customWidth="1"/>
    <col min="6404" max="6404" width="9.36328125" style="193" customWidth="1"/>
    <col min="6405" max="6405" width="5.54296875" style="193" customWidth="1"/>
    <col min="6406" max="6406" width="9.36328125" style="193" customWidth="1"/>
    <col min="6407" max="6407" width="5.54296875" style="193" customWidth="1"/>
    <col min="6408" max="6408" width="9.36328125" style="193" customWidth="1"/>
    <col min="6409" max="6409" width="8.453125" style="193" customWidth="1"/>
    <col min="6410" max="6410" width="10.453125" style="193" customWidth="1"/>
    <col min="6411" max="6411" width="10.36328125" style="193" customWidth="1"/>
    <col min="6412" max="6412" width="11.1796875" style="193" customWidth="1"/>
    <col min="6413" max="6413" width="5" style="193" customWidth="1"/>
    <col min="6414" max="6414" width="5.54296875" style="193" customWidth="1"/>
    <col min="6415" max="6415" width="12.36328125" style="193" customWidth="1"/>
    <col min="6416" max="6416" width="5.54296875" style="193" customWidth="1"/>
    <col min="6417" max="6417" width="12.36328125" style="193" customWidth="1"/>
    <col min="6418" max="6418" width="5.54296875" style="193" customWidth="1"/>
    <col min="6419" max="6419" width="12.36328125" style="193" customWidth="1"/>
    <col min="6420" max="6420" width="5.54296875" style="193" customWidth="1"/>
    <col min="6421" max="6421" width="12.36328125" style="193" customWidth="1"/>
    <col min="6422" max="6422" width="5.54296875" style="193" customWidth="1"/>
    <col min="6423" max="6423" width="12.36328125" style="193" customWidth="1"/>
    <col min="6424" max="6424" width="5.54296875" style="193" customWidth="1"/>
    <col min="6425" max="6425" width="12.36328125" style="193" customWidth="1"/>
    <col min="6426" max="6426" width="5.54296875" style="193" customWidth="1"/>
    <col min="6427" max="6427" width="12.36328125" style="193" customWidth="1"/>
    <col min="6428" max="6428" width="5.54296875" style="193" customWidth="1"/>
    <col min="6429" max="6429" width="12.36328125" style="193" customWidth="1"/>
    <col min="6430" max="6430" width="5.54296875" style="193" customWidth="1"/>
    <col min="6431" max="6431" width="12.36328125" style="193" customWidth="1"/>
    <col min="6432" max="6656" width="9.81640625" style="193"/>
    <col min="6657" max="6657" width="11" style="193" customWidth="1"/>
    <col min="6658" max="6658" width="11.54296875" style="193" customWidth="1"/>
    <col min="6659" max="6659" width="5.54296875" style="193" customWidth="1"/>
    <col min="6660" max="6660" width="9.36328125" style="193" customWidth="1"/>
    <col min="6661" max="6661" width="5.54296875" style="193" customWidth="1"/>
    <col min="6662" max="6662" width="9.36328125" style="193" customWidth="1"/>
    <col min="6663" max="6663" width="5.54296875" style="193" customWidth="1"/>
    <col min="6664" max="6664" width="9.36328125" style="193" customWidth="1"/>
    <col min="6665" max="6665" width="8.453125" style="193" customWidth="1"/>
    <col min="6666" max="6666" width="10.453125" style="193" customWidth="1"/>
    <col min="6667" max="6667" width="10.36328125" style="193" customWidth="1"/>
    <col min="6668" max="6668" width="11.1796875" style="193" customWidth="1"/>
    <col min="6669" max="6669" width="5" style="193" customWidth="1"/>
    <col min="6670" max="6670" width="5.54296875" style="193" customWidth="1"/>
    <col min="6671" max="6671" width="12.36328125" style="193" customWidth="1"/>
    <col min="6672" max="6672" width="5.54296875" style="193" customWidth="1"/>
    <col min="6673" max="6673" width="12.36328125" style="193" customWidth="1"/>
    <col min="6674" max="6674" width="5.54296875" style="193" customWidth="1"/>
    <col min="6675" max="6675" width="12.36328125" style="193" customWidth="1"/>
    <col min="6676" max="6676" width="5.54296875" style="193" customWidth="1"/>
    <col min="6677" max="6677" width="12.36328125" style="193" customWidth="1"/>
    <col min="6678" max="6678" width="5.54296875" style="193" customWidth="1"/>
    <col min="6679" max="6679" width="12.36328125" style="193" customWidth="1"/>
    <col min="6680" max="6680" width="5.54296875" style="193" customWidth="1"/>
    <col min="6681" max="6681" width="12.36328125" style="193" customWidth="1"/>
    <col min="6682" max="6682" width="5.54296875" style="193" customWidth="1"/>
    <col min="6683" max="6683" width="12.36328125" style="193" customWidth="1"/>
    <col min="6684" max="6684" width="5.54296875" style="193" customWidth="1"/>
    <col min="6685" max="6685" width="12.36328125" style="193" customWidth="1"/>
    <col min="6686" max="6686" width="5.54296875" style="193" customWidth="1"/>
    <col min="6687" max="6687" width="12.36328125" style="193" customWidth="1"/>
    <col min="6688" max="6912" width="9.81640625" style="193"/>
    <col min="6913" max="6913" width="11" style="193" customWidth="1"/>
    <col min="6914" max="6914" width="11.54296875" style="193" customWidth="1"/>
    <col min="6915" max="6915" width="5.54296875" style="193" customWidth="1"/>
    <col min="6916" max="6916" width="9.36328125" style="193" customWidth="1"/>
    <col min="6917" max="6917" width="5.54296875" style="193" customWidth="1"/>
    <col min="6918" max="6918" width="9.36328125" style="193" customWidth="1"/>
    <col min="6919" max="6919" width="5.54296875" style="193" customWidth="1"/>
    <col min="6920" max="6920" width="9.36328125" style="193" customWidth="1"/>
    <col min="6921" max="6921" width="8.453125" style="193" customWidth="1"/>
    <col min="6922" max="6922" width="10.453125" style="193" customWidth="1"/>
    <col min="6923" max="6923" width="10.36328125" style="193" customWidth="1"/>
    <col min="6924" max="6924" width="11.1796875" style="193" customWidth="1"/>
    <col min="6925" max="6925" width="5" style="193" customWidth="1"/>
    <col min="6926" max="6926" width="5.54296875" style="193" customWidth="1"/>
    <col min="6927" max="6927" width="12.36328125" style="193" customWidth="1"/>
    <col min="6928" max="6928" width="5.54296875" style="193" customWidth="1"/>
    <col min="6929" max="6929" width="12.36328125" style="193" customWidth="1"/>
    <col min="6930" max="6930" width="5.54296875" style="193" customWidth="1"/>
    <col min="6931" max="6931" width="12.36328125" style="193" customWidth="1"/>
    <col min="6932" max="6932" width="5.54296875" style="193" customWidth="1"/>
    <col min="6933" max="6933" width="12.36328125" style="193" customWidth="1"/>
    <col min="6934" max="6934" width="5.54296875" style="193" customWidth="1"/>
    <col min="6935" max="6935" width="12.36328125" style="193" customWidth="1"/>
    <col min="6936" max="6936" width="5.54296875" style="193" customWidth="1"/>
    <col min="6937" max="6937" width="12.36328125" style="193" customWidth="1"/>
    <col min="6938" max="6938" width="5.54296875" style="193" customWidth="1"/>
    <col min="6939" max="6939" width="12.36328125" style="193" customWidth="1"/>
    <col min="6940" max="6940" width="5.54296875" style="193" customWidth="1"/>
    <col min="6941" max="6941" width="12.36328125" style="193" customWidth="1"/>
    <col min="6942" max="6942" width="5.54296875" style="193" customWidth="1"/>
    <col min="6943" max="6943" width="12.36328125" style="193" customWidth="1"/>
    <col min="6944" max="7168" width="9.81640625" style="193"/>
    <col min="7169" max="7169" width="11" style="193" customWidth="1"/>
    <col min="7170" max="7170" width="11.54296875" style="193" customWidth="1"/>
    <col min="7171" max="7171" width="5.54296875" style="193" customWidth="1"/>
    <col min="7172" max="7172" width="9.36328125" style="193" customWidth="1"/>
    <col min="7173" max="7173" width="5.54296875" style="193" customWidth="1"/>
    <col min="7174" max="7174" width="9.36328125" style="193" customWidth="1"/>
    <col min="7175" max="7175" width="5.54296875" style="193" customWidth="1"/>
    <col min="7176" max="7176" width="9.36328125" style="193" customWidth="1"/>
    <col min="7177" max="7177" width="8.453125" style="193" customWidth="1"/>
    <col min="7178" max="7178" width="10.453125" style="193" customWidth="1"/>
    <col min="7179" max="7179" width="10.36328125" style="193" customWidth="1"/>
    <col min="7180" max="7180" width="11.1796875" style="193" customWidth="1"/>
    <col min="7181" max="7181" width="5" style="193" customWidth="1"/>
    <col min="7182" max="7182" width="5.54296875" style="193" customWidth="1"/>
    <col min="7183" max="7183" width="12.36328125" style="193" customWidth="1"/>
    <col min="7184" max="7184" width="5.54296875" style="193" customWidth="1"/>
    <col min="7185" max="7185" width="12.36328125" style="193" customWidth="1"/>
    <col min="7186" max="7186" width="5.54296875" style="193" customWidth="1"/>
    <col min="7187" max="7187" width="12.36328125" style="193" customWidth="1"/>
    <col min="7188" max="7188" width="5.54296875" style="193" customWidth="1"/>
    <col min="7189" max="7189" width="12.36328125" style="193" customWidth="1"/>
    <col min="7190" max="7190" width="5.54296875" style="193" customWidth="1"/>
    <col min="7191" max="7191" width="12.36328125" style="193" customWidth="1"/>
    <col min="7192" max="7192" width="5.54296875" style="193" customWidth="1"/>
    <col min="7193" max="7193" width="12.36328125" style="193" customWidth="1"/>
    <col min="7194" max="7194" width="5.54296875" style="193" customWidth="1"/>
    <col min="7195" max="7195" width="12.36328125" style="193" customWidth="1"/>
    <col min="7196" max="7196" width="5.54296875" style="193" customWidth="1"/>
    <col min="7197" max="7197" width="12.36328125" style="193" customWidth="1"/>
    <col min="7198" max="7198" width="5.54296875" style="193" customWidth="1"/>
    <col min="7199" max="7199" width="12.36328125" style="193" customWidth="1"/>
    <col min="7200" max="7424" width="9.81640625" style="193"/>
    <col min="7425" max="7425" width="11" style="193" customWidth="1"/>
    <col min="7426" max="7426" width="11.54296875" style="193" customWidth="1"/>
    <col min="7427" max="7427" width="5.54296875" style="193" customWidth="1"/>
    <col min="7428" max="7428" width="9.36328125" style="193" customWidth="1"/>
    <col min="7429" max="7429" width="5.54296875" style="193" customWidth="1"/>
    <col min="7430" max="7430" width="9.36328125" style="193" customWidth="1"/>
    <col min="7431" max="7431" width="5.54296875" style="193" customWidth="1"/>
    <col min="7432" max="7432" width="9.36328125" style="193" customWidth="1"/>
    <col min="7433" max="7433" width="8.453125" style="193" customWidth="1"/>
    <col min="7434" max="7434" width="10.453125" style="193" customWidth="1"/>
    <col min="7435" max="7435" width="10.36328125" style="193" customWidth="1"/>
    <col min="7436" max="7436" width="11.1796875" style="193" customWidth="1"/>
    <col min="7437" max="7437" width="5" style="193" customWidth="1"/>
    <col min="7438" max="7438" width="5.54296875" style="193" customWidth="1"/>
    <col min="7439" max="7439" width="12.36328125" style="193" customWidth="1"/>
    <col min="7440" max="7440" width="5.54296875" style="193" customWidth="1"/>
    <col min="7441" max="7441" width="12.36328125" style="193" customWidth="1"/>
    <col min="7442" max="7442" width="5.54296875" style="193" customWidth="1"/>
    <col min="7443" max="7443" width="12.36328125" style="193" customWidth="1"/>
    <col min="7444" max="7444" width="5.54296875" style="193" customWidth="1"/>
    <col min="7445" max="7445" width="12.36328125" style="193" customWidth="1"/>
    <col min="7446" max="7446" width="5.54296875" style="193" customWidth="1"/>
    <col min="7447" max="7447" width="12.36328125" style="193" customWidth="1"/>
    <col min="7448" max="7448" width="5.54296875" style="193" customWidth="1"/>
    <col min="7449" max="7449" width="12.36328125" style="193" customWidth="1"/>
    <col min="7450" max="7450" width="5.54296875" style="193" customWidth="1"/>
    <col min="7451" max="7451" width="12.36328125" style="193" customWidth="1"/>
    <col min="7452" max="7452" width="5.54296875" style="193" customWidth="1"/>
    <col min="7453" max="7453" width="12.36328125" style="193" customWidth="1"/>
    <col min="7454" max="7454" width="5.54296875" style="193" customWidth="1"/>
    <col min="7455" max="7455" width="12.36328125" style="193" customWidth="1"/>
    <col min="7456" max="7680" width="9.81640625" style="193"/>
    <col min="7681" max="7681" width="11" style="193" customWidth="1"/>
    <col min="7682" max="7682" width="11.54296875" style="193" customWidth="1"/>
    <col min="7683" max="7683" width="5.54296875" style="193" customWidth="1"/>
    <col min="7684" max="7684" width="9.36328125" style="193" customWidth="1"/>
    <col min="7685" max="7685" width="5.54296875" style="193" customWidth="1"/>
    <col min="7686" max="7686" width="9.36328125" style="193" customWidth="1"/>
    <col min="7687" max="7687" width="5.54296875" style="193" customWidth="1"/>
    <col min="7688" max="7688" width="9.36328125" style="193" customWidth="1"/>
    <col min="7689" max="7689" width="8.453125" style="193" customWidth="1"/>
    <col min="7690" max="7690" width="10.453125" style="193" customWidth="1"/>
    <col min="7691" max="7691" width="10.36328125" style="193" customWidth="1"/>
    <col min="7692" max="7692" width="11.1796875" style="193" customWidth="1"/>
    <col min="7693" max="7693" width="5" style="193" customWidth="1"/>
    <col min="7694" max="7694" width="5.54296875" style="193" customWidth="1"/>
    <col min="7695" max="7695" width="12.36328125" style="193" customWidth="1"/>
    <col min="7696" max="7696" width="5.54296875" style="193" customWidth="1"/>
    <col min="7697" max="7697" width="12.36328125" style="193" customWidth="1"/>
    <col min="7698" max="7698" width="5.54296875" style="193" customWidth="1"/>
    <col min="7699" max="7699" width="12.36328125" style="193" customWidth="1"/>
    <col min="7700" max="7700" width="5.54296875" style="193" customWidth="1"/>
    <col min="7701" max="7701" width="12.36328125" style="193" customWidth="1"/>
    <col min="7702" max="7702" width="5.54296875" style="193" customWidth="1"/>
    <col min="7703" max="7703" width="12.36328125" style="193" customWidth="1"/>
    <col min="7704" max="7704" width="5.54296875" style="193" customWidth="1"/>
    <col min="7705" max="7705" width="12.36328125" style="193" customWidth="1"/>
    <col min="7706" max="7706" width="5.54296875" style="193" customWidth="1"/>
    <col min="7707" max="7707" width="12.36328125" style="193" customWidth="1"/>
    <col min="7708" max="7708" width="5.54296875" style="193" customWidth="1"/>
    <col min="7709" max="7709" width="12.36328125" style="193" customWidth="1"/>
    <col min="7710" max="7710" width="5.54296875" style="193" customWidth="1"/>
    <col min="7711" max="7711" width="12.36328125" style="193" customWidth="1"/>
    <col min="7712" max="7936" width="9.81640625" style="193"/>
    <col min="7937" max="7937" width="11" style="193" customWidth="1"/>
    <col min="7938" max="7938" width="11.54296875" style="193" customWidth="1"/>
    <col min="7939" max="7939" width="5.54296875" style="193" customWidth="1"/>
    <col min="7940" max="7940" width="9.36328125" style="193" customWidth="1"/>
    <col min="7941" max="7941" width="5.54296875" style="193" customWidth="1"/>
    <col min="7942" max="7942" width="9.36328125" style="193" customWidth="1"/>
    <col min="7943" max="7943" width="5.54296875" style="193" customWidth="1"/>
    <col min="7944" max="7944" width="9.36328125" style="193" customWidth="1"/>
    <col min="7945" max="7945" width="8.453125" style="193" customWidth="1"/>
    <col min="7946" max="7946" width="10.453125" style="193" customWidth="1"/>
    <col min="7947" max="7947" width="10.36328125" style="193" customWidth="1"/>
    <col min="7948" max="7948" width="11.1796875" style="193" customWidth="1"/>
    <col min="7949" max="7949" width="5" style="193" customWidth="1"/>
    <col min="7950" max="7950" width="5.54296875" style="193" customWidth="1"/>
    <col min="7951" max="7951" width="12.36328125" style="193" customWidth="1"/>
    <col min="7952" max="7952" width="5.54296875" style="193" customWidth="1"/>
    <col min="7953" max="7953" width="12.36328125" style="193" customWidth="1"/>
    <col min="7954" max="7954" width="5.54296875" style="193" customWidth="1"/>
    <col min="7955" max="7955" width="12.36328125" style="193" customWidth="1"/>
    <col min="7956" max="7956" width="5.54296875" style="193" customWidth="1"/>
    <col min="7957" max="7957" width="12.36328125" style="193" customWidth="1"/>
    <col min="7958" max="7958" width="5.54296875" style="193" customWidth="1"/>
    <col min="7959" max="7959" width="12.36328125" style="193" customWidth="1"/>
    <col min="7960" max="7960" width="5.54296875" style="193" customWidth="1"/>
    <col min="7961" max="7961" width="12.36328125" style="193" customWidth="1"/>
    <col min="7962" max="7962" width="5.54296875" style="193" customWidth="1"/>
    <col min="7963" max="7963" width="12.36328125" style="193" customWidth="1"/>
    <col min="7964" max="7964" width="5.54296875" style="193" customWidth="1"/>
    <col min="7965" max="7965" width="12.36328125" style="193" customWidth="1"/>
    <col min="7966" max="7966" width="5.54296875" style="193" customWidth="1"/>
    <col min="7967" max="7967" width="12.36328125" style="193" customWidth="1"/>
    <col min="7968" max="8192" width="9.81640625" style="193"/>
    <col min="8193" max="8193" width="11" style="193" customWidth="1"/>
    <col min="8194" max="8194" width="11.54296875" style="193" customWidth="1"/>
    <col min="8195" max="8195" width="5.54296875" style="193" customWidth="1"/>
    <col min="8196" max="8196" width="9.36328125" style="193" customWidth="1"/>
    <col min="8197" max="8197" width="5.54296875" style="193" customWidth="1"/>
    <col min="8198" max="8198" width="9.36328125" style="193" customWidth="1"/>
    <col min="8199" max="8199" width="5.54296875" style="193" customWidth="1"/>
    <col min="8200" max="8200" width="9.36328125" style="193" customWidth="1"/>
    <col min="8201" max="8201" width="8.453125" style="193" customWidth="1"/>
    <col min="8202" max="8202" width="10.453125" style="193" customWidth="1"/>
    <col min="8203" max="8203" width="10.36328125" style="193" customWidth="1"/>
    <col min="8204" max="8204" width="11.1796875" style="193" customWidth="1"/>
    <col min="8205" max="8205" width="5" style="193" customWidth="1"/>
    <col min="8206" max="8206" width="5.54296875" style="193" customWidth="1"/>
    <col min="8207" max="8207" width="12.36328125" style="193" customWidth="1"/>
    <col min="8208" max="8208" width="5.54296875" style="193" customWidth="1"/>
    <col min="8209" max="8209" width="12.36328125" style="193" customWidth="1"/>
    <col min="8210" max="8210" width="5.54296875" style="193" customWidth="1"/>
    <col min="8211" max="8211" width="12.36328125" style="193" customWidth="1"/>
    <col min="8212" max="8212" width="5.54296875" style="193" customWidth="1"/>
    <col min="8213" max="8213" width="12.36328125" style="193" customWidth="1"/>
    <col min="8214" max="8214" width="5.54296875" style="193" customWidth="1"/>
    <col min="8215" max="8215" width="12.36328125" style="193" customWidth="1"/>
    <col min="8216" max="8216" width="5.54296875" style="193" customWidth="1"/>
    <col min="8217" max="8217" width="12.36328125" style="193" customWidth="1"/>
    <col min="8218" max="8218" width="5.54296875" style="193" customWidth="1"/>
    <col min="8219" max="8219" width="12.36328125" style="193" customWidth="1"/>
    <col min="8220" max="8220" width="5.54296875" style="193" customWidth="1"/>
    <col min="8221" max="8221" width="12.36328125" style="193" customWidth="1"/>
    <col min="8222" max="8222" width="5.54296875" style="193" customWidth="1"/>
    <col min="8223" max="8223" width="12.36328125" style="193" customWidth="1"/>
    <col min="8224" max="8448" width="9.81640625" style="193"/>
    <col min="8449" max="8449" width="11" style="193" customWidth="1"/>
    <col min="8450" max="8450" width="11.54296875" style="193" customWidth="1"/>
    <col min="8451" max="8451" width="5.54296875" style="193" customWidth="1"/>
    <col min="8452" max="8452" width="9.36328125" style="193" customWidth="1"/>
    <col min="8453" max="8453" width="5.54296875" style="193" customWidth="1"/>
    <col min="8454" max="8454" width="9.36328125" style="193" customWidth="1"/>
    <col min="8455" max="8455" width="5.54296875" style="193" customWidth="1"/>
    <col min="8456" max="8456" width="9.36328125" style="193" customWidth="1"/>
    <col min="8457" max="8457" width="8.453125" style="193" customWidth="1"/>
    <col min="8458" max="8458" width="10.453125" style="193" customWidth="1"/>
    <col min="8459" max="8459" width="10.36328125" style="193" customWidth="1"/>
    <col min="8460" max="8460" width="11.1796875" style="193" customWidth="1"/>
    <col min="8461" max="8461" width="5" style="193" customWidth="1"/>
    <col min="8462" max="8462" width="5.54296875" style="193" customWidth="1"/>
    <col min="8463" max="8463" width="12.36328125" style="193" customWidth="1"/>
    <col min="8464" max="8464" width="5.54296875" style="193" customWidth="1"/>
    <col min="8465" max="8465" width="12.36328125" style="193" customWidth="1"/>
    <col min="8466" max="8466" width="5.54296875" style="193" customWidth="1"/>
    <col min="8467" max="8467" width="12.36328125" style="193" customWidth="1"/>
    <col min="8468" max="8468" width="5.54296875" style="193" customWidth="1"/>
    <col min="8469" max="8469" width="12.36328125" style="193" customWidth="1"/>
    <col min="8470" max="8470" width="5.54296875" style="193" customWidth="1"/>
    <col min="8471" max="8471" width="12.36328125" style="193" customWidth="1"/>
    <col min="8472" max="8472" width="5.54296875" style="193" customWidth="1"/>
    <col min="8473" max="8473" width="12.36328125" style="193" customWidth="1"/>
    <col min="8474" max="8474" width="5.54296875" style="193" customWidth="1"/>
    <col min="8475" max="8475" width="12.36328125" style="193" customWidth="1"/>
    <col min="8476" max="8476" width="5.54296875" style="193" customWidth="1"/>
    <col min="8477" max="8477" width="12.36328125" style="193" customWidth="1"/>
    <col min="8478" max="8478" width="5.54296875" style="193" customWidth="1"/>
    <col min="8479" max="8479" width="12.36328125" style="193" customWidth="1"/>
    <col min="8480" max="8704" width="9.81640625" style="193"/>
    <col min="8705" max="8705" width="11" style="193" customWidth="1"/>
    <col min="8706" max="8706" width="11.54296875" style="193" customWidth="1"/>
    <col min="8707" max="8707" width="5.54296875" style="193" customWidth="1"/>
    <col min="8708" max="8708" width="9.36328125" style="193" customWidth="1"/>
    <col min="8709" max="8709" width="5.54296875" style="193" customWidth="1"/>
    <col min="8710" max="8710" width="9.36328125" style="193" customWidth="1"/>
    <col min="8711" max="8711" width="5.54296875" style="193" customWidth="1"/>
    <col min="8712" max="8712" width="9.36328125" style="193" customWidth="1"/>
    <col min="8713" max="8713" width="8.453125" style="193" customWidth="1"/>
    <col min="8714" max="8714" width="10.453125" style="193" customWidth="1"/>
    <col min="8715" max="8715" width="10.36328125" style="193" customWidth="1"/>
    <col min="8716" max="8716" width="11.1796875" style="193" customWidth="1"/>
    <col min="8717" max="8717" width="5" style="193" customWidth="1"/>
    <col min="8718" max="8718" width="5.54296875" style="193" customWidth="1"/>
    <col min="8719" max="8719" width="12.36328125" style="193" customWidth="1"/>
    <col min="8720" max="8720" width="5.54296875" style="193" customWidth="1"/>
    <col min="8721" max="8721" width="12.36328125" style="193" customWidth="1"/>
    <col min="8722" max="8722" width="5.54296875" style="193" customWidth="1"/>
    <col min="8723" max="8723" width="12.36328125" style="193" customWidth="1"/>
    <col min="8724" max="8724" width="5.54296875" style="193" customWidth="1"/>
    <col min="8725" max="8725" width="12.36328125" style="193" customWidth="1"/>
    <col min="8726" max="8726" width="5.54296875" style="193" customWidth="1"/>
    <col min="8727" max="8727" width="12.36328125" style="193" customWidth="1"/>
    <col min="8728" max="8728" width="5.54296875" style="193" customWidth="1"/>
    <col min="8729" max="8729" width="12.36328125" style="193" customWidth="1"/>
    <col min="8730" max="8730" width="5.54296875" style="193" customWidth="1"/>
    <col min="8731" max="8731" width="12.36328125" style="193" customWidth="1"/>
    <col min="8732" max="8732" width="5.54296875" style="193" customWidth="1"/>
    <col min="8733" max="8733" width="12.36328125" style="193" customWidth="1"/>
    <col min="8734" max="8734" width="5.54296875" style="193" customWidth="1"/>
    <col min="8735" max="8735" width="12.36328125" style="193" customWidth="1"/>
    <col min="8736" max="8960" width="9.81640625" style="193"/>
    <col min="8961" max="8961" width="11" style="193" customWidth="1"/>
    <col min="8962" max="8962" width="11.54296875" style="193" customWidth="1"/>
    <col min="8963" max="8963" width="5.54296875" style="193" customWidth="1"/>
    <col min="8964" max="8964" width="9.36328125" style="193" customWidth="1"/>
    <col min="8965" max="8965" width="5.54296875" style="193" customWidth="1"/>
    <col min="8966" max="8966" width="9.36328125" style="193" customWidth="1"/>
    <col min="8967" max="8967" width="5.54296875" style="193" customWidth="1"/>
    <col min="8968" max="8968" width="9.36328125" style="193" customWidth="1"/>
    <col min="8969" max="8969" width="8.453125" style="193" customWidth="1"/>
    <col min="8970" max="8970" width="10.453125" style="193" customWidth="1"/>
    <col min="8971" max="8971" width="10.36328125" style="193" customWidth="1"/>
    <col min="8972" max="8972" width="11.1796875" style="193" customWidth="1"/>
    <col min="8973" max="8973" width="5" style="193" customWidth="1"/>
    <col min="8974" max="8974" width="5.54296875" style="193" customWidth="1"/>
    <col min="8975" max="8975" width="12.36328125" style="193" customWidth="1"/>
    <col min="8976" max="8976" width="5.54296875" style="193" customWidth="1"/>
    <col min="8977" max="8977" width="12.36328125" style="193" customWidth="1"/>
    <col min="8978" max="8978" width="5.54296875" style="193" customWidth="1"/>
    <col min="8979" max="8979" width="12.36328125" style="193" customWidth="1"/>
    <col min="8980" max="8980" width="5.54296875" style="193" customWidth="1"/>
    <col min="8981" max="8981" width="12.36328125" style="193" customWidth="1"/>
    <col min="8982" max="8982" width="5.54296875" style="193" customWidth="1"/>
    <col min="8983" max="8983" width="12.36328125" style="193" customWidth="1"/>
    <col min="8984" max="8984" width="5.54296875" style="193" customWidth="1"/>
    <col min="8985" max="8985" width="12.36328125" style="193" customWidth="1"/>
    <col min="8986" max="8986" width="5.54296875" style="193" customWidth="1"/>
    <col min="8987" max="8987" width="12.36328125" style="193" customWidth="1"/>
    <col min="8988" max="8988" width="5.54296875" style="193" customWidth="1"/>
    <col min="8989" max="8989" width="12.36328125" style="193" customWidth="1"/>
    <col min="8990" max="8990" width="5.54296875" style="193" customWidth="1"/>
    <col min="8991" max="8991" width="12.36328125" style="193" customWidth="1"/>
    <col min="8992" max="9216" width="9.81640625" style="193"/>
    <col min="9217" max="9217" width="11" style="193" customWidth="1"/>
    <col min="9218" max="9218" width="11.54296875" style="193" customWidth="1"/>
    <col min="9219" max="9219" width="5.54296875" style="193" customWidth="1"/>
    <col min="9220" max="9220" width="9.36328125" style="193" customWidth="1"/>
    <col min="9221" max="9221" width="5.54296875" style="193" customWidth="1"/>
    <col min="9222" max="9222" width="9.36328125" style="193" customWidth="1"/>
    <col min="9223" max="9223" width="5.54296875" style="193" customWidth="1"/>
    <col min="9224" max="9224" width="9.36328125" style="193" customWidth="1"/>
    <col min="9225" max="9225" width="8.453125" style="193" customWidth="1"/>
    <col min="9226" max="9226" width="10.453125" style="193" customWidth="1"/>
    <col min="9227" max="9227" width="10.36328125" style="193" customWidth="1"/>
    <col min="9228" max="9228" width="11.1796875" style="193" customWidth="1"/>
    <col min="9229" max="9229" width="5" style="193" customWidth="1"/>
    <col min="9230" max="9230" width="5.54296875" style="193" customWidth="1"/>
    <col min="9231" max="9231" width="12.36328125" style="193" customWidth="1"/>
    <col min="9232" max="9232" width="5.54296875" style="193" customWidth="1"/>
    <col min="9233" max="9233" width="12.36328125" style="193" customWidth="1"/>
    <col min="9234" max="9234" width="5.54296875" style="193" customWidth="1"/>
    <col min="9235" max="9235" width="12.36328125" style="193" customWidth="1"/>
    <col min="9236" max="9236" width="5.54296875" style="193" customWidth="1"/>
    <col min="9237" max="9237" width="12.36328125" style="193" customWidth="1"/>
    <col min="9238" max="9238" width="5.54296875" style="193" customWidth="1"/>
    <col min="9239" max="9239" width="12.36328125" style="193" customWidth="1"/>
    <col min="9240" max="9240" width="5.54296875" style="193" customWidth="1"/>
    <col min="9241" max="9241" width="12.36328125" style="193" customWidth="1"/>
    <col min="9242" max="9242" width="5.54296875" style="193" customWidth="1"/>
    <col min="9243" max="9243" width="12.36328125" style="193" customWidth="1"/>
    <col min="9244" max="9244" width="5.54296875" style="193" customWidth="1"/>
    <col min="9245" max="9245" width="12.36328125" style="193" customWidth="1"/>
    <col min="9246" max="9246" width="5.54296875" style="193" customWidth="1"/>
    <col min="9247" max="9247" width="12.36328125" style="193" customWidth="1"/>
    <col min="9248" max="9472" width="9.81640625" style="193"/>
    <col min="9473" max="9473" width="11" style="193" customWidth="1"/>
    <col min="9474" max="9474" width="11.54296875" style="193" customWidth="1"/>
    <col min="9475" max="9475" width="5.54296875" style="193" customWidth="1"/>
    <col min="9476" max="9476" width="9.36328125" style="193" customWidth="1"/>
    <col min="9477" max="9477" width="5.54296875" style="193" customWidth="1"/>
    <col min="9478" max="9478" width="9.36328125" style="193" customWidth="1"/>
    <col min="9479" max="9479" width="5.54296875" style="193" customWidth="1"/>
    <col min="9480" max="9480" width="9.36328125" style="193" customWidth="1"/>
    <col min="9481" max="9481" width="8.453125" style="193" customWidth="1"/>
    <col min="9482" max="9482" width="10.453125" style="193" customWidth="1"/>
    <col min="9483" max="9483" width="10.36328125" style="193" customWidth="1"/>
    <col min="9484" max="9484" width="11.1796875" style="193" customWidth="1"/>
    <col min="9485" max="9485" width="5" style="193" customWidth="1"/>
    <col min="9486" max="9486" width="5.54296875" style="193" customWidth="1"/>
    <col min="9487" max="9487" width="12.36328125" style="193" customWidth="1"/>
    <col min="9488" max="9488" width="5.54296875" style="193" customWidth="1"/>
    <col min="9489" max="9489" width="12.36328125" style="193" customWidth="1"/>
    <col min="9490" max="9490" width="5.54296875" style="193" customWidth="1"/>
    <col min="9491" max="9491" width="12.36328125" style="193" customWidth="1"/>
    <col min="9492" max="9492" width="5.54296875" style="193" customWidth="1"/>
    <col min="9493" max="9493" width="12.36328125" style="193" customWidth="1"/>
    <col min="9494" max="9494" width="5.54296875" style="193" customWidth="1"/>
    <col min="9495" max="9495" width="12.36328125" style="193" customWidth="1"/>
    <col min="9496" max="9496" width="5.54296875" style="193" customWidth="1"/>
    <col min="9497" max="9497" width="12.36328125" style="193" customWidth="1"/>
    <col min="9498" max="9498" width="5.54296875" style="193" customWidth="1"/>
    <col min="9499" max="9499" width="12.36328125" style="193" customWidth="1"/>
    <col min="9500" max="9500" width="5.54296875" style="193" customWidth="1"/>
    <col min="9501" max="9501" width="12.36328125" style="193" customWidth="1"/>
    <col min="9502" max="9502" width="5.54296875" style="193" customWidth="1"/>
    <col min="9503" max="9503" width="12.36328125" style="193" customWidth="1"/>
    <col min="9504" max="9728" width="9.81640625" style="193"/>
    <col min="9729" max="9729" width="11" style="193" customWidth="1"/>
    <col min="9730" max="9730" width="11.54296875" style="193" customWidth="1"/>
    <col min="9731" max="9731" width="5.54296875" style="193" customWidth="1"/>
    <col min="9732" max="9732" width="9.36328125" style="193" customWidth="1"/>
    <col min="9733" max="9733" width="5.54296875" style="193" customWidth="1"/>
    <col min="9734" max="9734" width="9.36328125" style="193" customWidth="1"/>
    <col min="9735" max="9735" width="5.54296875" style="193" customWidth="1"/>
    <col min="9736" max="9736" width="9.36328125" style="193" customWidth="1"/>
    <col min="9737" max="9737" width="8.453125" style="193" customWidth="1"/>
    <col min="9738" max="9738" width="10.453125" style="193" customWidth="1"/>
    <col min="9739" max="9739" width="10.36328125" style="193" customWidth="1"/>
    <col min="9740" max="9740" width="11.1796875" style="193" customWidth="1"/>
    <col min="9741" max="9741" width="5" style="193" customWidth="1"/>
    <col min="9742" max="9742" width="5.54296875" style="193" customWidth="1"/>
    <col min="9743" max="9743" width="12.36328125" style="193" customWidth="1"/>
    <col min="9744" max="9744" width="5.54296875" style="193" customWidth="1"/>
    <col min="9745" max="9745" width="12.36328125" style="193" customWidth="1"/>
    <col min="9746" max="9746" width="5.54296875" style="193" customWidth="1"/>
    <col min="9747" max="9747" width="12.36328125" style="193" customWidth="1"/>
    <col min="9748" max="9748" width="5.54296875" style="193" customWidth="1"/>
    <col min="9749" max="9749" width="12.36328125" style="193" customWidth="1"/>
    <col min="9750" max="9750" width="5.54296875" style="193" customWidth="1"/>
    <col min="9751" max="9751" width="12.36328125" style="193" customWidth="1"/>
    <col min="9752" max="9752" width="5.54296875" style="193" customWidth="1"/>
    <col min="9753" max="9753" width="12.36328125" style="193" customWidth="1"/>
    <col min="9754" max="9754" width="5.54296875" style="193" customWidth="1"/>
    <col min="9755" max="9755" width="12.36328125" style="193" customWidth="1"/>
    <col min="9756" max="9756" width="5.54296875" style="193" customWidth="1"/>
    <col min="9757" max="9757" width="12.36328125" style="193" customWidth="1"/>
    <col min="9758" max="9758" width="5.54296875" style="193" customWidth="1"/>
    <col min="9759" max="9759" width="12.36328125" style="193" customWidth="1"/>
    <col min="9760" max="9984" width="9.81640625" style="193"/>
    <col min="9985" max="9985" width="11" style="193" customWidth="1"/>
    <col min="9986" max="9986" width="11.54296875" style="193" customWidth="1"/>
    <col min="9987" max="9987" width="5.54296875" style="193" customWidth="1"/>
    <col min="9988" max="9988" width="9.36328125" style="193" customWidth="1"/>
    <col min="9989" max="9989" width="5.54296875" style="193" customWidth="1"/>
    <col min="9990" max="9990" width="9.36328125" style="193" customWidth="1"/>
    <col min="9991" max="9991" width="5.54296875" style="193" customWidth="1"/>
    <col min="9992" max="9992" width="9.36328125" style="193" customWidth="1"/>
    <col min="9993" max="9993" width="8.453125" style="193" customWidth="1"/>
    <col min="9994" max="9994" width="10.453125" style="193" customWidth="1"/>
    <col min="9995" max="9995" width="10.36328125" style="193" customWidth="1"/>
    <col min="9996" max="9996" width="11.1796875" style="193" customWidth="1"/>
    <col min="9997" max="9997" width="5" style="193" customWidth="1"/>
    <col min="9998" max="9998" width="5.54296875" style="193" customWidth="1"/>
    <col min="9999" max="9999" width="12.36328125" style="193" customWidth="1"/>
    <col min="10000" max="10000" width="5.54296875" style="193" customWidth="1"/>
    <col min="10001" max="10001" width="12.36328125" style="193" customWidth="1"/>
    <col min="10002" max="10002" width="5.54296875" style="193" customWidth="1"/>
    <col min="10003" max="10003" width="12.36328125" style="193" customWidth="1"/>
    <col min="10004" max="10004" width="5.54296875" style="193" customWidth="1"/>
    <col min="10005" max="10005" width="12.36328125" style="193" customWidth="1"/>
    <col min="10006" max="10006" width="5.54296875" style="193" customWidth="1"/>
    <col min="10007" max="10007" width="12.36328125" style="193" customWidth="1"/>
    <col min="10008" max="10008" width="5.54296875" style="193" customWidth="1"/>
    <col min="10009" max="10009" width="12.36328125" style="193" customWidth="1"/>
    <col min="10010" max="10010" width="5.54296875" style="193" customWidth="1"/>
    <col min="10011" max="10011" width="12.36328125" style="193" customWidth="1"/>
    <col min="10012" max="10012" width="5.54296875" style="193" customWidth="1"/>
    <col min="10013" max="10013" width="12.36328125" style="193" customWidth="1"/>
    <col min="10014" max="10014" width="5.54296875" style="193" customWidth="1"/>
    <col min="10015" max="10015" width="12.36328125" style="193" customWidth="1"/>
    <col min="10016" max="10240" width="9.81640625" style="193"/>
    <col min="10241" max="10241" width="11" style="193" customWidth="1"/>
    <col min="10242" max="10242" width="11.54296875" style="193" customWidth="1"/>
    <col min="10243" max="10243" width="5.54296875" style="193" customWidth="1"/>
    <col min="10244" max="10244" width="9.36328125" style="193" customWidth="1"/>
    <col min="10245" max="10245" width="5.54296875" style="193" customWidth="1"/>
    <col min="10246" max="10246" width="9.36328125" style="193" customWidth="1"/>
    <col min="10247" max="10247" width="5.54296875" style="193" customWidth="1"/>
    <col min="10248" max="10248" width="9.36328125" style="193" customWidth="1"/>
    <col min="10249" max="10249" width="8.453125" style="193" customWidth="1"/>
    <col min="10250" max="10250" width="10.453125" style="193" customWidth="1"/>
    <col min="10251" max="10251" width="10.36328125" style="193" customWidth="1"/>
    <col min="10252" max="10252" width="11.1796875" style="193" customWidth="1"/>
    <col min="10253" max="10253" width="5" style="193" customWidth="1"/>
    <col min="10254" max="10254" width="5.54296875" style="193" customWidth="1"/>
    <col min="10255" max="10255" width="12.36328125" style="193" customWidth="1"/>
    <col min="10256" max="10256" width="5.54296875" style="193" customWidth="1"/>
    <col min="10257" max="10257" width="12.36328125" style="193" customWidth="1"/>
    <col min="10258" max="10258" width="5.54296875" style="193" customWidth="1"/>
    <col min="10259" max="10259" width="12.36328125" style="193" customWidth="1"/>
    <col min="10260" max="10260" width="5.54296875" style="193" customWidth="1"/>
    <col min="10261" max="10261" width="12.36328125" style="193" customWidth="1"/>
    <col min="10262" max="10262" width="5.54296875" style="193" customWidth="1"/>
    <col min="10263" max="10263" width="12.36328125" style="193" customWidth="1"/>
    <col min="10264" max="10264" width="5.54296875" style="193" customWidth="1"/>
    <col min="10265" max="10265" width="12.36328125" style="193" customWidth="1"/>
    <col min="10266" max="10266" width="5.54296875" style="193" customWidth="1"/>
    <col min="10267" max="10267" width="12.36328125" style="193" customWidth="1"/>
    <col min="10268" max="10268" width="5.54296875" style="193" customWidth="1"/>
    <col min="10269" max="10269" width="12.36328125" style="193" customWidth="1"/>
    <col min="10270" max="10270" width="5.54296875" style="193" customWidth="1"/>
    <col min="10271" max="10271" width="12.36328125" style="193" customWidth="1"/>
    <col min="10272" max="10496" width="9.81640625" style="193"/>
    <col min="10497" max="10497" width="11" style="193" customWidth="1"/>
    <col min="10498" max="10498" width="11.54296875" style="193" customWidth="1"/>
    <col min="10499" max="10499" width="5.54296875" style="193" customWidth="1"/>
    <col min="10500" max="10500" width="9.36328125" style="193" customWidth="1"/>
    <col min="10501" max="10501" width="5.54296875" style="193" customWidth="1"/>
    <col min="10502" max="10502" width="9.36328125" style="193" customWidth="1"/>
    <col min="10503" max="10503" width="5.54296875" style="193" customWidth="1"/>
    <col min="10504" max="10504" width="9.36328125" style="193" customWidth="1"/>
    <col min="10505" max="10505" width="8.453125" style="193" customWidth="1"/>
    <col min="10506" max="10506" width="10.453125" style="193" customWidth="1"/>
    <col min="10507" max="10507" width="10.36328125" style="193" customWidth="1"/>
    <col min="10508" max="10508" width="11.1796875" style="193" customWidth="1"/>
    <col min="10509" max="10509" width="5" style="193" customWidth="1"/>
    <col min="10510" max="10510" width="5.54296875" style="193" customWidth="1"/>
    <col min="10511" max="10511" width="12.36328125" style="193" customWidth="1"/>
    <col min="10512" max="10512" width="5.54296875" style="193" customWidth="1"/>
    <col min="10513" max="10513" width="12.36328125" style="193" customWidth="1"/>
    <col min="10514" max="10514" width="5.54296875" style="193" customWidth="1"/>
    <col min="10515" max="10515" width="12.36328125" style="193" customWidth="1"/>
    <col min="10516" max="10516" width="5.54296875" style="193" customWidth="1"/>
    <col min="10517" max="10517" width="12.36328125" style="193" customWidth="1"/>
    <col min="10518" max="10518" width="5.54296875" style="193" customWidth="1"/>
    <col min="10519" max="10519" width="12.36328125" style="193" customWidth="1"/>
    <col min="10520" max="10520" width="5.54296875" style="193" customWidth="1"/>
    <col min="10521" max="10521" width="12.36328125" style="193" customWidth="1"/>
    <col min="10522" max="10522" width="5.54296875" style="193" customWidth="1"/>
    <col min="10523" max="10523" width="12.36328125" style="193" customWidth="1"/>
    <col min="10524" max="10524" width="5.54296875" style="193" customWidth="1"/>
    <col min="10525" max="10525" width="12.36328125" style="193" customWidth="1"/>
    <col min="10526" max="10526" width="5.54296875" style="193" customWidth="1"/>
    <col min="10527" max="10527" width="12.36328125" style="193" customWidth="1"/>
    <col min="10528" max="10752" width="9.81640625" style="193"/>
    <col min="10753" max="10753" width="11" style="193" customWidth="1"/>
    <col min="10754" max="10754" width="11.54296875" style="193" customWidth="1"/>
    <col min="10755" max="10755" width="5.54296875" style="193" customWidth="1"/>
    <col min="10756" max="10756" width="9.36328125" style="193" customWidth="1"/>
    <col min="10757" max="10757" width="5.54296875" style="193" customWidth="1"/>
    <col min="10758" max="10758" width="9.36328125" style="193" customWidth="1"/>
    <col min="10759" max="10759" width="5.54296875" style="193" customWidth="1"/>
    <col min="10760" max="10760" width="9.36328125" style="193" customWidth="1"/>
    <col min="10761" max="10761" width="8.453125" style="193" customWidth="1"/>
    <col min="10762" max="10762" width="10.453125" style="193" customWidth="1"/>
    <col min="10763" max="10763" width="10.36328125" style="193" customWidth="1"/>
    <col min="10764" max="10764" width="11.1796875" style="193" customWidth="1"/>
    <col min="10765" max="10765" width="5" style="193" customWidth="1"/>
    <col min="10766" max="10766" width="5.54296875" style="193" customWidth="1"/>
    <col min="10767" max="10767" width="12.36328125" style="193" customWidth="1"/>
    <col min="10768" max="10768" width="5.54296875" style="193" customWidth="1"/>
    <col min="10769" max="10769" width="12.36328125" style="193" customWidth="1"/>
    <col min="10770" max="10770" width="5.54296875" style="193" customWidth="1"/>
    <col min="10771" max="10771" width="12.36328125" style="193" customWidth="1"/>
    <col min="10772" max="10772" width="5.54296875" style="193" customWidth="1"/>
    <col min="10773" max="10773" width="12.36328125" style="193" customWidth="1"/>
    <col min="10774" max="10774" width="5.54296875" style="193" customWidth="1"/>
    <col min="10775" max="10775" width="12.36328125" style="193" customWidth="1"/>
    <col min="10776" max="10776" width="5.54296875" style="193" customWidth="1"/>
    <col min="10777" max="10777" width="12.36328125" style="193" customWidth="1"/>
    <col min="10778" max="10778" width="5.54296875" style="193" customWidth="1"/>
    <col min="10779" max="10779" width="12.36328125" style="193" customWidth="1"/>
    <col min="10780" max="10780" width="5.54296875" style="193" customWidth="1"/>
    <col min="10781" max="10781" width="12.36328125" style="193" customWidth="1"/>
    <col min="10782" max="10782" width="5.54296875" style="193" customWidth="1"/>
    <col min="10783" max="10783" width="12.36328125" style="193" customWidth="1"/>
    <col min="10784" max="11008" width="9.81640625" style="193"/>
    <col min="11009" max="11009" width="11" style="193" customWidth="1"/>
    <col min="11010" max="11010" width="11.54296875" style="193" customWidth="1"/>
    <col min="11011" max="11011" width="5.54296875" style="193" customWidth="1"/>
    <col min="11012" max="11012" width="9.36328125" style="193" customWidth="1"/>
    <col min="11013" max="11013" width="5.54296875" style="193" customWidth="1"/>
    <col min="11014" max="11014" width="9.36328125" style="193" customWidth="1"/>
    <col min="11015" max="11015" width="5.54296875" style="193" customWidth="1"/>
    <col min="11016" max="11016" width="9.36328125" style="193" customWidth="1"/>
    <col min="11017" max="11017" width="8.453125" style="193" customWidth="1"/>
    <col min="11018" max="11018" width="10.453125" style="193" customWidth="1"/>
    <col min="11019" max="11019" width="10.36328125" style="193" customWidth="1"/>
    <col min="11020" max="11020" width="11.1796875" style="193" customWidth="1"/>
    <col min="11021" max="11021" width="5" style="193" customWidth="1"/>
    <col min="11022" max="11022" width="5.54296875" style="193" customWidth="1"/>
    <col min="11023" max="11023" width="12.36328125" style="193" customWidth="1"/>
    <col min="11024" max="11024" width="5.54296875" style="193" customWidth="1"/>
    <col min="11025" max="11025" width="12.36328125" style="193" customWidth="1"/>
    <col min="11026" max="11026" width="5.54296875" style="193" customWidth="1"/>
    <col min="11027" max="11027" width="12.36328125" style="193" customWidth="1"/>
    <col min="11028" max="11028" width="5.54296875" style="193" customWidth="1"/>
    <col min="11029" max="11029" width="12.36328125" style="193" customWidth="1"/>
    <col min="11030" max="11030" width="5.54296875" style="193" customWidth="1"/>
    <col min="11031" max="11031" width="12.36328125" style="193" customWidth="1"/>
    <col min="11032" max="11032" width="5.54296875" style="193" customWidth="1"/>
    <col min="11033" max="11033" width="12.36328125" style="193" customWidth="1"/>
    <col min="11034" max="11034" width="5.54296875" style="193" customWidth="1"/>
    <col min="11035" max="11035" width="12.36328125" style="193" customWidth="1"/>
    <col min="11036" max="11036" width="5.54296875" style="193" customWidth="1"/>
    <col min="11037" max="11037" width="12.36328125" style="193" customWidth="1"/>
    <col min="11038" max="11038" width="5.54296875" style="193" customWidth="1"/>
    <col min="11039" max="11039" width="12.36328125" style="193" customWidth="1"/>
    <col min="11040" max="11264" width="9.81640625" style="193"/>
    <col min="11265" max="11265" width="11" style="193" customWidth="1"/>
    <col min="11266" max="11266" width="11.54296875" style="193" customWidth="1"/>
    <col min="11267" max="11267" width="5.54296875" style="193" customWidth="1"/>
    <col min="11268" max="11268" width="9.36328125" style="193" customWidth="1"/>
    <col min="11269" max="11269" width="5.54296875" style="193" customWidth="1"/>
    <col min="11270" max="11270" width="9.36328125" style="193" customWidth="1"/>
    <col min="11271" max="11271" width="5.54296875" style="193" customWidth="1"/>
    <col min="11272" max="11272" width="9.36328125" style="193" customWidth="1"/>
    <col min="11273" max="11273" width="8.453125" style="193" customWidth="1"/>
    <col min="11274" max="11274" width="10.453125" style="193" customWidth="1"/>
    <col min="11275" max="11275" width="10.36328125" style="193" customWidth="1"/>
    <col min="11276" max="11276" width="11.1796875" style="193" customWidth="1"/>
    <col min="11277" max="11277" width="5" style="193" customWidth="1"/>
    <col min="11278" max="11278" width="5.54296875" style="193" customWidth="1"/>
    <col min="11279" max="11279" width="12.36328125" style="193" customWidth="1"/>
    <col min="11280" max="11280" width="5.54296875" style="193" customWidth="1"/>
    <col min="11281" max="11281" width="12.36328125" style="193" customWidth="1"/>
    <col min="11282" max="11282" width="5.54296875" style="193" customWidth="1"/>
    <col min="11283" max="11283" width="12.36328125" style="193" customWidth="1"/>
    <col min="11284" max="11284" width="5.54296875" style="193" customWidth="1"/>
    <col min="11285" max="11285" width="12.36328125" style="193" customWidth="1"/>
    <col min="11286" max="11286" width="5.54296875" style="193" customWidth="1"/>
    <col min="11287" max="11287" width="12.36328125" style="193" customWidth="1"/>
    <col min="11288" max="11288" width="5.54296875" style="193" customWidth="1"/>
    <col min="11289" max="11289" width="12.36328125" style="193" customWidth="1"/>
    <col min="11290" max="11290" width="5.54296875" style="193" customWidth="1"/>
    <col min="11291" max="11291" width="12.36328125" style="193" customWidth="1"/>
    <col min="11292" max="11292" width="5.54296875" style="193" customWidth="1"/>
    <col min="11293" max="11293" width="12.36328125" style="193" customWidth="1"/>
    <col min="11294" max="11294" width="5.54296875" style="193" customWidth="1"/>
    <col min="11295" max="11295" width="12.36328125" style="193" customWidth="1"/>
    <col min="11296" max="11520" width="9.81640625" style="193"/>
    <col min="11521" max="11521" width="11" style="193" customWidth="1"/>
    <col min="11522" max="11522" width="11.54296875" style="193" customWidth="1"/>
    <col min="11523" max="11523" width="5.54296875" style="193" customWidth="1"/>
    <col min="11524" max="11524" width="9.36328125" style="193" customWidth="1"/>
    <col min="11525" max="11525" width="5.54296875" style="193" customWidth="1"/>
    <col min="11526" max="11526" width="9.36328125" style="193" customWidth="1"/>
    <col min="11527" max="11527" width="5.54296875" style="193" customWidth="1"/>
    <col min="11528" max="11528" width="9.36328125" style="193" customWidth="1"/>
    <col min="11529" max="11529" width="8.453125" style="193" customWidth="1"/>
    <col min="11530" max="11530" width="10.453125" style="193" customWidth="1"/>
    <col min="11531" max="11531" width="10.36328125" style="193" customWidth="1"/>
    <col min="11532" max="11532" width="11.1796875" style="193" customWidth="1"/>
    <col min="11533" max="11533" width="5" style="193" customWidth="1"/>
    <col min="11534" max="11534" width="5.54296875" style="193" customWidth="1"/>
    <col min="11535" max="11535" width="12.36328125" style="193" customWidth="1"/>
    <col min="11536" max="11536" width="5.54296875" style="193" customWidth="1"/>
    <col min="11537" max="11537" width="12.36328125" style="193" customWidth="1"/>
    <col min="11538" max="11538" width="5.54296875" style="193" customWidth="1"/>
    <col min="11539" max="11539" width="12.36328125" style="193" customWidth="1"/>
    <col min="11540" max="11540" width="5.54296875" style="193" customWidth="1"/>
    <col min="11541" max="11541" width="12.36328125" style="193" customWidth="1"/>
    <col min="11542" max="11542" width="5.54296875" style="193" customWidth="1"/>
    <col min="11543" max="11543" width="12.36328125" style="193" customWidth="1"/>
    <col min="11544" max="11544" width="5.54296875" style="193" customWidth="1"/>
    <col min="11545" max="11545" width="12.36328125" style="193" customWidth="1"/>
    <col min="11546" max="11546" width="5.54296875" style="193" customWidth="1"/>
    <col min="11547" max="11547" width="12.36328125" style="193" customWidth="1"/>
    <col min="11548" max="11548" width="5.54296875" style="193" customWidth="1"/>
    <col min="11549" max="11549" width="12.36328125" style="193" customWidth="1"/>
    <col min="11550" max="11550" width="5.54296875" style="193" customWidth="1"/>
    <col min="11551" max="11551" width="12.36328125" style="193" customWidth="1"/>
    <col min="11552" max="11776" width="9.81640625" style="193"/>
    <col min="11777" max="11777" width="11" style="193" customWidth="1"/>
    <col min="11778" max="11778" width="11.54296875" style="193" customWidth="1"/>
    <col min="11779" max="11779" width="5.54296875" style="193" customWidth="1"/>
    <col min="11780" max="11780" width="9.36328125" style="193" customWidth="1"/>
    <col min="11781" max="11781" width="5.54296875" style="193" customWidth="1"/>
    <col min="11782" max="11782" width="9.36328125" style="193" customWidth="1"/>
    <col min="11783" max="11783" width="5.54296875" style="193" customWidth="1"/>
    <col min="11784" max="11784" width="9.36328125" style="193" customWidth="1"/>
    <col min="11785" max="11785" width="8.453125" style="193" customWidth="1"/>
    <col min="11786" max="11786" width="10.453125" style="193" customWidth="1"/>
    <col min="11787" max="11787" width="10.36328125" style="193" customWidth="1"/>
    <col min="11788" max="11788" width="11.1796875" style="193" customWidth="1"/>
    <col min="11789" max="11789" width="5" style="193" customWidth="1"/>
    <col min="11790" max="11790" width="5.54296875" style="193" customWidth="1"/>
    <col min="11791" max="11791" width="12.36328125" style="193" customWidth="1"/>
    <col min="11792" max="11792" width="5.54296875" style="193" customWidth="1"/>
    <col min="11793" max="11793" width="12.36328125" style="193" customWidth="1"/>
    <col min="11794" max="11794" width="5.54296875" style="193" customWidth="1"/>
    <col min="11795" max="11795" width="12.36328125" style="193" customWidth="1"/>
    <col min="11796" max="11796" width="5.54296875" style="193" customWidth="1"/>
    <col min="11797" max="11797" width="12.36328125" style="193" customWidth="1"/>
    <col min="11798" max="11798" width="5.54296875" style="193" customWidth="1"/>
    <col min="11799" max="11799" width="12.36328125" style="193" customWidth="1"/>
    <col min="11800" max="11800" width="5.54296875" style="193" customWidth="1"/>
    <col min="11801" max="11801" width="12.36328125" style="193" customWidth="1"/>
    <col min="11802" max="11802" width="5.54296875" style="193" customWidth="1"/>
    <col min="11803" max="11803" width="12.36328125" style="193" customWidth="1"/>
    <col min="11804" max="11804" width="5.54296875" style="193" customWidth="1"/>
    <col min="11805" max="11805" width="12.36328125" style="193" customWidth="1"/>
    <col min="11806" max="11806" width="5.54296875" style="193" customWidth="1"/>
    <col min="11807" max="11807" width="12.36328125" style="193" customWidth="1"/>
    <col min="11808" max="12032" width="9.81640625" style="193"/>
    <col min="12033" max="12033" width="11" style="193" customWidth="1"/>
    <col min="12034" max="12034" width="11.54296875" style="193" customWidth="1"/>
    <col min="12035" max="12035" width="5.54296875" style="193" customWidth="1"/>
    <col min="12036" max="12036" width="9.36328125" style="193" customWidth="1"/>
    <col min="12037" max="12037" width="5.54296875" style="193" customWidth="1"/>
    <col min="12038" max="12038" width="9.36328125" style="193" customWidth="1"/>
    <col min="12039" max="12039" width="5.54296875" style="193" customWidth="1"/>
    <col min="12040" max="12040" width="9.36328125" style="193" customWidth="1"/>
    <col min="12041" max="12041" width="8.453125" style="193" customWidth="1"/>
    <col min="12042" max="12042" width="10.453125" style="193" customWidth="1"/>
    <col min="12043" max="12043" width="10.36328125" style="193" customWidth="1"/>
    <col min="12044" max="12044" width="11.1796875" style="193" customWidth="1"/>
    <col min="12045" max="12045" width="5" style="193" customWidth="1"/>
    <col min="12046" max="12046" width="5.54296875" style="193" customWidth="1"/>
    <col min="12047" max="12047" width="12.36328125" style="193" customWidth="1"/>
    <col min="12048" max="12048" width="5.54296875" style="193" customWidth="1"/>
    <col min="12049" max="12049" width="12.36328125" style="193" customWidth="1"/>
    <col min="12050" max="12050" width="5.54296875" style="193" customWidth="1"/>
    <col min="12051" max="12051" width="12.36328125" style="193" customWidth="1"/>
    <col min="12052" max="12052" width="5.54296875" style="193" customWidth="1"/>
    <col min="12053" max="12053" width="12.36328125" style="193" customWidth="1"/>
    <col min="12054" max="12054" width="5.54296875" style="193" customWidth="1"/>
    <col min="12055" max="12055" width="12.36328125" style="193" customWidth="1"/>
    <col min="12056" max="12056" width="5.54296875" style="193" customWidth="1"/>
    <col min="12057" max="12057" width="12.36328125" style="193" customWidth="1"/>
    <col min="12058" max="12058" width="5.54296875" style="193" customWidth="1"/>
    <col min="12059" max="12059" width="12.36328125" style="193" customWidth="1"/>
    <col min="12060" max="12060" width="5.54296875" style="193" customWidth="1"/>
    <col min="12061" max="12061" width="12.36328125" style="193" customWidth="1"/>
    <col min="12062" max="12062" width="5.54296875" style="193" customWidth="1"/>
    <col min="12063" max="12063" width="12.36328125" style="193" customWidth="1"/>
    <col min="12064" max="12288" width="9.81640625" style="193"/>
    <col min="12289" max="12289" width="11" style="193" customWidth="1"/>
    <col min="12290" max="12290" width="11.54296875" style="193" customWidth="1"/>
    <col min="12291" max="12291" width="5.54296875" style="193" customWidth="1"/>
    <col min="12292" max="12292" width="9.36328125" style="193" customWidth="1"/>
    <col min="12293" max="12293" width="5.54296875" style="193" customWidth="1"/>
    <col min="12294" max="12294" width="9.36328125" style="193" customWidth="1"/>
    <col min="12295" max="12295" width="5.54296875" style="193" customWidth="1"/>
    <col min="12296" max="12296" width="9.36328125" style="193" customWidth="1"/>
    <col min="12297" max="12297" width="8.453125" style="193" customWidth="1"/>
    <col min="12298" max="12298" width="10.453125" style="193" customWidth="1"/>
    <col min="12299" max="12299" width="10.36328125" style="193" customWidth="1"/>
    <col min="12300" max="12300" width="11.1796875" style="193" customWidth="1"/>
    <col min="12301" max="12301" width="5" style="193" customWidth="1"/>
    <col min="12302" max="12302" width="5.54296875" style="193" customWidth="1"/>
    <col min="12303" max="12303" width="12.36328125" style="193" customWidth="1"/>
    <col min="12304" max="12304" width="5.54296875" style="193" customWidth="1"/>
    <col min="12305" max="12305" width="12.36328125" style="193" customWidth="1"/>
    <col min="12306" max="12306" width="5.54296875" style="193" customWidth="1"/>
    <col min="12307" max="12307" width="12.36328125" style="193" customWidth="1"/>
    <col min="12308" max="12308" width="5.54296875" style="193" customWidth="1"/>
    <col min="12309" max="12309" width="12.36328125" style="193" customWidth="1"/>
    <col min="12310" max="12310" width="5.54296875" style="193" customWidth="1"/>
    <col min="12311" max="12311" width="12.36328125" style="193" customWidth="1"/>
    <col min="12312" max="12312" width="5.54296875" style="193" customWidth="1"/>
    <col min="12313" max="12313" width="12.36328125" style="193" customWidth="1"/>
    <col min="12314" max="12314" width="5.54296875" style="193" customWidth="1"/>
    <col min="12315" max="12315" width="12.36328125" style="193" customWidth="1"/>
    <col min="12316" max="12316" width="5.54296875" style="193" customWidth="1"/>
    <col min="12317" max="12317" width="12.36328125" style="193" customWidth="1"/>
    <col min="12318" max="12318" width="5.54296875" style="193" customWidth="1"/>
    <col min="12319" max="12319" width="12.36328125" style="193" customWidth="1"/>
    <col min="12320" max="12544" width="9.81640625" style="193"/>
    <col min="12545" max="12545" width="11" style="193" customWidth="1"/>
    <col min="12546" max="12546" width="11.54296875" style="193" customWidth="1"/>
    <col min="12547" max="12547" width="5.54296875" style="193" customWidth="1"/>
    <col min="12548" max="12548" width="9.36328125" style="193" customWidth="1"/>
    <col min="12549" max="12549" width="5.54296875" style="193" customWidth="1"/>
    <col min="12550" max="12550" width="9.36328125" style="193" customWidth="1"/>
    <col min="12551" max="12551" width="5.54296875" style="193" customWidth="1"/>
    <col min="12552" max="12552" width="9.36328125" style="193" customWidth="1"/>
    <col min="12553" max="12553" width="8.453125" style="193" customWidth="1"/>
    <col min="12554" max="12554" width="10.453125" style="193" customWidth="1"/>
    <col min="12555" max="12555" width="10.36328125" style="193" customWidth="1"/>
    <col min="12556" max="12556" width="11.1796875" style="193" customWidth="1"/>
    <col min="12557" max="12557" width="5" style="193" customWidth="1"/>
    <col min="12558" max="12558" width="5.54296875" style="193" customWidth="1"/>
    <col min="12559" max="12559" width="12.36328125" style="193" customWidth="1"/>
    <col min="12560" max="12560" width="5.54296875" style="193" customWidth="1"/>
    <col min="12561" max="12561" width="12.36328125" style="193" customWidth="1"/>
    <col min="12562" max="12562" width="5.54296875" style="193" customWidth="1"/>
    <col min="12563" max="12563" width="12.36328125" style="193" customWidth="1"/>
    <col min="12564" max="12564" width="5.54296875" style="193" customWidth="1"/>
    <col min="12565" max="12565" width="12.36328125" style="193" customWidth="1"/>
    <col min="12566" max="12566" width="5.54296875" style="193" customWidth="1"/>
    <col min="12567" max="12567" width="12.36328125" style="193" customWidth="1"/>
    <col min="12568" max="12568" width="5.54296875" style="193" customWidth="1"/>
    <col min="12569" max="12569" width="12.36328125" style="193" customWidth="1"/>
    <col min="12570" max="12570" width="5.54296875" style="193" customWidth="1"/>
    <col min="12571" max="12571" width="12.36328125" style="193" customWidth="1"/>
    <col min="12572" max="12572" width="5.54296875" style="193" customWidth="1"/>
    <col min="12573" max="12573" width="12.36328125" style="193" customWidth="1"/>
    <col min="12574" max="12574" width="5.54296875" style="193" customWidth="1"/>
    <col min="12575" max="12575" width="12.36328125" style="193" customWidth="1"/>
    <col min="12576" max="12800" width="9.81640625" style="193"/>
    <col min="12801" max="12801" width="11" style="193" customWidth="1"/>
    <col min="12802" max="12802" width="11.54296875" style="193" customWidth="1"/>
    <col min="12803" max="12803" width="5.54296875" style="193" customWidth="1"/>
    <col min="12804" max="12804" width="9.36328125" style="193" customWidth="1"/>
    <col min="12805" max="12805" width="5.54296875" style="193" customWidth="1"/>
    <col min="12806" max="12806" width="9.36328125" style="193" customWidth="1"/>
    <col min="12807" max="12807" width="5.54296875" style="193" customWidth="1"/>
    <col min="12808" max="12808" width="9.36328125" style="193" customWidth="1"/>
    <col min="12809" max="12809" width="8.453125" style="193" customWidth="1"/>
    <col min="12810" max="12810" width="10.453125" style="193" customWidth="1"/>
    <col min="12811" max="12811" width="10.36328125" style="193" customWidth="1"/>
    <col min="12812" max="12812" width="11.1796875" style="193" customWidth="1"/>
    <col min="12813" max="12813" width="5" style="193" customWidth="1"/>
    <col min="12814" max="12814" width="5.54296875" style="193" customWidth="1"/>
    <col min="12815" max="12815" width="12.36328125" style="193" customWidth="1"/>
    <col min="12816" max="12816" width="5.54296875" style="193" customWidth="1"/>
    <col min="12817" max="12817" width="12.36328125" style="193" customWidth="1"/>
    <col min="12818" max="12818" width="5.54296875" style="193" customWidth="1"/>
    <col min="12819" max="12819" width="12.36328125" style="193" customWidth="1"/>
    <col min="12820" max="12820" width="5.54296875" style="193" customWidth="1"/>
    <col min="12821" max="12821" width="12.36328125" style="193" customWidth="1"/>
    <col min="12822" max="12822" width="5.54296875" style="193" customWidth="1"/>
    <col min="12823" max="12823" width="12.36328125" style="193" customWidth="1"/>
    <col min="12824" max="12824" width="5.54296875" style="193" customWidth="1"/>
    <col min="12825" max="12825" width="12.36328125" style="193" customWidth="1"/>
    <col min="12826" max="12826" width="5.54296875" style="193" customWidth="1"/>
    <col min="12827" max="12827" width="12.36328125" style="193" customWidth="1"/>
    <col min="12828" max="12828" width="5.54296875" style="193" customWidth="1"/>
    <col min="12829" max="12829" width="12.36328125" style="193" customWidth="1"/>
    <col min="12830" max="12830" width="5.54296875" style="193" customWidth="1"/>
    <col min="12831" max="12831" width="12.36328125" style="193" customWidth="1"/>
    <col min="12832" max="13056" width="9.81640625" style="193"/>
    <col min="13057" max="13057" width="11" style="193" customWidth="1"/>
    <col min="13058" max="13058" width="11.54296875" style="193" customWidth="1"/>
    <col min="13059" max="13059" width="5.54296875" style="193" customWidth="1"/>
    <col min="13060" max="13060" width="9.36328125" style="193" customWidth="1"/>
    <col min="13061" max="13061" width="5.54296875" style="193" customWidth="1"/>
    <col min="13062" max="13062" width="9.36328125" style="193" customWidth="1"/>
    <col min="13063" max="13063" width="5.54296875" style="193" customWidth="1"/>
    <col min="13064" max="13064" width="9.36328125" style="193" customWidth="1"/>
    <col min="13065" max="13065" width="8.453125" style="193" customWidth="1"/>
    <col min="13066" max="13066" width="10.453125" style="193" customWidth="1"/>
    <col min="13067" max="13067" width="10.36328125" style="193" customWidth="1"/>
    <col min="13068" max="13068" width="11.1796875" style="193" customWidth="1"/>
    <col min="13069" max="13069" width="5" style="193" customWidth="1"/>
    <col min="13070" max="13070" width="5.54296875" style="193" customWidth="1"/>
    <col min="13071" max="13071" width="12.36328125" style="193" customWidth="1"/>
    <col min="13072" max="13072" width="5.54296875" style="193" customWidth="1"/>
    <col min="13073" max="13073" width="12.36328125" style="193" customWidth="1"/>
    <col min="13074" max="13074" width="5.54296875" style="193" customWidth="1"/>
    <col min="13075" max="13075" width="12.36328125" style="193" customWidth="1"/>
    <col min="13076" max="13076" width="5.54296875" style="193" customWidth="1"/>
    <col min="13077" max="13077" width="12.36328125" style="193" customWidth="1"/>
    <col min="13078" max="13078" width="5.54296875" style="193" customWidth="1"/>
    <col min="13079" max="13079" width="12.36328125" style="193" customWidth="1"/>
    <col min="13080" max="13080" width="5.54296875" style="193" customWidth="1"/>
    <col min="13081" max="13081" width="12.36328125" style="193" customWidth="1"/>
    <col min="13082" max="13082" width="5.54296875" style="193" customWidth="1"/>
    <col min="13083" max="13083" width="12.36328125" style="193" customWidth="1"/>
    <col min="13084" max="13084" width="5.54296875" style="193" customWidth="1"/>
    <col min="13085" max="13085" width="12.36328125" style="193" customWidth="1"/>
    <col min="13086" max="13086" width="5.54296875" style="193" customWidth="1"/>
    <col min="13087" max="13087" width="12.36328125" style="193" customWidth="1"/>
    <col min="13088" max="13312" width="9.81640625" style="193"/>
    <col min="13313" max="13313" width="11" style="193" customWidth="1"/>
    <col min="13314" max="13314" width="11.54296875" style="193" customWidth="1"/>
    <col min="13315" max="13315" width="5.54296875" style="193" customWidth="1"/>
    <col min="13316" max="13316" width="9.36328125" style="193" customWidth="1"/>
    <col min="13317" max="13317" width="5.54296875" style="193" customWidth="1"/>
    <col min="13318" max="13318" width="9.36328125" style="193" customWidth="1"/>
    <col min="13319" max="13319" width="5.54296875" style="193" customWidth="1"/>
    <col min="13320" max="13320" width="9.36328125" style="193" customWidth="1"/>
    <col min="13321" max="13321" width="8.453125" style="193" customWidth="1"/>
    <col min="13322" max="13322" width="10.453125" style="193" customWidth="1"/>
    <col min="13323" max="13323" width="10.36328125" style="193" customWidth="1"/>
    <col min="13324" max="13324" width="11.1796875" style="193" customWidth="1"/>
    <col min="13325" max="13325" width="5" style="193" customWidth="1"/>
    <col min="13326" max="13326" width="5.54296875" style="193" customWidth="1"/>
    <col min="13327" max="13327" width="12.36328125" style="193" customWidth="1"/>
    <col min="13328" max="13328" width="5.54296875" style="193" customWidth="1"/>
    <col min="13329" max="13329" width="12.36328125" style="193" customWidth="1"/>
    <col min="13330" max="13330" width="5.54296875" style="193" customWidth="1"/>
    <col min="13331" max="13331" width="12.36328125" style="193" customWidth="1"/>
    <col min="13332" max="13332" width="5.54296875" style="193" customWidth="1"/>
    <col min="13333" max="13333" width="12.36328125" style="193" customWidth="1"/>
    <col min="13334" max="13334" width="5.54296875" style="193" customWidth="1"/>
    <col min="13335" max="13335" width="12.36328125" style="193" customWidth="1"/>
    <col min="13336" max="13336" width="5.54296875" style="193" customWidth="1"/>
    <col min="13337" max="13337" width="12.36328125" style="193" customWidth="1"/>
    <col min="13338" max="13338" width="5.54296875" style="193" customWidth="1"/>
    <col min="13339" max="13339" width="12.36328125" style="193" customWidth="1"/>
    <col min="13340" max="13340" width="5.54296875" style="193" customWidth="1"/>
    <col min="13341" max="13341" width="12.36328125" style="193" customWidth="1"/>
    <col min="13342" max="13342" width="5.54296875" style="193" customWidth="1"/>
    <col min="13343" max="13343" width="12.36328125" style="193" customWidth="1"/>
    <col min="13344" max="13568" width="9.81640625" style="193"/>
    <col min="13569" max="13569" width="11" style="193" customWidth="1"/>
    <col min="13570" max="13570" width="11.54296875" style="193" customWidth="1"/>
    <col min="13571" max="13571" width="5.54296875" style="193" customWidth="1"/>
    <col min="13572" max="13572" width="9.36328125" style="193" customWidth="1"/>
    <col min="13573" max="13573" width="5.54296875" style="193" customWidth="1"/>
    <col min="13574" max="13574" width="9.36328125" style="193" customWidth="1"/>
    <col min="13575" max="13575" width="5.54296875" style="193" customWidth="1"/>
    <col min="13576" max="13576" width="9.36328125" style="193" customWidth="1"/>
    <col min="13577" max="13577" width="8.453125" style="193" customWidth="1"/>
    <col min="13578" max="13578" width="10.453125" style="193" customWidth="1"/>
    <col min="13579" max="13579" width="10.36328125" style="193" customWidth="1"/>
    <col min="13580" max="13580" width="11.1796875" style="193" customWidth="1"/>
    <col min="13581" max="13581" width="5" style="193" customWidth="1"/>
    <col min="13582" max="13582" width="5.54296875" style="193" customWidth="1"/>
    <col min="13583" max="13583" width="12.36328125" style="193" customWidth="1"/>
    <col min="13584" max="13584" width="5.54296875" style="193" customWidth="1"/>
    <col min="13585" max="13585" width="12.36328125" style="193" customWidth="1"/>
    <col min="13586" max="13586" width="5.54296875" style="193" customWidth="1"/>
    <col min="13587" max="13587" width="12.36328125" style="193" customWidth="1"/>
    <col min="13588" max="13588" width="5.54296875" style="193" customWidth="1"/>
    <col min="13589" max="13589" width="12.36328125" style="193" customWidth="1"/>
    <col min="13590" max="13590" width="5.54296875" style="193" customWidth="1"/>
    <col min="13591" max="13591" width="12.36328125" style="193" customWidth="1"/>
    <col min="13592" max="13592" width="5.54296875" style="193" customWidth="1"/>
    <col min="13593" max="13593" width="12.36328125" style="193" customWidth="1"/>
    <col min="13594" max="13594" width="5.54296875" style="193" customWidth="1"/>
    <col min="13595" max="13595" width="12.36328125" style="193" customWidth="1"/>
    <col min="13596" max="13596" width="5.54296875" style="193" customWidth="1"/>
    <col min="13597" max="13597" width="12.36328125" style="193" customWidth="1"/>
    <col min="13598" max="13598" width="5.54296875" style="193" customWidth="1"/>
    <col min="13599" max="13599" width="12.36328125" style="193" customWidth="1"/>
    <col min="13600" max="13824" width="9.81640625" style="193"/>
    <col min="13825" max="13825" width="11" style="193" customWidth="1"/>
    <col min="13826" max="13826" width="11.54296875" style="193" customWidth="1"/>
    <col min="13827" max="13827" width="5.54296875" style="193" customWidth="1"/>
    <col min="13828" max="13828" width="9.36328125" style="193" customWidth="1"/>
    <col min="13829" max="13829" width="5.54296875" style="193" customWidth="1"/>
    <col min="13830" max="13830" width="9.36328125" style="193" customWidth="1"/>
    <col min="13831" max="13831" width="5.54296875" style="193" customWidth="1"/>
    <col min="13832" max="13832" width="9.36328125" style="193" customWidth="1"/>
    <col min="13833" max="13833" width="8.453125" style="193" customWidth="1"/>
    <col min="13834" max="13834" width="10.453125" style="193" customWidth="1"/>
    <col min="13835" max="13835" width="10.36328125" style="193" customWidth="1"/>
    <col min="13836" max="13836" width="11.1796875" style="193" customWidth="1"/>
    <col min="13837" max="13837" width="5" style="193" customWidth="1"/>
    <col min="13838" max="13838" width="5.54296875" style="193" customWidth="1"/>
    <col min="13839" max="13839" width="12.36328125" style="193" customWidth="1"/>
    <col min="13840" max="13840" width="5.54296875" style="193" customWidth="1"/>
    <col min="13841" max="13841" width="12.36328125" style="193" customWidth="1"/>
    <col min="13842" max="13842" width="5.54296875" style="193" customWidth="1"/>
    <col min="13843" max="13843" width="12.36328125" style="193" customWidth="1"/>
    <col min="13844" max="13844" width="5.54296875" style="193" customWidth="1"/>
    <col min="13845" max="13845" width="12.36328125" style="193" customWidth="1"/>
    <col min="13846" max="13846" width="5.54296875" style="193" customWidth="1"/>
    <col min="13847" max="13847" width="12.36328125" style="193" customWidth="1"/>
    <col min="13848" max="13848" width="5.54296875" style="193" customWidth="1"/>
    <col min="13849" max="13849" width="12.36328125" style="193" customWidth="1"/>
    <col min="13850" max="13850" width="5.54296875" style="193" customWidth="1"/>
    <col min="13851" max="13851" width="12.36328125" style="193" customWidth="1"/>
    <col min="13852" max="13852" width="5.54296875" style="193" customWidth="1"/>
    <col min="13853" max="13853" width="12.36328125" style="193" customWidth="1"/>
    <col min="13854" max="13854" width="5.54296875" style="193" customWidth="1"/>
    <col min="13855" max="13855" width="12.36328125" style="193" customWidth="1"/>
    <col min="13856" max="14080" width="9.81640625" style="193"/>
    <col min="14081" max="14081" width="11" style="193" customWidth="1"/>
    <col min="14082" max="14082" width="11.54296875" style="193" customWidth="1"/>
    <col min="14083" max="14083" width="5.54296875" style="193" customWidth="1"/>
    <col min="14084" max="14084" width="9.36328125" style="193" customWidth="1"/>
    <col min="14085" max="14085" width="5.54296875" style="193" customWidth="1"/>
    <col min="14086" max="14086" width="9.36328125" style="193" customWidth="1"/>
    <col min="14087" max="14087" width="5.54296875" style="193" customWidth="1"/>
    <col min="14088" max="14088" width="9.36328125" style="193" customWidth="1"/>
    <col min="14089" max="14089" width="8.453125" style="193" customWidth="1"/>
    <col min="14090" max="14090" width="10.453125" style="193" customWidth="1"/>
    <col min="14091" max="14091" width="10.36328125" style="193" customWidth="1"/>
    <col min="14092" max="14092" width="11.1796875" style="193" customWidth="1"/>
    <col min="14093" max="14093" width="5" style="193" customWidth="1"/>
    <col min="14094" max="14094" width="5.54296875" style="193" customWidth="1"/>
    <col min="14095" max="14095" width="12.36328125" style="193" customWidth="1"/>
    <col min="14096" max="14096" width="5.54296875" style="193" customWidth="1"/>
    <col min="14097" max="14097" width="12.36328125" style="193" customWidth="1"/>
    <col min="14098" max="14098" width="5.54296875" style="193" customWidth="1"/>
    <col min="14099" max="14099" width="12.36328125" style="193" customWidth="1"/>
    <col min="14100" max="14100" width="5.54296875" style="193" customWidth="1"/>
    <col min="14101" max="14101" width="12.36328125" style="193" customWidth="1"/>
    <col min="14102" max="14102" width="5.54296875" style="193" customWidth="1"/>
    <col min="14103" max="14103" width="12.36328125" style="193" customWidth="1"/>
    <col min="14104" max="14104" width="5.54296875" style="193" customWidth="1"/>
    <col min="14105" max="14105" width="12.36328125" style="193" customWidth="1"/>
    <col min="14106" max="14106" width="5.54296875" style="193" customWidth="1"/>
    <col min="14107" max="14107" width="12.36328125" style="193" customWidth="1"/>
    <col min="14108" max="14108" width="5.54296875" style="193" customWidth="1"/>
    <col min="14109" max="14109" width="12.36328125" style="193" customWidth="1"/>
    <col min="14110" max="14110" width="5.54296875" style="193" customWidth="1"/>
    <col min="14111" max="14111" width="12.36328125" style="193" customWidth="1"/>
    <col min="14112" max="14336" width="9.81640625" style="193"/>
    <col min="14337" max="14337" width="11" style="193" customWidth="1"/>
    <col min="14338" max="14338" width="11.54296875" style="193" customWidth="1"/>
    <col min="14339" max="14339" width="5.54296875" style="193" customWidth="1"/>
    <col min="14340" max="14340" width="9.36328125" style="193" customWidth="1"/>
    <col min="14341" max="14341" width="5.54296875" style="193" customWidth="1"/>
    <col min="14342" max="14342" width="9.36328125" style="193" customWidth="1"/>
    <col min="14343" max="14343" width="5.54296875" style="193" customWidth="1"/>
    <col min="14344" max="14344" width="9.36328125" style="193" customWidth="1"/>
    <col min="14345" max="14345" width="8.453125" style="193" customWidth="1"/>
    <col min="14346" max="14346" width="10.453125" style="193" customWidth="1"/>
    <col min="14347" max="14347" width="10.36328125" style="193" customWidth="1"/>
    <col min="14348" max="14348" width="11.1796875" style="193" customWidth="1"/>
    <col min="14349" max="14349" width="5" style="193" customWidth="1"/>
    <col min="14350" max="14350" width="5.54296875" style="193" customWidth="1"/>
    <col min="14351" max="14351" width="12.36328125" style="193" customWidth="1"/>
    <col min="14352" max="14352" width="5.54296875" style="193" customWidth="1"/>
    <col min="14353" max="14353" width="12.36328125" style="193" customWidth="1"/>
    <col min="14354" max="14354" width="5.54296875" style="193" customWidth="1"/>
    <col min="14355" max="14355" width="12.36328125" style="193" customWidth="1"/>
    <col min="14356" max="14356" width="5.54296875" style="193" customWidth="1"/>
    <col min="14357" max="14357" width="12.36328125" style="193" customWidth="1"/>
    <col min="14358" max="14358" width="5.54296875" style="193" customWidth="1"/>
    <col min="14359" max="14359" width="12.36328125" style="193" customWidth="1"/>
    <col min="14360" max="14360" width="5.54296875" style="193" customWidth="1"/>
    <col min="14361" max="14361" width="12.36328125" style="193" customWidth="1"/>
    <col min="14362" max="14362" width="5.54296875" style="193" customWidth="1"/>
    <col min="14363" max="14363" width="12.36328125" style="193" customWidth="1"/>
    <col min="14364" max="14364" width="5.54296875" style="193" customWidth="1"/>
    <col min="14365" max="14365" width="12.36328125" style="193" customWidth="1"/>
    <col min="14366" max="14366" width="5.54296875" style="193" customWidth="1"/>
    <col min="14367" max="14367" width="12.36328125" style="193" customWidth="1"/>
    <col min="14368" max="14592" width="9.81640625" style="193"/>
    <col min="14593" max="14593" width="11" style="193" customWidth="1"/>
    <col min="14594" max="14594" width="11.54296875" style="193" customWidth="1"/>
    <col min="14595" max="14595" width="5.54296875" style="193" customWidth="1"/>
    <col min="14596" max="14596" width="9.36328125" style="193" customWidth="1"/>
    <col min="14597" max="14597" width="5.54296875" style="193" customWidth="1"/>
    <col min="14598" max="14598" width="9.36328125" style="193" customWidth="1"/>
    <col min="14599" max="14599" width="5.54296875" style="193" customWidth="1"/>
    <col min="14600" max="14600" width="9.36328125" style="193" customWidth="1"/>
    <col min="14601" max="14601" width="8.453125" style="193" customWidth="1"/>
    <col min="14602" max="14602" width="10.453125" style="193" customWidth="1"/>
    <col min="14603" max="14603" width="10.36328125" style="193" customWidth="1"/>
    <col min="14604" max="14604" width="11.1796875" style="193" customWidth="1"/>
    <col min="14605" max="14605" width="5" style="193" customWidth="1"/>
    <col min="14606" max="14606" width="5.54296875" style="193" customWidth="1"/>
    <col min="14607" max="14607" width="12.36328125" style="193" customWidth="1"/>
    <col min="14608" max="14608" width="5.54296875" style="193" customWidth="1"/>
    <col min="14609" max="14609" width="12.36328125" style="193" customWidth="1"/>
    <col min="14610" max="14610" width="5.54296875" style="193" customWidth="1"/>
    <col min="14611" max="14611" width="12.36328125" style="193" customWidth="1"/>
    <col min="14612" max="14612" width="5.54296875" style="193" customWidth="1"/>
    <col min="14613" max="14613" width="12.36328125" style="193" customWidth="1"/>
    <col min="14614" max="14614" width="5.54296875" style="193" customWidth="1"/>
    <col min="14615" max="14615" width="12.36328125" style="193" customWidth="1"/>
    <col min="14616" max="14616" width="5.54296875" style="193" customWidth="1"/>
    <col min="14617" max="14617" width="12.36328125" style="193" customWidth="1"/>
    <col min="14618" max="14618" width="5.54296875" style="193" customWidth="1"/>
    <col min="14619" max="14619" width="12.36328125" style="193" customWidth="1"/>
    <col min="14620" max="14620" width="5.54296875" style="193" customWidth="1"/>
    <col min="14621" max="14621" width="12.36328125" style="193" customWidth="1"/>
    <col min="14622" max="14622" width="5.54296875" style="193" customWidth="1"/>
    <col min="14623" max="14623" width="12.36328125" style="193" customWidth="1"/>
    <col min="14624" max="14848" width="9.81640625" style="193"/>
    <col min="14849" max="14849" width="11" style="193" customWidth="1"/>
    <col min="14850" max="14850" width="11.54296875" style="193" customWidth="1"/>
    <col min="14851" max="14851" width="5.54296875" style="193" customWidth="1"/>
    <col min="14852" max="14852" width="9.36328125" style="193" customWidth="1"/>
    <col min="14853" max="14853" width="5.54296875" style="193" customWidth="1"/>
    <col min="14854" max="14854" width="9.36328125" style="193" customWidth="1"/>
    <col min="14855" max="14855" width="5.54296875" style="193" customWidth="1"/>
    <col min="14856" max="14856" width="9.36328125" style="193" customWidth="1"/>
    <col min="14857" max="14857" width="8.453125" style="193" customWidth="1"/>
    <col min="14858" max="14858" width="10.453125" style="193" customWidth="1"/>
    <col min="14859" max="14859" width="10.36328125" style="193" customWidth="1"/>
    <col min="14860" max="14860" width="11.1796875" style="193" customWidth="1"/>
    <col min="14861" max="14861" width="5" style="193" customWidth="1"/>
    <col min="14862" max="14862" width="5.54296875" style="193" customWidth="1"/>
    <col min="14863" max="14863" width="12.36328125" style="193" customWidth="1"/>
    <col min="14864" max="14864" width="5.54296875" style="193" customWidth="1"/>
    <col min="14865" max="14865" width="12.36328125" style="193" customWidth="1"/>
    <col min="14866" max="14866" width="5.54296875" style="193" customWidth="1"/>
    <col min="14867" max="14867" width="12.36328125" style="193" customWidth="1"/>
    <col min="14868" max="14868" width="5.54296875" style="193" customWidth="1"/>
    <col min="14869" max="14869" width="12.36328125" style="193" customWidth="1"/>
    <col min="14870" max="14870" width="5.54296875" style="193" customWidth="1"/>
    <col min="14871" max="14871" width="12.36328125" style="193" customWidth="1"/>
    <col min="14872" max="14872" width="5.54296875" style="193" customWidth="1"/>
    <col min="14873" max="14873" width="12.36328125" style="193" customWidth="1"/>
    <col min="14874" max="14874" width="5.54296875" style="193" customWidth="1"/>
    <col min="14875" max="14875" width="12.36328125" style="193" customWidth="1"/>
    <col min="14876" max="14876" width="5.54296875" style="193" customWidth="1"/>
    <col min="14877" max="14877" width="12.36328125" style="193" customWidth="1"/>
    <col min="14878" max="14878" width="5.54296875" style="193" customWidth="1"/>
    <col min="14879" max="14879" width="12.36328125" style="193" customWidth="1"/>
    <col min="14880" max="15104" width="9.81640625" style="193"/>
    <col min="15105" max="15105" width="11" style="193" customWidth="1"/>
    <col min="15106" max="15106" width="11.54296875" style="193" customWidth="1"/>
    <col min="15107" max="15107" width="5.54296875" style="193" customWidth="1"/>
    <col min="15108" max="15108" width="9.36328125" style="193" customWidth="1"/>
    <col min="15109" max="15109" width="5.54296875" style="193" customWidth="1"/>
    <col min="15110" max="15110" width="9.36328125" style="193" customWidth="1"/>
    <col min="15111" max="15111" width="5.54296875" style="193" customWidth="1"/>
    <col min="15112" max="15112" width="9.36328125" style="193" customWidth="1"/>
    <col min="15113" max="15113" width="8.453125" style="193" customWidth="1"/>
    <col min="15114" max="15114" width="10.453125" style="193" customWidth="1"/>
    <col min="15115" max="15115" width="10.36328125" style="193" customWidth="1"/>
    <col min="15116" max="15116" width="11.1796875" style="193" customWidth="1"/>
    <col min="15117" max="15117" width="5" style="193" customWidth="1"/>
    <col min="15118" max="15118" width="5.54296875" style="193" customWidth="1"/>
    <col min="15119" max="15119" width="12.36328125" style="193" customWidth="1"/>
    <col min="15120" max="15120" width="5.54296875" style="193" customWidth="1"/>
    <col min="15121" max="15121" width="12.36328125" style="193" customWidth="1"/>
    <col min="15122" max="15122" width="5.54296875" style="193" customWidth="1"/>
    <col min="15123" max="15123" width="12.36328125" style="193" customWidth="1"/>
    <col min="15124" max="15124" width="5.54296875" style="193" customWidth="1"/>
    <col min="15125" max="15125" width="12.36328125" style="193" customWidth="1"/>
    <col min="15126" max="15126" width="5.54296875" style="193" customWidth="1"/>
    <col min="15127" max="15127" width="12.36328125" style="193" customWidth="1"/>
    <col min="15128" max="15128" width="5.54296875" style="193" customWidth="1"/>
    <col min="15129" max="15129" width="12.36328125" style="193" customWidth="1"/>
    <col min="15130" max="15130" width="5.54296875" style="193" customWidth="1"/>
    <col min="15131" max="15131" width="12.36328125" style="193" customWidth="1"/>
    <col min="15132" max="15132" width="5.54296875" style="193" customWidth="1"/>
    <col min="15133" max="15133" width="12.36328125" style="193" customWidth="1"/>
    <col min="15134" max="15134" width="5.54296875" style="193" customWidth="1"/>
    <col min="15135" max="15135" width="12.36328125" style="193" customWidth="1"/>
    <col min="15136" max="15360" width="9.81640625" style="193"/>
    <col min="15361" max="15361" width="11" style="193" customWidth="1"/>
    <col min="15362" max="15362" width="11.54296875" style="193" customWidth="1"/>
    <col min="15363" max="15363" width="5.54296875" style="193" customWidth="1"/>
    <col min="15364" max="15364" width="9.36328125" style="193" customWidth="1"/>
    <col min="15365" max="15365" width="5.54296875" style="193" customWidth="1"/>
    <col min="15366" max="15366" width="9.36328125" style="193" customWidth="1"/>
    <col min="15367" max="15367" width="5.54296875" style="193" customWidth="1"/>
    <col min="15368" max="15368" width="9.36328125" style="193" customWidth="1"/>
    <col min="15369" max="15369" width="8.453125" style="193" customWidth="1"/>
    <col min="15370" max="15370" width="10.453125" style="193" customWidth="1"/>
    <col min="15371" max="15371" width="10.36328125" style="193" customWidth="1"/>
    <col min="15372" max="15372" width="11.1796875" style="193" customWidth="1"/>
    <col min="15373" max="15373" width="5" style="193" customWidth="1"/>
    <col min="15374" max="15374" width="5.54296875" style="193" customWidth="1"/>
    <col min="15375" max="15375" width="12.36328125" style="193" customWidth="1"/>
    <col min="15376" max="15376" width="5.54296875" style="193" customWidth="1"/>
    <col min="15377" max="15377" width="12.36328125" style="193" customWidth="1"/>
    <col min="15378" max="15378" width="5.54296875" style="193" customWidth="1"/>
    <col min="15379" max="15379" width="12.36328125" style="193" customWidth="1"/>
    <col min="15380" max="15380" width="5.54296875" style="193" customWidth="1"/>
    <col min="15381" max="15381" width="12.36328125" style="193" customWidth="1"/>
    <col min="15382" max="15382" width="5.54296875" style="193" customWidth="1"/>
    <col min="15383" max="15383" width="12.36328125" style="193" customWidth="1"/>
    <col min="15384" max="15384" width="5.54296875" style="193" customWidth="1"/>
    <col min="15385" max="15385" width="12.36328125" style="193" customWidth="1"/>
    <col min="15386" max="15386" width="5.54296875" style="193" customWidth="1"/>
    <col min="15387" max="15387" width="12.36328125" style="193" customWidth="1"/>
    <col min="15388" max="15388" width="5.54296875" style="193" customWidth="1"/>
    <col min="15389" max="15389" width="12.36328125" style="193" customWidth="1"/>
    <col min="15390" max="15390" width="5.54296875" style="193" customWidth="1"/>
    <col min="15391" max="15391" width="12.36328125" style="193" customWidth="1"/>
    <col min="15392" max="15616" width="9.81640625" style="193"/>
    <col min="15617" max="15617" width="11" style="193" customWidth="1"/>
    <col min="15618" max="15618" width="11.54296875" style="193" customWidth="1"/>
    <col min="15619" max="15619" width="5.54296875" style="193" customWidth="1"/>
    <col min="15620" max="15620" width="9.36328125" style="193" customWidth="1"/>
    <col min="15621" max="15621" width="5.54296875" style="193" customWidth="1"/>
    <col min="15622" max="15622" width="9.36328125" style="193" customWidth="1"/>
    <col min="15623" max="15623" width="5.54296875" style="193" customWidth="1"/>
    <col min="15624" max="15624" width="9.36328125" style="193" customWidth="1"/>
    <col min="15625" max="15625" width="8.453125" style="193" customWidth="1"/>
    <col min="15626" max="15626" width="10.453125" style="193" customWidth="1"/>
    <col min="15627" max="15627" width="10.36328125" style="193" customWidth="1"/>
    <col min="15628" max="15628" width="11.1796875" style="193" customWidth="1"/>
    <col min="15629" max="15629" width="5" style="193" customWidth="1"/>
    <col min="15630" max="15630" width="5.54296875" style="193" customWidth="1"/>
    <col min="15631" max="15631" width="12.36328125" style="193" customWidth="1"/>
    <col min="15632" max="15632" width="5.54296875" style="193" customWidth="1"/>
    <col min="15633" max="15633" width="12.36328125" style="193" customWidth="1"/>
    <col min="15634" max="15634" width="5.54296875" style="193" customWidth="1"/>
    <col min="15635" max="15635" width="12.36328125" style="193" customWidth="1"/>
    <col min="15636" max="15636" width="5.54296875" style="193" customWidth="1"/>
    <col min="15637" max="15637" width="12.36328125" style="193" customWidth="1"/>
    <col min="15638" max="15638" width="5.54296875" style="193" customWidth="1"/>
    <col min="15639" max="15639" width="12.36328125" style="193" customWidth="1"/>
    <col min="15640" max="15640" width="5.54296875" style="193" customWidth="1"/>
    <col min="15641" max="15641" width="12.36328125" style="193" customWidth="1"/>
    <col min="15642" max="15642" width="5.54296875" style="193" customWidth="1"/>
    <col min="15643" max="15643" width="12.36328125" style="193" customWidth="1"/>
    <col min="15644" max="15644" width="5.54296875" style="193" customWidth="1"/>
    <col min="15645" max="15645" width="12.36328125" style="193" customWidth="1"/>
    <col min="15646" max="15646" width="5.54296875" style="193" customWidth="1"/>
    <col min="15647" max="15647" width="12.36328125" style="193" customWidth="1"/>
    <col min="15648" max="15872" width="9.81640625" style="193"/>
    <col min="15873" max="15873" width="11" style="193" customWidth="1"/>
    <col min="15874" max="15874" width="11.54296875" style="193" customWidth="1"/>
    <col min="15875" max="15875" width="5.54296875" style="193" customWidth="1"/>
    <col min="15876" max="15876" width="9.36328125" style="193" customWidth="1"/>
    <col min="15877" max="15877" width="5.54296875" style="193" customWidth="1"/>
    <col min="15878" max="15878" width="9.36328125" style="193" customWidth="1"/>
    <col min="15879" max="15879" width="5.54296875" style="193" customWidth="1"/>
    <col min="15880" max="15880" width="9.36328125" style="193" customWidth="1"/>
    <col min="15881" max="15881" width="8.453125" style="193" customWidth="1"/>
    <col min="15882" max="15882" width="10.453125" style="193" customWidth="1"/>
    <col min="15883" max="15883" width="10.36328125" style="193" customWidth="1"/>
    <col min="15884" max="15884" width="11.1796875" style="193" customWidth="1"/>
    <col min="15885" max="15885" width="5" style="193" customWidth="1"/>
    <col min="15886" max="15886" width="5.54296875" style="193" customWidth="1"/>
    <col min="15887" max="15887" width="12.36328125" style="193" customWidth="1"/>
    <col min="15888" max="15888" width="5.54296875" style="193" customWidth="1"/>
    <col min="15889" max="15889" width="12.36328125" style="193" customWidth="1"/>
    <col min="15890" max="15890" width="5.54296875" style="193" customWidth="1"/>
    <col min="15891" max="15891" width="12.36328125" style="193" customWidth="1"/>
    <col min="15892" max="15892" width="5.54296875" style="193" customWidth="1"/>
    <col min="15893" max="15893" width="12.36328125" style="193" customWidth="1"/>
    <col min="15894" max="15894" width="5.54296875" style="193" customWidth="1"/>
    <col min="15895" max="15895" width="12.36328125" style="193" customWidth="1"/>
    <col min="15896" max="15896" width="5.54296875" style="193" customWidth="1"/>
    <col min="15897" max="15897" width="12.36328125" style="193" customWidth="1"/>
    <col min="15898" max="15898" width="5.54296875" style="193" customWidth="1"/>
    <col min="15899" max="15899" width="12.36328125" style="193" customWidth="1"/>
    <col min="15900" max="15900" width="5.54296875" style="193" customWidth="1"/>
    <col min="15901" max="15901" width="12.36328125" style="193" customWidth="1"/>
    <col min="15902" max="15902" width="5.54296875" style="193" customWidth="1"/>
    <col min="15903" max="15903" width="12.36328125" style="193" customWidth="1"/>
    <col min="15904" max="16128" width="9.81640625" style="193"/>
    <col min="16129" max="16129" width="11" style="193" customWidth="1"/>
    <col min="16130" max="16130" width="11.54296875" style="193" customWidth="1"/>
    <col min="16131" max="16131" width="5.54296875" style="193" customWidth="1"/>
    <col min="16132" max="16132" width="9.36328125" style="193" customWidth="1"/>
    <col min="16133" max="16133" width="5.54296875" style="193" customWidth="1"/>
    <col min="16134" max="16134" width="9.36328125" style="193" customWidth="1"/>
    <col min="16135" max="16135" width="5.54296875" style="193" customWidth="1"/>
    <col min="16136" max="16136" width="9.36328125" style="193" customWidth="1"/>
    <col min="16137" max="16137" width="8.453125" style="193" customWidth="1"/>
    <col min="16138" max="16138" width="10.453125" style="193" customWidth="1"/>
    <col min="16139" max="16139" width="10.36328125" style="193" customWidth="1"/>
    <col min="16140" max="16140" width="11.1796875" style="193" customWidth="1"/>
    <col min="16141" max="16141" width="5" style="193" customWidth="1"/>
    <col min="16142" max="16142" width="5.54296875" style="193" customWidth="1"/>
    <col min="16143" max="16143" width="12.36328125" style="193" customWidth="1"/>
    <col min="16144" max="16144" width="5.54296875" style="193" customWidth="1"/>
    <col min="16145" max="16145" width="12.36328125" style="193" customWidth="1"/>
    <col min="16146" max="16146" width="5.54296875" style="193" customWidth="1"/>
    <col min="16147" max="16147" width="12.36328125" style="193" customWidth="1"/>
    <col min="16148" max="16148" width="5.54296875" style="193" customWidth="1"/>
    <col min="16149" max="16149" width="12.36328125" style="193" customWidth="1"/>
    <col min="16150" max="16150" width="5.54296875" style="193" customWidth="1"/>
    <col min="16151" max="16151" width="12.36328125" style="193" customWidth="1"/>
    <col min="16152" max="16152" width="5.54296875" style="193" customWidth="1"/>
    <col min="16153" max="16153" width="12.36328125" style="193" customWidth="1"/>
    <col min="16154" max="16154" width="5.54296875" style="193" customWidth="1"/>
    <col min="16155" max="16155" width="12.36328125" style="193" customWidth="1"/>
    <col min="16156" max="16156" width="5.54296875" style="193" customWidth="1"/>
    <col min="16157" max="16157" width="12.36328125" style="193" customWidth="1"/>
    <col min="16158" max="16158" width="5.54296875" style="193" customWidth="1"/>
    <col min="16159" max="16159" width="12.36328125" style="193" customWidth="1"/>
    <col min="16160" max="16384" width="9.81640625" style="193"/>
  </cols>
  <sheetData>
    <row r="1" spans="1:14" ht="24" customHeight="1" thickBot="1">
      <c r="A1" s="430" t="s">
        <v>433</v>
      </c>
      <c r="B1" s="191"/>
      <c r="C1" s="191"/>
      <c r="D1" s="191"/>
      <c r="E1" s="192"/>
      <c r="L1" s="194"/>
      <c r="M1" s="314"/>
      <c r="N1" s="314"/>
    </row>
    <row r="2" spans="1:14" ht="19" customHeight="1">
      <c r="A2" s="1061" t="s">
        <v>434</v>
      </c>
      <c r="B2" s="1064" t="s">
        <v>435</v>
      </c>
      <c r="C2" s="1067" t="s">
        <v>645</v>
      </c>
      <c r="D2" s="1068"/>
      <c r="E2" s="1068"/>
      <c r="F2" s="1068"/>
      <c r="G2" s="1068"/>
      <c r="H2" s="1068"/>
      <c r="I2" s="1068"/>
      <c r="J2" s="1068"/>
      <c r="K2" s="1068"/>
      <c r="L2" s="1069"/>
      <c r="M2" s="195"/>
    </row>
    <row r="3" spans="1:14" ht="19" customHeight="1">
      <c r="A3" s="1062"/>
      <c r="B3" s="1065"/>
      <c r="C3" s="1070" t="s">
        <v>436</v>
      </c>
      <c r="D3" s="1071"/>
      <c r="E3" s="196" t="s">
        <v>437</v>
      </c>
      <c r="F3" s="197"/>
      <c r="G3" s="197"/>
      <c r="H3" s="197"/>
      <c r="I3" s="197"/>
      <c r="J3" s="198"/>
      <c r="K3" s="1074" t="s">
        <v>438</v>
      </c>
      <c r="L3" s="1075"/>
      <c r="M3" s="199"/>
    </row>
    <row r="4" spans="1:14" ht="19" customHeight="1">
      <c r="A4" s="1062"/>
      <c r="B4" s="1065"/>
      <c r="C4" s="1072"/>
      <c r="D4" s="1073"/>
      <c r="E4" s="200" t="s">
        <v>439</v>
      </c>
      <c r="F4" s="201"/>
      <c r="G4" s="202" t="s">
        <v>440</v>
      </c>
      <c r="H4" s="203"/>
      <c r="I4" s="204" t="s">
        <v>441</v>
      </c>
      <c r="J4" s="205"/>
      <c r="K4" s="1076" t="s">
        <v>442</v>
      </c>
      <c r="L4" s="1077"/>
      <c r="M4" s="206"/>
    </row>
    <row r="5" spans="1:14" ht="19" customHeight="1">
      <c r="A5" s="1062"/>
      <c r="B5" s="1065"/>
      <c r="C5" s="207" t="s">
        <v>443</v>
      </c>
      <c r="D5" s="208"/>
      <c r="E5" s="209" t="s">
        <v>443</v>
      </c>
      <c r="F5" s="210"/>
      <c r="G5" s="209" t="s">
        <v>443</v>
      </c>
      <c r="H5" s="211"/>
      <c r="I5" s="209" t="s">
        <v>443</v>
      </c>
      <c r="J5" s="208"/>
      <c r="K5" s="212" t="s">
        <v>443</v>
      </c>
      <c r="L5" s="213"/>
      <c r="M5" s="199"/>
    </row>
    <row r="6" spans="1:14" ht="19" customHeight="1" thickBot="1">
      <c r="A6" s="1063"/>
      <c r="B6" s="1066"/>
      <c r="C6" s="214" t="s">
        <v>444</v>
      </c>
      <c r="D6" s="215" t="s">
        <v>445</v>
      </c>
      <c r="E6" s="215" t="s">
        <v>444</v>
      </c>
      <c r="F6" s="215" t="s">
        <v>445</v>
      </c>
      <c r="G6" s="215" t="s">
        <v>444</v>
      </c>
      <c r="H6" s="215" t="s">
        <v>445</v>
      </c>
      <c r="I6" s="215" t="s">
        <v>444</v>
      </c>
      <c r="J6" s="215" t="s">
        <v>445</v>
      </c>
      <c r="K6" s="215" t="s">
        <v>444</v>
      </c>
      <c r="L6" s="377" t="s">
        <v>445</v>
      </c>
      <c r="M6" s="199"/>
    </row>
    <row r="7" spans="1:14" s="223" customFormat="1" ht="19" customHeight="1">
      <c r="A7" s="216"/>
      <c r="B7" s="217" t="s">
        <v>446</v>
      </c>
      <c r="C7" s="218"/>
      <c r="D7" s="219"/>
      <c r="E7" s="220"/>
      <c r="F7" s="221"/>
      <c r="G7" s="220"/>
      <c r="H7" s="221"/>
      <c r="I7" s="220"/>
      <c r="J7" s="221"/>
      <c r="K7" s="220"/>
      <c r="L7" s="222"/>
      <c r="M7" s="199"/>
    </row>
    <row r="8" spans="1:14" s="223" customFormat="1" ht="19" customHeight="1">
      <c r="A8" s="216" t="s">
        <v>400</v>
      </c>
      <c r="B8" s="224" t="s">
        <v>447</v>
      </c>
      <c r="C8" s="225">
        <v>68</v>
      </c>
      <c r="D8" s="226">
        <v>98.44</v>
      </c>
      <c r="E8" s="227">
        <v>3</v>
      </c>
      <c r="F8" s="228">
        <v>3.28</v>
      </c>
      <c r="G8" s="227">
        <v>0</v>
      </c>
      <c r="H8" s="228">
        <v>0</v>
      </c>
      <c r="I8" s="227">
        <v>0</v>
      </c>
      <c r="J8" s="228">
        <v>0</v>
      </c>
      <c r="K8" s="227">
        <v>0</v>
      </c>
      <c r="L8" s="229">
        <v>0</v>
      </c>
      <c r="M8" s="199"/>
    </row>
    <row r="9" spans="1:14" s="223" customFormat="1" ht="19" customHeight="1">
      <c r="A9" s="230"/>
      <c r="B9" s="224" t="s">
        <v>97</v>
      </c>
      <c r="C9" s="231">
        <f t="shared" ref="C9:L9" si="0">+C7+C8</f>
        <v>68</v>
      </c>
      <c r="D9" s="232">
        <f t="shared" si="0"/>
        <v>98.44</v>
      </c>
      <c r="E9" s="233">
        <f t="shared" si="0"/>
        <v>3</v>
      </c>
      <c r="F9" s="234">
        <f t="shared" si="0"/>
        <v>3.28</v>
      </c>
      <c r="G9" s="233">
        <f t="shared" si="0"/>
        <v>0</v>
      </c>
      <c r="H9" s="234">
        <f t="shared" si="0"/>
        <v>0</v>
      </c>
      <c r="I9" s="233">
        <f t="shared" si="0"/>
        <v>0</v>
      </c>
      <c r="J9" s="234">
        <f t="shared" si="0"/>
        <v>0</v>
      </c>
      <c r="K9" s="233">
        <f t="shared" si="0"/>
        <v>0</v>
      </c>
      <c r="L9" s="235">
        <f t="shared" si="0"/>
        <v>0</v>
      </c>
      <c r="M9" s="199"/>
    </row>
    <row r="10" spans="1:14" s="223" customFormat="1" ht="19" customHeight="1">
      <c r="A10" s="236"/>
      <c r="B10" s="224" t="s">
        <v>446</v>
      </c>
      <c r="C10" s="218"/>
      <c r="D10" s="226"/>
      <c r="E10" s="220"/>
      <c r="F10" s="221"/>
      <c r="G10" s="220"/>
      <c r="H10" s="221"/>
      <c r="I10" s="220"/>
      <c r="J10" s="221"/>
      <c r="K10" s="220"/>
      <c r="L10" s="229"/>
      <c r="M10" s="199"/>
    </row>
    <row r="11" spans="1:14" s="223" customFormat="1" ht="19" customHeight="1">
      <c r="A11" s="216" t="s">
        <v>401</v>
      </c>
      <c r="B11" s="224" t="s">
        <v>447</v>
      </c>
      <c r="C11" s="225">
        <v>136</v>
      </c>
      <c r="D11" s="226">
        <v>109.54</v>
      </c>
      <c r="E11" s="227">
        <v>42</v>
      </c>
      <c r="F11" s="228">
        <v>67.77</v>
      </c>
      <c r="G11" s="227">
        <v>1</v>
      </c>
      <c r="H11" s="228">
        <v>0.33</v>
      </c>
      <c r="I11" s="227">
        <v>9</v>
      </c>
      <c r="J11" s="228">
        <v>11.29</v>
      </c>
      <c r="K11" s="227">
        <v>1</v>
      </c>
      <c r="L11" s="229">
        <v>0.26</v>
      </c>
      <c r="M11" s="199"/>
    </row>
    <row r="12" spans="1:14" s="223" customFormat="1" ht="19" customHeight="1" thickBot="1">
      <c r="A12" s="237"/>
      <c r="B12" s="238" t="s">
        <v>97</v>
      </c>
      <c r="C12" s="239">
        <f t="shared" ref="C12:F12" si="1">+C10+C11</f>
        <v>136</v>
      </c>
      <c r="D12" s="240">
        <f>+D10+D11</f>
        <v>109.54</v>
      </c>
      <c r="E12" s="239">
        <f t="shared" si="1"/>
        <v>42</v>
      </c>
      <c r="F12" s="241">
        <f t="shared" si="1"/>
        <v>67.77</v>
      </c>
      <c r="G12" s="239">
        <f t="shared" ref="G12:L12" si="2">+G10+G11</f>
        <v>1</v>
      </c>
      <c r="H12" s="241">
        <f t="shared" si="2"/>
        <v>0.33</v>
      </c>
      <c r="I12" s="239">
        <f t="shared" si="2"/>
        <v>9</v>
      </c>
      <c r="J12" s="241">
        <f t="shared" si="2"/>
        <v>11.29</v>
      </c>
      <c r="K12" s="242">
        <f t="shared" si="2"/>
        <v>1</v>
      </c>
      <c r="L12" s="235">
        <f t="shared" si="2"/>
        <v>0.26</v>
      </c>
      <c r="M12" s="199"/>
    </row>
    <row r="13" spans="1:14" s="223" customFormat="1" ht="19" customHeight="1">
      <c r="A13" s="216"/>
      <c r="B13" s="217" t="s">
        <v>446</v>
      </c>
      <c r="C13" s="218"/>
      <c r="D13" s="219"/>
      <c r="E13" s="220"/>
      <c r="F13" s="221"/>
      <c r="G13" s="220"/>
      <c r="H13" s="221"/>
      <c r="I13" s="220"/>
      <c r="J13" s="221"/>
      <c r="K13" s="220"/>
      <c r="L13" s="222"/>
      <c r="M13" s="199"/>
    </row>
    <row r="14" spans="1:14" s="223" customFormat="1" ht="19" customHeight="1">
      <c r="A14" s="216" t="s">
        <v>448</v>
      </c>
      <c r="B14" s="224" t="s">
        <v>447</v>
      </c>
      <c r="C14" s="225">
        <f t="shared" ref="C14:F14" si="3">+C8+C11</f>
        <v>204</v>
      </c>
      <c r="D14" s="226">
        <f>+D8+D11</f>
        <v>207.98000000000002</v>
      </c>
      <c r="E14" s="227">
        <f t="shared" si="3"/>
        <v>45</v>
      </c>
      <c r="F14" s="228">
        <f t="shared" si="3"/>
        <v>71.05</v>
      </c>
      <c r="G14" s="227">
        <f t="shared" ref="G14:L14" si="4">+G8+G11</f>
        <v>1</v>
      </c>
      <c r="H14" s="228">
        <f t="shared" si="4"/>
        <v>0.33</v>
      </c>
      <c r="I14" s="227">
        <f t="shared" si="4"/>
        <v>9</v>
      </c>
      <c r="J14" s="228">
        <f t="shared" si="4"/>
        <v>11.29</v>
      </c>
      <c r="K14" s="227">
        <f t="shared" si="4"/>
        <v>1</v>
      </c>
      <c r="L14" s="229">
        <f t="shared" si="4"/>
        <v>0.26</v>
      </c>
      <c r="M14" s="199"/>
    </row>
    <row r="15" spans="1:14" s="223" customFormat="1" ht="19" customHeight="1" thickBot="1">
      <c r="A15" s="237"/>
      <c r="B15" s="238" t="s">
        <v>97</v>
      </c>
      <c r="C15" s="243">
        <f t="shared" ref="C15:F15" si="5">+C13+C14</f>
        <v>204</v>
      </c>
      <c r="D15" s="240">
        <f t="shared" si="5"/>
        <v>207.98000000000002</v>
      </c>
      <c r="E15" s="239">
        <f t="shared" si="5"/>
        <v>45</v>
      </c>
      <c r="F15" s="241">
        <f t="shared" si="5"/>
        <v>71.05</v>
      </c>
      <c r="G15" s="239">
        <f t="shared" ref="G15:L15" si="6">+G13+G14</f>
        <v>1</v>
      </c>
      <c r="H15" s="241">
        <f t="shared" si="6"/>
        <v>0.33</v>
      </c>
      <c r="I15" s="239">
        <f t="shared" si="6"/>
        <v>9</v>
      </c>
      <c r="J15" s="241">
        <f t="shared" si="6"/>
        <v>11.29</v>
      </c>
      <c r="K15" s="239">
        <f t="shared" si="6"/>
        <v>1</v>
      </c>
      <c r="L15" s="244">
        <f t="shared" si="6"/>
        <v>0.26</v>
      </c>
      <c r="M15" s="199"/>
    </row>
    <row r="16" spans="1:14" ht="10" customHeight="1" thickBot="1">
      <c r="C16" s="245"/>
      <c r="D16" s="245"/>
      <c r="E16" s="245"/>
      <c r="F16" s="245"/>
      <c r="G16" s="245"/>
      <c r="H16" s="245"/>
      <c r="I16" s="245"/>
      <c r="J16" s="245"/>
      <c r="K16" s="245"/>
      <c r="L16" s="245"/>
      <c r="M16" s="199"/>
    </row>
    <row r="17" spans="1:13" ht="19" customHeight="1">
      <c r="A17" s="1061" t="s">
        <v>434</v>
      </c>
      <c r="B17" s="1064" t="s">
        <v>435</v>
      </c>
      <c r="C17" s="1067" t="s">
        <v>645</v>
      </c>
      <c r="D17" s="1068"/>
      <c r="E17" s="1068"/>
      <c r="F17" s="1068"/>
      <c r="G17" s="1068"/>
      <c r="H17" s="1068"/>
      <c r="I17" s="1068"/>
      <c r="J17" s="1068"/>
      <c r="K17" s="1068"/>
      <c r="L17" s="1069"/>
      <c r="M17" s="199"/>
    </row>
    <row r="18" spans="1:13" ht="19" customHeight="1">
      <c r="A18" s="1062"/>
      <c r="B18" s="1065"/>
      <c r="C18" s="1078" t="s">
        <v>449</v>
      </c>
      <c r="D18" s="1079"/>
      <c r="E18" s="1079"/>
      <c r="F18" s="1080"/>
      <c r="G18" s="246" t="s">
        <v>450</v>
      </c>
      <c r="H18" s="247"/>
      <c r="I18" s="210" t="s">
        <v>451</v>
      </c>
      <c r="J18" s="211"/>
      <c r="K18" s="1081" t="s">
        <v>452</v>
      </c>
      <c r="L18" s="1082"/>
      <c r="M18" s="223"/>
    </row>
    <row r="19" spans="1:13" ht="19" customHeight="1">
      <c r="A19" s="1062"/>
      <c r="B19" s="1065"/>
      <c r="C19" s="248" t="s">
        <v>453</v>
      </c>
      <c r="D19" s="249"/>
      <c r="E19" s="196" t="s">
        <v>454</v>
      </c>
      <c r="F19" s="250"/>
      <c r="G19" s="1085" t="s">
        <v>455</v>
      </c>
      <c r="H19" s="1086"/>
      <c r="I19" s="1087" t="s">
        <v>456</v>
      </c>
      <c r="J19" s="1086"/>
      <c r="K19" s="1083"/>
      <c r="L19" s="1084"/>
      <c r="M19" s="223"/>
    </row>
    <row r="20" spans="1:13" ht="19" customHeight="1">
      <c r="A20" s="1062"/>
      <c r="B20" s="1065"/>
      <c r="C20" s="207" t="s">
        <v>443</v>
      </c>
      <c r="D20" s="208"/>
      <c r="E20" s="209" t="s">
        <v>443</v>
      </c>
      <c r="F20" s="210"/>
      <c r="G20" s="209" t="s">
        <v>443</v>
      </c>
      <c r="H20" s="211"/>
      <c r="I20" s="209" t="s">
        <v>443</v>
      </c>
      <c r="J20" s="208"/>
      <c r="K20" s="212" t="s">
        <v>443</v>
      </c>
      <c r="L20" s="213"/>
    </row>
    <row r="21" spans="1:13" ht="19" customHeight="1" thickBot="1">
      <c r="A21" s="1063"/>
      <c r="B21" s="1066"/>
      <c r="C21" s="214" t="s">
        <v>444</v>
      </c>
      <c r="D21" s="215" t="s">
        <v>445</v>
      </c>
      <c r="E21" s="215" t="s">
        <v>444</v>
      </c>
      <c r="F21" s="215" t="s">
        <v>445</v>
      </c>
      <c r="G21" s="215" t="s">
        <v>444</v>
      </c>
      <c r="H21" s="215" t="s">
        <v>445</v>
      </c>
      <c r="I21" s="215" t="s">
        <v>444</v>
      </c>
      <c r="J21" s="215" t="s">
        <v>445</v>
      </c>
      <c r="K21" s="215" t="s">
        <v>444</v>
      </c>
      <c r="L21" s="377" t="s">
        <v>445</v>
      </c>
      <c r="M21" s="223"/>
    </row>
    <row r="22" spans="1:13" s="223" customFormat="1" ht="19" customHeight="1">
      <c r="A22" s="216"/>
      <c r="B22" s="217" t="s">
        <v>446</v>
      </c>
      <c r="C22" s="218"/>
      <c r="D22" s="221"/>
      <c r="E22" s="220"/>
      <c r="F22" s="251"/>
      <c r="G22" s="252"/>
      <c r="H22" s="221"/>
      <c r="I22" s="220"/>
      <c r="J22" s="221"/>
      <c r="K22" s="253"/>
      <c r="L22" s="254"/>
      <c r="M22" s="255"/>
    </row>
    <row r="23" spans="1:13" s="223" customFormat="1" ht="19" customHeight="1">
      <c r="A23" s="216" t="s">
        <v>400</v>
      </c>
      <c r="B23" s="224" t="s">
        <v>447</v>
      </c>
      <c r="C23" s="225">
        <v>0</v>
      </c>
      <c r="D23" s="227">
        <v>0</v>
      </c>
      <c r="E23" s="227">
        <v>10</v>
      </c>
      <c r="F23" s="228">
        <v>0.72</v>
      </c>
      <c r="G23" s="256">
        <v>0</v>
      </c>
      <c r="H23" s="227">
        <v>0</v>
      </c>
      <c r="I23" s="227">
        <v>1</v>
      </c>
      <c r="J23" s="228">
        <v>0.6</v>
      </c>
      <c r="K23" s="257">
        <v>0</v>
      </c>
      <c r="L23" s="258">
        <v>0</v>
      </c>
      <c r="M23" s="255"/>
    </row>
    <row r="24" spans="1:13" s="223" customFormat="1" ht="19" customHeight="1">
      <c r="A24" s="230"/>
      <c r="B24" s="224" t="s">
        <v>97</v>
      </c>
      <c r="C24" s="231">
        <f>+C22+C23</f>
        <v>0</v>
      </c>
      <c r="D24" s="233">
        <f>+D22+D23</f>
        <v>0</v>
      </c>
      <c r="E24" s="233">
        <f>+E22+E23</f>
        <v>10</v>
      </c>
      <c r="F24" s="234">
        <f>+F22+F23</f>
        <v>0.72</v>
      </c>
      <c r="G24" s="259">
        <f t="shared" ref="G24:L24" si="7">+G22+G23</f>
        <v>0</v>
      </c>
      <c r="H24" s="233">
        <f t="shared" si="7"/>
        <v>0</v>
      </c>
      <c r="I24" s="233">
        <f t="shared" si="7"/>
        <v>1</v>
      </c>
      <c r="J24" s="234">
        <f t="shared" si="7"/>
        <v>0.6</v>
      </c>
      <c r="K24" s="260">
        <f t="shared" si="7"/>
        <v>0</v>
      </c>
      <c r="L24" s="261">
        <f t="shared" si="7"/>
        <v>0</v>
      </c>
      <c r="M24" s="255"/>
    </row>
    <row r="25" spans="1:13" s="223" customFormat="1" ht="19" customHeight="1">
      <c r="A25" s="236"/>
      <c r="B25" s="224" t="s">
        <v>446</v>
      </c>
      <c r="C25" s="225"/>
      <c r="D25" s="228"/>
      <c r="E25" s="227"/>
      <c r="F25" s="228"/>
      <c r="G25" s="256"/>
      <c r="H25" s="227"/>
      <c r="I25" s="227"/>
      <c r="J25" s="228"/>
      <c r="K25" s="257"/>
      <c r="L25" s="258"/>
      <c r="M25" s="255"/>
    </row>
    <row r="26" spans="1:13" s="223" customFormat="1" ht="19" customHeight="1">
      <c r="A26" s="216" t="s">
        <v>401</v>
      </c>
      <c r="B26" s="224" t="s">
        <v>447</v>
      </c>
      <c r="C26" s="225">
        <v>1</v>
      </c>
      <c r="D26" s="228">
        <v>0.12</v>
      </c>
      <c r="E26" s="227">
        <v>8</v>
      </c>
      <c r="F26" s="228">
        <v>2.04</v>
      </c>
      <c r="G26" s="256">
        <v>3</v>
      </c>
      <c r="H26" s="226">
        <v>2.76</v>
      </c>
      <c r="I26" s="227">
        <v>1</v>
      </c>
      <c r="J26" s="228">
        <v>0.32</v>
      </c>
      <c r="K26" s="257">
        <v>0</v>
      </c>
      <c r="L26" s="258">
        <v>0</v>
      </c>
      <c r="M26" s="255"/>
    </row>
    <row r="27" spans="1:13" s="223" customFormat="1" ht="19" customHeight="1" thickBot="1">
      <c r="A27" s="237"/>
      <c r="B27" s="238" t="s">
        <v>97</v>
      </c>
      <c r="C27" s="262">
        <f>+C25+C26</f>
        <v>1</v>
      </c>
      <c r="D27" s="263">
        <f>+D25+D26</f>
        <v>0.12</v>
      </c>
      <c r="E27" s="242">
        <f>+E25+E26</f>
        <v>8</v>
      </c>
      <c r="F27" s="263">
        <f>+F25+F26</f>
        <v>2.04</v>
      </c>
      <c r="G27" s="264">
        <f t="shared" ref="G27:L27" si="8">+G25+G26</f>
        <v>3</v>
      </c>
      <c r="H27" s="240">
        <f t="shared" si="8"/>
        <v>2.76</v>
      </c>
      <c r="I27" s="239">
        <f t="shared" si="8"/>
        <v>1</v>
      </c>
      <c r="J27" s="241">
        <v>0.32</v>
      </c>
      <c r="K27" s="265">
        <f t="shared" si="8"/>
        <v>0</v>
      </c>
      <c r="L27" s="266">
        <f t="shared" si="8"/>
        <v>0</v>
      </c>
      <c r="M27" s="255"/>
    </row>
    <row r="28" spans="1:13" s="223" customFormat="1" ht="19" customHeight="1">
      <c r="A28" s="216"/>
      <c r="B28" s="217" t="s">
        <v>446</v>
      </c>
      <c r="C28" s="218"/>
      <c r="D28" s="221"/>
      <c r="E28" s="220"/>
      <c r="F28" s="221"/>
      <c r="G28" s="252"/>
      <c r="H28" s="221"/>
      <c r="I28" s="220"/>
      <c r="J28" s="221"/>
      <c r="K28" s="253"/>
      <c r="L28" s="222"/>
      <c r="M28" s="255"/>
    </row>
    <row r="29" spans="1:13" s="223" customFormat="1" ht="19" customHeight="1">
      <c r="A29" s="216" t="s">
        <v>448</v>
      </c>
      <c r="B29" s="224" t="s">
        <v>447</v>
      </c>
      <c r="C29" s="225">
        <f t="shared" ref="C29:I29" si="9">+C23+C26</f>
        <v>1</v>
      </c>
      <c r="D29" s="228">
        <f t="shared" si="9"/>
        <v>0.12</v>
      </c>
      <c r="E29" s="227">
        <f t="shared" si="9"/>
        <v>18</v>
      </c>
      <c r="F29" s="228">
        <f t="shared" si="9"/>
        <v>2.76</v>
      </c>
      <c r="G29" s="256">
        <f t="shared" si="9"/>
        <v>3</v>
      </c>
      <c r="H29" s="228">
        <f t="shared" si="9"/>
        <v>2.76</v>
      </c>
      <c r="I29" s="227">
        <f t="shared" si="9"/>
        <v>2</v>
      </c>
      <c r="J29" s="228">
        <f>+J23+J26</f>
        <v>0.91999999999999993</v>
      </c>
      <c r="K29" s="257">
        <f>SUM(K23+K26)</f>
        <v>0</v>
      </c>
      <c r="L29" s="258">
        <f>SUM(L23+L26)</f>
        <v>0</v>
      </c>
      <c r="M29" s="255"/>
    </row>
    <row r="30" spans="1:13" s="223" customFormat="1" ht="19" customHeight="1" thickBot="1">
      <c r="A30" s="237"/>
      <c r="B30" s="238" t="s">
        <v>97</v>
      </c>
      <c r="C30" s="243">
        <f>+C28+C29</f>
        <v>1</v>
      </c>
      <c r="D30" s="241">
        <f>+D28+D29</f>
        <v>0.12</v>
      </c>
      <c r="E30" s="239">
        <f>+E28+E29</f>
        <v>18</v>
      </c>
      <c r="F30" s="241">
        <f>+F28+F29</f>
        <v>2.76</v>
      </c>
      <c r="G30" s="264">
        <f t="shared" ref="G30:L30" si="10">+G28+G29</f>
        <v>3</v>
      </c>
      <c r="H30" s="241">
        <f t="shared" si="10"/>
        <v>2.76</v>
      </c>
      <c r="I30" s="239">
        <f t="shared" si="10"/>
        <v>2</v>
      </c>
      <c r="J30" s="241">
        <f t="shared" si="10"/>
        <v>0.91999999999999993</v>
      </c>
      <c r="K30" s="265">
        <f t="shared" si="10"/>
        <v>0</v>
      </c>
      <c r="L30" s="266">
        <f t="shared" si="10"/>
        <v>0</v>
      </c>
      <c r="M30" s="255"/>
    </row>
    <row r="31" spans="1:13" ht="10" customHeight="1" thickBot="1">
      <c r="M31" s="255"/>
    </row>
    <row r="32" spans="1:13" ht="19" customHeight="1">
      <c r="A32" s="1061" t="s">
        <v>434</v>
      </c>
      <c r="B32" s="1064" t="s">
        <v>435</v>
      </c>
      <c r="C32" s="1067" t="s">
        <v>646</v>
      </c>
      <c r="D32" s="1068"/>
      <c r="E32" s="1068"/>
      <c r="F32" s="1068"/>
      <c r="G32" s="1068"/>
      <c r="H32" s="1068"/>
      <c r="I32" s="1068"/>
      <c r="J32" s="1068"/>
      <c r="K32" s="1088" t="s">
        <v>457</v>
      </c>
      <c r="L32" s="1089"/>
      <c r="M32" s="255"/>
    </row>
    <row r="33" spans="1:18" ht="19" customHeight="1">
      <c r="A33" s="1062"/>
      <c r="B33" s="1065"/>
      <c r="C33" s="1070" t="s">
        <v>458</v>
      </c>
      <c r="D33" s="1071"/>
      <c r="E33" s="1081" t="s">
        <v>459</v>
      </c>
      <c r="F33" s="1071"/>
      <c r="G33" s="1081" t="s">
        <v>460</v>
      </c>
      <c r="H33" s="1071"/>
      <c r="I33" s="1081" t="s">
        <v>461</v>
      </c>
      <c r="J33" s="1092"/>
      <c r="K33" s="1090"/>
      <c r="L33" s="1091"/>
      <c r="R33" s="267"/>
    </row>
    <row r="34" spans="1:18" ht="19" customHeight="1">
      <c r="A34" s="1062"/>
      <c r="B34" s="1065"/>
      <c r="C34" s="1072"/>
      <c r="D34" s="1073"/>
      <c r="E34" s="1083"/>
      <c r="F34" s="1073"/>
      <c r="G34" s="1083"/>
      <c r="H34" s="1073"/>
      <c r="I34" s="1083"/>
      <c r="J34" s="1093"/>
      <c r="K34" s="1083"/>
      <c r="L34" s="1084"/>
    </row>
    <row r="35" spans="1:18" ht="19" customHeight="1">
      <c r="A35" s="1062"/>
      <c r="B35" s="1065"/>
      <c r="C35" s="209" t="s">
        <v>443</v>
      </c>
      <c r="D35" s="268"/>
      <c r="E35" s="209" t="s">
        <v>443</v>
      </c>
      <c r="F35" s="268"/>
      <c r="G35" s="209" t="s">
        <v>443</v>
      </c>
      <c r="H35" s="268"/>
      <c r="I35" s="209" t="s">
        <v>443</v>
      </c>
      <c r="J35" s="210"/>
      <c r="K35" s="212" t="s">
        <v>443</v>
      </c>
      <c r="L35" s="213"/>
    </row>
    <row r="36" spans="1:18" ht="19" customHeight="1" thickBot="1">
      <c r="A36" s="1063"/>
      <c r="B36" s="1066"/>
      <c r="C36" s="215" t="s">
        <v>444</v>
      </c>
      <c r="D36" s="215" t="s">
        <v>462</v>
      </c>
      <c r="E36" s="215" t="s">
        <v>444</v>
      </c>
      <c r="F36" s="215" t="s">
        <v>462</v>
      </c>
      <c r="G36" s="215" t="s">
        <v>444</v>
      </c>
      <c r="H36" s="215" t="s">
        <v>462</v>
      </c>
      <c r="I36" s="215" t="s">
        <v>444</v>
      </c>
      <c r="J36" s="269" t="s">
        <v>445</v>
      </c>
      <c r="K36" s="215" t="s">
        <v>444</v>
      </c>
      <c r="L36" s="377" t="s">
        <v>445</v>
      </c>
    </row>
    <row r="37" spans="1:18" ht="19" customHeight="1">
      <c r="A37" s="216"/>
      <c r="B37" s="217" t="s">
        <v>446</v>
      </c>
      <c r="C37" s="220"/>
      <c r="D37" s="220"/>
      <c r="E37" s="220"/>
      <c r="F37" s="220"/>
      <c r="G37" s="220"/>
      <c r="H37" s="221"/>
      <c r="I37" s="220"/>
      <c r="J37" s="270"/>
      <c r="K37" s="227"/>
      <c r="L37" s="229"/>
    </row>
    <row r="38" spans="1:18" ht="19" customHeight="1">
      <c r="A38" s="216" t="s">
        <v>400</v>
      </c>
      <c r="B38" s="224" t="s">
        <v>447</v>
      </c>
      <c r="C38" s="227">
        <v>0</v>
      </c>
      <c r="D38" s="227">
        <v>0</v>
      </c>
      <c r="E38" s="227">
        <v>0</v>
      </c>
      <c r="F38" s="227">
        <v>0</v>
      </c>
      <c r="G38" s="227">
        <v>1</v>
      </c>
      <c r="H38" s="228">
        <v>1.34</v>
      </c>
      <c r="I38" s="227">
        <v>8471</v>
      </c>
      <c r="J38" s="766">
        <v>289.67</v>
      </c>
      <c r="K38" s="227">
        <f>C8+E8+G8+I8+K8+C23+E23+G23+I23+K23+C38+E38+G38+I38</f>
        <v>8554</v>
      </c>
      <c r="L38" s="229">
        <f>D8+F8+H8+J8+L8+D23+F23+H23+J23+L23+D38+F38+H38+J38</f>
        <v>394.05</v>
      </c>
    </row>
    <row r="39" spans="1:18" ht="19" customHeight="1">
      <c r="A39" s="230"/>
      <c r="B39" s="224" t="s">
        <v>97</v>
      </c>
      <c r="C39" s="233">
        <f t="shared" ref="C39:J39" si="11">+C37+C38</f>
        <v>0</v>
      </c>
      <c r="D39" s="233">
        <f t="shared" si="11"/>
        <v>0</v>
      </c>
      <c r="E39" s="233">
        <f t="shared" si="11"/>
        <v>0</v>
      </c>
      <c r="F39" s="233">
        <f t="shared" si="11"/>
        <v>0</v>
      </c>
      <c r="G39" s="233">
        <f t="shared" si="11"/>
        <v>1</v>
      </c>
      <c r="H39" s="234">
        <f t="shared" si="11"/>
        <v>1.34</v>
      </c>
      <c r="I39" s="233">
        <f t="shared" si="11"/>
        <v>8471</v>
      </c>
      <c r="J39" s="767">
        <f t="shared" si="11"/>
        <v>289.67</v>
      </c>
      <c r="K39" s="233">
        <f>+K37+K38</f>
        <v>8554</v>
      </c>
      <c r="L39" s="235">
        <f>+L37+L38</f>
        <v>394.05</v>
      </c>
    </row>
    <row r="40" spans="1:18" ht="19" customHeight="1">
      <c r="A40" s="236"/>
      <c r="B40" s="224" t="s">
        <v>446</v>
      </c>
      <c r="C40" s="227"/>
      <c r="D40" s="227"/>
      <c r="E40" s="227"/>
      <c r="F40" s="227"/>
      <c r="G40" s="227"/>
      <c r="H40" s="228"/>
      <c r="I40" s="227"/>
      <c r="J40" s="766"/>
      <c r="K40" s="227"/>
      <c r="L40" s="229"/>
    </row>
    <row r="41" spans="1:18" ht="19" customHeight="1">
      <c r="A41" s="216" t="s">
        <v>401</v>
      </c>
      <c r="B41" s="224" t="s">
        <v>447</v>
      </c>
      <c r="C41" s="227">
        <v>0</v>
      </c>
      <c r="D41" s="227">
        <v>0</v>
      </c>
      <c r="E41" s="227">
        <v>0</v>
      </c>
      <c r="F41" s="227">
        <v>0</v>
      </c>
      <c r="G41" s="227">
        <v>2</v>
      </c>
      <c r="H41" s="228">
        <v>19.29</v>
      </c>
      <c r="I41" s="227">
        <v>8509</v>
      </c>
      <c r="J41" s="766">
        <v>270.55</v>
      </c>
      <c r="K41" s="227">
        <f>C11+E11+G11+I11+K11+C26+E26+G26+I26+K26+C41+E41+G41+I41</f>
        <v>8713</v>
      </c>
      <c r="L41" s="229">
        <f>D11+F11+H11+J11+L11+D26+F26+H26+J26+L26+D41+F41+H41+J41</f>
        <v>484.27</v>
      </c>
    </row>
    <row r="42" spans="1:18" ht="19" customHeight="1" thickBot="1">
      <c r="A42" s="237"/>
      <c r="B42" s="238" t="s">
        <v>97</v>
      </c>
      <c r="C42" s="239">
        <f t="shared" ref="C42:J42" si="12">+C40+C41</f>
        <v>0</v>
      </c>
      <c r="D42" s="239">
        <f t="shared" si="12"/>
        <v>0</v>
      </c>
      <c r="E42" s="239">
        <f t="shared" si="12"/>
        <v>0</v>
      </c>
      <c r="F42" s="239">
        <f t="shared" si="12"/>
        <v>0</v>
      </c>
      <c r="G42" s="242">
        <f t="shared" si="12"/>
        <v>2</v>
      </c>
      <c r="H42" s="263">
        <f t="shared" si="12"/>
        <v>19.29</v>
      </c>
      <c r="I42" s="239">
        <f t="shared" si="12"/>
        <v>8509</v>
      </c>
      <c r="J42" s="768">
        <f t="shared" si="12"/>
        <v>270.55</v>
      </c>
      <c r="K42" s="239">
        <f>+K40+K41</f>
        <v>8713</v>
      </c>
      <c r="L42" s="769">
        <f>+L40+L41</f>
        <v>484.27</v>
      </c>
    </row>
    <row r="43" spans="1:18" ht="19" customHeight="1">
      <c r="A43" s="216"/>
      <c r="B43" s="217" t="s">
        <v>446</v>
      </c>
      <c r="C43" s="220"/>
      <c r="D43" s="221"/>
      <c r="E43" s="220"/>
      <c r="F43" s="221"/>
      <c r="G43" s="220"/>
      <c r="H43" s="221"/>
      <c r="I43" s="220"/>
      <c r="J43" s="270"/>
      <c r="K43" s="220"/>
      <c r="L43" s="222"/>
    </row>
    <row r="44" spans="1:18" ht="19" customHeight="1">
      <c r="A44" s="216" t="s">
        <v>448</v>
      </c>
      <c r="B44" s="224" t="s">
        <v>447</v>
      </c>
      <c r="C44" s="227">
        <v>0</v>
      </c>
      <c r="D44" s="227">
        <v>0</v>
      </c>
      <c r="E44" s="227">
        <v>0</v>
      </c>
      <c r="F44" s="227">
        <v>0</v>
      </c>
      <c r="G44" s="227">
        <f>+G38+G41</f>
        <v>3</v>
      </c>
      <c r="H44" s="228">
        <f>+H38+H41</f>
        <v>20.63</v>
      </c>
      <c r="I44" s="227">
        <f>+I38+I41</f>
        <v>16980</v>
      </c>
      <c r="J44" s="766">
        <f>+J38+J41</f>
        <v>560.22</v>
      </c>
      <c r="K44" s="227">
        <f>C14+E14+G14+I14+K14+C29+E29+G29+I29+K29+C44+E44+G44+I44</f>
        <v>17267</v>
      </c>
      <c r="L44" s="770">
        <f>SUM(L38+L41)</f>
        <v>878.31999999999994</v>
      </c>
    </row>
    <row r="45" spans="1:18" ht="19" customHeight="1" thickBot="1">
      <c r="A45" s="237"/>
      <c r="B45" s="238" t="s">
        <v>97</v>
      </c>
      <c r="C45" s="239">
        <f t="shared" ref="C45:J45" si="13">+C43+C44</f>
        <v>0</v>
      </c>
      <c r="D45" s="239">
        <f t="shared" si="13"/>
        <v>0</v>
      </c>
      <c r="E45" s="239">
        <f t="shared" si="13"/>
        <v>0</v>
      </c>
      <c r="F45" s="239">
        <f t="shared" si="13"/>
        <v>0</v>
      </c>
      <c r="G45" s="239">
        <f t="shared" si="13"/>
        <v>3</v>
      </c>
      <c r="H45" s="241">
        <f t="shared" si="13"/>
        <v>20.63</v>
      </c>
      <c r="I45" s="239">
        <f t="shared" si="13"/>
        <v>16980</v>
      </c>
      <c r="J45" s="768">
        <f t="shared" si="13"/>
        <v>560.22</v>
      </c>
      <c r="K45" s="239">
        <f>+K43+K44</f>
        <v>17267</v>
      </c>
      <c r="L45" s="244">
        <f>+L43+L44</f>
        <v>878.31999999999994</v>
      </c>
    </row>
    <row r="46" spans="1:18" ht="19" customHeight="1">
      <c r="A46" s="193" t="s">
        <v>647</v>
      </c>
      <c r="B46" s="271"/>
    </row>
    <row r="47" spans="1:18">
      <c r="B47" s="271"/>
    </row>
    <row r="48" spans="1:18">
      <c r="B48" s="271"/>
    </row>
  </sheetData>
  <mergeCells count="21">
    <mergeCell ref="A32:A36"/>
    <mergeCell ref="B32:B36"/>
    <mergeCell ref="C32:J32"/>
    <mergeCell ref="K32:L34"/>
    <mergeCell ref="C33:D34"/>
    <mergeCell ref="E33:F34"/>
    <mergeCell ref="G33:H34"/>
    <mergeCell ref="I33:J34"/>
    <mergeCell ref="A17:A21"/>
    <mergeCell ref="B17:B21"/>
    <mergeCell ref="C17:L17"/>
    <mergeCell ref="C18:F18"/>
    <mergeCell ref="K18:L19"/>
    <mergeCell ref="G19:H19"/>
    <mergeCell ref="I19:J19"/>
    <mergeCell ref="A2:A6"/>
    <mergeCell ref="B2:B6"/>
    <mergeCell ref="C2:L2"/>
    <mergeCell ref="C3:D4"/>
    <mergeCell ref="K3:L3"/>
    <mergeCell ref="K4:L4"/>
  </mergeCells>
  <phoneticPr fontId="3"/>
  <pageMargins left="0.78740157480314965" right="0.47244094488188981" top="0.78740157480314965" bottom="0.39370078740157483" header="0.51181102362204722" footer="0.51181102362204722"/>
  <pageSetup paperSize="9" scale="79" firstPageNumber="66"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1‐1(p77～78)</vt:lpstr>
      <vt:lpstr>1‐2～3(p79)</vt:lpstr>
      <vt:lpstr>1-4～5(p80)</vt:lpstr>
      <vt:lpstr>1-6①(p81～82)</vt:lpstr>
      <vt:lpstr>1-6②(p83～84)</vt:lpstr>
      <vt:lpstr>1‐7～8(p85)</vt:lpstr>
      <vt:lpstr>1‐9～11(p86)</vt:lpstr>
      <vt:lpstr>1-12(p87)</vt:lpstr>
      <vt:lpstr>1‐13(p88)</vt:lpstr>
      <vt:lpstr>1‐14～17(p89)</vt:lpstr>
      <vt:lpstr>1‐18～19(p90)</vt:lpstr>
      <vt:lpstr>1-20～21(p91)</vt:lpstr>
      <vt:lpstr>1-22(p92～93)</vt:lpstr>
      <vt:lpstr>'1‐1(p77～78)'!Print_Area</vt:lpstr>
      <vt:lpstr>'1-12(p87)'!Print_Area</vt:lpstr>
      <vt:lpstr>'1‐13(p88)'!Print_Area</vt:lpstr>
      <vt:lpstr>'1‐14～17(p89)'!Print_Area</vt:lpstr>
      <vt:lpstr>'1‐18～19(p90)'!Print_Area</vt:lpstr>
      <vt:lpstr>'1‐2～3(p79)'!Print_Area</vt:lpstr>
      <vt:lpstr>'1-20～21(p91)'!Print_Area</vt:lpstr>
      <vt:lpstr>'1-22(p92～93)'!Print_Area</vt:lpstr>
      <vt:lpstr>'1-4～5(p80)'!Print_Area</vt:lpstr>
      <vt:lpstr>'1-6①(p81～82)'!Print_Area</vt:lpstr>
      <vt:lpstr>'1-6②(p83～84)'!Print_Area</vt:lpstr>
      <vt:lpstr>'1‐7～8(p85)'!Print_Area</vt:lpstr>
      <vt:lpstr>'1‐9～11(p86)'!Print_Area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浜田大雅</dc:creator>
  <cp:lastModifiedBy>浜田大雅</cp:lastModifiedBy>
  <cp:lastPrinted>2024-11-26T09:10:02Z</cp:lastPrinted>
  <dcterms:created xsi:type="dcterms:W3CDTF">2024-09-10T08:50:13Z</dcterms:created>
  <dcterms:modified xsi:type="dcterms:W3CDTF">2024-11-26T09:12:42Z</dcterms:modified>
</cp:coreProperties>
</file>