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521" windowWidth="6450" windowHeight="8760" activeTab="2"/>
  </bookViews>
  <sheets>
    <sheet name="歳入の状況" sheetId="1" r:id="rId1"/>
    <sheet name="目的別歳出の状況" sheetId="2" r:id="rId2"/>
    <sheet name="性質別歳出の状況" sheetId="3" r:id="rId3"/>
  </sheets>
  <definedNames>
    <definedName name="_xlnm.Print_Area" localSheetId="0">'歳入の状況'!$A$1:$AB$50</definedName>
  </definedNames>
  <calcPr fullCalcOnLoad="1"/>
</workbook>
</file>

<file path=xl/sharedStrings.xml><?xml version="1.0" encoding="utf-8"?>
<sst xmlns="http://schemas.openxmlformats.org/spreadsheetml/2006/main" count="267" uniqueCount="180">
  <si>
    <t>（単位：千円，％）</t>
  </si>
  <si>
    <t>区　　　　　分</t>
  </si>
  <si>
    <t>市　　　　計</t>
  </si>
  <si>
    <t>町　 村 　計</t>
  </si>
  <si>
    <t>県　　　　計</t>
  </si>
  <si>
    <t>決　算　額</t>
  </si>
  <si>
    <t>構成比</t>
  </si>
  <si>
    <t>地方税</t>
  </si>
  <si>
    <t>特定防衛施設周辺整備調整交付金</t>
  </si>
  <si>
    <t>地方譲与税</t>
  </si>
  <si>
    <t>電源立地地域対策交付金</t>
  </si>
  <si>
    <t>地方道路譲与税</t>
  </si>
  <si>
    <t>東日本大震災復興交付金</t>
  </si>
  <si>
    <t>自動車重量譲与税</t>
  </si>
  <si>
    <t>その他</t>
  </si>
  <si>
    <t>利子割交付金</t>
  </si>
  <si>
    <t>国有提供施設等所在市町村助成交付金</t>
  </si>
  <si>
    <t>配当割交付金</t>
  </si>
  <si>
    <t>都道府県支出金</t>
  </si>
  <si>
    <t>株式等譲渡所得割交付金</t>
  </si>
  <si>
    <t>国庫財源を伴うもの</t>
  </si>
  <si>
    <t>地方消費税交付金</t>
  </si>
  <si>
    <t>(1)</t>
  </si>
  <si>
    <t>児童保護費等負担金</t>
  </si>
  <si>
    <t>ゴルフ場利用税交付金</t>
  </si>
  <si>
    <t>(2)</t>
  </si>
  <si>
    <t>特別地方消費税交付金</t>
  </si>
  <si>
    <t>(3)</t>
  </si>
  <si>
    <t>自動車取得税交付金</t>
  </si>
  <si>
    <t>(4)</t>
  </si>
  <si>
    <t>普通建設事業費支出金</t>
  </si>
  <si>
    <t>軽油引取税交付金</t>
  </si>
  <si>
    <t>(5)</t>
  </si>
  <si>
    <t>災害復旧事業費支出金</t>
  </si>
  <si>
    <t>地方特例交付金</t>
  </si>
  <si>
    <t>(6)</t>
  </si>
  <si>
    <t>委託金</t>
  </si>
  <si>
    <t>地方交付税</t>
  </si>
  <si>
    <t>(ｱ)</t>
  </si>
  <si>
    <t>普通建設事業</t>
  </si>
  <si>
    <t>普通交付税</t>
  </si>
  <si>
    <t>(ｲ)</t>
  </si>
  <si>
    <t>災害復旧事業</t>
  </si>
  <si>
    <t>特別交付税</t>
  </si>
  <si>
    <t>(ｳ)</t>
  </si>
  <si>
    <t>震災復興特別交付税</t>
  </si>
  <si>
    <t>(7)</t>
  </si>
  <si>
    <t>交通安全対策特別交付金</t>
  </si>
  <si>
    <t>(8)</t>
  </si>
  <si>
    <t>分担金・負担金</t>
  </si>
  <si>
    <t>都道府県費のみのもの</t>
  </si>
  <si>
    <t>同級他団体からのもの</t>
  </si>
  <si>
    <t>使用料</t>
  </si>
  <si>
    <t>授業料</t>
  </si>
  <si>
    <t>財産収入</t>
  </si>
  <si>
    <t>高等学校</t>
  </si>
  <si>
    <t>財産運用収入</t>
  </si>
  <si>
    <t>幼稚園</t>
  </si>
  <si>
    <t>財産売払収入</t>
  </si>
  <si>
    <t>土地建物</t>
  </si>
  <si>
    <t>保育所使用料</t>
  </si>
  <si>
    <t>立木竹</t>
  </si>
  <si>
    <t>公営住宅使用料</t>
  </si>
  <si>
    <t>寄附金</t>
  </si>
  <si>
    <t>手数料</t>
  </si>
  <si>
    <t>繰入金</t>
  </si>
  <si>
    <t>法定受託事務に係るもの</t>
  </si>
  <si>
    <t>繰越金</t>
  </si>
  <si>
    <t>自治事務に係るもの</t>
  </si>
  <si>
    <t>純繰越金</t>
  </si>
  <si>
    <t>国庫支出金</t>
  </si>
  <si>
    <t>繰越事業費等充当財源繰越額</t>
  </si>
  <si>
    <t>生活保護費負担金</t>
  </si>
  <si>
    <t>諸収入</t>
  </si>
  <si>
    <t>延滞金加算金及び過料</t>
  </si>
  <si>
    <t>障害者自立支援給付費等負担金</t>
  </si>
  <si>
    <t>預金利子</t>
  </si>
  <si>
    <t>公営企業貸付金元利収入</t>
  </si>
  <si>
    <t>公立高等学校授業料不徴収交付金</t>
  </si>
  <si>
    <t>貸付金元利収入</t>
  </si>
  <si>
    <t>受託事業収入</t>
  </si>
  <si>
    <t>失業対策事業費支出金</t>
  </si>
  <si>
    <t>民間からのもの</t>
  </si>
  <si>
    <t>収益事業収入</t>
  </si>
  <si>
    <t xml:space="preserve"> </t>
  </si>
  <si>
    <t>雑入</t>
  </si>
  <si>
    <t>(2)</t>
  </si>
  <si>
    <t>一部事務組合配分金</t>
  </si>
  <si>
    <t>(3)</t>
  </si>
  <si>
    <t>財政補給金</t>
  </si>
  <si>
    <t>地方債</t>
  </si>
  <si>
    <t>社会資本整備総合交付金</t>
  </si>
  <si>
    <t>歳入合計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</si>
  <si>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</si>
  <si>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</si>
  <si>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</si>
  <si>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</si>
  <si>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</si>
  <si>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</si>
  <si>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</si>
  <si>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</si>
  <si>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</si>
  <si>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</si>
  <si>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老人福祉費</t>
  </si>
  <si>
    <t>児童福祉費</t>
  </si>
  <si>
    <t>生活保護費</t>
  </si>
  <si>
    <t>災害救助費</t>
  </si>
  <si>
    <t>衛生費</t>
  </si>
  <si>
    <t>保健衛生費</t>
  </si>
  <si>
    <t>結核対策費</t>
  </si>
  <si>
    <t>保健所費</t>
  </si>
  <si>
    <t>清掃費</t>
  </si>
  <si>
    <t>労働費</t>
  </si>
  <si>
    <t>労働諸費</t>
  </si>
  <si>
    <t>失業対策費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</si>
  <si>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</si>
  <si>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</si>
  <si>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</si>
  <si>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</si>
  <si>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</si>
  <si>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</si>
  <si>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</si>
  <si>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土木費</t>
  </si>
  <si>
    <t>土木管理費</t>
  </si>
  <si>
    <t>道路橋りょう費</t>
  </si>
  <si>
    <t>河川費</t>
  </si>
  <si>
    <t>都市計画費</t>
  </si>
  <si>
    <t>街路費</t>
  </si>
  <si>
    <t>公園費</t>
  </si>
  <si>
    <t>下水道費</t>
  </si>
  <si>
    <t>区画整理費等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</si>
  <si>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</si>
  <si>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</si>
  <si>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</si>
  <si>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</si>
  <si>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</si>
  <si>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</si>
  <si>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</si>
  <si>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特殊学校費</t>
  </si>
  <si>
    <t>幼稚園費</t>
  </si>
  <si>
    <t>社会教育費</t>
  </si>
  <si>
    <t>保健体育費</t>
  </si>
  <si>
    <t>体育施設費等</t>
  </si>
  <si>
    <t>学校給食費</t>
  </si>
  <si>
    <t>災害復旧費</t>
  </si>
  <si>
    <t>農林水産施設災害復旧費</t>
  </si>
  <si>
    <t>公共土木施設災害復旧費</t>
  </si>
  <si>
    <t>公債費</t>
  </si>
  <si>
    <t>諸支出金</t>
  </si>
  <si>
    <t>普通財産取得費</t>
  </si>
  <si>
    <t>公営企業費</t>
  </si>
  <si>
    <t>前年度繰上充用金</t>
  </si>
  <si>
    <t>歳出合計</t>
  </si>
  <si>
    <t>義務的経費</t>
  </si>
  <si>
    <t>人件費</t>
  </si>
  <si>
    <t>扶助費</t>
  </si>
  <si>
    <t>投資的経費</t>
  </si>
  <si>
    <t>普通建設事業費</t>
  </si>
  <si>
    <t>補助事業費</t>
  </si>
  <si>
    <t>単独事業費</t>
  </si>
  <si>
    <t>国直轄事業負担金</t>
  </si>
  <si>
    <t>県営事業負担金</t>
  </si>
  <si>
    <t>同級他団体施行事業負担金</t>
  </si>
  <si>
    <t>受託事業費</t>
  </si>
  <si>
    <t>災害復旧事業費</t>
  </si>
  <si>
    <t>その他の経費</t>
  </si>
  <si>
    <t>物件費</t>
  </si>
  <si>
    <t>維持補修費</t>
  </si>
  <si>
    <t>補助費等</t>
  </si>
  <si>
    <t>国に対するもの</t>
  </si>
  <si>
    <t>都道府県に対するもの</t>
  </si>
  <si>
    <t>同級他団体負担金</t>
  </si>
  <si>
    <t>一部事務組合負担金</t>
  </si>
  <si>
    <t>その他に対するもの</t>
  </si>
  <si>
    <t>積立金</t>
  </si>
  <si>
    <t>投資及び出資金</t>
  </si>
  <si>
    <t>貸付金</t>
  </si>
  <si>
    <t>繰出金</t>
  </si>
  <si>
    <t>子どものための金銭の給付交付金</t>
  </si>
  <si>
    <t>障害者自立支援給付費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</si>
</sst>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;[Red]\-#,##0\ "/>
    <numFmt numFmtId="179" formatCode="#,##0_ "/>
    <numFmt numFmtId="180" formatCode="#,##0;&quot;▲ &quot;#,##0"/>
    <numFmt numFmtId="181" formatCode="#,##0.0;&quot;▲ &quot;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33" fillId="0" borderId="0">
      <alignment vertical="center"/>
      <protection/>
    </xf>
    <xf numFmtId="0" fontId="4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176" fontId="4" fillId="0" borderId="12" xfId="5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6" fontId="4" fillId="0" borderId="20" xfId="5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38" fontId="4" fillId="0" borderId="19" xfId="5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12" xfId="50" applyNumberFormat="1" applyFont="1" applyFill="1" applyBorder="1" applyAlignment="1">
      <alignment vertical="center"/>
    </xf>
    <xf numFmtId="178" fontId="4" fillId="0" borderId="0" xfId="50" applyNumberFormat="1" applyFont="1" applyFill="1" applyAlignment="1">
      <alignment vertical="center"/>
    </xf>
    <xf numFmtId="177" fontId="4" fillId="0" borderId="12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178" fontId="4" fillId="0" borderId="27" xfId="5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vertical="center"/>
    </xf>
    <xf numFmtId="178" fontId="4" fillId="0" borderId="30" xfId="5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vertical="center"/>
    </xf>
    <xf numFmtId="178" fontId="4" fillId="0" borderId="34" xfId="5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8" fontId="4" fillId="0" borderId="39" xfId="50" applyNumberFormat="1" applyFont="1" applyFill="1" applyBorder="1" applyAlignment="1">
      <alignment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78" fontId="4" fillId="0" borderId="41" xfId="50" applyNumberFormat="1" applyFont="1" applyFill="1" applyBorder="1" applyAlignment="1">
      <alignment vertical="center"/>
    </xf>
    <xf numFmtId="177" fontId="4" fillId="0" borderId="41" xfId="0" applyNumberFormat="1" applyFont="1" applyFill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/>
    </xf>
    <xf numFmtId="178" fontId="4" fillId="0" borderId="20" xfId="5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8" fontId="4" fillId="0" borderId="23" xfId="5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80" fontId="7" fillId="0" borderId="12" xfId="50" applyNumberFormat="1" applyFont="1" applyFill="1" applyBorder="1" applyAlignment="1">
      <alignment vertical="center"/>
    </xf>
    <xf numFmtId="181" fontId="7" fillId="0" borderId="12" xfId="50" applyNumberFormat="1" applyFont="1" applyFill="1" applyBorder="1" applyAlignment="1">
      <alignment vertical="center"/>
    </xf>
    <xf numFmtId="181" fontId="7" fillId="0" borderId="12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38" fontId="0" fillId="0" borderId="0" xfId="50" applyFont="1" applyFill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49" fontId="4" fillId="0" borderId="32" xfId="0" applyNumberFormat="1" applyFont="1" applyFill="1" applyBorder="1" applyAlignment="1">
      <alignment horizontal="distributed" vertical="center"/>
    </xf>
    <xf numFmtId="49" fontId="4" fillId="0" borderId="25" xfId="0" applyNumberFormat="1" applyFont="1" applyBorder="1" applyAlignment="1">
      <alignment horizontal="distributed" vertical="center"/>
    </xf>
    <xf numFmtId="49" fontId="4" fillId="0" borderId="28" xfId="0" applyNumberFormat="1" applyFont="1" applyBorder="1" applyAlignment="1">
      <alignment horizontal="distributed" vertical="center"/>
    </xf>
    <xf numFmtId="49" fontId="4" fillId="0" borderId="32" xfId="0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workbookViewId="0" topLeftCell="A1">
      <pane xSplit="22" ySplit="3" topLeftCell="W25" activePane="bottomRight" state="frozen"/>
      <selection pane="topLeft" activeCell="N1" sqref="N1"/>
      <selection pane="topRight" activeCell="W1" sqref="W1"/>
      <selection pane="bottomLeft" activeCell="N4" sqref="N4"/>
      <selection pane="bottomRight" activeCell="D40" sqref="D40:F40"/>
    </sheetView>
  </sheetViews>
  <sheetFormatPr defaultColWidth="9.00390625" defaultRowHeight="13.5"/>
  <cols>
    <col min="1" max="1" width="0.875" style="1" customWidth="1"/>
    <col min="2" max="3" width="2.125" style="1" customWidth="1"/>
    <col min="4" max="5" width="2.625" style="1" customWidth="1"/>
    <col min="6" max="6" width="16.625" style="1" customWidth="1"/>
    <col min="7" max="7" width="0.875" style="1" customWidth="1"/>
    <col min="8" max="8" width="14.125" style="1" customWidth="1"/>
    <col min="9" max="9" width="6.625" style="1" customWidth="1"/>
    <col min="10" max="10" width="14.125" style="1" customWidth="1"/>
    <col min="11" max="11" width="6.625" style="1" customWidth="1"/>
    <col min="12" max="12" width="14.125" style="1" customWidth="1"/>
    <col min="13" max="13" width="6.625" style="1" customWidth="1"/>
    <col min="14" max="15" width="0.74609375" style="2" customWidth="1"/>
    <col min="16" max="16" width="0.875" style="1" customWidth="1"/>
    <col min="17" max="18" width="2.125" style="1" customWidth="1"/>
    <col min="19" max="20" width="2.625" style="1" customWidth="1"/>
    <col min="21" max="21" width="16.875" style="1" customWidth="1"/>
    <col min="22" max="22" width="0.875" style="1" customWidth="1"/>
    <col min="23" max="23" width="14.25390625" style="1" customWidth="1"/>
    <col min="24" max="24" width="6.625" style="1" customWidth="1"/>
    <col min="25" max="25" width="14.125" style="1" customWidth="1"/>
    <col min="26" max="26" width="6.625" style="1" customWidth="1"/>
    <col min="27" max="27" width="14.125" style="1" customWidth="1"/>
    <col min="28" max="28" width="6.625" style="1" customWidth="1"/>
    <col min="29" max="16384" width="9.00390625" style="1" customWidth="1"/>
  </cols>
  <sheetData>
    <row r="1" spans="3:28" s="3" customFormat="1" ht="18.75" customHeight="1">
      <c r="C1" s="4"/>
      <c r="L1" s="143" t="s">
        <v>0</v>
      </c>
      <c r="M1" s="143"/>
      <c r="N1" s="5"/>
      <c r="O1" s="5"/>
      <c r="AA1" s="143" t="s">
        <v>0</v>
      </c>
      <c r="AB1" s="143"/>
    </row>
    <row r="2" spans="1:28" s="3" customFormat="1" ht="16.5" customHeight="1">
      <c r="A2" s="144" t="s">
        <v>1</v>
      </c>
      <c r="B2" s="145"/>
      <c r="C2" s="145"/>
      <c r="D2" s="145"/>
      <c r="E2" s="145"/>
      <c r="F2" s="145"/>
      <c r="G2" s="146"/>
      <c r="H2" s="150" t="s">
        <v>2</v>
      </c>
      <c r="I2" s="151"/>
      <c r="J2" s="150" t="s">
        <v>3</v>
      </c>
      <c r="K2" s="151"/>
      <c r="L2" s="150" t="s">
        <v>4</v>
      </c>
      <c r="M2" s="151"/>
      <c r="N2" s="6"/>
      <c r="O2" s="7"/>
      <c r="P2" s="144" t="s">
        <v>1</v>
      </c>
      <c r="Q2" s="145"/>
      <c r="R2" s="145"/>
      <c r="S2" s="145"/>
      <c r="T2" s="145"/>
      <c r="U2" s="145"/>
      <c r="V2" s="146"/>
      <c r="W2" s="150" t="s">
        <v>2</v>
      </c>
      <c r="X2" s="151"/>
      <c r="Y2" s="150" t="s">
        <v>3</v>
      </c>
      <c r="Z2" s="151"/>
      <c r="AA2" s="150" t="s">
        <v>4</v>
      </c>
      <c r="AB2" s="151"/>
    </row>
    <row r="3" spans="1:28" s="3" customFormat="1" ht="16.5" customHeight="1">
      <c r="A3" s="147"/>
      <c r="B3" s="148"/>
      <c r="C3" s="148"/>
      <c r="D3" s="148"/>
      <c r="E3" s="148"/>
      <c r="F3" s="148"/>
      <c r="G3" s="149"/>
      <c r="H3" s="8" t="s">
        <v>5</v>
      </c>
      <c r="I3" s="8" t="s">
        <v>6</v>
      </c>
      <c r="J3" s="8" t="s">
        <v>5</v>
      </c>
      <c r="K3" s="8" t="s">
        <v>6</v>
      </c>
      <c r="L3" s="8" t="s">
        <v>5</v>
      </c>
      <c r="M3" s="8" t="s">
        <v>6</v>
      </c>
      <c r="N3" s="6"/>
      <c r="O3" s="7"/>
      <c r="P3" s="147"/>
      <c r="Q3" s="148"/>
      <c r="R3" s="148"/>
      <c r="S3" s="148"/>
      <c r="T3" s="148"/>
      <c r="U3" s="148"/>
      <c r="V3" s="149"/>
      <c r="W3" s="8" t="s">
        <v>5</v>
      </c>
      <c r="X3" s="8" t="s">
        <v>6</v>
      </c>
      <c r="Y3" s="8" t="s">
        <v>5</v>
      </c>
      <c r="Z3" s="8" t="s">
        <v>6</v>
      </c>
      <c r="AA3" s="8" t="s">
        <v>5</v>
      </c>
      <c r="AB3" s="8" t="s">
        <v>6</v>
      </c>
    </row>
    <row r="4" spans="1:29" s="3" customFormat="1" ht="16.5" customHeight="1">
      <c r="A4" s="9"/>
      <c r="B4" s="152" t="s">
        <v>7</v>
      </c>
      <c r="C4" s="152"/>
      <c r="D4" s="152"/>
      <c r="E4" s="152"/>
      <c r="F4" s="152"/>
      <c r="G4" s="11"/>
      <c r="H4" s="12">
        <v>999979247</v>
      </c>
      <c r="I4" s="13">
        <f>H4/$W$50*100</f>
        <v>47.10833696815065</v>
      </c>
      <c r="J4" s="12">
        <v>64406039</v>
      </c>
      <c r="K4" s="14">
        <f>J4/$Y$50*100</f>
        <v>39.262124276660906</v>
      </c>
      <c r="L4" s="15">
        <f>H4+J4</f>
        <v>1064385286</v>
      </c>
      <c r="M4" s="14">
        <f>L4/$AA$50*100</f>
        <v>46.54548835170764</v>
      </c>
      <c r="N4" s="16"/>
      <c r="O4" s="17"/>
      <c r="P4" s="25"/>
      <c r="Q4" s="136"/>
      <c r="R4" s="18">
        <v>12</v>
      </c>
      <c r="S4" s="153" t="s">
        <v>8</v>
      </c>
      <c r="T4" s="153"/>
      <c r="U4" s="153"/>
      <c r="V4" s="11"/>
      <c r="W4" s="12">
        <v>217681</v>
      </c>
      <c r="X4" s="13">
        <f>W4/$W$50*100</f>
        <v>0.010254802717484796</v>
      </c>
      <c r="Y4" s="12">
        <v>0</v>
      </c>
      <c r="Z4" s="14">
        <f>Y4/$Y$50*100</f>
        <v>0</v>
      </c>
      <c r="AA4" s="15">
        <f>W4+Y4</f>
        <v>217681</v>
      </c>
      <c r="AB4" s="14">
        <f>AA4/$AA$50*100</f>
        <v>0.009519173726992005</v>
      </c>
      <c r="AC4" s="16"/>
    </row>
    <row r="5" spans="1:28" s="3" customFormat="1" ht="16.5" customHeight="1">
      <c r="A5" s="25"/>
      <c r="B5" s="154" t="s">
        <v>9</v>
      </c>
      <c r="C5" s="152"/>
      <c r="D5" s="152"/>
      <c r="E5" s="152"/>
      <c r="F5" s="152"/>
      <c r="G5" s="11"/>
      <c r="H5" s="12">
        <v>16174050</v>
      </c>
      <c r="I5" s="13">
        <f>H5/$W$50*100</f>
        <v>0.761948410255075</v>
      </c>
      <c r="J5" s="12">
        <v>2082267</v>
      </c>
      <c r="K5" s="14">
        <f aca="true" t="shared" si="0" ref="K5:K50">J5/$Y$50*100</f>
        <v>1.2693565230923434</v>
      </c>
      <c r="L5" s="15">
        <f>H5+J5</f>
        <v>18256317</v>
      </c>
      <c r="M5" s="14">
        <f aca="true" t="shared" si="1" ref="M5:M50">L5/$AA$50*100</f>
        <v>0.7983473667340627</v>
      </c>
      <c r="N5" s="16"/>
      <c r="O5" s="17"/>
      <c r="P5" s="126"/>
      <c r="Q5" s="129"/>
      <c r="R5" s="18">
        <v>13</v>
      </c>
      <c r="S5" s="152" t="s">
        <v>10</v>
      </c>
      <c r="T5" s="152"/>
      <c r="U5" s="152"/>
      <c r="V5" s="11"/>
      <c r="W5" s="12">
        <v>0</v>
      </c>
      <c r="X5" s="14">
        <f aca="true" t="shared" si="2" ref="X5:X50">W5/$W$50*100</f>
        <v>0</v>
      </c>
      <c r="Y5" s="12">
        <v>0</v>
      </c>
      <c r="Z5" s="14">
        <f aca="true" t="shared" si="3" ref="Z5:Z50">Y5/$Y$50*100</f>
        <v>0</v>
      </c>
      <c r="AA5" s="15">
        <f>W5+Y5</f>
        <v>0</v>
      </c>
      <c r="AB5" s="14">
        <f aca="true" t="shared" si="4" ref="AB5:AB50">AA5/$AA$50*100</f>
        <v>0</v>
      </c>
    </row>
    <row r="6" spans="1:28" s="3" customFormat="1" ht="16.5" customHeight="1">
      <c r="A6" s="126"/>
      <c r="B6" s="127"/>
      <c r="C6" s="20">
        <v>1</v>
      </c>
      <c r="D6" s="152" t="s">
        <v>11</v>
      </c>
      <c r="E6" s="152"/>
      <c r="F6" s="152"/>
      <c r="G6" s="11"/>
      <c r="H6" s="12">
        <v>18</v>
      </c>
      <c r="I6" s="13">
        <f aca="true" t="shared" si="5" ref="I6:I50">H6/$W$50*100</f>
        <v>8.47967663299628E-07</v>
      </c>
      <c r="J6" s="12">
        <v>0</v>
      </c>
      <c r="K6" s="14">
        <f t="shared" si="0"/>
        <v>0</v>
      </c>
      <c r="L6" s="15">
        <f aca="true" t="shared" si="6" ref="L6:L50">H6+J6</f>
        <v>18</v>
      </c>
      <c r="M6" s="14">
        <f t="shared" si="1"/>
        <v>7.871386436384254E-07</v>
      </c>
      <c r="N6" s="16"/>
      <c r="O6" s="17"/>
      <c r="P6" s="126"/>
      <c r="Q6" s="129"/>
      <c r="R6" s="18">
        <v>14</v>
      </c>
      <c r="S6" s="152" t="s">
        <v>12</v>
      </c>
      <c r="T6" s="152"/>
      <c r="U6" s="152"/>
      <c r="V6" s="11"/>
      <c r="W6" s="12">
        <v>223778</v>
      </c>
      <c r="X6" s="14">
        <f t="shared" si="2"/>
        <v>0.010542028208770232</v>
      </c>
      <c r="Y6" s="12">
        <v>0</v>
      </c>
      <c r="Z6" s="14">
        <f t="shared" si="3"/>
        <v>0</v>
      </c>
      <c r="AA6" s="15">
        <f>W6+Y6</f>
        <v>223778</v>
      </c>
      <c r="AB6" s="14">
        <f t="shared" si="4"/>
        <v>0.009785795077562198</v>
      </c>
    </row>
    <row r="7" spans="1:28" s="3" customFormat="1" ht="16.5" customHeight="1">
      <c r="A7" s="22"/>
      <c r="B7" s="128"/>
      <c r="C7" s="20">
        <v>2</v>
      </c>
      <c r="D7" s="152" t="s">
        <v>13</v>
      </c>
      <c r="E7" s="152"/>
      <c r="F7" s="152"/>
      <c r="G7" s="11"/>
      <c r="H7" s="12">
        <v>10828386</v>
      </c>
      <c r="I7" s="13">
        <f t="shared" si="5"/>
        <v>0.5101178429848005</v>
      </c>
      <c r="J7" s="12">
        <v>1462956</v>
      </c>
      <c r="K7" s="14">
        <f t="shared" si="0"/>
        <v>0.8918225864392426</v>
      </c>
      <c r="L7" s="15">
        <f t="shared" si="6"/>
        <v>12291342</v>
      </c>
      <c r="M7" s="14">
        <f t="shared" si="1"/>
        <v>0.5374994594653338</v>
      </c>
      <c r="N7" s="16"/>
      <c r="O7" s="17"/>
      <c r="P7" s="22"/>
      <c r="Q7" s="128"/>
      <c r="R7" s="18">
        <v>15</v>
      </c>
      <c r="S7" s="155" t="s">
        <v>14</v>
      </c>
      <c r="T7" s="155"/>
      <c r="U7" s="155"/>
      <c r="V7" s="11"/>
      <c r="W7" s="12">
        <v>23146638</v>
      </c>
      <c r="X7" s="14">
        <f t="shared" si="2"/>
        <v>1.0904222521167988</v>
      </c>
      <c r="Y7" s="12">
        <v>843470</v>
      </c>
      <c r="Z7" s="14">
        <f t="shared" si="3"/>
        <v>0.5141819692348286</v>
      </c>
      <c r="AA7" s="15">
        <f aca="true" t="shared" si="7" ref="AA7:AA50">W7+Y7</f>
        <v>23990108</v>
      </c>
      <c r="AB7" s="14">
        <f t="shared" si="4"/>
        <v>1.0490856151032966</v>
      </c>
    </row>
    <row r="8" spans="1:28" s="3" customFormat="1" ht="16.5" customHeight="1">
      <c r="A8" s="9"/>
      <c r="B8" s="152" t="s">
        <v>15</v>
      </c>
      <c r="C8" s="152"/>
      <c r="D8" s="152"/>
      <c r="E8" s="152"/>
      <c r="F8" s="152"/>
      <c r="G8" s="11"/>
      <c r="H8" s="12">
        <v>2046775</v>
      </c>
      <c r="I8" s="13">
        <f t="shared" si="5"/>
        <v>0.09642216744722758</v>
      </c>
      <c r="J8" s="12">
        <v>128032</v>
      </c>
      <c r="K8" s="14">
        <f t="shared" si="0"/>
        <v>0.07804871054699465</v>
      </c>
      <c r="L8" s="15">
        <f t="shared" si="6"/>
        <v>2174807</v>
      </c>
      <c r="M8" s="14">
        <f t="shared" si="1"/>
        <v>0.09510414623085295</v>
      </c>
      <c r="N8" s="16"/>
      <c r="O8" s="17"/>
      <c r="P8" s="9"/>
      <c r="Q8" s="156" t="s">
        <v>16</v>
      </c>
      <c r="R8" s="156"/>
      <c r="S8" s="156"/>
      <c r="T8" s="156"/>
      <c r="U8" s="156"/>
      <c r="V8" s="19"/>
      <c r="W8" s="12">
        <v>1509512</v>
      </c>
      <c r="X8" s="14">
        <f t="shared" si="2"/>
        <v>0.07111207574237491</v>
      </c>
      <c r="Y8" s="12">
        <v>0</v>
      </c>
      <c r="Z8" s="14">
        <f t="shared" si="3"/>
        <v>0</v>
      </c>
      <c r="AA8" s="15">
        <f t="shared" si="7"/>
        <v>1509512</v>
      </c>
      <c r="AB8" s="14">
        <f t="shared" si="4"/>
        <v>0.06601084601310704</v>
      </c>
    </row>
    <row r="9" spans="1:28" s="3" customFormat="1" ht="16.5" customHeight="1">
      <c r="A9" s="9"/>
      <c r="B9" s="152" t="s">
        <v>17</v>
      </c>
      <c r="C9" s="152"/>
      <c r="D9" s="152"/>
      <c r="E9" s="152"/>
      <c r="F9" s="152"/>
      <c r="G9" s="11"/>
      <c r="H9" s="12">
        <v>2066171</v>
      </c>
      <c r="I9" s="13">
        <f t="shared" si="5"/>
        <v>0.09733589971374755</v>
      </c>
      <c r="J9" s="12">
        <v>128902</v>
      </c>
      <c r="K9" s="14">
        <f t="shared" si="0"/>
        <v>0.07857906528780856</v>
      </c>
      <c r="L9" s="15">
        <f t="shared" si="6"/>
        <v>2195073</v>
      </c>
      <c r="M9" s="14">
        <f t="shared" si="1"/>
        <v>0.09599037688374053</v>
      </c>
      <c r="N9" s="16"/>
      <c r="O9" s="17"/>
      <c r="P9" s="25"/>
      <c r="Q9" s="154" t="s">
        <v>18</v>
      </c>
      <c r="R9" s="154"/>
      <c r="S9" s="154"/>
      <c r="T9" s="154"/>
      <c r="U9" s="154"/>
      <c r="V9" s="19"/>
      <c r="W9" s="12">
        <v>104667694</v>
      </c>
      <c r="X9" s="14">
        <f t="shared" si="2"/>
        <v>4.930823328007806</v>
      </c>
      <c r="Y9" s="12">
        <v>9932585</v>
      </c>
      <c r="Z9" s="14">
        <f t="shared" si="3"/>
        <v>6.054935107226481</v>
      </c>
      <c r="AA9" s="15">
        <f t="shared" si="7"/>
        <v>114600279</v>
      </c>
      <c r="AB9" s="14">
        <f t="shared" si="4"/>
        <v>5.011461565146951</v>
      </c>
    </row>
    <row r="10" spans="1:28" s="3" customFormat="1" ht="16.5" customHeight="1">
      <c r="A10" s="9"/>
      <c r="B10" s="152" t="s">
        <v>19</v>
      </c>
      <c r="C10" s="152"/>
      <c r="D10" s="152"/>
      <c r="E10" s="152"/>
      <c r="F10" s="152"/>
      <c r="G10" s="11"/>
      <c r="H10" s="12">
        <v>598178</v>
      </c>
      <c r="I10" s="13">
        <f t="shared" si="5"/>
        <v>0.028179755605402496</v>
      </c>
      <c r="J10" s="12">
        <v>37179</v>
      </c>
      <c r="K10" s="14">
        <f t="shared" si="0"/>
        <v>0.02266443552726439</v>
      </c>
      <c r="L10" s="15">
        <f t="shared" si="6"/>
        <v>635357</v>
      </c>
      <c r="M10" s="14">
        <f t="shared" si="1"/>
        <v>0.02778411373367661</v>
      </c>
      <c r="N10" s="16"/>
      <c r="O10" s="17"/>
      <c r="P10" s="126"/>
      <c r="Q10" s="129"/>
      <c r="R10" s="137">
        <v>1</v>
      </c>
      <c r="S10" s="152" t="s">
        <v>20</v>
      </c>
      <c r="T10" s="152"/>
      <c r="U10" s="152"/>
      <c r="V10" s="19"/>
      <c r="W10" s="12">
        <v>64579393</v>
      </c>
      <c r="X10" s="14">
        <f t="shared" si="2"/>
        <v>3.0422909433065755</v>
      </c>
      <c r="Y10" s="12">
        <v>6604708</v>
      </c>
      <c r="Z10" s="14">
        <f t="shared" si="3"/>
        <v>4.026250804013215</v>
      </c>
      <c r="AA10" s="15">
        <f t="shared" si="7"/>
        <v>71184101</v>
      </c>
      <c r="AB10" s="14">
        <f t="shared" si="4"/>
        <v>3.1128753727644822</v>
      </c>
    </row>
    <row r="11" spans="1:28" s="3" customFormat="1" ht="16.5" customHeight="1">
      <c r="A11" s="9"/>
      <c r="B11" s="152" t="s">
        <v>21</v>
      </c>
      <c r="C11" s="152"/>
      <c r="D11" s="152"/>
      <c r="E11" s="152"/>
      <c r="F11" s="152"/>
      <c r="G11" s="11"/>
      <c r="H11" s="12">
        <v>54783135</v>
      </c>
      <c r="I11" s="13">
        <f t="shared" si="5"/>
        <v>2.580795943009893</v>
      </c>
      <c r="J11" s="12">
        <v>4388493</v>
      </c>
      <c r="K11" s="14">
        <f t="shared" si="0"/>
        <v>2.675239158136342</v>
      </c>
      <c r="L11" s="15">
        <f t="shared" si="6"/>
        <v>59171628</v>
      </c>
      <c r="M11" s="14">
        <f t="shared" si="1"/>
        <v>2.5875708336554153</v>
      </c>
      <c r="N11" s="16"/>
      <c r="O11" s="17"/>
      <c r="P11" s="126"/>
      <c r="Q11" s="127"/>
      <c r="R11" s="131"/>
      <c r="S11" s="21" t="s">
        <v>22</v>
      </c>
      <c r="T11" s="152" t="s">
        <v>23</v>
      </c>
      <c r="U11" s="152"/>
      <c r="V11" s="19"/>
      <c r="W11" s="12">
        <v>5624564</v>
      </c>
      <c r="X11" s="14">
        <f t="shared" si="2"/>
        <v>0.26496935511995606</v>
      </c>
      <c r="Y11" s="12">
        <v>650918</v>
      </c>
      <c r="Z11" s="14">
        <f t="shared" si="3"/>
        <v>0.39680166342655476</v>
      </c>
      <c r="AA11" s="15">
        <f t="shared" si="7"/>
        <v>6275482</v>
      </c>
      <c r="AB11" s="14">
        <f t="shared" si="4"/>
        <v>0.274426354980964</v>
      </c>
    </row>
    <row r="12" spans="1:28" s="3" customFormat="1" ht="16.5" customHeight="1">
      <c r="A12" s="9"/>
      <c r="B12" s="152" t="s">
        <v>24</v>
      </c>
      <c r="C12" s="152"/>
      <c r="D12" s="152"/>
      <c r="E12" s="152"/>
      <c r="F12" s="152"/>
      <c r="G12" s="11"/>
      <c r="H12" s="12">
        <v>945398</v>
      </c>
      <c r="I12" s="13">
        <f t="shared" si="5"/>
        <v>0.04453705183045232</v>
      </c>
      <c r="J12" s="12">
        <v>672853</v>
      </c>
      <c r="K12" s="14">
        <f t="shared" si="0"/>
        <v>0.4101733085297191</v>
      </c>
      <c r="L12" s="15">
        <f t="shared" si="6"/>
        <v>1618251</v>
      </c>
      <c r="M12" s="14">
        <f t="shared" si="1"/>
        <v>0.07076599428925141</v>
      </c>
      <c r="N12" s="16"/>
      <c r="O12" s="17"/>
      <c r="P12" s="126"/>
      <c r="Q12" s="127"/>
      <c r="R12" s="131"/>
      <c r="S12" s="21" t="s">
        <v>25</v>
      </c>
      <c r="T12" s="153" t="s">
        <v>179</v>
      </c>
      <c r="U12" s="153"/>
      <c r="V12" s="19"/>
      <c r="W12" s="12">
        <v>14865952</v>
      </c>
      <c r="X12" s="14">
        <f t="shared" si="2"/>
        <v>0.7003248100091352</v>
      </c>
      <c r="Y12" s="12">
        <v>1501904</v>
      </c>
      <c r="Z12" s="14">
        <f t="shared" si="3"/>
        <v>0.9155654099394953</v>
      </c>
      <c r="AA12" s="15">
        <f t="shared" si="7"/>
        <v>16367856</v>
      </c>
      <c r="AB12" s="14">
        <f t="shared" si="4"/>
        <v>0.7157651095060591</v>
      </c>
    </row>
    <row r="13" spans="1:28" s="3" customFormat="1" ht="16.5" customHeight="1">
      <c r="A13" s="9"/>
      <c r="B13" s="152" t="s">
        <v>26</v>
      </c>
      <c r="C13" s="152"/>
      <c r="D13" s="152"/>
      <c r="E13" s="152"/>
      <c r="F13" s="152"/>
      <c r="G13" s="11"/>
      <c r="H13" s="12">
        <v>0</v>
      </c>
      <c r="I13" s="13">
        <f t="shared" si="5"/>
        <v>0</v>
      </c>
      <c r="J13" s="12">
        <v>0</v>
      </c>
      <c r="K13" s="14">
        <f t="shared" si="0"/>
        <v>0</v>
      </c>
      <c r="L13" s="15">
        <f t="shared" si="6"/>
        <v>0</v>
      </c>
      <c r="M13" s="14">
        <f t="shared" si="1"/>
        <v>0</v>
      </c>
      <c r="N13" s="16"/>
      <c r="O13" s="17"/>
      <c r="P13" s="126"/>
      <c r="Q13" s="127"/>
      <c r="R13" s="131"/>
      <c r="S13" s="21" t="s">
        <v>27</v>
      </c>
      <c r="T13" s="153" t="s">
        <v>178</v>
      </c>
      <c r="U13" s="153"/>
      <c r="V13" s="19"/>
      <c r="W13" s="12">
        <v>15507937</v>
      </c>
      <c r="X13" s="14">
        <f t="shared" si="2"/>
        <v>0.7305682833604358</v>
      </c>
      <c r="Y13" s="12">
        <v>1135563</v>
      </c>
      <c r="Z13" s="14">
        <f t="shared" si="3"/>
        <v>0.6922427822331674</v>
      </c>
      <c r="AA13" s="15">
        <f t="shared" si="7"/>
        <v>16643500</v>
      </c>
      <c r="AB13" s="14">
        <f t="shared" si="4"/>
        <v>0.7278190008553408</v>
      </c>
    </row>
    <row r="14" spans="1:28" s="3" customFormat="1" ht="16.5" customHeight="1">
      <c r="A14" s="9"/>
      <c r="B14" s="152" t="s">
        <v>28</v>
      </c>
      <c r="C14" s="152"/>
      <c r="D14" s="152"/>
      <c r="E14" s="152"/>
      <c r="F14" s="152"/>
      <c r="G14" s="11"/>
      <c r="H14" s="12">
        <v>7158113</v>
      </c>
      <c r="I14" s="13">
        <f t="shared" si="5"/>
        <v>0.33721379745803837</v>
      </c>
      <c r="J14" s="12">
        <v>902908</v>
      </c>
      <c r="K14" s="14">
        <f t="shared" si="0"/>
        <v>0.5504155612859741</v>
      </c>
      <c r="L14" s="15">
        <f t="shared" si="6"/>
        <v>8061021</v>
      </c>
      <c r="M14" s="14">
        <f t="shared" si="1"/>
        <v>0.35250784090449244</v>
      </c>
      <c r="N14" s="16"/>
      <c r="O14" s="17"/>
      <c r="P14" s="126"/>
      <c r="Q14" s="127"/>
      <c r="R14" s="131"/>
      <c r="S14" s="21" t="s">
        <v>29</v>
      </c>
      <c r="T14" s="152" t="s">
        <v>30</v>
      </c>
      <c r="U14" s="152"/>
      <c r="V14" s="19"/>
      <c r="W14" s="12">
        <v>4682637</v>
      </c>
      <c r="X14" s="14">
        <f t="shared" si="2"/>
        <v>0.2205958197205767</v>
      </c>
      <c r="Y14" s="12">
        <v>490291</v>
      </c>
      <c r="Z14" s="14">
        <f t="shared" si="3"/>
        <v>0.29888293819354966</v>
      </c>
      <c r="AA14" s="15">
        <f t="shared" si="7"/>
        <v>5172928</v>
      </c>
      <c r="AB14" s="14">
        <f t="shared" si="4"/>
        <v>0.22621175164217958</v>
      </c>
    </row>
    <row r="15" spans="1:28" s="3" customFormat="1" ht="16.5" customHeight="1">
      <c r="A15" s="9"/>
      <c r="B15" s="152" t="s">
        <v>31</v>
      </c>
      <c r="C15" s="152"/>
      <c r="D15" s="152"/>
      <c r="E15" s="152"/>
      <c r="F15" s="152"/>
      <c r="G15" s="11"/>
      <c r="H15" s="12">
        <v>5881711</v>
      </c>
      <c r="I15" s="13">
        <f t="shared" si="5"/>
        <v>0.27708337404853994</v>
      </c>
      <c r="J15" s="12">
        <v>0</v>
      </c>
      <c r="K15" s="14">
        <f t="shared" si="0"/>
        <v>0</v>
      </c>
      <c r="L15" s="15">
        <f t="shared" si="6"/>
        <v>5881711</v>
      </c>
      <c r="M15" s="14">
        <f t="shared" si="1"/>
        <v>0.25720677882295595</v>
      </c>
      <c r="N15" s="16"/>
      <c r="O15" s="17"/>
      <c r="P15" s="126"/>
      <c r="Q15" s="127"/>
      <c r="R15" s="131"/>
      <c r="S15" s="21" t="s">
        <v>32</v>
      </c>
      <c r="T15" s="152" t="s">
        <v>33</v>
      </c>
      <c r="U15" s="152"/>
      <c r="V15" s="19"/>
      <c r="W15" s="12">
        <v>98889</v>
      </c>
      <c r="X15" s="14">
        <f t="shared" si="2"/>
        <v>0.004658593014224274</v>
      </c>
      <c r="Y15" s="12">
        <v>25195</v>
      </c>
      <c r="Z15" s="14">
        <f t="shared" si="3"/>
        <v>0.015358951373340495</v>
      </c>
      <c r="AA15" s="15">
        <f t="shared" si="7"/>
        <v>124084</v>
      </c>
      <c r="AB15" s="14">
        <f t="shared" si="4"/>
        <v>0.005426183969846132</v>
      </c>
    </row>
    <row r="16" spans="1:28" s="3" customFormat="1" ht="16.5" customHeight="1">
      <c r="A16" s="9"/>
      <c r="B16" s="152" t="s">
        <v>34</v>
      </c>
      <c r="C16" s="152"/>
      <c r="D16" s="152"/>
      <c r="E16" s="152"/>
      <c r="F16" s="152"/>
      <c r="G16" s="11"/>
      <c r="H16" s="12">
        <v>5700729</v>
      </c>
      <c r="I16" s="13">
        <f t="shared" si="5"/>
        <v>0.2685574360685792</v>
      </c>
      <c r="J16" s="12">
        <v>360123</v>
      </c>
      <c r="K16" s="14">
        <f t="shared" si="0"/>
        <v>0.21953211531738434</v>
      </c>
      <c r="L16" s="15">
        <f t="shared" si="6"/>
        <v>6060852</v>
      </c>
      <c r="M16" s="14">
        <f t="shared" si="1"/>
        <v>0.26504060125406875</v>
      </c>
      <c r="N16" s="16"/>
      <c r="O16" s="17"/>
      <c r="P16" s="126"/>
      <c r="Q16" s="127"/>
      <c r="R16" s="131"/>
      <c r="S16" s="138" t="s">
        <v>35</v>
      </c>
      <c r="T16" s="152" t="s">
        <v>36</v>
      </c>
      <c r="U16" s="152"/>
      <c r="V16" s="19"/>
      <c r="W16" s="12">
        <v>2013452</v>
      </c>
      <c r="X16" s="14">
        <f t="shared" si="2"/>
        <v>0.09485234375588682</v>
      </c>
      <c r="Y16" s="12">
        <v>271312</v>
      </c>
      <c r="Z16" s="14">
        <f t="shared" si="3"/>
        <v>0.16539264993069086</v>
      </c>
      <c r="AA16" s="15">
        <f t="shared" si="7"/>
        <v>2284764</v>
      </c>
      <c r="AB16" s="14">
        <f t="shared" si="4"/>
        <v>0.09991255755521684</v>
      </c>
    </row>
    <row r="17" spans="1:28" s="3" customFormat="1" ht="16.5" customHeight="1">
      <c r="A17" s="25"/>
      <c r="B17" s="154" t="s">
        <v>37</v>
      </c>
      <c r="C17" s="152"/>
      <c r="D17" s="152"/>
      <c r="E17" s="152"/>
      <c r="F17" s="152"/>
      <c r="G17" s="11"/>
      <c r="H17" s="12">
        <v>138463768</v>
      </c>
      <c r="I17" s="13">
        <f t="shared" si="5"/>
        <v>6.522933211256768</v>
      </c>
      <c r="J17" s="12">
        <v>31314680</v>
      </c>
      <c r="K17" s="14">
        <f t="shared" si="0"/>
        <v>19.08952758054051</v>
      </c>
      <c r="L17" s="15">
        <f t="shared" si="6"/>
        <v>169778448</v>
      </c>
      <c r="M17" s="14">
        <f t="shared" si="1"/>
        <v>7.4243987376531635</v>
      </c>
      <c r="N17" s="16"/>
      <c r="O17" s="17"/>
      <c r="P17" s="126"/>
      <c r="Q17" s="127"/>
      <c r="R17" s="131"/>
      <c r="S17" s="130"/>
      <c r="T17" s="19" t="s">
        <v>38</v>
      </c>
      <c r="U17" s="10" t="s">
        <v>39</v>
      </c>
      <c r="V17" s="19"/>
      <c r="W17" s="12">
        <v>329563</v>
      </c>
      <c r="X17" s="14">
        <f t="shared" si="2"/>
        <v>0.015525487056667519</v>
      </c>
      <c r="Y17" s="12">
        <v>0</v>
      </c>
      <c r="Z17" s="14">
        <f t="shared" si="3"/>
        <v>0</v>
      </c>
      <c r="AA17" s="15">
        <f t="shared" si="7"/>
        <v>329563</v>
      </c>
      <c r="AB17" s="14">
        <f t="shared" si="4"/>
        <v>0.014411765156300575</v>
      </c>
    </row>
    <row r="18" spans="1:28" s="3" customFormat="1" ht="16.5" customHeight="1">
      <c r="A18" s="126"/>
      <c r="B18" s="127"/>
      <c r="C18" s="20">
        <v>1</v>
      </c>
      <c r="D18" s="152" t="s">
        <v>40</v>
      </c>
      <c r="E18" s="152"/>
      <c r="F18" s="152"/>
      <c r="G18" s="11"/>
      <c r="H18" s="12">
        <v>119843457</v>
      </c>
      <c r="I18" s="13">
        <f t="shared" si="5"/>
        <v>5.645743121891081</v>
      </c>
      <c r="J18" s="12">
        <v>28121168</v>
      </c>
      <c r="K18" s="14">
        <f t="shared" si="0"/>
        <v>17.14275260462547</v>
      </c>
      <c r="L18" s="15">
        <f t="shared" si="6"/>
        <v>147964625</v>
      </c>
      <c r="M18" s="14">
        <f t="shared" si="1"/>
        <v>6.470481901609347</v>
      </c>
      <c r="N18" s="16"/>
      <c r="O18" s="17"/>
      <c r="P18" s="126"/>
      <c r="Q18" s="129"/>
      <c r="R18" s="130"/>
      <c r="S18" s="130"/>
      <c r="T18" s="19" t="s">
        <v>41</v>
      </c>
      <c r="U18" s="10" t="s">
        <v>42</v>
      </c>
      <c r="V18" s="19"/>
      <c r="W18" s="12">
        <v>26216</v>
      </c>
      <c r="X18" s="14">
        <f t="shared" si="2"/>
        <v>0.0012350177922812804</v>
      </c>
      <c r="Y18" s="12">
        <v>0</v>
      </c>
      <c r="Z18" s="14">
        <f t="shared" si="3"/>
        <v>0</v>
      </c>
      <c r="AA18" s="15">
        <f t="shared" si="7"/>
        <v>26216</v>
      </c>
      <c r="AB18" s="14">
        <f t="shared" si="4"/>
        <v>0.00114642370453472</v>
      </c>
    </row>
    <row r="19" spans="1:28" s="3" customFormat="1" ht="16.5" customHeight="1">
      <c r="A19" s="126"/>
      <c r="B19" s="127"/>
      <c r="C19" s="20">
        <v>2</v>
      </c>
      <c r="D19" s="152" t="s">
        <v>43</v>
      </c>
      <c r="E19" s="152"/>
      <c r="F19" s="152"/>
      <c r="G19" s="11"/>
      <c r="H19" s="12">
        <v>17661398</v>
      </c>
      <c r="I19" s="13">
        <f t="shared" si="5"/>
        <v>0.8320163551480403</v>
      </c>
      <c r="J19" s="12">
        <v>3184495</v>
      </c>
      <c r="K19" s="14">
        <f t="shared" si="0"/>
        <v>1.9412781843082334</v>
      </c>
      <c r="L19" s="15">
        <f t="shared" si="6"/>
        <v>20845893</v>
      </c>
      <c r="M19" s="14">
        <f t="shared" si="1"/>
        <v>0.9115893300806526</v>
      </c>
      <c r="N19" s="16"/>
      <c r="O19" s="17"/>
      <c r="P19" s="126"/>
      <c r="Q19" s="127"/>
      <c r="R19" s="131"/>
      <c r="S19" s="139"/>
      <c r="T19" s="19" t="s">
        <v>44</v>
      </c>
      <c r="U19" s="10" t="s">
        <v>14</v>
      </c>
      <c r="V19" s="19"/>
      <c r="W19" s="12">
        <v>1657673</v>
      </c>
      <c r="X19" s="14">
        <f t="shared" si="2"/>
        <v>0.07809183890693802</v>
      </c>
      <c r="Y19" s="12">
        <v>271312</v>
      </c>
      <c r="Z19" s="14">
        <f t="shared" si="3"/>
        <v>0.16539264993069086</v>
      </c>
      <c r="AA19" s="15">
        <f t="shared" si="7"/>
        <v>1928985</v>
      </c>
      <c r="AB19" s="14">
        <f t="shared" si="4"/>
        <v>0.08435436869438155</v>
      </c>
    </row>
    <row r="20" spans="1:28" s="3" customFormat="1" ht="16.5" customHeight="1">
      <c r="A20" s="22"/>
      <c r="B20" s="128"/>
      <c r="C20" s="20">
        <v>3</v>
      </c>
      <c r="D20" s="152" t="s">
        <v>45</v>
      </c>
      <c r="E20" s="152"/>
      <c r="F20" s="152"/>
      <c r="G20" s="11"/>
      <c r="H20" s="12">
        <v>958913</v>
      </c>
      <c r="I20" s="13">
        <f t="shared" si="5"/>
        <v>0.045173734217646457</v>
      </c>
      <c r="J20" s="12">
        <v>9017</v>
      </c>
      <c r="K20" s="14">
        <f t="shared" si="0"/>
        <v>0.005496791606803384</v>
      </c>
      <c r="L20" s="15">
        <f t="shared" si="6"/>
        <v>967930</v>
      </c>
      <c r="M20" s="14">
        <f t="shared" si="1"/>
        <v>0.04232750596316339</v>
      </c>
      <c r="N20" s="16"/>
      <c r="O20" s="17"/>
      <c r="P20" s="126"/>
      <c r="Q20" s="127"/>
      <c r="R20" s="131"/>
      <c r="S20" s="21" t="s">
        <v>46</v>
      </c>
      <c r="T20" s="156" t="s">
        <v>10</v>
      </c>
      <c r="U20" s="156"/>
      <c r="V20" s="19"/>
      <c r="W20" s="12">
        <v>0</v>
      </c>
      <c r="X20" s="14">
        <f t="shared" si="2"/>
        <v>0</v>
      </c>
      <c r="Y20" s="12">
        <v>8681</v>
      </c>
      <c r="Z20" s="14">
        <f t="shared" si="3"/>
        <v>0.005291964948282153</v>
      </c>
      <c r="AA20" s="15">
        <f t="shared" si="7"/>
        <v>8681</v>
      </c>
      <c r="AB20" s="14">
        <f t="shared" si="4"/>
        <v>0.0003796194758569539</v>
      </c>
    </row>
    <row r="21" spans="1:28" s="3" customFormat="1" ht="16.5" customHeight="1">
      <c r="A21" s="9"/>
      <c r="B21" s="152" t="s">
        <v>47</v>
      </c>
      <c r="C21" s="152"/>
      <c r="D21" s="152"/>
      <c r="E21" s="152"/>
      <c r="F21" s="152"/>
      <c r="G21" s="11"/>
      <c r="H21" s="12">
        <v>1324699</v>
      </c>
      <c r="I21" s="13">
        <f t="shared" si="5"/>
        <v>0.06240566197807522</v>
      </c>
      <c r="J21" s="12">
        <v>98631</v>
      </c>
      <c r="K21" s="14">
        <f t="shared" si="0"/>
        <v>0.06012576832323661</v>
      </c>
      <c r="L21" s="15">
        <f t="shared" si="6"/>
        <v>1423330</v>
      </c>
      <c r="M21" s="14">
        <f t="shared" si="1"/>
        <v>0.06224211364721556</v>
      </c>
      <c r="N21" s="16"/>
      <c r="O21" s="17"/>
      <c r="P21" s="126"/>
      <c r="Q21" s="127"/>
      <c r="R21" s="132"/>
      <c r="S21" s="21" t="s">
        <v>48</v>
      </c>
      <c r="T21" s="152" t="s">
        <v>14</v>
      </c>
      <c r="U21" s="152"/>
      <c r="V21" s="19"/>
      <c r="W21" s="12">
        <v>21785962</v>
      </c>
      <c r="X21" s="14">
        <f t="shared" si="2"/>
        <v>1.0263217383263608</v>
      </c>
      <c r="Y21" s="12">
        <v>2520844</v>
      </c>
      <c r="Z21" s="14">
        <f t="shared" si="3"/>
        <v>1.5367144439681344</v>
      </c>
      <c r="AA21" s="15">
        <f t="shared" si="7"/>
        <v>24306806</v>
      </c>
      <c r="AB21" s="14">
        <f t="shared" si="4"/>
        <v>1.0629347947790189</v>
      </c>
    </row>
    <row r="22" spans="1:28" s="3" customFormat="1" ht="16.5" customHeight="1">
      <c r="A22" s="25"/>
      <c r="B22" s="154" t="s">
        <v>49</v>
      </c>
      <c r="C22" s="152"/>
      <c r="D22" s="152"/>
      <c r="E22" s="152"/>
      <c r="F22" s="152"/>
      <c r="G22" s="11"/>
      <c r="H22" s="12">
        <v>15928989</v>
      </c>
      <c r="I22" s="13">
        <f t="shared" si="5"/>
        <v>0.7504037545030823</v>
      </c>
      <c r="J22" s="12">
        <v>1851521</v>
      </c>
      <c r="K22" s="14">
        <f t="shared" si="0"/>
        <v>1.128693034559189</v>
      </c>
      <c r="L22" s="15">
        <f t="shared" si="6"/>
        <v>17780510</v>
      </c>
      <c r="M22" s="14">
        <f t="shared" si="1"/>
        <v>0.7775403624777477</v>
      </c>
      <c r="N22" s="16"/>
      <c r="O22" s="17"/>
      <c r="P22" s="126"/>
      <c r="Q22" s="127"/>
      <c r="R22" s="119">
        <v>2</v>
      </c>
      <c r="S22" s="152" t="s">
        <v>50</v>
      </c>
      <c r="T22" s="152"/>
      <c r="U22" s="152"/>
      <c r="V22" s="19"/>
      <c r="W22" s="12">
        <v>40088301</v>
      </c>
      <c r="X22" s="14">
        <f t="shared" si="2"/>
        <v>1.8885323847012303</v>
      </c>
      <c r="Y22" s="12">
        <v>3327877</v>
      </c>
      <c r="Z22" s="14">
        <f t="shared" si="3"/>
        <v>2.028684303213266</v>
      </c>
      <c r="AA22" s="15">
        <f t="shared" si="7"/>
        <v>43416178</v>
      </c>
      <c r="AB22" s="14">
        <f t="shared" si="4"/>
        <v>1.898586192382469</v>
      </c>
    </row>
    <row r="23" spans="1:28" s="3" customFormat="1" ht="16.5" customHeight="1">
      <c r="A23" s="126"/>
      <c r="B23" s="127"/>
      <c r="C23" s="20">
        <v>1</v>
      </c>
      <c r="D23" s="152" t="s">
        <v>51</v>
      </c>
      <c r="E23" s="152"/>
      <c r="F23" s="152"/>
      <c r="G23" s="11"/>
      <c r="H23" s="12">
        <v>1969936</v>
      </c>
      <c r="I23" s="13">
        <f t="shared" si="5"/>
        <v>0.09280233482054534</v>
      </c>
      <c r="J23" s="12">
        <v>682408</v>
      </c>
      <c r="K23" s="14">
        <f t="shared" si="0"/>
        <v>0.4159980666314166</v>
      </c>
      <c r="L23" s="15">
        <f t="shared" si="6"/>
        <v>2652344</v>
      </c>
      <c r="M23" s="14">
        <f t="shared" si="1"/>
        <v>0.11598680325680642</v>
      </c>
      <c r="N23" s="16"/>
      <c r="O23" s="17"/>
      <c r="P23" s="126"/>
      <c r="Q23" s="127"/>
      <c r="R23" s="131"/>
      <c r="S23" s="21" t="s">
        <v>22</v>
      </c>
      <c r="T23" s="152" t="s">
        <v>30</v>
      </c>
      <c r="U23" s="152"/>
      <c r="V23" s="19"/>
      <c r="W23" s="12">
        <v>2768687</v>
      </c>
      <c r="X23" s="14">
        <f t="shared" si="2"/>
        <v>0.13043094698878097</v>
      </c>
      <c r="Y23" s="12">
        <v>353837</v>
      </c>
      <c r="Z23" s="14">
        <f t="shared" si="3"/>
        <v>0.21570014991421632</v>
      </c>
      <c r="AA23" s="15">
        <f t="shared" si="7"/>
        <v>3122524</v>
      </c>
      <c r="AB23" s="14">
        <f t="shared" si="4"/>
        <v>0.13654773922713503</v>
      </c>
    </row>
    <row r="24" spans="1:28" s="3" customFormat="1" ht="16.5" customHeight="1">
      <c r="A24" s="22"/>
      <c r="B24" s="128"/>
      <c r="C24" s="20">
        <v>2</v>
      </c>
      <c r="D24" s="152" t="s">
        <v>14</v>
      </c>
      <c r="E24" s="152"/>
      <c r="F24" s="152"/>
      <c r="G24" s="11"/>
      <c r="H24" s="12">
        <v>13959053</v>
      </c>
      <c r="I24" s="13">
        <f t="shared" si="5"/>
        <v>0.6576014196825369</v>
      </c>
      <c r="J24" s="12">
        <v>1169113</v>
      </c>
      <c r="K24" s="14">
        <f t="shared" si="0"/>
        <v>0.7126949679277724</v>
      </c>
      <c r="L24" s="15">
        <f t="shared" si="6"/>
        <v>15128166</v>
      </c>
      <c r="M24" s="14">
        <f t="shared" si="1"/>
        <v>0.6615535592209413</v>
      </c>
      <c r="N24" s="16"/>
      <c r="O24" s="17"/>
      <c r="P24" s="126"/>
      <c r="Q24" s="129"/>
      <c r="R24" s="130"/>
      <c r="S24" s="21" t="s">
        <v>25</v>
      </c>
      <c r="T24" s="152" t="s">
        <v>33</v>
      </c>
      <c r="U24" s="152"/>
      <c r="V24" s="19"/>
      <c r="W24" s="12">
        <v>5520</v>
      </c>
      <c r="X24" s="14">
        <f t="shared" si="2"/>
        <v>0.0002600434167452193</v>
      </c>
      <c r="Y24" s="12">
        <v>0</v>
      </c>
      <c r="Z24" s="14">
        <f t="shared" si="3"/>
        <v>0</v>
      </c>
      <c r="AA24" s="15">
        <f t="shared" si="7"/>
        <v>5520</v>
      </c>
      <c r="AB24" s="14">
        <f t="shared" si="4"/>
        <v>0.0002413891840491171</v>
      </c>
    </row>
    <row r="25" spans="1:28" s="3" customFormat="1" ht="16.5" customHeight="1">
      <c r="A25" s="25"/>
      <c r="B25" s="154" t="s">
        <v>52</v>
      </c>
      <c r="C25" s="152"/>
      <c r="D25" s="152"/>
      <c r="E25" s="152"/>
      <c r="F25" s="152"/>
      <c r="G25" s="11"/>
      <c r="H25" s="12">
        <v>28948511</v>
      </c>
      <c r="I25" s="13">
        <f t="shared" si="5"/>
        <v>1.3637445127040877</v>
      </c>
      <c r="J25" s="12">
        <v>1979809</v>
      </c>
      <c r="K25" s="14">
        <f t="shared" si="0"/>
        <v>1.206897803512676</v>
      </c>
      <c r="L25" s="15">
        <f t="shared" si="6"/>
        <v>30928320</v>
      </c>
      <c r="M25" s="14">
        <f t="shared" si="1"/>
        <v>1.352493103045288</v>
      </c>
      <c r="N25" s="16"/>
      <c r="O25" s="17"/>
      <c r="P25" s="22"/>
      <c r="Q25" s="128"/>
      <c r="R25" s="132"/>
      <c r="S25" s="21" t="s">
        <v>27</v>
      </c>
      <c r="T25" s="152" t="s">
        <v>14</v>
      </c>
      <c r="U25" s="152"/>
      <c r="V25" s="19"/>
      <c r="W25" s="12">
        <v>37314094</v>
      </c>
      <c r="X25" s="14">
        <f t="shared" si="2"/>
        <v>1.757841394295704</v>
      </c>
      <c r="Y25" s="12">
        <v>2974040</v>
      </c>
      <c r="Z25" s="14">
        <f t="shared" si="3"/>
        <v>1.81298415329905</v>
      </c>
      <c r="AA25" s="15">
        <f t="shared" si="7"/>
        <v>40288134</v>
      </c>
      <c r="AB25" s="14">
        <f t="shared" si="4"/>
        <v>1.7617970639712848</v>
      </c>
    </row>
    <row r="26" spans="1:28" s="3" customFormat="1" ht="16.5" customHeight="1">
      <c r="A26" s="126"/>
      <c r="B26" s="127"/>
      <c r="C26" s="119">
        <v>1</v>
      </c>
      <c r="D26" s="152" t="s">
        <v>53</v>
      </c>
      <c r="E26" s="152"/>
      <c r="F26" s="152"/>
      <c r="G26" s="11"/>
      <c r="H26" s="12">
        <v>411654</v>
      </c>
      <c r="I26" s="13">
        <f t="shared" si="5"/>
        <v>0.019392737803774728</v>
      </c>
      <c r="J26" s="12">
        <v>138029</v>
      </c>
      <c r="K26" s="14">
        <f t="shared" si="0"/>
        <v>0.08414291324115163</v>
      </c>
      <c r="L26" s="15">
        <f t="shared" si="6"/>
        <v>549683</v>
      </c>
      <c r="M26" s="14">
        <f t="shared" si="1"/>
        <v>0.024037596169505588</v>
      </c>
      <c r="N26" s="16"/>
      <c r="O26" s="17"/>
      <c r="P26" s="25"/>
      <c r="Q26" s="154" t="s">
        <v>54</v>
      </c>
      <c r="R26" s="152"/>
      <c r="S26" s="152"/>
      <c r="T26" s="152"/>
      <c r="U26" s="152"/>
      <c r="V26" s="19"/>
      <c r="W26" s="12">
        <v>9388549</v>
      </c>
      <c r="X26" s="14">
        <f t="shared" si="2"/>
        <v>0.44228810873911445</v>
      </c>
      <c r="Y26" s="12">
        <v>748840</v>
      </c>
      <c r="Z26" s="14">
        <f t="shared" si="3"/>
        <v>0.45649522311618557</v>
      </c>
      <c r="AA26" s="15">
        <f t="shared" si="7"/>
        <v>10137389</v>
      </c>
      <c r="AB26" s="14">
        <f t="shared" si="4"/>
        <v>0.44330725708306074</v>
      </c>
    </row>
    <row r="27" spans="1:28" s="3" customFormat="1" ht="16.5" customHeight="1">
      <c r="A27" s="126"/>
      <c r="B27" s="129"/>
      <c r="C27" s="130"/>
      <c r="D27" s="21" t="s">
        <v>22</v>
      </c>
      <c r="E27" s="152" t="s">
        <v>55</v>
      </c>
      <c r="F27" s="152"/>
      <c r="G27" s="11"/>
      <c r="H27" s="12">
        <v>76039</v>
      </c>
      <c r="I27" s="13">
        <f t="shared" si="5"/>
        <v>0.0035821451749800236</v>
      </c>
      <c r="J27" s="12">
        <v>0</v>
      </c>
      <c r="K27" s="14">
        <f t="shared" si="0"/>
        <v>0</v>
      </c>
      <c r="L27" s="15">
        <f t="shared" si="6"/>
        <v>76039</v>
      </c>
      <c r="M27" s="14">
        <f t="shared" si="1"/>
        <v>0.003325179740201235</v>
      </c>
      <c r="N27" s="16"/>
      <c r="O27" s="17"/>
      <c r="P27" s="126"/>
      <c r="Q27" s="127"/>
      <c r="R27" s="20">
        <v>1</v>
      </c>
      <c r="S27" s="152" t="s">
        <v>56</v>
      </c>
      <c r="T27" s="152"/>
      <c r="U27" s="152"/>
      <c r="V27" s="19"/>
      <c r="W27" s="12">
        <v>2545355</v>
      </c>
      <c r="X27" s="14">
        <f t="shared" si="2"/>
        <v>0.11990992953433471</v>
      </c>
      <c r="Y27" s="12">
        <v>363189</v>
      </c>
      <c r="Z27" s="14">
        <f t="shared" si="3"/>
        <v>0.2214011585763906</v>
      </c>
      <c r="AA27" s="15">
        <f t="shared" si="7"/>
        <v>2908544</v>
      </c>
      <c r="AB27" s="14">
        <f t="shared" si="4"/>
        <v>0.12719040995126002</v>
      </c>
    </row>
    <row r="28" spans="1:28" s="3" customFormat="1" ht="16.5" customHeight="1">
      <c r="A28" s="126"/>
      <c r="B28" s="127"/>
      <c r="C28" s="131"/>
      <c r="D28" s="21" t="s">
        <v>25</v>
      </c>
      <c r="E28" s="152" t="s">
        <v>57</v>
      </c>
      <c r="F28" s="152"/>
      <c r="G28" s="11"/>
      <c r="H28" s="12">
        <v>266186</v>
      </c>
      <c r="I28" s="13">
        <f t="shared" si="5"/>
        <v>0.012539840023504157</v>
      </c>
      <c r="J28" s="12">
        <v>138029</v>
      </c>
      <c r="K28" s="14">
        <f t="shared" si="0"/>
        <v>0.08414291324115163</v>
      </c>
      <c r="L28" s="15">
        <f t="shared" si="6"/>
        <v>404215</v>
      </c>
      <c r="M28" s="14">
        <f t="shared" si="1"/>
        <v>0.01767629149101701</v>
      </c>
      <c r="N28" s="16"/>
      <c r="O28" s="17"/>
      <c r="P28" s="126"/>
      <c r="Q28" s="127"/>
      <c r="R28" s="119">
        <v>2</v>
      </c>
      <c r="S28" s="152" t="s">
        <v>58</v>
      </c>
      <c r="T28" s="152"/>
      <c r="U28" s="152"/>
      <c r="V28" s="19"/>
      <c r="W28" s="12">
        <v>6843194</v>
      </c>
      <c r="X28" s="14">
        <f t="shared" si="2"/>
        <v>0.32237817920477974</v>
      </c>
      <c r="Y28" s="12">
        <v>385651</v>
      </c>
      <c r="Z28" s="14">
        <f t="shared" si="3"/>
        <v>0.235094064539795</v>
      </c>
      <c r="AA28" s="15">
        <f t="shared" si="7"/>
        <v>7228845</v>
      </c>
      <c r="AB28" s="14">
        <f t="shared" si="4"/>
        <v>0.3161168471318007</v>
      </c>
    </row>
    <row r="29" spans="1:28" s="3" customFormat="1" ht="16.5" customHeight="1">
      <c r="A29" s="126"/>
      <c r="B29" s="127"/>
      <c r="C29" s="132"/>
      <c r="D29" s="21" t="s">
        <v>27</v>
      </c>
      <c r="E29" s="152" t="s">
        <v>14</v>
      </c>
      <c r="F29" s="152"/>
      <c r="G29" s="11"/>
      <c r="H29" s="12">
        <v>69429</v>
      </c>
      <c r="I29" s="13">
        <f t="shared" si="5"/>
        <v>0.003270752605290549</v>
      </c>
      <c r="J29" s="12">
        <v>0</v>
      </c>
      <c r="K29" s="14">
        <f t="shared" si="0"/>
        <v>0</v>
      </c>
      <c r="L29" s="15">
        <f t="shared" si="6"/>
        <v>69429</v>
      </c>
      <c r="M29" s="14">
        <f t="shared" si="1"/>
        <v>0.0030361249382873465</v>
      </c>
      <c r="N29" s="16"/>
      <c r="O29" s="17"/>
      <c r="P29" s="126"/>
      <c r="Q29" s="129"/>
      <c r="R29" s="130"/>
      <c r="S29" s="21" t="s">
        <v>22</v>
      </c>
      <c r="T29" s="152" t="s">
        <v>59</v>
      </c>
      <c r="U29" s="152"/>
      <c r="V29" s="19"/>
      <c r="W29" s="12">
        <v>6177078</v>
      </c>
      <c r="X29" s="14">
        <f t="shared" si="2"/>
        <v>0.2909979109821967</v>
      </c>
      <c r="Y29" s="12">
        <v>321781</v>
      </c>
      <c r="Z29" s="14">
        <f t="shared" si="3"/>
        <v>0.19615871132625035</v>
      </c>
      <c r="AA29" s="15">
        <f t="shared" si="7"/>
        <v>6498859</v>
      </c>
      <c r="AB29" s="14">
        <f t="shared" si="4"/>
        <v>0.284194614358743</v>
      </c>
    </row>
    <row r="30" spans="1:28" s="3" customFormat="1" ht="16.5" customHeight="1">
      <c r="A30" s="126"/>
      <c r="B30" s="129"/>
      <c r="C30" s="10">
        <v>2</v>
      </c>
      <c r="D30" s="152" t="s">
        <v>60</v>
      </c>
      <c r="E30" s="152"/>
      <c r="F30" s="152"/>
      <c r="G30" s="11"/>
      <c r="H30" s="12">
        <v>10428073</v>
      </c>
      <c r="I30" s="13">
        <f t="shared" si="5"/>
        <v>0.491259371918219</v>
      </c>
      <c r="J30" s="12">
        <v>783244</v>
      </c>
      <c r="K30" s="14">
        <f t="shared" si="0"/>
        <v>0.47746800990119875</v>
      </c>
      <c r="L30" s="15">
        <f t="shared" si="6"/>
        <v>11211317</v>
      </c>
      <c r="M30" s="14">
        <f t="shared" si="1"/>
        <v>0.49027004759891224</v>
      </c>
      <c r="N30" s="16"/>
      <c r="O30" s="17"/>
      <c r="P30" s="126"/>
      <c r="Q30" s="127"/>
      <c r="R30" s="131"/>
      <c r="S30" s="21" t="s">
        <v>25</v>
      </c>
      <c r="T30" s="152" t="s">
        <v>61</v>
      </c>
      <c r="U30" s="152"/>
      <c r="V30" s="19"/>
      <c r="W30" s="12">
        <v>8218</v>
      </c>
      <c r="X30" s="14">
        <f t="shared" si="2"/>
        <v>0.00038714434761090796</v>
      </c>
      <c r="Y30" s="12">
        <v>17860</v>
      </c>
      <c r="Z30" s="14">
        <f t="shared" si="3"/>
        <v>0.010887512265443986</v>
      </c>
      <c r="AA30" s="15">
        <f t="shared" si="7"/>
        <v>26078</v>
      </c>
      <c r="AB30" s="14">
        <f t="shared" si="4"/>
        <v>0.0011403889749334922</v>
      </c>
    </row>
    <row r="31" spans="1:28" s="3" customFormat="1" ht="16.5" customHeight="1">
      <c r="A31" s="126"/>
      <c r="B31" s="127"/>
      <c r="C31" s="20">
        <v>3</v>
      </c>
      <c r="D31" s="152" t="s">
        <v>62</v>
      </c>
      <c r="E31" s="152"/>
      <c r="F31" s="152"/>
      <c r="G31" s="11"/>
      <c r="H31" s="12">
        <v>3790583</v>
      </c>
      <c r="I31" s="13">
        <f t="shared" si="5"/>
        <v>0.17857176716962747</v>
      </c>
      <c r="J31" s="12">
        <v>285631</v>
      </c>
      <c r="K31" s="14">
        <f t="shared" si="0"/>
        <v>0.17412155744070723</v>
      </c>
      <c r="L31" s="15">
        <f t="shared" si="6"/>
        <v>4076214</v>
      </c>
      <c r="M31" s="14">
        <f t="shared" si="1"/>
        <v>0.17825253106333114</v>
      </c>
      <c r="N31" s="16"/>
      <c r="O31" s="17"/>
      <c r="P31" s="22"/>
      <c r="Q31" s="128"/>
      <c r="R31" s="132"/>
      <c r="S31" s="21" t="s">
        <v>27</v>
      </c>
      <c r="T31" s="152" t="s">
        <v>14</v>
      </c>
      <c r="U31" s="152"/>
      <c r="V31" s="19"/>
      <c r="W31" s="12">
        <v>657898</v>
      </c>
      <c r="X31" s="14">
        <f t="shared" si="2"/>
        <v>0.030993123874972155</v>
      </c>
      <c r="Y31" s="12">
        <v>46010</v>
      </c>
      <c r="Z31" s="14">
        <f t="shared" si="3"/>
        <v>0.028047840948100665</v>
      </c>
      <c r="AA31" s="15">
        <f t="shared" si="7"/>
        <v>703908</v>
      </c>
      <c r="AB31" s="14">
        <f t="shared" si="4"/>
        <v>0.030781843798124264</v>
      </c>
    </row>
    <row r="32" spans="1:28" s="3" customFormat="1" ht="16.5" customHeight="1">
      <c r="A32" s="22"/>
      <c r="B32" s="128"/>
      <c r="C32" s="20">
        <v>4</v>
      </c>
      <c r="D32" s="152" t="s">
        <v>14</v>
      </c>
      <c r="E32" s="152"/>
      <c r="F32" s="152"/>
      <c r="G32" s="11"/>
      <c r="H32" s="12">
        <v>14318201</v>
      </c>
      <c r="I32" s="13">
        <f t="shared" si="5"/>
        <v>0.6745206358124667</v>
      </c>
      <c r="J32" s="12">
        <v>772905</v>
      </c>
      <c r="K32" s="14">
        <f t="shared" si="0"/>
        <v>0.47116532292961844</v>
      </c>
      <c r="L32" s="15">
        <f t="shared" si="6"/>
        <v>15091106</v>
      </c>
      <c r="M32" s="14">
        <f t="shared" si="1"/>
        <v>0.6599329282135391</v>
      </c>
      <c r="N32" s="16"/>
      <c r="O32" s="17"/>
      <c r="P32" s="9"/>
      <c r="Q32" s="152" t="s">
        <v>63</v>
      </c>
      <c r="R32" s="152"/>
      <c r="S32" s="152"/>
      <c r="T32" s="152"/>
      <c r="U32" s="152"/>
      <c r="V32" s="19"/>
      <c r="W32" s="12">
        <v>439111</v>
      </c>
      <c r="X32" s="14">
        <f t="shared" si="2"/>
        <v>0.020686218255509054</v>
      </c>
      <c r="Y32" s="12">
        <v>75184</v>
      </c>
      <c r="Z32" s="14">
        <f t="shared" si="3"/>
        <v>0.0458324032567268</v>
      </c>
      <c r="AA32" s="15">
        <f t="shared" si="7"/>
        <v>514295</v>
      </c>
      <c r="AB32" s="14">
        <f t="shared" si="4"/>
        <v>0.022490081596112443</v>
      </c>
    </row>
    <row r="33" spans="1:28" s="3" customFormat="1" ht="16.5" customHeight="1">
      <c r="A33" s="25"/>
      <c r="B33" s="154" t="s">
        <v>64</v>
      </c>
      <c r="C33" s="152"/>
      <c r="D33" s="152"/>
      <c r="E33" s="152"/>
      <c r="F33" s="152"/>
      <c r="G33" s="11"/>
      <c r="H33" s="12">
        <v>9804012</v>
      </c>
      <c r="I33" s="13">
        <f t="shared" si="5"/>
        <v>0.46186028592230627</v>
      </c>
      <c r="J33" s="12">
        <v>697897</v>
      </c>
      <c r="K33" s="14">
        <f t="shared" si="0"/>
        <v>0.4254402098273551</v>
      </c>
      <c r="L33" s="15">
        <f t="shared" si="6"/>
        <v>10501909</v>
      </c>
      <c r="M33" s="14">
        <f t="shared" si="1"/>
        <v>0.4592476892152318</v>
      </c>
      <c r="N33" s="16"/>
      <c r="O33" s="17"/>
      <c r="P33" s="9"/>
      <c r="Q33" s="152" t="s">
        <v>65</v>
      </c>
      <c r="R33" s="152"/>
      <c r="S33" s="152"/>
      <c r="T33" s="152"/>
      <c r="U33" s="152"/>
      <c r="V33" s="19"/>
      <c r="W33" s="12">
        <v>31178165</v>
      </c>
      <c r="X33" s="14">
        <f t="shared" si="2"/>
        <v>1.468781984501125</v>
      </c>
      <c r="Y33" s="12">
        <v>4377031</v>
      </c>
      <c r="Z33" s="14">
        <f t="shared" si="3"/>
        <v>2.668251886826907</v>
      </c>
      <c r="AA33" s="15">
        <f t="shared" si="7"/>
        <v>35555196</v>
      </c>
      <c r="AB33" s="14">
        <f t="shared" si="4"/>
        <v>1.5548260418743538</v>
      </c>
    </row>
    <row r="34" spans="1:28" s="3" customFormat="1" ht="16.5" customHeight="1">
      <c r="A34" s="126"/>
      <c r="B34" s="127"/>
      <c r="C34" s="20">
        <v>1</v>
      </c>
      <c r="D34" s="152" t="s">
        <v>66</v>
      </c>
      <c r="E34" s="152"/>
      <c r="F34" s="152"/>
      <c r="G34" s="11"/>
      <c r="H34" s="12">
        <v>890969</v>
      </c>
      <c r="I34" s="13">
        <f t="shared" si="5"/>
        <v>0.04197293894457813</v>
      </c>
      <c r="J34" s="12">
        <v>65491</v>
      </c>
      <c r="K34" s="14">
        <f t="shared" si="0"/>
        <v>0.03992351992027952</v>
      </c>
      <c r="L34" s="15">
        <f t="shared" si="6"/>
        <v>956460</v>
      </c>
      <c r="M34" s="14">
        <f t="shared" si="1"/>
        <v>0.04182592372746713</v>
      </c>
      <c r="N34" s="16"/>
      <c r="O34" s="17"/>
      <c r="P34" s="25"/>
      <c r="Q34" s="154" t="s">
        <v>67</v>
      </c>
      <c r="R34" s="152"/>
      <c r="S34" s="152"/>
      <c r="T34" s="152"/>
      <c r="U34" s="152"/>
      <c r="V34" s="19"/>
      <c r="W34" s="12">
        <v>99366635</v>
      </c>
      <c r="X34" s="14">
        <f t="shared" si="2"/>
        <v>4.681094071716503</v>
      </c>
      <c r="Y34" s="12">
        <v>8920785</v>
      </c>
      <c r="Z34" s="14">
        <f t="shared" si="3"/>
        <v>5.438138639691418</v>
      </c>
      <c r="AA34" s="15">
        <f t="shared" si="7"/>
        <v>108287420</v>
      </c>
      <c r="AB34" s="14">
        <f t="shared" si="4"/>
        <v>4.735400716772472</v>
      </c>
    </row>
    <row r="35" spans="1:28" s="3" customFormat="1" ht="16.5" customHeight="1">
      <c r="A35" s="22"/>
      <c r="B35" s="128"/>
      <c r="C35" s="20">
        <v>2</v>
      </c>
      <c r="D35" s="152" t="s">
        <v>68</v>
      </c>
      <c r="E35" s="152"/>
      <c r="F35" s="152"/>
      <c r="G35" s="11"/>
      <c r="H35" s="12">
        <v>8913043</v>
      </c>
      <c r="I35" s="13">
        <f t="shared" si="5"/>
        <v>0.41988734697772817</v>
      </c>
      <c r="J35" s="12">
        <v>632406</v>
      </c>
      <c r="K35" s="14">
        <f t="shared" si="0"/>
        <v>0.38551668990707555</v>
      </c>
      <c r="L35" s="15">
        <f t="shared" si="6"/>
        <v>9545449</v>
      </c>
      <c r="M35" s="14">
        <f t="shared" si="1"/>
        <v>0.4174217654877647</v>
      </c>
      <c r="N35" s="16"/>
      <c r="O35" s="17"/>
      <c r="P35" s="126"/>
      <c r="Q35" s="127"/>
      <c r="R35" s="20">
        <v>1</v>
      </c>
      <c r="S35" s="152" t="s">
        <v>69</v>
      </c>
      <c r="T35" s="152"/>
      <c r="U35" s="152"/>
      <c r="V35" s="19"/>
      <c r="W35" s="12">
        <v>83602303</v>
      </c>
      <c r="X35" s="14">
        <f t="shared" si="2"/>
        <v>3.9384471956320826</v>
      </c>
      <c r="Y35" s="12">
        <v>7837803</v>
      </c>
      <c r="Z35" s="14">
        <f t="shared" si="3"/>
        <v>4.777949400707373</v>
      </c>
      <c r="AA35" s="15">
        <f t="shared" si="7"/>
        <v>91440106</v>
      </c>
      <c r="AB35" s="14">
        <f t="shared" si="4"/>
        <v>3.9986689450552135</v>
      </c>
    </row>
    <row r="36" spans="1:28" s="3" customFormat="1" ht="16.5" customHeight="1">
      <c r="A36" s="25"/>
      <c r="B36" s="154" t="s">
        <v>70</v>
      </c>
      <c r="C36" s="152"/>
      <c r="D36" s="152"/>
      <c r="E36" s="152"/>
      <c r="F36" s="152"/>
      <c r="G36" s="11"/>
      <c r="H36" s="12">
        <v>301951814</v>
      </c>
      <c r="I36" s="13">
        <f t="shared" si="5"/>
        <v>14.224743008147996</v>
      </c>
      <c r="J36" s="12">
        <v>12770670</v>
      </c>
      <c r="K36" s="14">
        <f t="shared" si="0"/>
        <v>7.7850406642182275</v>
      </c>
      <c r="L36" s="15">
        <f t="shared" si="6"/>
        <v>314722484</v>
      </c>
      <c r="M36" s="14">
        <f t="shared" si="1"/>
        <v>13.762790509904224</v>
      </c>
      <c r="N36" s="16"/>
      <c r="O36" s="17"/>
      <c r="P36" s="22"/>
      <c r="Q36" s="128"/>
      <c r="R36" s="20">
        <v>2</v>
      </c>
      <c r="S36" s="152" t="s">
        <v>71</v>
      </c>
      <c r="T36" s="152"/>
      <c r="U36" s="152"/>
      <c r="V36" s="19"/>
      <c r="W36" s="12">
        <v>15764332</v>
      </c>
      <c r="X36" s="14">
        <f t="shared" si="2"/>
        <v>0.7426468760844196</v>
      </c>
      <c r="Y36" s="12">
        <v>1082982</v>
      </c>
      <c r="Z36" s="14">
        <f t="shared" si="3"/>
        <v>0.6601892389840458</v>
      </c>
      <c r="AA36" s="15">
        <f t="shared" si="7"/>
        <v>16847314</v>
      </c>
      <c r="AB36" s="14">
        <f t="shared" si="4"/>
        <v>0.7367317717172586</v>
      </c>
    </row>
    <row r="37" spans="1:28" s="3" customFormat="1" ht="16.5" customHeight="1">
      <c r="A37" s="126"/>
      <c r="B37" s="129"/>
      <c r="C37" s="18">
        <v>1</v>
      </c>
      <c r="D37" s="152" t="s">
        <v>72</v>
      </c>
      <c r="E37" s="152"/>
      <c r="F37" s="152"/>
      <c r="G37" s="11"/>
      <c r="H37" s="12">
        <v>112165596</v>
      </c>
      <c r="I37" s="13">
        <f t="shared" si="5"/>
        <v>5.284044352373895</v>
      </c>
      <c r="J37" s="12">
        <v>0</v>
      </c>
      <c r="K37" s="14">
        <f t="shared" si="0"/>
        <v>0</v>
      </c>
      <c r="L37" s="15">
        <f t="shared" si="6"/>
        <v>112165596</v>
      </c>
      <c r="M37" s="14">
        <f t="shared" si="1"/>
        <v>4.9049930610186445</v>
      </c>
      <c r="N37" s="16"/>
      <c r="O37" s="17"/>
      <c r="P37" s="25"/>
      <c r="Q37" s="154" t="s">
        <v>73</v>
      </c>
      <c r="R37" s="152"/>
      <c r="S37" s="152"/>
      <c r="T37" s="152"/>
      <c r="U37" s="152"/>
      <c r="V37" s="19"/>
      <c r="W37" s="12">
        <v>82214807</v>
      </c>
      <c r="X37" s="14">
        <f t="shared" si="2"/>
        <v>3.873083210023328</v>
      </c>
      <c r="Y37" s="12">
        <v>3310853</v>
      </c>
      <c r="Z37" s="14">
        <f t="shared" si="3"/>
        <v>2.018306419181524</v>
      </c>
      <c r="AA37" s="15">
        <f t="shared" si="7"/>
        <v>85525660</v>
      </c>
      <c r="AB37" s="14">
        <f t="shared" si="4"/>
        <v>3.7400306671489516</v>
      </c>
    </row>
    <row r="38" spans="1:28" s="3" customFormat="1" ht="16.5" customHeight="1">
      <c r="A38" s="126"/>
      <c r="B38" s="127"/>
      <c r="C38" s="18">
        <v>2</v>
      </c>
      <c r="D38" s="152" t="s">
        <v>23</v>
      </c>
      <c r="E38" s="152"/>
      <c r="F38" s="152"/>
      <c r="G38" s="11"/>
      <c r="H38" s="12">
        <v>12413407</v>
      </c>
      <c r="I38" s="13">
        <f t="shared" si="5"/>
        <v>0.5847870959654026</v>
      </c>
      <c r="J38" s="12">
        <v>1201834</v>
      </c>
      <c r="K38" s="14">
        <f t="shared" si="0"/>
        <v>0.7326417926107284</v>
      </c>
      <c r="L38" s="15">
        <f t="shared" si="6"/>
        <v>13615241</v>
      </c>
      <c r="M38" s="14">
        <f t="shared" si="1"/>
        <v>0.5953934629750155</v>
      </c>
      <c r="N38" s="16"/>
      <c r="O38" s="17"/>
      <c r="P38" s="126"/>
      <c r="Q38" s="129"/>
      <c r="R38" s="10">
        <v>1</v>
      </c>
      <c r="S38" s="152" t="s">
        <v>74</v>
      </c>
      <c r="T38" s="152"/>
      <c r="U38" s="152"/>
      <c r="V38" s="19"/>
      <c r="W38" s="12">
        <v>2999349</v>
      </c>
      <c r="X38" s="14">
        <f t="shared" si="2"/>
        <v>0.14129727571944867</v>
      </c>
      <c r="Y38" s="12">
        <v>163100</v>
      </c>
      <c r="Z38" s="14">
        <f t="shared" si="3"/>
        <v>0.09942627382384737</v>
      </c>
      <c r="AA38" s="15">
        <f t="shared" si="7"/>
        <v>3162449</v>
      </c>
      <c r="AB38" s="14">
        <f t="shared" si="4"/>
        <v>0.1382936564686497</v>
      </c>
    </row>
    <row r="39" spans="1:28" s="3" customFormat="1" ht="16.5" customHeight="1">
      <c r="A39" s="126"/>
      <c r="B39" s="127"/>
      <c r="C39" s="18">
        <v>3</v>
      </c>
      <c r="D39" s="157" t="s">
        <v>75</v>
      </c>
      <c r="E39" s="157"/>
      <c r="F39" s="157"/>
      <c r="G39" s="11"/>
      <c r="H39" s="12">
        <v>31936573</v>
      </c>
      <c r="I39" s="13">
        <f t="shared" si="5"/>
        <v>1.5045100655893329</v>
      </c>
      <c r="J39" s="12">
        <v>2993752</v>
      </c>
      <c r="K39" s="14">
        <f t="shared" si="0"/>
        <v>1.825000650598962</v>
      </c>
      <c r="L39" s="15">
        <f t="shared" si="6"/>
        <v>34930325</v>
      </c>
      <c r="M39" s="14">
        <f t="shared" si="1"/>
        <v>1.5275004801305212</v>
      </c>
      <c r="N39" s="16"/>
      <c r="O39" s="17"/>
      <c r="P39" s="126"/>
      <c r="Q39" s="129"/>
      <c r="R39" s="10">
        <v>2</v>
      </c>
      <c r="S39" s="152" t="s">
        <v>76</v>
      </c>
      <c r="T39" s="152"/>
      <c r="U39" s="152"/>
      <c r="V39" s="19"/>
      <c r="W39" s="12">
        <v>61956</v>
      </c>
      <c r="X39" s="14">
        <f t="shared" si="2"/>
        <v>0.00291870469707732</v>
      </c>
      <c r="Y39" s="12">
        <v>2457</v>
      </c>
      <c r="Z39" s="14">
        <f t="shared" si="3"/>
        <v>0.001497794940436499</v>
      </c>
      <c r="AA39" s="15">
        <f t="shared" si="7"/>
        <v>64413</v>
      </c>
      <c r="AB39" s="14">
        <f t="shared" si="4"/>
        <v>0.0028167756362601055</v>
      </c>
    </row>
    <row r="40" spans="1:28" s="3" customFormat="1" ht="16.5" customHeight="1">
      <c r="A40" s="126"/>
      <c r="B40" s="127"/>
      <c r="C40" s="18">
        <v>4</v>
      </c>
      <c r="D40" s="192" t="s">
        <v>178</v>
      </c>
      <c r="E40" s="192"/>
      <c r="F40" s="192"/>
      <c r="G40" s="11"/>
      <c r="H40" s="15">
        <v>79584670</v>
      </c>
      <c r="I40" s="13">
        <f t="shared" si="5"/>
        <v>3.7491792585762234</v>
      </c>
      <c r="J40" s="15">
        <v>5525368</v>
      </c>
      <c r="K40" s="14">
        <f t="shared" si="0"/>
        <v>3.368281739702783</v>
      </c>
      <c r="L40" s="15">
        <f t="shared" si="6"/>
        <v>85110038</v>
      </c>
      <c r="M40" s="14">
        <f t="shared" si="1"/>
        <v>3.721855548407491</v>
      </c>
      <c r="N40" s="16"/>
      <c r="O40" s="17"/>
      <c r="P40" s="126"/>
      <c r="Q40" s="127"/>
      <c r="R40" s="20">
        <v>3</v>
      </c>
      <c r="S40" s="152" t="s">
        <v>77</v>
      </c>
      <c r="T40" s="152"/>
      <c r="U40" s="152"/>
      <c r="V40" s="19"/>
      <c r="W40" s="12">
        <v>0</v>
      </c>
      <c r="X40" s="14">
        <f t="shared" si="2"/>
        <v>0</v>
      </c>
      <c r="Y40" s="12">
        <v>0</v>
      </c>
      <c r="Z40" s="14">
        <f t="shared" si="3"/>
        <v>0</v>
      </c>
      <c r="AA40" s="15">
        <f t="shared" si="7"/>
        <v>0</v>
      </c>
      <c r="AB40" s="14">
        <f t="shared" si="4"/>
        <v>0</v>
      </c>
    </row>
    <row r="41" spans="1:28" s="3" customFormat="1" ht="16.5" customHeight="1">
      <c r="A41" s="126"/>
      <c r="B41" s="127"/>
      <c r="C41" s="18">
        <v>5</v>
      </c>
      <c r="D41" s="157" t="s">
        <v>78</v>
      </c>
      <c r="E41" s="157"/>
      <c r="F41" s="157"/>
      <c r="G41" s="23"/>
      <c r="H41" s="15">
        <v>811536</v>
      </c>
      <c r="I41" s="13">
        <f t="shared" si="5"/>
        <v>0.0382309047557515</v>
      </c>
      <c r="J41" s="15">
        <v>0</v>
      </c>
      <c r="K41" s="14">
        <f t="shared" si="0"/>
        <v>0</v>
      </c>
      <c r="L41" s="15">
        <f t="shared" si="6"/>
        <v>811536</v>
      </c>
      <c r="M41" s="14">
        <f t="shared" si="1"/>
        <v>0.03548840812798629</v>
      </c>
      <c r="N41" s="16"/>
      <c r="O41" s="17"/>
      <c r="P41" s="126"/>
      <c r="Q41" s="127"/>
      <c r="R41" s="20">
        <v>4</v>
      </c>
      <c r="S41" s="152" t="s">
        <v>79</v>
      </c>
      <c r="T41" s="152"/>
      <c r="U41" s="152"/>
      <c r="V41" s="19"/>
      <c r="W41" s="12">
        <v>39691812</v>
      </c>
      <c r="X41" s="14">
        <f t="shared" si="2"/>
        <v>1.8698540596537854</v>
      </c>
      <c r="Y41" s="12">
        <v>482256</v>
      </c>
      <c r="Z41" s="14">
        <f t="shared" si="3"/>
        <v>0.29398477688040064</v>
      </c>
      <c r="AA41" s="15">
        <f t="shared" si="7"/>
        <v>40174068</v>
      </c>
      <c r="AB41" s="14">
        <f t="shared" si="4"/>
        <v>1.7568089663865483</v>
      </c>
    </row>
    <row r="42" spans="1:28" s="3" customFormat="1" ht="16.5" customHeight="1">
      <c r="A42" s="126"/>
      <c r="B42" s="127"/>
      <c r="C42" s="18">
        <v>6</v>
      </c>
      <c r="D42" s="152" t="s">
        <v>30</v>
      </c>
      <c r="E42" s="152"/>
      <c r="F42" s="152"/>
      <c r="G42" s="11"/>
      <c r="H42" s="12">
        <v>14032596</v>
      </c>
      <c r="I42" s="13">
        <f t="shared" si="5"/>
        <v>0.661065980008206</v>
      </c>
      <c r="J42" s="12">
        <v>827117</v>
      </c>
      <c r="K42" s="14">
        <f t="shared" si="0"/>
        <v>0.5042131289169783</v>
      </c>
      <c r="L42" s="15">
        <f t="shared" si="6"/>
        <v>14859713</v>
      </c>
      <c r="M42" s="14">
        <f t="shared" si="1"/>
        <v>0.6498141297597931</v>
      </c>
      <c r="N42" s="16"/>
      <c r="O42" s="17"/>
      <c r="P42" s="126"/>
      <c r="Q42" s="127"/>
      <c r="R42" s="119">
        <v>5</v>
      </c>
      <c r="S42" s="152" t="s">
        <v>80</v>
      </c>
      <c r="T42" s="152"/>
      <c r="U42" s="152"/>
      <c r="V42" s="19"/>
      <c r="W42" s="12">
        <v>406758</v>
      </c>
      <c r="X42" s="14">
        <f t="shared" si="2"/>
        <v>0.01916209059935723</v>
      </c>
      <c r="Y42" s="12">
        <v>57663</v>
      </c>
      <c r="Z42" s="14">
        <f t="shared" si="3"/>
        <v>0.035151546459255126</v>
      </c>
      <c r="AA42" s="15">
        <f t="shared" si="7"/>
        <v>464421</v>
      </c>
      <c r="AB42" s="14">
        <f t="shared" si="4"/>
        <v>0.020309095334288953</v>
      </c>
    </row>
    <row r="43" spans="1:28" s="3" customFormat="1" ht="16.5" customHeight="1">
      <c r="A43" s="126"/>
      <c r="B43" s="127"/>
      <c r="C43" s="18">
        <v>7</v>
      </c>
      <c r="D43" s="152" t="s">
        <v>33</v>
      </c>
      <c r="E43" s="152"/>
      <c r="F43" s="152"/>
      <c r="G43" s="11"/>
      <c r="H43" s="12">
        <v>323419</v>
      </c>
      <c r="I43" s="13">
        <f t="shared" si="5"/>
        <v>0.015236047427594579</v>
      </c>
      <c r="J43" s="12">
        <v>0</v>
      </c>
      <c r="K43" s="14">
        <f t="shared" si="0"/>
        <v>0</v>
      </c>
      <c r="L43" s="15">
        <f t="shared" si="6"/>
        <v>323419</v>
      </c>
      <c r="M43" s="14">
        <f t="shared" si="1"/>
        <v>0.014143088499271995</v>
      </c>
      <c r="N43" s="16"/>
      <c r="O43" s="17"/>
      <c r="P43" s="126"/>
      <c r="Q43" s="127"/>
      <c r="R43" s="131"/>
      <c r="S43" s="21" t="s">
        <v>22</v>
      </c>
      <c r="T43" s="152" t="s">
        <v>51</v>
      </c>
      <c r="U43" s="152"/>
      <c r="V43" s="19"/>
      <c r="W43" s="12">
        <v>326719</v>
      </c>
      <c r="X43" s="14">
        <f t="shared" si="2"/>
        <v>0.015391508165866178</v>
      </c>
      <c r="Y43" s="12">
        <v>44172</v>
      </c>
      <c r="Z43" s="14">
        <f t="shared" si="3"/>
        <v>0.026927390357737502</v>
      </c>
      <c r="AA43" s="15">
        <f t="shared" si="7"/>
        <v>370891</v>
      </c>
      <c r="AB43" s="14">
        <f t="shared" si="4"/>
        <v>0.016219035482094402</v>
      </c>
    </row>
    <row r="44" spans="1:28" s="3" customFormat="1" ht="16.5" customHeight="1">
      <c r="A44" s="126"/>
      <c r="B44" s="127"/>
      <c r="C44" s="18">
        <v>8</v>
      </c>
      <c r="D44" s="155" t="s">
        <v>81</v>
      </c>
      <c r="E44" s="155"/>
      <c r="F44" s="155"/>
      <c r="G44" s="11"/>
      <c r="H44" s="12">
        <v>0</v>
      </c>
      <c r="I44" s="13">
        <f t="shared" si="5"/>
        <v>0</v>
      </c>
      <c r="J44" s="12">
        <v>0</v>
      </c>
      <c r="K44" s="14">
        <f t="shared" si="0"/>
        <v>0</v>
      </c>
      <c r="L44" s="15">
        <f t="shared" si="6"/>
        <v>0</v>
      </c>
      <c r="M44" s="14">
        <f t="shared" si="1"/>
        <v>0</v>
      </c>
      <c r="N44" s="16"/>
      <c r="O44" s="17"/>
      <c r="P44" s="126"/>
      <c r="Q44" s="127"/>
      <c r="R44" s="140"/>
      <c r="S44" s="21" t="s">
        <v>25</v>
      </c>
      <c r="T44" s="155" t="s">
        <v>82</v>
      </c>
      <c r="U44" s="155"/>
      <c r="V44" s="19"/>
      <c r="W44" s="12">
        <v>80039</v>
      </c>
      <c r="X44" s="14">
        <f t="shared" si="2"/>
        <v>0.003770582433491052</v>
      </c>
      <c r="Y44" s="12">
        <v>13491</v>
      </c>
      <c r="Z44" s="14">
        <f t="shared" si="3"/>
        <v>0.008224156101517627</v>
      </c>
      <c r="AA44" s="15">
        <f t="shared" si="7"/>
        <v>93530</v>
      </c>
      <c r="AB44" s="14">
        <f t="shared" si="4"/>
        <v>0.004090059852194551</v>
      </c>
    </row>
    <row r="45" spans="1:28" s="3" customFormat="1" ht="16.5" customHeight="1">
      <c r="A45" s="126"/>
      <c r="B45" s="127"/>
      <c r="C45" s="135">
        <v>9</v>
      </c>
      <c r="D45" s="155" t="s">
        <v>36</v>
      </c>
      <c r="E45" s="155"/>
      <c r="F45" s="155"/>
      <c r="G45" s="11"/>
      <c r="H45" s="12">
        <v>1697744</v>
      </c>
      <c r="I45" s="13">
        <f t="shared" si="5"/>
        <v>0.07997955625338689</v>
      </c>
      <c r="J45" s="12">
        <v>139516</v>
      </c>
      <c r="K45" s="14">
        <f t="shared" si="0"/>
        <v>0.08504939312573814</v>
      </c>
      <c r="L45" s="15">
        <f t="shared" si="6"/>
        <v>1837260</v>
      </c>
      <c r="M45" s="14">
        <f t="shared" si="1"/>
        <v>0.08034324135617409</v>
      </c>
      <c r="N45" s="16"/>
      <c r="O45" s="17"/>
      <c r="P45" s="126"/>
      <c r="Q45" s="127"/>
      <c r="R45" s="19">
        <v>6</v>
      </c>
      <c r="S45" s="155" t="s">
        <v>83</v>
      </c>
      <c r="T45" s="155"/>
      <c r="U45" s="155"/>
      <c r="V45" s="19"/>
      <c r="W45" s="12">
        <v>6156876</v>
      </c>
      <c r="X45" s="14">
        <f t="shared" si="2"/>
        <v>0.2900462086080867</v>
      </c>
      <c r="Y45" s="12">
        <v>0</v>
      </c>
      <c r="Z45" s="14">
        <f t="shared" si="3"/>
        <v>0</v>
      </c>
      <c r="AA45" s="15">
        <f t="shared" si="7"/>
        <v>6156876</v>
      </c>
      <c r="AB45" s="14">
        <f t="shared" si="4"/>
        <v>0.26923972353833187</v>
      </c>
    </row>
    <row r="46" spans="1:28" s="3" customFormat="1" ht="16.5" customHeight="1">
      <c r="A46" s="126"/>
      <c r="B46" s="127"/>
      <c r="C46" s="133" t="s">
        <v>84</v>
      </c>
      <c r="D46" s="21" t="s">
        <v>22</v>
      </c>
      <c r="E46" s="155" t="s">
        <v>39</v>
      </c>
      <c r="F46" s="155"/>
      <c r="G46" s="11"/>
      <c r="H46" s="12">
        <v>0</v>
      </c>
      <c r="I46" s="13">
        <f t="shared" si="5"/>
        <v>0</v>
      </c>
      <c r="J46" s="12">
        <v>0</v>
      </c>
      <c r="K46" s="14">
        <f t="shared" si="0"/>
        <v>0</v>
      </c>
      <c r="L46" s="15">
        <f t="shared" si="6"/>
        <v>0</v>
      </c>
      <c r="M46" s="14">
        <f t="shared" si="1"/>
        <v>0</v>
      </c>
      <c r="N46" s="16"/>
      <c r="O46" s="17"/>
      <c r="P46" s="126"/>
      <c r="Q46" s="127"/>
      <c r="R46" s="26">
        <v>7</v>
      </c>
      <c r="S46" s="155" t="s">
        <v>85</v>
      </c>
      <c r="T46" s="155"/>
      <c r="U46" s="155"/>
      <c r="V46" s="19"/>
      <c r="W46" s="12">
        <v>32898056</v>
      </c>
      <c r="X46" s="14">
        <f t="shared" si="2"/>
        <v>1.5498048707455727</v>
      </c>
      <c r="Y46" s="12">
        <v>2605377</v>
      </c>
      <c r="Z46" s="14">
        <f t="shared" si="3"/>
        <v>1.5882460270775844</v>
      </c>
      <c r="AA46" s="15">
        <f t="shared" si="7"/>
        <v>35503433</v>
      </c>
      <c r="AB46" s="14">
        <f t="shared" si="4"/>
        <v>1.552562449784873</v>
      </c>
    </row>
    <row r="47" spans="1:28" s="3" customFormat="1" ht="16.5" customHeight="1">
      <c r="A47" s="126"/>
      <c r="B47" s="127"/>
      <c r="C47" s="133"/>
      <c r="D47" s="21" t="s">
        <v>86</v>
      </c>
      <c r="E47" s="155" t="s">
        <v>42</v>
      </c>
      <c r="F47" s="155"/>
      <c r="G47" s="11"/>
      <c r="H47" s="12">
        <v>0</v>
      </c>
      <c r="I47" s="13">
        <f t="shared" si="5"/>
        <v>0</v>
      </c>
      <c r="J47" s="12">
        <v>0</v>
      </c>
      <c r="K47" s="14">
        <f t="shared" si="0"/>
        <v>0</v>
      </c>
      <c r="L47" s="15">
        <f t="shared" si="6"/>
        <v>0</v>
      </c>
      <c r="M47" s="14">
        <f t="shared" si="1"/>
        <v>0</v>
      </c>
      <c r="N47" s="16"/>
      <c r="O47" s="17"/>
      <c r="P47" s="126"/>
      <c r="Q47" s="127"/>
      <c r="R47" s="141"/>
      <c r="S47" s="21" t="s">
        <v>22</v>
      </c>
      <c r="T47" s="155" t="s">
        <v>87</v>
      </c>
      <c r="U47" s="155"/>
      <c r="V47" s="19"/>
      <c r="W47" s="12">
        <v>223673</v>
      </c>
      <c r="X47" s="14">
        <f t="shared" si="2"/>
        <v>0.010537081730734317</v>
      </c>
      <c r="Y47" s="12">
        <v>0</v>
      </c>
      <c r="Z47" s="14">
        <f t="shared" si="3"/>
        <v>0</v>
      </c>
      <c r="AA47" s="15">
        <f t="shared" si="7"/>
        <v>223673</v>
      </c>
      <c r="AB47" s="14">
        <f t="shared" si="4"/>
        <v>0.009781203435474306</v>
      </c>
    </row>
    <row r="48" spans="1:28" s="3" customFormat="1" ht="16.5" customHeight="1">
      <c r="A48" s="126"/>
      <c r="B48" s="127"/>
      <c r="C48" s="134"/>
      <c r="D48" s="21" t="s">
        <v>88</v>
      </c>
      <c r="E48" s="155" t="s">
        <v>14</v>
      </c>
      <c r="F48" s="155"/>
      <c r="G48" s="11"/>
      <c r="H48" s="12">
        <v>1697744</v>
      </c>
      <c r="I48" s="13">
        <f t="shared" si="5"/>
        <v>0.07997955625338689</v>
      </c>
      <c r="J48" s="12">
        <v>139516</v>
      </c>
      <c r="K48" s="14">
        <f t="shared" si="0"/>
        <v>0.08504939312573814</v>
      </c>
      <c r="L48" s="15">
        <f t="shared" si="6"/>
        <v>1837260</v>
      </c>
      <c r="M48" s="14">
        <f t="shared" si="1"/>
        <v>0.08034324135617409</v>
      </c>
      <c r="N48" s="16"/>
      <c r="O48" s="17"/>
      <c r="P48" s="22"/>
      <c r="Q48" s="128"/>
      <c r="R48" s="132"/>
      <c r="S48" s="21" t="s">
        <v>25</v>
      </c>
      <c r="T48" s="155" t="s">
        <v>14</v>
      </c>
      <c r="U48" s="155"/>
      <c r="V48" s="19"/>
      <c r="W48" s="12">
        <v>32674383</v>
      </c>
      <c r="X48" s="14">
        <f t="shared" si="2"/>
        <v>1.5392677890148385</v>
      </c>
      <c r="Y48" s="12">
        <v>2605377</v>
      </c>
      <c r="Z48" s="14">
        <f t="shared" si="3"/>
        <v>1.5882460270775844</v>
      </c>
      <c r="AA48" s="15">
        <f t="shared" si="7"/>
        <v>35279760</v>
      </c>
      <c r="AB48" s="14">
        <f t="shared" si="4"/>
        <v>1.5427812463493986</v>
      </c>
    </row>
    <row r="49" spans="1:29" ht="16.5" customHeight="1" thickBot="1">
      <c r="A49" s="126"/>
      <c r="B49" s="127"/>
      <c r="C49" s="18">
        <v>10</v>
      </c>
      <c r="D49" s="155" t="s">
        <v>89</v>
      </c>
      <c r="E49" s="155"/>
      <c r="F49" s="155"/>
      <c r="G49" s="11"/>
      <c r="H49" s="12">
        <v>89490</v>
      </c>
      <c r="I49" s="13">
        <f t="shared" si="5"/>
        <v>0.004215812566037985</v>
      </c>
      <c r="J49" s="12">
        <v>0</v>
      </c>
      <c r="K49" s="14">
        <f t="shared" si="0"/>
        <v>0</v>
      </c>
      <c r="L49" s="15">
        <f t="shared" si="6"/>
        <v>89490</v>
      </c>
      <c r="M49" s="14">
        <f t="shared" si="1"/>
        <v>0.003913390956622372</v>
      </c>
      <c r="N49" s="16"/>
      <c r="O49" s="24"/>
      <c r="P49" s="25"/>
      <c r="Q49" s="154" t="s">
        <v>90</v>
      </c>
      <c r="R49" s="154"/>
      <c r="S49" s="154"/>
      <c r="T49" s="154"/>
      <c r="U49" s="154"/>
      <c r="V49" s="26"/>
      <c r="W49" s="27">
        <v>202202682</v>
      </c>
      <c r="X49" s="28">
        <f t="shared" si="2"/>
        <v>9.52562976491432</v>
      </c>
      <c r="Y49" s="27">
        <v>14855865</v>
      </c>
      <c r="Z49" s="28">
        <f t="shared" si="3"/>
        <v>9.056182105334829</v>
      </c>
      <c r="AA49" s="29">
        <f t="shared" si="7"/>
        <v>217058547</v>
      </c>
      <c r="AB49" s="28">
        <f t="shared" si="4"/>
        <v>9.491953904205968</v>
      </c>
      <c r="AC49" s="3"/>
    </row>
    <row r="50" spans="1:28" ht="16.5" customHeight="1" thickTop="1">
      <c r="A50" s="22"/>
      <c r="B50" s="128"/>
      <c r="C50" s="18">
        <v>11</v>
      </c>
      <c r="D50" s="155" t="s">
        <v>91</v>
      </c>
      <c r="E50" s="155"/>
      <c r="F50" s="155"/>
      <c r="G50" s="11"/>
      <c r="H50" s="12">
        <v>24988196</v>
      </c>
      <c r="I50" s="13">
        <f t="shared" si="5"/>
        <v>1.177176787344062</v>
      </c>
      <c r="J50" s="12">
        <v>1239613</v>
      </c>
      <c r="K50" s="14">
        <f t="shared" si="0"/>
        <v>0.7556719900282092</v>
      </c>
      <c r="L50" s="15">
        <f t="shared" si="6"/>
        <v>26227809</v>
      </c>
      <c r="M50" s="14">
        <f t="shared" si="1"/>
        <v>1.1469401112148714</v>
      </c>
      <c r="N50" s="16"/>
      <c r="P50" s="30"/>
      <c r="Q50" s="158" t="s">
        <v>92</v>
      </c>
      <c r="R50" s="158"/>
      <c r="S50" s="158"/>
      <c r="T50" s="158"/>
      <c r="U50" s="158"/>
      <c r="V50" s="31"/>
      <c r="W50" s="32">
        <v>2122722455</v>
      </c>
      <c r="X50" s="33">
        <f t="shared" si="2"/>
        <v>100</v>
      </c>
      <c r="Y50" s="32">
        <v>164041147</v>
      </c>
      <c r="Z50" s="33">
        <f t="shared" si="3"/>
        <v>100</v>
      </c>
      <c r="AA50" s="32">
        <f t="shared" si="7"/>
        <v>2286763602</v>
      </c>
      <c r="AB50" s="33">
        <f t="shared" si="4"/>
        <v>100</v>
      </c>
    </row>
    <row r="51" spans="16:23" ht="16.5" customHeight="1">
      <c r="P51" s="2"/>
      <c r="Q51" s="2"/>
      <c r="R51" s="2"/>
      <c r="W51" s="34"/>
    </row>
    <row r="52" spans="16:25" ht="16.5" customHeight="1">
      <c r="P52" s="2"/>
      <c r="Q52" s="2"/>
      <c r="R52" s="2"/>
      <c r="W52" s="35"/>
      <c r="Y52" s="35"/>
    </row>
    <row r="53" spans="16:18" ht="10.5">
      <c r="P53" s="2"/>
      <c r="Q53" s="2"/>
      <c r="R53" s="2"/>
    </row>
  </sheetData>
  <sheetProtection/>
  <mergeCells count="101">
    <mergeCell ref="E48:F48"/>
    <mergeCell ref="T48:U48"/>
    <mergeCell ref="D49:F49"/>
    <mergeCell ref="Q49:U49"/>
    <mergeCell ref="D50:F50"/>
    <mergeCell ref="Q50:U50"/>
    <mergeCell ref="D45:F45"/>
    <mergeCell ref="S45:U45"/>
    <mergeCell ref="E46:F46"/>
    <mergeCell ref="S46:U46"/>
    <mergeCell ref="E47:F47"/>
    <mergeCell ref="T47:U47"/>
    <mergeCell ref="D42:F42"/>
    <mergeCell ref="S42:U42"/>
    <mergeCell ref="D43:F43"/>
    <mergeCell ref="T43:U43"/>
    <mergeCell ref="D44:F44"/>
    <mergeCell ref="T44:U44"/>
    <mergeCell ref="D39:F39"/>
    <mergeCell ref="S39:U39"/>
    <mergeCell ref="D40:F40"/>
    <mergeCell ref="S40:U40"/>
    <mergeCell ref="D41:F41"/>
    <mergeCell ref="S41:U41"/>
    <mergeCell ref="B36:F36"/>
    <mergeCell ref="S36:U36"/>
    <mergeCell ref="D37:F37"/>
    <mergeCell ref="Q37:U37"/>
    <mergeCell ref="D38:F38"/>
    <mergeCell ref="S38:U38"/>
    <mergeCell ref="B33:F33"/>
    <mergeCell ref="Q33:U33"/>
    <mergeCell ref="D34:F34"/>
    <mergeCell ref="Q34:U34"/>
    <mergeCell ref="D35:F35"/>
    <mergeCell ref="S35:U35"/>
    <mergeCell ref="D30:F30"/>
    <mergeCell ref="T30:U30"/>
    <mergeCell ref="D31:F31"/>
    <mergeCell ref="T31:U31"/>
    <mergeCell ref="D32:F32"/>
    <mergeCell ref="Q32:U32"/>
    <mergeCell ref="E27:F27"/>
    <mergeCell ref="S27:U27"/>
    <mergeCell ref="E28:F28"/>
    <mergeCell ref="S28:U28"/>
    <mergeCell ref="E29:F29"/>
    <mergeCell ref="T29:U29"/>
    <mergeCell ref="D24:F24"/>
    <mergeCell ref="T24:U24"/>
    <mergeCell ref="B25:F25"/>
    <mergeCell ref="T25:U25"/>
    <mergeCell ref="D26:F26"/>
    <mergeCell ref="Q26:U26"/>
    <mergeCell ref="B21:F21"/>
    <mergeCell ref="T21:U21"/>
    <mergeCell ref="B22:F22"/>
    <mergeCell ref="S22:U22"/>
    <mergeCell ref="D23:F23"/>
    <mergeCell ref="T23:U23"/>
    <mergeCell ref="B16:F16"/>
    <mergeCell ref="T16:U16"/>
    <mergeCell ref="B17:F17"/>
    <mergeCell ref="D18:F18"/>
    <mergeCell ref="D19:F19"/>
    <mergeCell ref="D20:F20"/>
    <mergeCell ref="T20:U20"/>
    <mergeCell ref="B13:F13"/>
    <mergeCell ref="T13:U13"/>
    <mergeCell ref="B14:F14"/>
    <mergeCell ref="T14:U14"/>
    <mergeCell ref="B15:F15"/>
    <mergeCell ref="T15:U15"/>
    <mergeCell ref="B10:F10"/>
    <mergeCell ref="S10:U10"/>
    <mergeCell ref="B11:F11"/>
    <mergeCell ref="T11:U11"/>
    <mergeCell ref="B12:F12"/>
    <mergeCell ref="T12:U12"/>
    <mergeCell ref="D7:F7"/>
    <mergeCell ref="S7:U7"/>
    <mergeCell ref="B8:F8"/>
    <mergeCell ref="Q8:U8"/>
    <mergeCell ref="B9:F9"/>
    <mergeCell ref="Q9:U9"/>
    <mergeCell ref="B4:F4"/>
    <mergeCell ref="S4:U4"/>
    <mergeCell ref="B5:F5"/>
    <mergeCell ref="S5:U5"/>
    <mergeCell ref="D6:F6"/>
    <mergeCell ref="S6:U6"/>
    <mergeCell ref="L1:M1"/>
    <mergeCell ref="AA1:AB1"/>
    <mergeCell ref="A2:G3"/>
    <mergeCell ref="H2:I2"/>
    <mergeCell ref="J2:K2"/>
    <mergeCell ref="L2:M2"/>
    <mergeCell ref="P2:V3"/>
    <mergeCell ref="W2:X2"/>
    <mergeCell ref="Y2:Z2"/>
    <mergeCell ref="AA2:AB2"/>
  </mergeCells>
  <printOptions/>
  <pageMargins left="0.7874015748031497" right="0.7874015748031497" top="0.984251968503937" bottom="0.7874015748031497" header="0.5118110236220472" footer="0.5118110236220472"/>
  <pageSetup firstPageNumber="10" useFirstPageNumber="1" horizontalDpi="600" verticalDpi="600" orientation="portrait" paperSize="9" scale="91" r:id="rId1"/>
  <headerFooter differentOddEven="1" alignWithMargins="0">
    <oddHeader>&amp;L&amp;"ＭＳ ゴシック,標準"&amp;12Ⅱ　平成24年度市町村普通会計決算状況
　１　普通会計決算状況
　　（１）歳入</oddHeader>
    <oddFooter>&amp;C&amp;"ＭＳ ゴシック,標準"&amp;9&amp;P</oddFooter>
    <evenFooter>&amp;C&amp;"ＭＳ ゴシック,標準"&amp;9&amp;P</evenFooter>
  </headerFooter>
  <colBreaks count="1" manualBreakCount="1">
    <brk id="14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">
      <pane xSplit="6" ySplit="3" topLeftCell="G5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60" sqref="P60"/>
    </sheetView>
  </sheetViews>
  <sheetFormatPr defaultColWidth="9.00390625" defaultRowHeight="13.5"/>
  <cols>
    <col min="1" max="1" width="0.875" style="36" customWidth="1"/>
    <col min="2" max="3" width="2.125" style="36" customWidth="1"/>
    <col min="4" max="4" width="2.625" style="36" customWidth="1"/>
    <col min="5" max="5" width="15.625" style="36" customWidth="1"/>
    <col min="6" max="6" width="0.875" style="36" customWidth="1"/>
    <col min="7" max="7" width="14.125" style="36" customWidth="1"/>
    <col min="8" max="8" width="6.625" style="36" customWidth="1"/>
    <col min="9" max="9" width="14.125" style="36" customWidth="1"/>
    <col min="10" max="10" width="6.625" style="36" customWidth="1"/>
    <col min="11" max="11" width="14.125" style="36" customWidth="1"/>
    <col min="12" max="12" width="6.625" style="36" customWidth="1"/>
    <col min="13" max="16384" width="9.00390625" style="36" customWidth="1"/>
  </cols>
  <sheetData>
    <row r="1" spans="11:12" s="37" customFormat="1" ht="12" customHeight="1">
      <c r="K1" s="159" t="s">
        <v>0</v>
      </c>
      <c r="L1" s="159"/>
    </row>
    <row r="2" spans="1:12" s="37" customFormat="1" ht="12" customHeight="1">
      <c r="A2" s="160" t="s">
        <v>1</v>
      </c>
      <c r="B2" s="161"/>
      <c r="C2" s="161"/>
      <c r="D2" s="161"/>
      <c r="E2" s="161"/>
      <c r="F2" s="162"/>
      <c r="G2" s="166" t="s">
        <v>2</v>
      </c>
      <c r="H2" s="167"/>
      <c r="I2" s="166" t="s">
        <v>3</v>
      </c>
      <c r="J2" s="167"/>
      <c r="K2" s="166" t="s">
        <v>4</v>
      </c>
      <c r="L2" s="167"/>
    </row>
    <row r="3" spans="1:12" s="37" customFormat="1" ht="12" customHeight="1">
      <c r="A3" s="163"/>
      <c r="B3" s="164"/>
      <c r="C3" s="164"/>
      <c r="D3" s="164"/>
      <c r="E3" s="164"/>
      <c r="F3" s="165"/>
      <c r="G3" s="38" t="s">
        <v>5</v>
      </c>
      <c r="H3" s="38" t="s">
        <v>6</v>
      </c>
      <c r="I3" s="38" t="s">
        <v>5</v>
      </c>
      <c r="J3" s="38" t="s">
        <v>6</v>
      </c>
      <c r="K3" s="38" t="s">
        <v>5</v>
      </c>
      <c r="L3" s="38" t="s">
        <v>6</v>
      </c>
    </row>
    <row r="4" spans="1:12" s="37" customFormat="1" ht="12" customHeight="1">
      <c r="A4" s="39"/>
      <c r="B4" s="168" t="s">
        <v>93</v>
      </c>
      <c r="C4" s="168"/>
      <c r="D4" s="168"/>
      <c r="E4" s="168"/>
      <c r="F4" s="40"/>
      <c r="G4" s="41">
        <v>14421742</v>
      </c>
      <c r="H4" s="14">
        <f aca="true" t="shared" si="0" ref="H4:H64">G4/$G$64*100</f>
        <v>0.7161141164138615</v>
      </c>
      <c r="I4" s="42">
        <v>2246457</v>
      </c>
      <c r="J4" s="43">
        <f aca="true" t="shared" si="1" ref="J4:J64">I4/$I$64*100</f>
        <v>1.4510411789534452</v>
      </c>
      <c r="K4" s="44">
        <f>G4+I4</f>
        <v>16668199</v>
      </c>
      <c r="L4" s="43">
        <f aca="true" t="shared" si="2" ref="L4:L64">K4/$K$64*100</f>
        <v>0.7685781878683158</v>
      </c>
    </row>
    <row r="5" spans="1:12" s="37" customFormat="1" ht="12" customHeight="1">
      <c r="A5" s="45"/>
      <c r="B5" s="169" t="s">
        <v>94</v>
      </c>
      <c r="C5" s="168"/>
      <c r="D5" s="168"/>
      <c r="E5" s="168"/>
      <c r="F5" s="40"/>
      <c r="G5" s="42">
        <v>239731109</v>
      </c>
      <c r="H5" s="14">
        <f t="shared" si="0"/>
        <v>11.903890063936112</v>
      </c>
      <c r="I5" s="41">
        <v>24800471</v>
      </c>
      <c r="J5" s="43">
        <f t="shared" si="1"/>
        <v>16.019227022124497</v>
      </c>
      <c r="K5" s="44">
        <f aca="true" t="shared" si="3" ref="K5:K63">G5+I5</f>
        <v>264531580</v>
      </c>
      <c r="L5" s="43">
        <f t="shared" si="2"/>
        <v>12.197670689577345</v>
      </c>
    </row>
    <row r="6" spans="1:12" s="37" customFormat="1" ht="12" customHeight="1">
      <c r="A6" s="53"/>
      <c r="B6" s="54"/>
      <c r="C6" s="47">
        <v>1</v>
      </c>
      <c r="D6" s="170" t="s">
        <v>95</v>
      </c>
      <c r="E6" s="170"/>
      <c r="F6" s="48"/>
      <c r="G6" s="49">
        <v>201179929</v>
      </c>
      <c r="H6" s="50">
        <f t="shared" si="0"/>
        <v>9.98962449169028</v>
      </c>
      <c r="I6" s="49">
        <v>19891535</v>
      </c>
      <c r="J6" s="51">
        <f t="shared" si="1"/>
        <v>12.848425942536945</v>
      </c>
      <c r="K6" s="52">
        <f t="shared" si="3"/>
        <v>221071464</v>
      </c>
      <c r="L6" s="51">
        <f t="shared" si="2"/>
        <v>10.193705102183841</v>
      </c>
    </row>
    <row r="7" spans="1:12" s="37" customFormat="1" ht="12" customHeight="1">
      <c r="A7" s="53"/>
      <c r="B7" s="54"/>
      <c r="C7" s="55">
        <v>2</v>
      </c>
      <c r="D7" s="171" t="s">
        <v>96</v>
      </c>
      <c r="E7" s="171"/>
      <c r="F7" s="57"/>
      <c r="G7" s="58">
        <v>21312028</v>
      </c>
      <c r="H7" s="59">
        <f t="shared" si="0"/>
        <v>1.0582524704857066</v>
      </c>
      <c r="I7" s="58">
        <v>2913220</v>
      </c>
      <c r="J7" s="60">
        <f t="shared" si="1"/>
        <v>1.8817196070749431</v>
      </c>
      <c r="K7" s="61">
        <f t="shared" si="3"/>
        <v>24225248</v>
      </c>
      <c r="L7" s="60">
        <f t="shared" si="2"/>
        <v>1.1170371321161057</v>
      </c>
    </row>
    <row r="8" spans="1:12" s="37" customFormat="1" ht="12" customHeight="1">
      <c r="A8" s="53"/>
      <c r="B8" s="54"/>
      <c r="C8" s="55">
        <v>3</v>
      </c>
      <c r="D8" s="171" t="s">
        <v>97</v>
      </c>
      <c r="E8" s="171"/>
      <c r="F8" s="57"/>
      <c r="G8" s="58">
        <v>11743220</v>
      </c>
      <c r="H8" s="59">
        <f t="shared" si="0"/>
        <v>0.5831116389513545</v>
      </c>
      <c r="I8" s="58">
        <v>1330919</v>
      </c>
      <c r="J8" s="60">
        <f t="shared" si="1"/>
        <v>0.8596729315769411</v>
      </c>
      <c r="K8" s="61">
        <f t="shared" si="3"/>
        <v>13074139</v>
      </c>
      <c r="L8" s="60">
        <f t="shared" si="2"/>
        <v>0.6028544571947139</v>
      </c>
    </row>
    <row r="9" spans="1:12" s="37" customFormat="1" ht="12" customHeight="1">
      <c r="A9" s="53"/>
      <c r="B9" s="54"/>
      <c r="C9" s="55">
        <v>4</v>
      </c>
      <c r="D9" s="171" t="s">
        <v>98</v>
      </c>
      <c r="E9" s="171"/>
      <c r="F9" s="57"/>
      <c r="G9" s="58">
        <v>3248325</v>
      </c>
      <c r="H9" s="59">
        <f t="shared" si="0"/>
        <v>0.16129614489012886</v>
      </c>
      <c r="I9" s="58">
        <v>398339</v>
      </c>
      <c r="J9" s="60">
        <f t="shared" si="1"/>
        <v>0.2572968421755397</v>
      </c>
      <c r="K9" s="61">
        <f t="shared" si="3"/>
        <v>3646664</v>
      </c>
      <c r="L9" s="60">
        <f t="shared" si="2"/>
        <v>0.16814932488414758</v>
      </c>
    </row>
    <row r="10" spans="1:12" s="37" customFormat="1" ht="12" customHeight="1">
      <c r="A10" s="53"/>
      <c r="B10" s="54"/>
      <c r="C10" s="55">
        <v>5</v>
      </c>
      <c r="D10" s="171" t="s">
        <v>99</v>
      </c>
      <c r="E10" s="171"/>
      <c r="F10" s="57"/>
      <c r="G10" s="58">
        <v>747151</v>
      </c>
      <c r="H10" s="59">
        <f t="shared" si="0"/>
        <v>0.0370999133248073</v>
      </c>
      <c r="I10" s="58">
        <v>238937</v>
      </c>
      <c r="J10" s="60">
        <f t="shared" si="1"/>
        <v>0.15433521593139746</v>
      </c>
      <c r="K10" s="61">
        <f t="shared" si="3"/>
        <v>986088</v>
      </c>
      <c r="L10" s="60">
        <f t="shared" si="2"/>
        <v>0.0454689632706384</v>
      </c>
    </row>
    <row r="11" spans="1:12" s="37" customFormat="1" ht="12" customHeight="1">
      <c r="A11" s="62"/>
      <c r="B11" s="63"/>
      <c r="C11" s="64">
        <v>6</v>
      </c>
      <c r="D11" s="172" t="s">
        <v>100</v>
      </c>
      <c r="E11" s="172"/>
      <c r="F11" s="66"/>
      <c r="G11" s="67">
        <v>1500456</v>
      </c>
      <c r="H11" s="68">
        <f t="shared" si="0"/>
        <v>0.07450540459383317</v>
      </c>
      <c r="I11" s="67">
        <v>27521</v>
      </c>
      <c r="J11" s="69">
        <f t="shared" si="1"/>
        <v>0.017776482828728866</v>
      </c>
      <c r="K11" s="70">
        <f t="shared" si="3"/>
        <v>1527977</v>
      </c>
      <c r="L11" s="69">
        <f t="shared" si="2"/>
        <v>0.07045570992789717</v>
      </c>
    </row>
    <row r="12" spans="1:12" s="37" customFormat="1" ht="12" customHeight="1">
      <c r="A12" s="45"/>
      <c r="B12" s="169" t="s">
        <v>101</v>
      </c>
      <c r="C12" s="168"/>
      <c r="D12" s="168"/>
      <c r="E12" s="168"/>
      <c r="F12" s="40"/>
      <c r="G12" s="41">
        <v>761066760</v>
      </c>
      <c r="H12" s="14">
        <f t="shared" si="0"/>
        <v>37.790902816688885</v>
      </c>
      <c r="I12" s="41">
        <v>48707722</v>
      </c>
      <c r="J12" s="43">
        <f t="shared" si="1"/>
        <v>31.461501535536474</v>
      </c>
      <c r="K12" s="44">
        <f t="shared" si="3"/>
        <v>809774482</v>
      </c>
      <c r="L12" s="43">
        <f t="shared" si="2"/>
        <v>37.33906728360779</v>
      </c>
    </row>
    <row r="13" spans="1:12" s="37" customFormat="1" ht="12" customHeight="1">
      <c r="A13" s="53"/>
      <c r="B13" s="54"/>
      <c r="C13" s="71">
        <v>1</v>
      </c>
      <c r="D13" s="170" t="s">
        <v>102</v>
      </c>
      <c r="E13" s="170"/>
      <c r="F13" s="48"/>
      <c r="G13" s="49">
        <v>180733369</v>
      </c>
      <c r="H13" s="50">
        <f t="shared" si="0"/>
        <v>8.974346985817343</v>
      </c>
      <c r="I13" s="49">
        <v>16449270</v>
      </c>
      <c r="J13" s="51">
        <f t="shared" si="1"/>
        <v>10.624983310930741</v>
      </c>
      <c r="K13" s="52">
        <f t="shared" si="3"/>
        <v>197182639</v>
      </c>
      <c r="L13" s="51">
        <f t="shared" si="2"/>
        <v>9.092180586619603</v>
      </c>
    </row>
    <row r="14" spans="1:12" s="37" customFormat="1" ht="12" customHeight="1">
      <c r="A14" s="53"/>
      <c r="B14" s="54"/>
      <c r="C14" s="72">
        <v>2</v>
      </c>
      <c r="D14" s="171" t="s">
        <v>103</v>
      </c>
      <c r="E14" s="171"/>
      <c r="F14" s="57"/>
      <c r="G14" s="58">
        <v>119941937</v>
      </c>
      <c r="H14" s="59">
        <f t="shared" si="0"/>
        <v>5.955737818338592</v>
      </c>
      <c r="I14" s="58">
        <v>11449104</v>
      </c>
      <c r="J14" s="60">
        <f t="shared" si="1"/>
        <v>7.395254556895861</v>
      </c>
      <c r="K14" s="61">
        <f t="shared" si="3"/>
        <v>131391041</v>
      </c>
      <c r="L14" s="60">
        <f t="shared" si="2"/>
        <v>6.058500273119584</v>
      </c>
    </row>
    <row r="15" spans="1:12" s="37" customFormat="1" ht="12" customHeight="1">
      <c r="A15" s="53"/>
      <c r="B15" s="54"/>
      <c r="C15" s="72">
        <v>3</v>
      </c>
      <c r="D15" s="171" t="s">
        <v>104</v>
      </c>
      <c r="E15" s="171"/>
      <c r="F15" s="57"/>
      <c r="G15" s="58">
        <v>306242505</v>
      </c>
      <c r="H15" s="59">
        <f t="shared" si="0"/>
        <v>15.206525042289798</v>
      </c>
      <c r="I15" s="58">
        <v>20741396</v>
      </c>
      <c r="J15" s="60">
        <f t="shared" si="1"/>
        <v>13.397371819260407</v>
      </c>
      <c r="K15" s="61">
        <f t="shared" si="3"/>
        <v>326983901</v>
      </c>
      <c r="L15" s="60">
        <f t="shared" si="2"/>
        <v>15.077375431664377</v>
      </c>
    </row>
    <row r="16" spans="1:12" s="37" customFormat="1" ht="12" customHeight="1">
      <c r="A16" s="53"/>
      <c r="B16" s="54"/>
      <c r="C16" s="72">
        <v>4</v>
      </c>
      <c r="D16" s="171" t="s">
        <v>105</v>
      </c>
      <c r="E16" s="171"/>
      <c r="F16" s="57"/>
      <c r="G16" s="58">
        <v>153880320</v>
      </c>
      <c r="H16" s="59">
        <f t="shared" si="0"/>
        <v>7.640954150357304</v>
      </c>
      <c r="I16" s="58">
        <v>0</v>
      </c>
      <c r="J16" s="60">
        <f t="shared" si="1"/>
        <v>0</v>
      </c>
      <c r="K16" s="61">
        <f t="shared" si="3"/>
        <v>153880320</v>
      </c>
      <c r="L16" s="60">
        <f t="shared" si="2"/>
        <v>7.0954910902009605</v>
      </c>
    </row>
    <row r="17" spans="1:12" s="37" customFormat="1" ht="12" customHeight="1">
      <c r="A17" s="62"/>
      <c r="B17" s="63"/>
      <c r="C17" s="73">
        <v>5</v>
      </c>
      <c r="D17" s="172" t="s">
        <v>106</v>
      </c>
      <c r="E17" s="172"/>
      <c r="F17" s="66"/>
      <c r="G17" s="67">
        <v>268629</v>
      </c>
      <c r="H17" s="68">
        <f t="shared" si="0"/>
        <v>0.013338819885845912</v>
      </c>
      <c r="I17" s="67">
        <v>67952</v>
      </c>
      <c r="J17" s="69">
        <f t="shared" si="1"/>
        <v>0.0438918484494671</v>
      </c>
      <c r="K17" s="70">
        <f t="shared" si="3"/>
        <v>336581</v>
      </c>
      <c r="L17" s="69">
        <f t="shared" si="2"/>
        <v>0.015519902003264155</v>
      </c>
    </row>
    <row r="18" spans="1:12" s="37" customFormat="1" ht="12" customHeight="1">
      <c r="A18" s="45"/>
      <c r="B18" s="169" t="s">
        <v>107</v>
      </c>
      <c r="C18" s="168"/>
      <c r="D18" s="168"/>
      <c r="E18" s="168"/>
      <c r="F18" s="40"/>
      <c r="G18" s="41">
        <v>171468614</v>
      </c>
      <c r="H18" s="14">
        <f t="shared" si="0"/>
        <v>8.514303959072315</v>
      </c>
      <c r="I18" s="41">
        <v>14613879</v>
      </c>
      <c r="J18" s="43">
        <f t="shared" si="1"/>
        <v>9.439459652796826</v>
      </c>
      <c r="K18" s="44">
        <f t="shared" si="3"/>
        <v>186082493</v>
      </c>
      <c r="L18" s="43">
        <f t="shared" si="2"/>
        <v>8.580347838657227</v>
      </c>
    </row>
    <row r="19" spans="1:12" s="37" customFormat="1" ht="12" customHeight="1">
      <c r="A19" s="53"/>
      <c r="B19" s="54"/>
      <c r="C19" s="71">
        <v>1</v>
      </c>
      <c r="D19" s="170" t="s">
        <v>108</v>
      </c>
      <c r="E19" s="170"/>
      <c r="F19" s="48"/>
      <c r="G19" s="49">
        <v>74752179</v>
      </c>
      <c r="H19" s="50">
        <f t="shared" si="0"/>
        <v>3.7118324966980976</v>
      </c>
      <c r="I19" s="49">
        <v>5655278</v>
      </c>
      <c r="J19" s="51">
        <f t="shared" si="1"/>
        <v>3.652881518065773</v>
      </c>
      <c r="K19" s="52">
        <f t="shared" si="3"/>
        <v>80407457</v>
      </c>
      <c r="L19" s="51">
        <f t="shared" si="2"/>
        <v>3.7076241765627778</v>
      </c>
    </row>
    <row r="20" spans="1:12" s="37" customFormat="1" ht="12" customHeight="1">
      <c r="A20" s="53"/>
      <c r="B20" s="54"/>
      <c r="C20" s="72">
        <v>2</v>
      </c>
      <c r="D20" s="171" t="s">
        <v>109</v>
      </c>
      <c r="E20" s="171"/>
      <c r="F20" s="57"/>
      <c r="G20" s="58">
        <v>891317</v>
      </c>
      <c r="H20" s="59">
        <f t="shared" si="0"/>
        <v>0.04425850121987023</v>
      </c>
      <c r="I20" s="58">
        <v>89981</v>
      </c>
      <c r="J20" s="60">
        <f t="shared" si="1"/>
        <v>0.058120914988984855</v>
      </c>
      <c r="K20" s="61">
        <f t="shared" si="3"/>
        <v>981298</v>
      </c>
      <c r="L20" s="60">
        <f t="shared" si="2"/>
        <v>0.04524809420614684</v>
      </c>
    </row>
    <row r="21" spans="1:12" s="37" customFormat="1" ht="12" customHeight="1">
      <c r="A21" s="53"/>
      <c r="B21" s="54"/>
      <c r="C21" s="72">
        <v>3</v>
      </c>
      <c r="D21" s="171" t="s">
        <v>110</v>
      </c>
      <c r="E21" s="171"/>
      <c r="F21" s="57"/>
      <c r="G21" s="58">
        <v>1739417</v>
      </c>
      <c r="H21" s="59">
        <f t="shared" si="0"/>
        <v>0.08637105476094702</v>
      </c>
      <c r="I21" s="58">
        <v>0</v>
      </c>
      <c r="J21" s="60">
        <f t="shared" si="1"/>
        <v>0</v>
      </c>
      <c r="K21" s="61">
        <f t="shared" si="3"/>
        <v>1739417</v>
      </c>
      <c r="L21" s="60">
        <f t="shared" si="2"/>
        <v>0.08020530387280246</v>
      </c>
    </row>
    <row r="22" spans="1:12" s="37" customFormat="1" ht="12" customHeight="1">
      <c r="A22" s="62"/>
      <c r="B22" s="63"/>
      <c r="C22" s="73">
        <v>4</v>
      </c>
      <c r="D22" s="172" t="s">
        <v>111</v>
      </c>
      <c r="E22" s="172"/>
      <c r="F22" s="66"/>
      <c r="G22" s="67">
        <v>94085701</v>
      </c>
      <c r="H22" s="68">
        <f t="shared" si="0"/>
        <v>4.6718419063934</v>
      </c>
      <c r="I22" s="67">
        <v>8868620</v>
      </c>
      <c r="J22" s="69">
        <f t="shared" si="1"/>
        <v>5.728457219742067</v>
      </c>
      <c r="K22" s="70">
        <f t="shared" si="3"/>
        <v>102954321</v>
      </c>
      <c r="L22" s="69">
        <f t="shared" si="2"/>
        <v>4.7472702640155</v>
      </c>
    </row>
    <row r="23" spans="1:12" s="37" customFormat="1" ht="12" customHeight="1">
      <c r="A23" s="45"/>
      <c r="B23" s="169" t="s">
        <v>112</v>
      </c>
      <c r="C23" s="168"/>
      <c r="D23" s="168"/>
      <c r="E23" s="168"/>
      <c r="F23" s="40"/>
      <c r="G23" s="41">
        <v>7584763</v>
      </c>
      <c r="H23" s="14">
        <f t="shared" si="0"/>
        <v>0.3766227307320814</v>
      </c>
      <c r="I23" s="41">
        <v>960606</v>
      </c>
      <c r="J23" s="43">
        <f t="shared" si="1"/>
        <v>0.6204787640047209</v>
      </c>
      <c r="K23" s="44">
        <f t="shared" si="3"/>
        <v>8545369</v>
      </c>
      <c r="L23" s="43">
        <f t="shared" si="2"/>
        <v>0.3940308260470181</v>
      </c>
    </row>
    <row r="24" spans="1:12" s="37" customFormat="1" ht="12" customHeight="1">
      <c r="A24" s="53"/>
      <c r="B24" s="54"/>
      <c r="C24" s="71">
        <v>1</v>
      </c>
      <c r="D24" s="170" t="s">
        <v>113</v>
      </c>
      <c r="E24" s="170"/>
      <c r="F24" s="48"/>
      <c r="G24" s="49">
        <v>7584068</v>
      </c>
      <c r="H24" s="50">
        <f t="shared" si="0"/>
        <v>0.37658822038576484</v>
      </c>
      <c r="I24" s="49">
        <v>960606</v>
      </c>
      <c r="J24" s="51">
        <f t="shared" si="1"/>
        <v>0.6204787640047209</v>
      </c>
      <c r="K24" s="52">
        <f>G24+I24</f>
        <v>8544674</v>
      </c>
      <c r="L24" s="51">
        <f t="shared" si="2"/>
        <v>0.3939987792829635</v>
      </c>
    </row>
    <row r="25" spans="1:12" s="37" customFormat="1" ht="12" customHeight="1">
      <c r="A25" s="62"/>
      <c r="B25" s="63"/>
      <c r="C25" s="73">
        <v>2</v>
      </c>
      <c r="D25" s="172" t="s">
        <v>114</v>
      </c>
      <c r="E25" s="172"/>
      <c r="F25" s="66"/>
      <c r="G25" s="67">
        <v>695</v>
      </c>
      <c r="H25" s="68">
        <f t="shared" si="0"/>
        <v>3.451034631652915E-05</v>
      </c>
      <c r="I25" s="67">
        <v>0</v>
      </c>
      <c r="J25" s="69">
        <f t="shared" si="1"/>
        <v>0</v>
      </c>
      <c r="K25" s="70">
        <f t="shared" si="3"/>
        <v>695</v>
      </c>
      <c r="L25" s="69">
        <f t="shared" si="2"/>
        <v>3.2046764054621585E-05</v>
      </c>
    </row>
    <row r="26" spans="1:12" s="37" customFormat="1" ht="12" customHeight="1">
      <c r="A26" s="45"/>
      <c r="B26" s="169" t="s">
        <v>115</v>
      </c>
      <c r="C26" s="168"/>
      <c r="D26" s="168"/>
      <c r="E26" s="168"/>
      <c r="F26" s="40"/>
      <c r="G26" s="41">
        <v>12740078</v>
      </c>
      <c r="H26" s="14">
        <f t="shared" si="0"/>
        <v>0.6326107969490562</v>
      </c>
      <c r="I26" s="41">
        <v>3824830</v>
      </c>
      <c r="J26" s="43">
        <f t="shared" si="1"/>
        <v>2.4705506637770083</v>
      </c>
      <c r="K26" s="44">
        <f t="shared" si="3"/>
        <v>16564908</v>
      </c>
      <c r="L26" s="43">
        <f t="shared" si="2"/>
        <v>0.7638153931834727</v>
      </c>
    </row>
    <row r="27" spans="1:12" s="37" customFormat="1" ht="12" customHeight="1">
      <c r="A27" s="53"/>
      <c r="B27" s="54"/>
      <c r="C27" s="71">
        <v>1</v>
      </c>
      <c r="D27" s="170" t="s">
        <v>116</v>
      </c>
      <c r="E27" s="170"/>
      <c r="F27" s="48"/>
      <c r="G27" s="49">
        <v>6987221</v>
      </c>
      <c r="H27" s="50">
        <f t="shared" si="0"/>
        <v>0.34695167841744623</v>
      </c>
      <c r="I27" s="49">
        <v>1857981</v>
      </c>
      <c r="J27" s="51">
        <f t="shared" si="1"/>
        <v>1.2001150882091673</v>
      </c>
      <c r="K27" s="52">
        <f t="shared" si="3"/>
        <v>8845202</v>
      </c>
      <c r="L27" s="51">
        <f t="shared" si="2"/>
        <v>0.40785626116470064</v>
      </c>
    </row>
    <row r="28" spans="1:12" s="37" customFormat="1" ht="12" customHeight="1">
      <c r="A28" s="53"/>
      <c r="B28" s="54"/>
      <c r="C28" s="72">
        <v>2</v>
      </c>
      <c r="D28" s="171" t="s">
        <v>117</v>
      </c>
      <c r="E28" s="171"/>
      <c r="F28" s="57"/>
      <c r="G28" s="58">
        <v>153236</v>
      </c>
      <c r="H28" s="59">
        <f t="shared" si="0"/>
        <v>0.007608960328287282</v>
      </c>
      <c r="I28" s="58">
        <v>19699</v>
      </c>
      <c r="J28" s="60">
        <f t="shared" si="1"/>
        <v>0.01272406290625813</v>
      </c>
      <c r="K28" s="61">
        <f t="shared" si="3"/>
        <v>172935</v>
      </c>
      <c r="L28" s="60">
        <f t="shared" si="2"/>
        <v>0.007974110995375516</v>
      </c>
    </row>
    <row r="29" spans="1:12" s="37" customFormat="1" ht="12" customHeight="1">
      <c r="A29" s="53"/>
      <c r="B29" s="54"/>
      <c r="C29" s="72">
        <v>3</v>
      </c>
      <c r="D29" s="171" t="s">
        <v>118</v>
      </c>
      <c r="E29" s="171"/>
      <c r="F29" s="57"/>
      <c r="G29" s="58">
        <v>5099129</v>
      </c>
      <c r="H29" s="59">
        <f t="shared" si="0"/>
        <v>0.2531981405793625</v>
      </c>
      <c r="I29" s="58">
        <v>1622317</v>
      </c>
      <c r="J29" s="60">
        <f t="shared" si="1"/>
        <v>1.0478939825317006</v>
      </c>
      <c r="K29" s="61">
        <f t="shared" si="3"/>
        <v>6721446</v>
      </c>
      <c r="L29" s="60">
        <f t="shared" si="2"/>
        <v>0.30992891232788494</v>
      </c>
    </row>
    <row r="30" spans="1:12" s="37" customFormat="1" ht="12" customHeight="1">
      <c r="A30" s="53"/>
      <c r="B30" s="54"/>
      <c r="C30" s="72">
        <v>4</v>
      </c>
      <c r="D30" s="171" t="s">
        <v>119</v>
      </c>
      <c r="E30" s="171"/>
      <c r="F30" s="57"/>
      <c r="G30" s="58">
        <v>499958</v>
      </c>
      <c r="H30" s="59">
        <f t="shared" si="0"/>
        <v>0.024825501760747166</v>
      </c>
      <c r="I30" s="58">
        <v>324833</v>
      </c>
      <c r="J30" s="60">
        <f t="shared" si="1"/>
        <v>0.20981753012988208</v>
      </c>
      <c r="K30" s="61">
        <f t="shared" si="3"/>
        <v>824791</v>
      </c>
      <c r="L30" s="60">
        <f t="shared" si="2"/>
        <v>0.038031485714209196</v>
      </c>
    </row>
    <row r="31" spans="1:12" s="37" customFormat="1" ht="12" customHeight="1">
      <c r="A31" s="62"/>
      <c r="B31" s="63"/>
      <c r="C31" s="73">
        <v>5</v>
      </c>
      <c r="D31" s="172" t="s">
        <v>120</v>
      </c>
      <c r="E31" s="172"/>
      <c r="F31" s="66"/>
      <c r="G31" s="67">
        <v>534</v>
      </c>
      <c r="H31" s="68">
        <f t="shared" si="0"/>
        <v>2.651586321298786E-05</v>
      </c>
      <c r="I31" s="67">
        <v>0</v>
      </c>
      <c r="J31" s="69">
        <f t="shared" si="1"/>
        <v>0</v>
      </c>
      <c r="K31" s="70">
        <f t="shared" si="3"/>
        <v>534</v>
      </c>
      <c r="L31" s="69">
        <f t="shared" si="2"/>
        <v>2.4622981302399896E-05</v>
      </c>
    </row>
    <row r="32" spans="1:12" s="37" customFormat="1" ht="12" customHeight="1">
      <c r="A32" s="39"/>
      <c r="B32" s="168" t="s">
        <v>121</v>
      </c>
      <c r="C32" s="168"/>
      <c r="D32" s="168"/>
      <c r="E32" s="168"/>
      <c r="F32" s="40"/>
      <c r="G32" s="42">
        <v>30215175</v>
      </c>
      <c r="H32" s="14">
        <f t="shared" si="0"/>
        <v>1.5003397888698324</v>
      </c>
      <c r="I32" s="42">
        <v>1700001</v>
      </c>
      <c r="J32" s="43">
        <f t="shared" si="1"/>
        <v>1.0980719663283278</v>
      </c>
      <c r="K32" s="44">
        <f t="shared" si="3"/>
        <v>31915176</v>
      </c>
      <c r="L32" s="43">
        <f t="shared" si="2"/>
        <v>1.4716231870988798</v>
      </c>
    </row>
    <row r="33" spans="1:12" s="37" customFormat="1" ht="12" customHeight="1">
      <c r="A33" s="45"/>
      <c r="B33" s="169" t="s">
        <v>122</v>
      </c>
      <c r="C33" s="168"/>
      <c r="D33" s="168"/>
      <c r="E33" s="168"/>
      <c r="F33" s="40"/>
      <c r="G33" s="41">
        <v>279085316</v>
      </c>
      <c r="H33" s="14">
        <f t="shared" si="0"/>
        <v>13.858030082040248</v>
      </c>
      <c r="I33" s="41">
        <v>16319815</v>
      </c>
      <c r="J33" s="43">
        <f t="shared" si="1"/>
        <v>10.541365179881975</v>
      </c>
      <c r="K33" s="44">
        <f t="shared" si="3"/>
        <v>295405131</v>
      </c>
      <c r="L33" s="43">
        <f t="shared" si="2"/>
        <v>13.621264077239683</v>
      </c>
    </row>
    <row r="34" spans="1:12" s="37" customFormat="1" ht="12" customHeight="1">
      <c r="A34" s="53"/>
      <c r="B34" s="54"/>
      <c r="C34" s="71">
        <v>1</v>
      </c>
      <c r="D34" s="170" t="s">
        <v>123</v>
      </c>
      <c r="E34" s="170"/>
      <c r="F34" s="48"/>
      <c r="G34" s="49">
        <v>10042938</v>
      </c>
      <c r="H34" s="50">
        <f t="shared" si="0"/>
        <v>0.4986838394466627</v>
      </c>
      <c r="I34" s="49">
        <v>1117255</v>
      </c>
      <c r="J34" s="51">
        <f t="shared" si="1"/>
        <v>0.7216621606341148</v>
      </c>
      <c r="K34" s="52">
        <f t="shared" si="3"/>
        <v>11160193</v>
      </c>
      <c r="L34" s="51">
        <f t="shared" si="2"/>
        <v>0.5146015422662439</v>
      </c>
    </row>
    <row r="35" spans="1:12" s="37" customFormat="1" ht="12" customHeight="1">
      <c r="A35" s="53"/>
      <c r="B35" s="54"/>
      <c r="C35" s="72">
        <v>2</v>
      </c>
      <c r="D35" s="171" t="s">
        <v>124</v>
      </c>
      <c r="E35" s="171"/>
      <c r="F35" s="57"/>
      <c r="G35" s="58">
        <v>50576099</v>
      </c>
      <c r="H35" s="59">
        <f t="shared" si="0"/>
        <v>2.51136502421448</v>
      </c>
      <c r="I35" s="58">
        <v>6561736</v>
      </c>
      <c r="J35" s="60">
        <f t="shared" si="1"/>
        <v>4.238384772742707</v>
      </c>
      <c r="K35" s="61">
        <f t="shared" si="3"/>
        <v>57137835</v>
      </c>
      <c r="L35" s="60">
        <f t="shared" si="2"/>
        <v>2.634651391132229</v>
      </c>
    </row>
    <row r="36" spans="1:12" s="37" customFormat="1" ht="12" customHeight="1">
      <c r="A36" s="53"/>
      <c r="B36" s="54"/>
      <c r="C36" s="72">
        <v>3</v>
      </c>
      <c r="D36" s="171" t="s">
        <v>125</v>
      </c>
      <c r="E36" s="171"/>
      <c r="F36" s="57"/>
      <c r="G36" s="58">
        <v>9380375</v>
      </c>
      <c r="H36" s="59">
        <f t="shared" si="0"/>
        <v>0.4657841580272117</v>
      </c>
      <c r="I36" s="58">
        <v>231909</v>
      </c>
      <c r="J36" s="60">
        <f t="shared" si="1"/>
        <v>0.14979565990798602</v>
      </c>
      <c r="K36" s="61">
        <f t="shared" si="3"/>
        <v>9612284</v>
      </c>
      <c r="L36" s="60">
        <f t="shared" si="2"/>
        <v>0.4432267588115312</v>
      </c>
    </row>
    <row r="37" spans="1:12" s="37" customFormat="1" ht="12" customHeight="1">
      <c r="A37" s="53"/>
      <c r="B37" s="54"/>
      <c r="C37" s="122">
        <v>4</v>
      </c>
      <c r="D37" s="171" t="s">
        <v>126</v>
      </c>
      <c r="E37" s="171"/>
      <c r="F37" s="57"/>
      <c r="G37" s="58">
        <f>+G38+G39+G40+G41</f>
        <v>201337488</v>
      </c>
      <c r="H37" s="59">
        <f t="shared" si="0"/>
        <v>9.997448111338175</v>
      </c>
      <c r="I37" s="58">
        <f>+I38+I39+I40+I41</f>
        <v>8172827</v>
      </c>
      <c r="J37" s="60">
        <f t="shared" si="1"/>
        <v>5.279027609013904</v>
      </c>
      <c r="K37" s="61">
        <f t="shared" si="3"/>
        <v>209510315</v>
      </c>
      <c r="L37" s="60">
        <f t="shared" si="2"/>
        <v>9.660615297574742</v>
      </c>
    </row>
    <row r="38" spans="1:12" s="37" customFormat="1" ht="12" customHeight="1">
      <c r="A38" s="53"/>
      <c r="B38" s="74"/>
      <c r="C38" s="124"/>
      <c r="D38" s="86" t="s">
        <v>22</v>
      </c>
      <c r="E38" s="56" t="s">
        <v>127</v>
      </c>
      <c r="F38" s="75"/>
      <c r="G38" s="76">
        <v>42411601</v>
      </c>
      <c r="H38" s="77">
        <f t="shared" si="0"/>
        <v>2.1059554508610847</v>
      </c>
      <c r="I38" s="76">
        <v>700027</v>
      </c>
      <c r="J38" s="78">
        <f t="shared" si="1"/>
        <v>0.45216445424027407</v>
      </c>
      <c r="K38" s="79">
        <f t="shared" si="3"/>
        <v>43111628</v>
      </c>
      <c r="L38" s="78">
        <f t="shared" si="2"/>
        <v>1.9878966482397373</v>
      </c>
    </row>
    <row r="39" spans="1:12" s="37" customFormat="1" ht="12" customHeight="1">
      <c r="A39" s="53"/>
      <c r="B39" s="74"/>
      <c r="C39" s="124"/>
      <c r="D39" s="86" t="s">
        <v>25</v>
      </c>
      <c r="E39" s="56" t="s">
        <v>128</v>
      </c>
      <c r="F39" s="57"/>
      <c r="G39" s="58">
        <v>23516998</v>
      </c>
      <c r="H39" s="59">
        <f t="shared" si="0"/>
        <v>1.1677406407267963</v>
      </c>
      <c r="I39" s="58">
        <v>1120138</v>
      </c>
      <c r="J39" s="60">
        <f t="shared" si="1"/>
        <v>0.7235243604086588</v>
      </c>
      <c r="K39" s="61">
        <f t="shared" si="3"/>
        <v>24637136</v>
      </c>
      <c r="L39" s="60">
        <f t="shared" si="2"/>
        <v>1.1360294739188825</v>
      </c>
    </row>
    <row r="40" spans="1:12" s="37" customFormat="1" ht="12" customHeight="1">
      <c r="A40" s="53"/>
      <c r="B40" s="74"/>
      <c r="C40" s="124"/>
      <c r="D40" s="86" t="s">
        <v>27</v>
      </c>
      <c r="E40" s="56" t="s">
        <v>129</v>
      </c>
      <c r="F40" s="57"/>
      <c r="G40" s="58">
        <v>52239078</v>
      </c>
      <c r="H40" s="59">
        <f t="shared" si="0"/>
        <v>2.5939405367427035</v>
      </c>
      <c r="I40" s="58">
        <v>4494869</v>
      </c>
      <c r="J40" s="60">
        <f t="shared" si="1"/>
        <v>2.903345139925355</v>
      </c>
      <c r="K40" s="61">
        <f t="shared" si="3"/>
        <v>56733947</v>
      </c>
      <c r="L40" s="60">
        <f t="shared" si="2"/>
        <v>2.616027932944469</v>
      </c>
    </row>
    <row r="41" spans="1:12" s="37" customFormat="1" ht="12" customHeight="1">
      <c r="A41" s="53"/>
      <c r="B41" s="74"/>
      <c r="C41" s="125"/>
      <c r="D41" s="86" t="s">
        <v>29</v>
      </c>
      <c r="E41" s="56" t="s">
        <v>130</v>
      </c>
      <c r="F41" s="80"/>
      <c r="G41" s="81">
        <v>83169811</v>
      </c>
      <c r="H41" s="82">
        <f t="shared" si="0"/>
        <v>4.1298114830075905</v>
      </c>
      <c r="I41" s="81">
        <v>1857793</v>
      </c>
      <c r="J41" s="83">
        <f t="shared" si="1"/>
        <v>1.1999936544396166</v>
      </c>
      <c r="K41" s="84">
        <f t="shared" si="3"/>
        <v>85027604</v>
      </c>
      <c r="L41" s="83">
        <f t="shared" si="2"/>
        <v>3.920661242471653</v>
      </c>
    </row>
    <row r="42" spans="1:12" s="37" customFormat="1" ht="12" customHeight="1">
      <c r="A42" s="62"/>
      <c r="B42" s="63"/>
      <c r="C42" s="120">
        <v>5</v>
      </c>
      <c r="D42" s="173" t="s">
        <v>131</v>
      </c>
      <c r="E42" s="173"/>
      <c r="F42" s="85"/>
      <c r="G42" s="67">
        <v>7748416</v>
      </c>
      <c r="H42" s="68">
        <f t="shared" si="0"/>
        <v>0.38474894901372014</v>
      </c>
      <c r="I42" s="67">
        <v>236088</v>
      </c>
      <c r="J42" s="69">
        <f t="shared" si="1"/>
        <v>0.15249497758326155</v>
      </c>
      <c r="K42" s="70">
        <f t="shared" si="3"/>
        <v>7984504</v>
      </c>
      <c r="L42" s="69">
        <f t="shared" si="2"/>
        <v>0.36816908745493854</v>
      </c>
    </row>
    <row r="43" spans="1:12" s="37" customFormat="1" ht="12" customHeight="1">
      <c r="A43" s="39"/>
      <c r="B43" s="168" t="s">
        <v>132</v>
      </c>
      <c r="C43" s="168"/>
      <c r="D43" s="168"/>
      <c r="E43" s="168"/>
      <c r="F43" s="40"/>
      <c r="G43" s="41">
        <v>80127154</v>
      </c>
      <c r="H43" s="14">
        <f t="shared" si="0"/>
        <v>3.9787278185580774</v>
      </c>
      <c r="I43" s="41">
        <v>9789244</v>
      </c>
      <c r="J43" s="43">
        <f t="shared" si="1"/>
        <v>6.323110638139497</v>
      </c>
      <c r="K43" s="44">
        <f t="shared" si="3"/>
        <v>89916398</v>
      </c>
      <c r="L43" s="43">
        <f t="shared" si="2"/>
        <v>4.146085742945969</v>
      </c>
    </row>
    <row r="44" spans="1:12" s="37" customFormat="1" ht="12" customHeight="1">
      <c r="A44" s="45"/>
      <c r="B44" s="169" t="s">
        <v>133</v>
      </c>
      <c r="C44" s="168"/>
      <c r="D44" s="168"/>
      <c r="E44" s="168"/>
      <c r="F44" s="40"/>
      <c r="G44" s="41">
        <v>222647997</v>
      </c>
      <c r="H44" s="14">
        <f t="shared" si="0"/>
        <v>11.05562515561373</v>
      </c>
      <c r="I44" s="41">
        <v>18095157</v>
      </c>
      <c r="J44" s="43">
        <f t="shared" si="1"/>
        <v>11.68810172935769</v>
      </c>
      <c r="K44" s="44">
        <f t="shared" si="3"/>
        <v>240743154</v>
      </c>
      <c r="L44" s="43">
        <f t="shared" si="2"/>
        <v>11.10077561727112</v>
      </c>
    </row>
    <row r="45" spans="1:12" s="37" customFormat="1" ht="12" customHeight="1">
      <c r="A45" s="53"/>
      <c r="B45" s="54"/>
      <c r="C45" s="71">
        <v>1</v>
      </c>
      <c r="D45" s="174" t="s">
        <v>134</v>
      </c>
      <c r="E45" s="174"/>
      <c r="F45" s="48"/>
      <c r="G45" s="49">
        <v>40237898</v>
      </c>
      <c r="H45" s="50">
        <f t="shared" si="0"/>
        <v>1.9980198489628425</v>
      </c>
      <c r="I45" s="49">
        <v>3044642</v>
      </c>
      <c r="J45" s="51">
        <f t="shared" si="1"/>
        <v>1.9666082712338475</v>
      </c>
      <c r="K45" s="52">
        <f t="shared" si="3"/>
        <v>43282540</v>
      </c>
      <c r="L45" s="51">
        <f t="shared" si="2"/>
        <v>1.9957774777909654</v>
      </c>
    </row>
    <row r="46" spans="1:12" s="37" customFormat="1" ht="12" customHeight="1">
      <c r="A46" s="53"/>
      <c r="B46" s="54"/>
      <c r="C46" s="72">
        <v>2</v>
      </c>
      <c r="D46" s="175" t="s">
        <v>135</v>
      </c>
      <c r="E46" s="175"/>
      <c r="F46" s="57"/>
      <c r="G46" s="58">
        <v>51702388</v>
      </c>
      <c r="H46" s="59">
        <f t="shared" si="0"/>
        <v>2.5672911011101593</v>
      </c>
      <c r="I46" s="58">
        <v>3667633</v>
      </c>
      <c r="J46" s="60">
        <f t="shared" si="1"/>
        <v>2.3690133006278606</v>
      </c>
      <c r="K46" s="61">
        <f t="shared" si="3"/>
        <v>55370021</v>
      </c>
      <c r="L46" s="60">
        <f t="shared" si="2"/>
        <v>2.5531366887574714</v>
      </c>
    </row>
    <row r="47" spans="1:12" s="37" customFormat="1" ht="12" customHeight="1">
      <c r="A47" s="53"/>
      <c r="B47" s="54"/>
      <c r="C47" s="72">
        <v>3</v>
      </c>
      <c r="D47" s="175" t="s">
        <v>136</v>
      </c>
      <c r="E47" s="175"/>
      <c r="F47" s="57"/>
      <c r="G47" s="58">
        <v>27432885</v>
      </c>
      <c r="H47" s="59">
        <f t="shared" si="0"/>
        <v>1.3621846932539823</v>
      </c>
      <c r="I47" s="58">
        <v>2161793</v>
      </c>
      <c r="J47" s="60">
        <f t="shared" si="1"/>
        <v>1.3963546435001006</v>
      </c>
      <c r="K47" s="61">
        <f t="shared" si="3"/>
        <v>29594678</v>
      </c>
      <c r="L47" s="60">
        <f t="shared" si="2"/>
        <v>1.3646239757388494</v>
      </c>
    </row>
    <row r="48" spans="1:12" s="37" customFormat="1" ht="12" customHeight="1">
      <c r="A48" s="53"/>
      <c r="B48" s="54"/>
      <c r="C48" s="72">
        <v>4</v>
      </c>
      <c r="D48" s="175" t="s">
        <v>137</v>
      </c>
      <c r="E48" s="175"/>
      <c r="F48" s="57"/>
      <c r="G48" s="58">
        <v>5423249</v>
      </c>
      <c r="H48" s="59">
        <f t="shared" si="0"/>
        <v>0.2692923757565041</v>
      </c>
      <c r="I48" s="58">
        <v>0</v>
      </c>
      <c r="J48" s="60">
        <f t="shared" si="1"/>
        <v>0</v>
      </c>
      <c r="K48" s="61">
        <f t="shared" si="3"/>
        <v>5423249</v>
      </c>
      <c r="L48" s="60">
        <f t="shared" si="2"/>
        <v>0.2500684620323201</v>
      </c>
    </row>
    <row r="49" spans="1:12" s="37" customFormat="1" ht="12" customHeight="1">
      <c r="A49" s="53"/>
      <c r="B49" s="54"/>
      <c r="C49" s="72">
        <v>5</v>
      </c>
      <c r="D49" s="175" t="s">
        <v>138</v>
      </c>
      <c r="E49" s="175"/>
      <c r="F49" s="57"/>
      <c r="G49" s="58">
        <v>333415</v>
      </c>
      <c r="H49" s="59">
        <f t="shared" si="0"/>
        <v>0.016555780024641104</v>
      </c>
      <c r="I49" s="58">
        <v>0</v>
      </c>
      <c r="J49" s="60">
        <f t="shared" si="1"/>
        <v>0</v>
      </c>
      <c r="K49" s="61">
        <f t="shared" si="3"/>
        <v>333415</v>
      </c>
      <c r="L49" s="60">
        <f t="shared" si="2"/>
        <v>0.015373916312621088</v>
      </c>
    </row>
    <row r="50" spans="1:12" s="37" customFormat="1" ht="12" customHeight="1">
      <c r="A50" s="53"/>
      <c r="B50" s="54"/>
      <c r="C50" s="72">
        <v>6</v>
      </c>
      <c r="D50" s="175" t="s">
        <v>139</v>
      </c>
      <c r="E50" s="175"/>
      <c r="F50" s="57"/>
      <c r="G50" s="58">
        <v>3884558</v>
      </c>
      <c r="H50" s="59">
        <f t="shared" si="0"/>
        <v>0.19288840556351633</v>
      </c>
      <c r="I50" s="58">
        <v>849004</v>
      </c>
      <c r="J50" s="60">
        <f t="shared" si="1"/>
        <v>0.5483923195931152</v>
      </c>
      <c r="K50" s="61">
        <f t="shared" si="3"/>
        <v>4733562</v>
      </c>
      <c r="L50" s="60">
        <f t="shared" si="2"/>
        <v>0.21826668280852182</v>
      </c>
    </row>
    <row r="51" spans="1:12" s="37" customFormat="1" ht="12" customHeight="1">
      <c r="A51" s="53"/>
      <c r="B51" s="54"/>
      <c r="C51" s="72">
        <v>7</v>
      </c>
      <c r="D51" s="175" t="s">
        <v>140</v>
      </c>
      <c r="E51" s="175"/>
      <c r="F51" s="57"/>
      <c r="G51" s="58">
        <v>39773763</v>
      </c>
      <c r="H51" s="59">
        <f t="shared" si="0"/>
        <v>1.9749731445202208</v>
      </c>
      <c r="I51" s="58">
        <v>4061781</v>
      </c>
      <c r="J51" s="60">
        <f t="shared" si="1"/>
        <v>2.623603074036451</v>
      </c>
      <c r="K51" s="61">
        <f t="shared" si="3"/>
        <v>43835544</v>
      </c>
      <c r="L51" s="60">
        <f t="shared" si="2"/>
        <v>2.021276742120839</v>
      </c>
    </row>
    <row r="52" spans="1:12" s="37" customFormat="1" ht="12" customHeight="1">
      <c r="A52" s="53"/>
      <c r="B52" s="54"/>
      <c r="C52" s="122">
        <v>8</v>
      </c>
      <c r="D52" s="175" t="s">
        <v>141</v>
      </c>
      <c r="E52" s="175"/>
      <c r="F52" s="57"/>
      <c r="G52" s="58">
        <f>+G53+G54</f>
        <v>53859841</v>
      </c>
      <c r="H52" s="59">
        <f t="shared" si="0"/>
        <v>2.6744198064218643</v>
      </c>
      <c r="I52" s="58">
        <f>+I53+I54</f>
        <v>4310304</v>
      </c>
      <c r="J52" s="60">
        <f t="shared" si="1"/>
        <v>2.784130120366315</v>
      </c>
      <c r="K52" s="61">
        <f t="shared" si="3"/>
        <v>58170145</v>
      </c>
      <c r="L52" s="60">
        <f t="shared" si="2"/>
        <v>2.6822516717095333</v>
      </c>
    </row>
    <row r="53" spans="1:12" s="37" customFormat="1" ht="12" customHeight="1">
      <c r="A53" s="53"/>
      <c r="B53" s="74"/>
      <c r="C53" s="124"/>
      <c r="D53" s="86" t="s">
        <v>22</v>
      </c>
      <c r="E53" s="56" t="s">
        <v>142</v>
      </c>
      <c r="F53" s="57"/>
      <c r="G53" s="58">
        <v>13872636</v>
      </c>
      <c r="H53" s="59">
        <f t="shared" si="0"/>
        <v>0.6888481621340283</v>
      </c>
      <c r="I53" s="58">
        <v>1110963</v>
      </c>
      <c r="J53" s="60">
        <f t="shared" si="1"/>
        <v>0.7175980049000076</v>
      </c>
      <c r="K53" s="61">
        <f t="shared" si="3"/>
        <v>14983599</v>
      </c>
      <c r="L53" s="60">
        <f t="shared" si="2"/>
        <v>0.6909005206360632</v>
      </c>
    </row>
    <row r="54" spans="1:12" s="37" customFormat="1" ht="12" customHeight="1">
      <c r="A54" s="62"/>
      <c r="B54" s="87"/>
      <c r="C54" s="125"/>
      <c r="D54" s="88" t="s">
        <v>25</v>
      </c>
      <c r="E54" s="65" t="s">
        <v>143</v>
      </c>
      <c r="F54" s="66"/>
      <c r="G54" s="67">
        <v>39987205</v>
      </c>
      <c r="H54" s="68">
        <f t="shared" si="0"/>
        <v>1.9855716442878357</v>
      </c>
      <c r="I54" s="67">
        <v>3199341</v>
      </c>
      <c r="J54" s="69">
        <f t="shared" si="1"/>
        <v>2.066532115466307</v>
      </c>
      <c r="K54" s="70">
        <f t="shared" si="3"/>
        <v>43186546</v>
      </c>
      <c r="L54" s="69">
        <f t="shared" si="2"/>
        <v>1.99135115107347</v>
      </c>
    </row>
    <row r="55" spans="1:12" s="37" customFormat="1" ht="12" customHeight="1">
      <c r="A55" s="45"/>
      <c r="B55" s="169" t="s">
        <v>144</v>
      </c>
      <c r="C55" s="168"/>
      <c r="D55" s="168"/>
      <c r="E55" s="168"/>
      <c r="F55" s="40"/>
      <c r="G55" s="41">
        <v>844201</v>
      </c>
      <c r="H55" s="14">
        <f t="shared" si="0"/>
        <v>0.041918948015482335</v>
      </c>
      <c r="I55" s="41">
        <v>50838</v>
      </c>
      <c r="J55" s="43">
        <f t="shared" si="1"/>
        <v>0.032837499874529205</v>
      </c>
      <c r="K55" s="44">
        <f t="shared" si="3"/>
        <v>895039</v>
      </c>
      <c r="L55" s="43">
        <f t="shared" si="2"/>
        <v>0.04127065273767547</v>
      </c>
    </row>
    <row r="56" spans="1:12" s="37" customFormat="1" ht="12" customHeight="1">
      <c r="A56" s="53"/>
      <c r="B56" s="54"/>
      <c r="C56" s="71">
        <v>1</v>
      </c>
      <c r="D56" s="174" t="s">
        <v>145</v>
      </c>
      <c r="E56" s="174"/>
      <c r="F56" s="48"/>
      <c r="G56" s="49">
        <v>146265</v>
      </c>
      <c r="H56" s="50">
        <f t="shared" si="0"/>
        <v>0.00726281410645631</v>
      </c>
      <c r="I56" s="49">
        <v>1023</v>
      </c>
      <c r="J56" s="51">
        <f t="shared" si="1"/>
        <v>0.0006607805651607729</v>
      </c>
      <c r="K56" s="52">
        <f t="shared" si="3"/>
        <v>147288</v>
      </c>
      <c r="L56" s="51">
        <f t="shared" si="2"/>
        <v>0.006791516236082163</v>
      </c>
    </row>
    <row r="57" spans="1:12" s="37" customFormat="1" ht="12" customHeight="1">
      <c r="A57" s="53"/>
      <c r="B57" s="54"/>
      <c r="C57" s="72">
        <v>2</v>
      </c>
      <c r="D57" s="175" t="s">
        <v>146</v>
      </c>
      <c r="E57" s="175"/>
      <c r="F57" s="57"/>
      <c r="G57" s="58">
        <v>124868</v>
      </c>
      <c r="H57" s="59">
        <f t="shared" si="0"/>
        <v>0.006200342336478218</v>
      </c>
      <c r="I57" s="58">
        <v>44655</v>
      </c>
      <c r="J57" s="60">
        <f t="shared" si="1"/>
        <v>0.028843749889789164</v>
      </c>
      <c r="K57" s="61">
        <f t="shared" si="3"/>
        <v>169523</v>
      </c>
      <c r="L57" s="60">
        <f t="shared" si="2"/>
        <v>0.00781678213357067</v>
      </c>
    </row>
    <row r="58" spans="1:12" s="37" customFormat="1" ht="12" customHeight="1">
      <c r="A58" s="62"/>
      <c r="B58" s="63"/>
      <c r="C58" s="73">
        <v>3</v>
      </c>
      <c r="D58" s="176" t="s">
        <v>14</v>
      </c>
      <c r="E58" s="176"/>
      <c r="F58" s="66"/>
      <c r="G58" s="67">
        <v>573068</v>
      </c>
      <c r="H58" s="68">
        <f t="shared" si="0"/>
        <v>0.02845579157254781</v>
      </c>
      <c r="I58" s="67">
        <v>5160</v>
      </c>
      <c r="J58" s="69">
        <f t="shared" si="1"/>
        <v>0.0033329694195792653</v>
      </c>
      <c r="K58" s="70">
        <f t="shared" si="3"/>
        <v>578228</v>
      </c>
      <c r="L58" s="69">
        <f t="shared" si="2"/>
        <v>0.026662354368022632</v>
      </c>
    </row>
    <row r="59" spans="1:12" s="37" customFormat="1" ht="12" customHeight="1">
      <c r="A59" s="39"/>
      <c r="B59" s="168" t="s">
        <v>147</v>
      </c>
      <c r="C59" s="168"/>
      <c r="D59" s="168"/>
      <c r="E59" s="168"/>
      <c r="F59" s="40"/>
      <c r="G59" s="41">
        <v>192797705</v>
      </c>
      <c r="H59" s="14">
        <f t="shared" si="0"/>
        <v>9.573403695801472</v>
      </c>
      <c r="I59" s="41">
        <v>13657788</v>
      </c>
      <c r="J59" s="43">
        <f t="shared" si="1"/>
        <v>8.821897237034236</v>
      </c>
      <c r="K59" s="44">
        <f t="shared" si="3"/>
        <v>206455493</v>
      </c>
      <c r="L59" s="43">
        <f t="shared" si="2"/>
        <v>9.519756074750472</v>
      </c>
    </row>
    <row r="60" spans="1:12" s="37" customFormat="1" ht="12" customHeight="1">
      <c r="A60" s="45"/>
      <c r="B60" s="169" t="s">
        <v>148</v>
      </c>
      <c r="C60" s="168"/>
      <c r="D60" s="168"/>
      <c r="E60" s="168"/>
      <c r="F60" s="40"/>
      <c r="G60" s="41">
        <v>1158188</v>
      </c>
      <c r="H60" s="14">
        <f t="shared" si="0"/>
        <v>0.05751002730884642</v>
      </c>
      <c r="I60" s="41">
        <v>50094</v>
      </c>
      <c r="J60" s="43">
        <f t="shared" si="1"/>
        <v>0.032356932190775914</v>
      </c>
      <c r="K60" s="44">
        <f t="shared" si="3"/>
        <v>1208282</v>
      </c>
      <c r="L60" s="43">
        <f t="shared" si="2"/>
        <v>0.05571442901503062</v>
      </c>
    </row>
    <row r="61" spans="1:12" s="37" customFormat="1" ht="12" customHeight="1">
      <c r="A61" s="53"/>
      <c r="B61" s="54"/>
      <c r="C61" s="71">
        <v>1</v>
      </c>
      <c r="D61" s="174" t="s">
        <v>149</v>
      </c>
      <c r="E61" s="174"/>
      <c r="F61" s="48"/>
      <c r="G61" s="49">
        <v>1158188</v>
      </c>
      <c r="H61" s="50">
        <f t="shared" si="0"/>
        <v>0.05751002730884642</v>
      </c>
      <c r="I61" s="49">
        <v>50094</v>
      </c>
      <c r="J61" s="51">
        <f t="shared" si="1"/>
        <v>0.032356932190775914</v>
      </c>
      <c r="K61" s="52">
        <f t="shared" si="3"/>
        <v>1208282</v>
      </c>
      <c r="L61" s="51">
        <f t="shared" si="2"/>
        <v>0.05571442901503062</v>
      </c>
    </row>
    <row r="62" spans="1:12" s="37" customFormat="1" ht="12" customHeight="1">
      <c r="A62" s="62"/>
      <c r="B62" s="63"/>
      <c r="C62" s="73">
        <v>2</v>
      </c>
      <c r="D62" s="176" t="s">
        <v>150</v>
      </c>
      <c r="E62" s="176"/>
      <c r="F62" s="66"/>
      <c r="G62" s="67">
        <v>0</v>
      </c>
      <c r="H62" s="68">
        <f t="shared" si="0"/>
        <v>0</v>
      </c>
      <c r="I62" s="67">
        <v>0</v>
      </c>
      <c r="J62" s="69">
        <f t="shared" si="1"/>
        <v>0</v>
      </c>
      <c r="K62" s="70">
        <f t="shared" si="3"/>
        <v>0</v>
      </c>
      <c r="L62" s="69">
        <f t="shared" si="2"/>
        <v>0</v>
      </c>
    </row>
    <row r="63" spans="1:12" s="37" customFormat="1" ht="12" customHeight="1" thickBot="1">
      <c r="A63" s="45"/>
      <c r="B63" s="169" t="s">
        <v>151</v>
      </c>
      <c r="C63" s="169"/>
      <c r="D63" s="169"/>
      <c r="E63" s="169"/>
      <c r="F63" s="46"/>
      <c r="G63" s="89">
        <v>0</v>
      </c>
      <c r="H63" s="28">
        <f t="shared" si="0"/>
        <v>0</v>
      </c>
      <c r="I63" s="89">
        <v>0</v>
      </c>
      <c r="J63" s="90">
        <f t="shared" si="1"/>
        <v>0</v>
      </c>
      <c r="K63" s="91">
        <f t="shared" si="3"/>
        <v>0</v>
      </c>
      <c r="L63" s="90">
        <f t="shared" si="2"/>
        <v>0</v>
      </c>
    </row>
    <row r="64" spans="1:12" s="37" customFormat="1" ht="12" customHeight="1" thickTop="1">
      <c r="A64" s="92"/>
      <c r="B64" s="177" t="s">
        <v>152</v>
      </c>
      <c r="C64" s="177"/>
      <c r="D64" s="177"/>
      <c r="E64" s="177"/>
      <c r="F64" s="93"/>
      <c r="G64" s="94">
        <f>SUM(G4,G5,G12,G18,G23,G26,G32,G33,G43,G44,G55,G59,G60,G63)</f>
        <v>2013888802</v>
      </c>
      <c r="H64" s="33">
        <f t="shared" si="0"/>
        <v>100</v>
      </c>
      <c r="I64" s="94">
        <f>SUM(I4,I5,I12,I18,I23,I26,I32,I33,I43,I44,I55,I59,I60,I63)</f>
        <v>154816902</v>
      </c>
      <c r="J64" s="95">
        <f t="shared" si="1"/>
        <v>100</v>
      </c>
      <c r="K64" s="94">
        <f>SUM(K4,K5,K12,K18,K23,K26,K32,K33,K43,K44,K55,K59,K60,K63)</f>
        <v>2168705704</v>
      </c>
      <c r="L64" s="95">
        <f t="shared" si="2"/>
        <v>100</v>
      </c>
    </row>
    <row r="65" spans="1:12" s="37" customFormat="1" ht="12" customHeight="1">
      <c r="A65" s="74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7" spans="7:11" ht="10.5">
      <c r="G67" s="142"/>
      <c r="I67" s="142"/>
      <c r="K67" s="142"/>
    </row>
  </sheetData>
  <sheetProtection/>
  <mergeCells count="60">
    <mergeCell ref="B59:E59"/>
    <mergeCell ref="B60:E60"/>
    <mergeCell ref="D61:E61"/>
    <mergeCell ref="D62:E62"/>
    <mergeCell ref="B63:E63"/>
    <mergeCell ref="B64:E64"/>
    <mergeCell ref="D51:E51"/>
    <mergeCell ref="D52:E52"/>
    <mergeCell ref="B55:E55"/>
    <mergeCell ref="D56:E56"/>
    <mergeCell ref="D57:E57"/>
    <mergeCell ref="D58:E58"/>
    <mergeCell ref="D45:E45"/>
    <mergeCell ref="D46:E46"/>
    <mergeCell ref="D47:E47"/>
    <mergeCell ref="D48:E48"/>
    <mergeCell ref="D49:E49"/>
    <mergeCell ref="D50:E50"/>
    <mergeCell ref="D35:E35"/>
    <mergeCell ref="D36:E36"/>
    <mergeCell ref="D37:E37"/>
    <mergeCell ref="D42:E42"/>
    <mergeCell ref="B43:E43"/>
    <mergeCell ref="B44:E44"/>
    <mergeCell ref="D29:E29"/>
    <mergeCell ref="D30:E30"/>
    <mergeCell ref="D31:E31"/>
    <mergeCell ref="B32:E32"/>
    <mergeCell ref="B33:E33"/>
    <mergeCell ref="D34:E34"/>
    <mergeCell ref="B23:E23"/>
    <mergeCell ref="D24:E24"/>
    <mergeCell ref="D25:E25"/>
    <mergeCell ref="B26:E26"/>
    <mergeCell ref="D27:E27"/>
    <mergeCell ref="D28:E28"/>
    <mergeCell ref="D17:E17"/>
    <mergeCell ref="B18:E18"/>
    <mergeCell ref="D19:E19"/>
    <mergeCell ref="D20:E20"/>
    <mergeCell ref="D21:E21"/>
    <mergeCell ref="D22:E22"/>
    <mergeCell ref="D11:E11"/>
    <mergeCell ref="B12:E12"/>
    <mergeCell ref="D13:E13"/>
    <mergeCell ref="D14:E14"/>
    <mergeCell ref="D15:E15"/>
    <mergeCell ref="D16:E16"/>
    <mergeCell ref="B5:E5"/>
    <mergeCell ref="D6:E6"/>
    <mergeCell ref="D7:E7"/>
    <mergeCell ref="D8:E8"/>
    <mergeCell ref="D9:E9"/>
    <mergeCell ref="D10:E10"/>
    <mergeCell ref="K1:L1"/>
    <mergeCell ref="A2:F3"/>
    <mergeCell ref="G2:H2"/>
    <mergeCell ref="I2:J2"/>
    <mergeCell ref="K2:L2"/>
    <mergeCell ref="B4:E4"/>
  </mergeCells>
  <printOptions/>
  <pageMargins left="0.7874015748031497" right="0.7874015748031497" top="0.98425196850393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Header>&amp;L&amp;"ＭＳ ゴシック,標準"&amp;12Ⅱ　平成24年度市町村普通会計決算状況
　１　普通会計決算状況
　　（２）歳出（目的別）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G33" sqref="G33"/>
    </sheetView>
  </sheetViews>
  <sheetFormatPr defaultColWidth="9.00390625" defaultRowHeight="13.5"/>
  <cols>
    <col min="1" max="1" width="2.75390625" style="1" customWidth="1"/>
    <col min="2" max="2" width="2.50390625" style="1" customWidth="1"/>
    <col min="3" max="3" width="2.125" style="1" customWidth="1"/>
    <col min="4" max="4" width="3.125" style="1" customWidth="1"/>
    <col min="5" max="5" width="16.25390625" style="1" customWidth="1"/>
    <col min="6" max="6" width="0.5" style="1" customWidth="1"/>
    <col min="7" max="7" width="13.625" style="1" customWidth="1"/>
    <col min="8" max="8" width="6.125" style="1" customWidth="1"/>
    <col min="9" max="9" width="13.625" style="1" customWidth="1"/>
    <col min="10" max="10" width="6.125" style="1" customWidth="1"/>
    <col min="11" max="11" width="13.625" style="1" customWidth="1"/>
    <col min="12" max="12" width="6.125" style="1" customWidth="1"/>
    <col min="13" max="13" width="9.00390625" style="1" customWidth="1"/>
    <col min="14" max="14" width="14.50390625" style="1" customWidth="1"/>
    <col min="15" max="16384" width="9.00390625" style="1" customWidth="1"/>
  </cols>
  <sheetData>
    <row r="1" spans="11:12" s="96" customFormat="1" ht="19.5" customHeight="1">
      <c r="K1" s="178" t="s">
        <v>0</v>
      </c>
      <c r="L1" s="178"/>
    </row>
    <row r="2" spans="1:12" s="96" customFormat="1" ht="19.5" customHeight="1">
      <c r="A2" s="179" t="s">
        <v>1</v>
      </c>
      <c r="B2" s="180"/>
      <c r="C2" s="180"/>
      <c r="D2" s="180"/>
      <c r="E2" s="180"/>
      <c r="F2" s="181"/>
      <c r="G2" s="185" t="s">
        <v>2</v>
      </c>
      <c r="H2" s="186"/>
      <c r="I2" s="185" t="s">
        <v>3</v>
      </c>
      <c r="J2" s="186"/>
      <c r="K2" s="185" t="s">
        <v>4</v>
      </c>
      <c r="L2" s="186"/>
    </row>
    <row r="3" spans="1:12" s="96" customFormat="1" ht="19.5" customHeight="1">
      <c r="A3" s="182"/>
      <c r="B3" s="183"/>
      <c r="C3" s="183"/>
      <c r="D3" s="183"/>
      <c r="E3" s="183"/>
      <c r="F3" s="184"/>
      <c r="G3" s="97" t="s">
        <v>5</v>
      </c>
      <c r="H3" s="97" t="s">
        <v>6</v>
      </c>
      <c r="I3" s="97" t="s">
        <v>5</v>
      </c>
      <c r="J3" s="97" t="s">
        <v>6</v>
      </c>
      <c r="K3" s="97" t="s">
        <v>5</v>
      </c>
      <c r="L3" s="97" t="s">
        <v>6</v>
      </c>
    </row>
    <row r="4" spans="1:14" s="96" customFormat="1" ht="19.5" customHeight="1">
      <c r="A4" s="187" t="s">
        <v>153</v>
      </c>
      <c r="B4" s="188"/>
      <c r="C4" s="188"/>
      <c r="D4" s="188"/>
      <c r="E4" s="188"/>
      <c r="F4" s="98"/>
      <c r="G4" s="99">
        <f>SUM(G5:G7)</f>
        <v>1020657597</v>
      </c>
      <c r="H4" s="100">
        <f aca="true" t="shared" si="0" ref="H4:H34">(G4/$G$35)*100</f>
        <v>50.68093114110279</v>
      </c>
      <c r="I4" s="99">
        <f>SUM(I5:I7)</f>
        <v>68450905</v>
      </c>
      <c r="J4" s="101">
        <f aca="true" t="shared" si="1" ref="J4:J34">(I4/$I$35)*100</f>
        <v>44.214103315411904</v>
      </c>
      <c r="K4" s="102">
        <f aca="true" t="shared" si="2" ref="K4:K20">SUM(G4,I4)</f>
        <v>1089108502</v>
      </c>
      <c r="L4" s="101">
        <f aca="true" t="shared" si="3" ref="L4:L34">(K4/$K$35)*100</f>
        <v>50.21928517046958</v>
      </c>
      <c r="N4" s="103"/>
    </row>
    <row r="5" spans="1:14" s="96" customFormat="1" ht="19.5" customHeight="1">
      <c r="A5" s="105"/>
      <c r="B5" s="189" t="s">
        <v>154</v>
      </c>
      <c r="C5" s="189"/>
      <c r="D5" s="189"/>
      <c r="E5" s="189"/>
      <c r="F5" s="98"/>
      <c r="G5" s="99">
        <v>360711856</v>
      </c>
      <c r="H5" s="100">
        <f t="shared" si="0"/>
        <v>17.911210174155386</v>
      </c>
      <c r="I5" s="99">
        <v>31458503</v>
      </c>
      <c r="J5" s="101">
        <f t="shared" si="1"/>
        <v>20.319811721849337</v>
      </c>
      <c r="K5" s="102">
        <f t="shared" si="2"/>
        <v>392170359</v>
      </c>
      <c r="L5" s="101">
        <f t="shared" si="3"/>
        <v>18.083152466315457</v>
      </c>
      <c r="N5" s="103"/>
    </row>
    <row r="6" spans="1:14" s="96" customFormat="1" ht="19.5" customHeight="1">
      <c r="A6" s="105"/>
      <c r="B6" s="189" t="s">
        <v>155</v>
      </c>
      <c r="C6" s="189"/>
      <c r="D6" s="189"/>
      <c r="E6" s="189"/>
      <c r="F6" s="98"/>
      <c r="G6" s="99">
        <v>467185388</v>
      </c>
      <c r="H6" s="100">
        <f t="shared" si="0"/>
        <v>23.19817199122596</v>
      </c>
      <c r="I6" s="99">
        <v>23334614</v>
      </c>
      <c r="J6" s="101">
        <f t="shared" si="1"/>
        <v>15.072394356528331</v>
      </c>
      <c r="K6" s="102">
        <f t="shared" si="2"/>
        <v>490520002</v>
      </c>
      <c r="L6" s="101">
        <f t="shared" si="3"/>
        <v>22.618098947002167</v>
      </c>
      <c r="N6" s="103"/>
    </row>
    <row r="7" spans="1:14" s="96" customFormat="1" ht="19.5" customHeight="1">
      <c r="A7" s="106"/>
      <c r="B7" s="189" t="s">
        <v>147</v>
      </c>
      <c r="C7" s="189"/>
      <c r="D7" s="189"/>
      <c r="E7" s="189"/>
      <c r="F7" s="98"/>
      <c r="G7" s="99">
        <v>192760353</v>
      </c>
      <c r="H7" s="100">
        <f t="shared" si="0"/>
        <v>9.571548975721452</v>
      </c>
      <c r="I7" s="99">
        <v>13657788</v>
      </c>
      <c r="J7" s="101">
        <f t="shared" si="1"/>
        <v>8.821897237034236</v>
      </c>
      <c r="K7" s="102">
        <f t="shared" si="2"/>
        <v>206418141</v>
      </c>
      <c r="L7" s="101">
        <f t="shared" si="3"/>
        <v>9.518033757151958</v>
      </c>
      <c r="N7" s="103"/>
    </row>
    <row r="8" spans="1:14" s="96" customFormat="1" ht="19.5" customHeight="1">
      <c r="A8" s="187" t="s">
        <v>156</v>
      </c>
      <c r="B8" s="188"/>
      <c r="C8" s="188"/>
      <c r="D8" s="188"/>
      <c r="E8" s="188"/>
      <c r="F8" s="98"/>
      <c r="G8" s="99">
        <f>G9+G18</f>
        <v>258560937</v>
      </c>
      <c r="H8" s="100">
        <f t="shared" si="0"/>
        <v>12.838888460138525</v>
      </c>
      <c r="I8" s="99">
        <f>I9+I18</f>
        <v>15990334</v>
      </c>
      <c r="J8" s="101">
        <f t="shared" si="1"/>
        <v>10.328545393577246</v>
      </c>
      <c r="K8" s="102">
        <f t="shared" si="2"/>
        <v>274551271</v>
      </c>
      <c r="L8" s="101">
        <f t="shared" si="3"/>
        <v>12.659683169256791</v>
      </c>
      <c r="N8" s="103"/>
    </row>
    <row r="9" spans="1:14" s="96" customFormat="1" ht="19.5" customHeight="1">
      <c r="A9" s="105"/>
      <c r="B9" s="190" t="s">
        <v>157</v>
      </c>
      <c r="C9" s="189"/>
      <c r="D9" s="189"/>
      <c r="E9" s="189"/>
      <c r="F9" s="98"/>
      <c r="G9" s="99">
        <v>257716736</v>
      </c>
      <c r="H9" s="100">
        <f t="shared" si="0"/>
        <v>12.796969512123043</v>
      </c>
      <c r="I9" s="99">
        <v>15939496</v>
      </c>
      <c r="J9" s="101">
        <f t="shared" si="1"/>
        <v>10.295707893702717</v>
      </c>
      <c r="K9" s="102">
        <f t="shared" si="2"/>
        <v>273656232</v>
      </c>
      <c r="L9" s="101">
        <f t="shared" si="3"/>
        <v>12.618412516519115</v>
      </c>
      <c r="N9" s="103"/>
    </row>
    <row r="10" spans="1:14" s="96" customFormat="1" ht="19.5" customHeight="1">
      <c r="A10" s="107"/>
      <c r="B10" s="105"/>
      <c r="C10" s="108">
        <v>1</v>
      </c>
      <c r="D10" s="189" t="s">
        <v>158</v>
      </c>
      <c r="E10" s="189"/>
      <c r="F10" s="98"/>
      <c r="G10" s="99">
        <v>97464404</v>
      </c>
      <c r="H10" s="100">
        <f t="shared" si="0"/>
        <v>4.839611993631811</v>
      </c>
      <c r="I10" s="99">
        <v>5971345</v>
      </c>
      <c r="J10" s="101">
        <f t="shared" si="1"/>
        <v>3.857036875728207</v>
      </c>
      <c r="K10" s="102">
        <f t="shared" si="2"/>
        <v>103435749</v>
      </c>
      <c r="L10" s="101">
        <f t="shared" si="3"/>
        <v>4.769469126641813</v>
      </c>
      <c r="N10" s="103"/>
    </row>
    <row r="11" spans="1:14" s="96" customFormat="1" ht="19.5" customHeight="1">
      <c r="A11" s="107"/>
      <c r="B11" s="105"/>
      <c r="C11" s="108">
        <v>2</v>
      </c>
      <c r="D11" s="189" t="s">
        <v>159</v>
      </c>
      <c r="E11" s="189"/>
      <c r="F11" s="98"/>
      <c r="G11" s="99">
        <v>156963022</v>
      </c>
      <c r="H11" s="100">
        <f t="shared" si="0"/>
        <v>7.794026256271919</v>
      </c>
      <c r="I11" s="99">
        <v>9378768</v>
      </c>
      <c r="J11" s="101">
        <f t="shared" si="1"/>
        <v>6.057974212660579</v>
      </c>
      <c r="K11" s="102">
        <f t="shared" si="2"/>
        <v>166341790</v>
      </c>
      <c r="L11" s="101">
        <f t="shared" si="3"/>
        <v>7.67009510295455</v>
      </c>
      <c r="N11" s="103"/>
    </row>
    <row r="12" spans="1:14" s="96" customFormat="1" ht="19.5" customHeight="1">
      <c r="A12" s="107"/>
      <c r="B12" s="105"/>
      <c r="C12" s="108">
        <v>3</v>
      </c>
      <c r="D12" s="189" t="s">
        <v>160</v>
      </c>
      <c r="E12" s="189"/>
      <c r="F12" s="98"/>
      <c r="G12" s="99">
        <v>359347</v>
      </c>
      <c r="H12" s="100">
        <f t="shared" si="0"/>
        <v>0.017843438011231366</v>
      </c>
      <c r="I12" s="99">
        <v>0</v>
      </c>
      <c r="J12" s="101">
        <f t="shared" si="1"/>
        <v>0</v>
      </c>
      <c r="K12" s="102">
        <f t="shared" si="2"/>
        <v>359347</v>
      </c>
      <c r="L12" s="101">
        <f t="shared" si="3"/>
        <v>0.016569652550699428</v>
      </c>
      <c r="N12" s="103"/>
    </row>
    <row r="13" spans="1:14" s="96" customFormat="1" ht="19.5" customHeight="1">
      <c r="A13" s="107"/>
      <c r="B13" s="109"/>
      <c r="C13" s="104">
        <v>4</v>
      </c>
      <c r="D13" s="189" t="s">
        <v>161</v>
      </c>
      <c r="E13" s="189"/>
      <c r="F13" s="98"/>
      <c r="G13" s="99">
        <v>1495724</v>
      </c>
      <c r="H13" s="100">
        <f t="shared" si="0"/>
        <v>0.07427043630783345</v>
      </c>
      <c r="I13" s="99">
        <v>143601</v>
      </c>
      <c r="J13" s="101">
        <f t="shared" si="1"/>
        <v>0.09275537628313994</v>
      </c>
      <c r="K13" s="102">
        <f t="shared" si="2"/>
        <v>1639325</v>
      </c>
      <c r="L13" s="101">
        <f t="shared" si="3"/>
        <v>0.07559001652351444</v>
      </c>
      <c r="N13" s="103"/>
    </row>
    <row r="14" spans="1:14" s="96" customFormat="1" ht="19.5" customHeight="1">
      <c r="A14" s="107"/>
      <c r="B14" s="105"/>
      <c r="C14" s="108">
        <v>5</v>
      </c>
      <c r="D14" s="156" t="s">
        <v>162</v>
      </c>
      <c r="E14" s="156"/>
      <c r="F14" s="98"/>
      <c r="G14" s="99">
        <v>793075</v>
      </c>
      <c r="H14" s="100">
        <f t="shared" si="0"/>
        <v>0.03938027756112425</v>
      </c>
      <c r="I14" s="99">
        <v>437182</v>
      </c>
      <c r="J14" s="101">
        <f t="shared" si="1"/>
        <v>0.28238647999815936</v>
      </c>
      <c r="K14" s="102">
        <f t="shared" si="2"/>
        <v>1230257</v>
      </c>
      <c r="L14" s="101">
        <f t="shared" si="3"/>
        <v>0.05672770619503106</v>
      </c>
      <c r="N14" s="103"/>
    </row>
    <row r="15" spans="1:14" s="96" customFormat="1" ht="19.5" customHeight="1">
      <c r="A15" s="107"/>
      <c r="B15" s="105"/>
      <c r="C15" s="121">
        <v>6</v>
      </c>
      <c r="D15" s="189" t="s">
        <v>163</v>
      </c>
      <c r="E15" s="189"/>
      <c r="F15" s="98"/>
      <c r="G15" s="99">
        <v>641164</v>
      </c>
      <c r="H15" s="100">
        <f t="shared" si="0"/>
        <v>0.03183711033912388</v>
      </c>
      <c r="I15" s="99">
        <v>8600</v>
      </c>
      <c r="J15" s="101">
        <f t="shared" si="1"/>
        <v>0.005554949032632109</v>
      </c>
      <c r="K15" s="102">
        <f t="shared" si="2"/>
        <v>649764</v>
      </c>
      <c r="L15" s="101">
        <f t="shared" si="3"/>
        <v>0.029960911653506676</v>
      </c>
      <c r="N15" s="103"/>
    </row>
    <row r="16" spans="1:14" s="96" customFormat="1" ht="19.5" customHeight="1">
      <c r="A16" s="107"/>
      <c r="B16" s="107"/>
      <c r="C16" s="123"/>
      <c r="D16" s="110" t="s">
        <v>22</v>
      </c>
      <c r="E16" s="104" t="s">
        <v>158</v>
      </c>
      <c r="F16" s="98"/>
      <c r="G16" s="99">
        <v>265825</v>
      </c>
      <c r="H16" s="100">
        <f t="shared" si="0"/>
        <v>0.013199586776390448</v>
      </c>
      <c r="I16" s="99">
        <v>0</v>
      </c>
      <c r="J16" s="101">
        <f t="shared" si="1"/>
        <v>0</v>
      </c>
      <c r="K16" s="102">
        <f t="shared" si="2"/>
        <v>265825</v>
      </c>
      <c r="L16" s="101">
        <f t="shared" si="3"/>
        <v>0.012257310870244292</v>
      </c>
      <c r="N16" s="103"/>
    </row>
    <row r="17" spans="1:14" s="96" customFormat="1" ht="19.5" customHeight="1">
      <c r="A17" s="107"/>
      <c r="B17" s="111"/>
      <c r="C17" s="112"/>
      <c r="D17" s="110" t="s">
        <v>25</v>
      </c>
      <c r="E17" s="104" t="s">
        <v>159</v>
      </c>
      <c r="F17" s="98"/>
      <c r="G17" s="99">
        <v>375339</v>
      </c>
      <c r="H17" s="100">
        <f t="shared" si="0"/>
        <v>0.018637523562733432</v>
      </c>
      <c r="I17" s="99">
        <v>8600</v>
      </c>
      <c r="J17" s="101">
        <f t="shared" si="1"/>
        <v>0.005554949032632109</v>
      </c>
      <c r="K17" s="102">
        <f t="shared" si="2"/>
        <v>383939</v>
      </c>
      <c r="L17" s="101">
        <f t="shared" si="3"/>
        <v>0.017703600783262382</v>
      </c>
      <c r="N17" s="103"/>
    </row>
    <row r="18" spans="1:14" s="96" customFormat="1" ht="19.5" customHeight="1">
      <c r="A18" s="107"/>
      <c r="B18" s="187" t="s">
        <v>164</v>
      </c>
      <c r="C18" s="189"/>
      <c r="D18" s="189"/>
      <c r="E18" s="189"/>
      <c r="F18" s="98"/>
      <c r="G18" s="99">
        <v>844201</v>
      </c>
      <c r="H18" s="100">
        <f t="shared" si="0"/>
        <v>0.041918948015482335</v>
      </c>
      <c r="I18" s="99">
        <v>50838</v>
      </c>
      <c r="J18" s="101">
        <f t="shared" si="1"/>
        <v>0.032837499874529205</v>
      </c>
      <c r="K18" s="102">
        <f t="shared" si="2"/>
        <v>895039</v>
      </c>
      <c r="L18" s="101">
        <f t="shared" si="3"/>
        <v>0.04127065273767547</v>
      </c>
      <c r="N18" s="103"/>
    </row>
    <row r="19" spans="1:14" s="96" customFormat="1" ht="19.5" customHeight="1">
      <c r="A19" s="107"/>
      <c r="B19" s="105"/>
      <c r="C19" s="108">
        <v>1</v>
      </c>
      <c r="D19" s="189" t="s">
        <v>158</v>
      </c>
      <c r="E19" s="189"/>
      <c r="F19" s="98"/>
      <c r="G19" s="99">
        <v>467839</v>
      </c>
      <c r="H19" s="100">
        <f t="shared" si="0"/>
        <v>0.023230627209177956</v>
      </c>
      <c r="I19" s="99">
        <v>41034</v>
      </c>
      <c r="J19" s="101">
        <f t="shared" si="1"/>
        <v>0.0265048579773286</v>
      </c>
      <c r="K19" s="102">
        <f t="shared" si="2"/>
        <v>508873</v>
      </c>
      <c r="L19" s="101">
        <f t="shared" si="3"/>
        <v>0.023464363978082662</v>
      </c>
      <c r="N19" s="103"/>
    </row>
    <row r="20" spans="1:14" s="96" customFormat="1" ht="19.5" customHeight="1">
      <c r="A20" s="107"/>
      <c r="B20" s="105"/>
      <c r="C20" s="108">
        <v>2</v>
      </c>
      <c r="D20" s="189" t="s">
        <v>159</v>
      </c>
      <c r="E20" s="189"/>
      <c r="F20" s="98"/>
      <c r="G20" s="99">
        <v>365979</v>
      </c>
      <c r="H20" s="100">
        <f t="shared" si="0"/>
        <v>0.0181727511288878</v>
      </c>
      <c r="I20" s="99">
        <v>9804</v>
      </c>
      <c r="J20" s="101">
        <f t="shared" si="1"/>
        <v>0.006332641897200604</v>
      </c>
      <c r="K20" s="102">
        <f t="shared" si="2"/>
        <v>375783</v>
      </c>
      <c r="L20" s="101">
        <f t="shared" si="3"/>
        <v>0.01732752393775232</v>
      </c>
      <c r="N20" s="103"/>
    </row>
    <row r="21" spans="1:14" s="96" customFormat="1" ht="19.5" customHeight="1">
      <c r="A21" s="111"/>
      <c r="B21" s="113"/>
      <c r="C21" s="104">
        <v>3</v>
      </c>
      <c r="D21" s="189" t="s">
        <v>14</v>
      </c>
      <c r="E21" s="189"/>
      <c r="F21" s="98"/>
      <c r="G21" s="99">
        <v>10383</v>
      </c>
      <c r="H21" s="100">
        <f t="shared" si="0"/>
        <v>0.0005155696774165787</v>
      </c>
      <c r="I21" s="99">
        <v>0</v>
      </c>
      <c r="J21" s="101">
        <f t="shared" si="1"/>
        <v>0</v>
      </c>
      <c r="K21" s="102">
        <v>0</v>
      </c>
      <c r="L21" s="101">
        <f t="shared" si="3"/>
        <v>0</v>
      </c>
      <c r="N21" s="103"/>
    </row>
    <row r="22" spans="1:14" s="96" customFormat="1" ht="19.5" customHeight="1">
      <c r="A22" s="187" t="s">
        <v>165</v>
      </c>
      <c r="B22" s="188"/>
      <c r="C22" s="188"/>
      <c r="D22" s="188"/>
      <c r="E22" s="188"/>
      <c r="F22" s="98"/>
      <c r="G22" s="99">
        <f>SUM(G23:G25)+SUM(G31:G34)</f>
        <v>734670268</v>
      </c>
      <c r="H22" s="100">
        <f t="shared" si="0"/>
        <v>36.480180398758684</v>
      </c>
      <c r="I22" s="99">
        <f>SUM(I23:I25)+SUM(I31:I34)</f>
        <v>70375663</v>
      </c>
      <c r="J22" s="101">
        <f t="shared" si="1"/>
        <v>45.45735129101085</v>
      </c>
      <c r="K22" s="102">
        <f>SUM(G22,I22)</f>
        <v>805045931</v>
      </c>
      <c r="L22" s="101">
        <f t="shared" si="3"/>
        <v>37.12103166027362</v>
      </c>
      <c r="N22" s="103"/>
    </row>
    <row r="23" spans="1:14" s="96" customFormat="1" ht="19.5" customHeight="1">
      <c r="A23" s="105"/>
      <c r="B23" s="189" t="s">
        <v>166</v>
      </c>
      <c r="C23" s="189"/>
      <c r="D23" s="189"/>
      <c r="E23" s="189"/>
      <c r="F23" s="98"/>
      <c r="G23" s="99">
        <v>295361728</v>
      </c>
      <c r="H23" s="100">
        <f t="shared" si="0"/>
        <v>14.66623816104818</v>
      </c>
      <c r="I23" s="99">
        <v>24425158</v>
      </c>
      <c r="J23" s="101">
        <f t="shared" si="1"/>
        <v>15.776803233021678</v>
      </c>
      <c r="K23" s="102">
        <f aca="true" t="shared" si="4" ref="K23:K34">SUM(G23,I23)</f>
        <v>319786886</v>
      </c>
      <c r="L23" s="101">
        <f t="shared" si="3"/>
        <v>14.745517817847729</v>
      </c>
      <c r="N23" s="103"/>
    </row>
    <row r="24" spans="1:14" s="96" customFormat="1" ht="19.5" customHeight="1">
      <c r="A24" s="105"/>
      <c r="B24" s="189" t="s">
        <v>167</v>
      </c>
      <c r="C24" s="189"/>
      <c r="D24" s="189"/>
      <c r="E24" s="189"/>
      <c r="F24" s="98"/>
      <c r="G24" s="99">
        <v>21173256</v>
      </c>
      <c r="H24" s="100">
        <f t="shared" si="0"/>
        <v>1.0513617226021996</v>
      </c>
      <c r="I24" s="99">
        <v>1534812</v>
      </c>
      <c r="J24" s="101">
        <f t="shared" si="1"/>
        <v>0.9913723761246688</v>
      </c>
      <c r="K24" s="102">
        <f t="shared" si="4"/>
        <v>22708068</v>
      </c>
      <c r="L24" s="101">
        <f t="shared" si="3"/>
        <v>1.0470792767371262</v>
      </c>
      <c r="N24" s="103"/>
    </row>
    <row r="25" spans="1:14" s="96" customFormat="1" ht="19.5" customHeight="1">
      <c r="A25" s="105"/>
      <c r="B25" s="190" t="s">
        <v>168</v>
      </c>
      <c r="C25" s="189"/>
      <c r="D25" s="189"/>
      <c r="E25" s="189"/>
      <c r="F25" s="98"/>
      <c r="G25" s="99">
        <v>143656621</v>
      </c>
      <c r="H25" s="100">
        <f t="shared" si="0"/>
        <v>7.133294591902696</v>
      </c>
      <c r="I25" s="99">
        <v>19848606</v>
      </c>
      <c r="J25" s="101">
        <f t="shared" si="1"/>
        <v>12.820697057999519</v>
      </c>
      <c r="K25" s="102">
        <f t="shared" si="4"/>
        <v>163505227</v>
      </c>
      <c r="L25" s="101">
        <f t="shared" si="3"/>
        <v>7.539299901246537</v>
      </c>
      <c r="N25" s="103"/>
    </row>
    <row r="26" spans="1:14" s="96" customFormat="1" ht="19.5" customHeight="1">
      <c r="A26" s="107"/>
      <c r="B26" s="105"/>
      <c r="C26" s="108">
        <v>1</v>
      </c>
      <c r="D26" s="189" t="s">
        <v>169</v>
      </c>
      <c r="E26" s="189"/>
      <c r="F26" s="98"/>
      <c r="G26" s="99">
        <v>3551986</v>
      </c>
      <c r="H26" s="100">
        <f t="shared" si="0"/>
        <v>0.17637448485102605</v>
      </c>
      <c r="I26" s="99">
        <v>88515</v>
      </c>
      <c r="J26" s="101">
        <f t="shared" si="1"/>
        <v>0.05717398995621292</v>
      </c>
      <c r="K26" s="102">
        <f t="shared" si="4"/>
        <v>3640501</v>
      </c>
      <c r="L26" s="101">
        <f t="shared" si="3"/>
        <v>0.16786514616922868</v>
      </c>
      <c r="N26" s="103"/>
    </row>
    <row r="27" spans="1:14" s="96" customFormat="1" ht="19.5" customHeight="1">
      <c r="A27" s="107"/>
      <c r="B27" s="105"/>
      <c r="C27" s="108">
        <v>2</v>
      </c>
      <c r="D27" s="189" t="s">
        <v>170</v>
      </c>
      <c r="E27" s="189"/>
      <c r="F27" s="98"/>
      <c r="G27" s="99">
        <v>614706</v>
      </c>
      <c r="H27" s="100">
        <f t="shared" si="0"/>
        <v>0.030523333730717077</v>
      </c>
      <c r="I27" s="99">
        <v>68740</v>
      </c>
      <c r="J27" s="101">
        <f t="shared" si="1"/>
        <v>0.04440083680268967</v>
      </c>
      <c r="K27" s="102">
        <f t="shared" si="4"/>
        <v>683446</v>
      </c>
      <c r="L27" s="101">
        <f t="shared" si="3"/>
        <v>0.03151400389363296</v>
      </c>
      <c r="N27" s="103"/>
    </row>
    <row r="28" spans="1:14" s="96" customFormat="1" ht="19.5" customHeight="1">
      <c r="A28" s="107"/>
      <c r="B28" s="105"/>
      <c r="C28" s="108">
        <v>3</v>
      </c>
      <c r="D28" s="152" t="s">
        <v>171</v>
      </c>
      <c r="E28" s="152"/>
      <c r="F28" s="98"/>
      <c r="G28" s="99">
        <v>1467956</v>
      </c>
      <c r="H28" s="100">
        <f t="shared" si="0"/>
        <v>0.07289161142075808</v>
      </c>
      <c r="I28" s="99">
        <v>971592</v>
      </c>
      <c r="J28" s="101">
        <f t="shared" si="1"/>
        <v>0.6275748884317554</v>
      </c>
      <c r="K28" s="102">
        <f t="shared" si="4"/>
        <v>2439548</v>
      </c>
      <c r="L28" s="101">
        <f t="shared" si="3"/>
        <v>0.11248866065600573</v>
      </c>
      <c r="N28" s="103"/>
    </row>
    <row r="29" spans="1:14" s="96" customFormat="1" ht="19.5" customHeight="1">
      <c r="A29" s="107"/>
      <c r="B29" s="109"/>
      <c r="C29" s="104">
        <v>4</v>
      </c>
      <c r="D29" s="189" t="s">
        <v>172</v>
      </c>
      <c r="E29" s="189"/>
      <c r="F29" s="98"/>
      <c r="G29" s="99">
        <v>44917997</v>
      </c>
      <c r="H29" s="100">
        <f t="shared" si="0"/>
        <v>2.2304109817479385</v>
      </c>
      <c r="I29" s="99">
        <v>11733463</v>
      </c>
      <c r="J29" s="101">
        <f t="shared" si="1"/>
        <v>7.578928946659842</v>
      </c>
      <c r="K29" s="102">
        <f t="shared" si="4"/>
        <v>56651460</v>
      </c>
      <c r="L29" s="101">
        <f t="shared" si="3"/>
        <v>2.6122244201004783</v>
      </c>
      <c r="N29" s="103"/>
    </row>
    <row r="30" spans="1:14" s="96" customFormat="1" ht="19.5" customHeight="1">
      <c r="A30" s="107"/>
      <c r="B30" s="106"/>
      <c r="C30" s="108">
        <v>5</v>
      </c>
      <c r="D30" s="189" t="s">
        <v>173</v>
      </c>
      <c r="E30" s="189"/>
      <c r="F30" s="98"/>
      <c r="G30" s="99">
        <v>93103976</v>
      </c>
      <c r="H30" s="100">
        <f t="shared" si="0"/>
        <v>4.623094180152257</v>
      </c>
      <c r="I30" s="99">
        <v>6986296</v>
      </c>
      <c r="J30" s="101">
        <f t="shared" si="1"/>
        <v>4.51261839614902</v>
      </c>
      <c r="K30" s="102">
        <f t="shared" si="4"/>
        <v>100090272</v>
      </c>
      <c r="L30" s="101">
        <f t="shared" si="3"/>
        <v>4.615207670427191</v>
      </c>
      <c r="N30" s="103"/>
    </row>
    <row r="31" spans="1:14" s="96" customFormat="1" ht="19.5" customHeight="1">
      <c r="A31" s="105"/>
      <c r="B31" s="189" t="s">
        <v>174</v>
      </c>
      <c r="C31" s="189"/>
      <c r="D31" s="189"/>
      <c r="E31" s="189"/>
      <c r="F31" s="98"/>
      <c r="G31" s="99">
        <v>46662488</v>
      </c>
      <c r="H31" s="100">
        <f t="shared" si="0"/>
        <v>2.3170339868645837</v>
      </c>
      <c r="I31" s="99">
        <v>4958095</v>
      </c>
      <c r="J31" s="101">
        <f t="shared" si="1"/>
        <v>3.2025540725521044</v>
      </c>
      <c r="K31" s="102">
        <f t="shared" si="4"/>
        <v>51620583</v>
      </c>
      <c r="L31" s="101">
        <f t="shared" si="3"/>
        <v>2.380248408292101</v>
      </c>
      <c r="N31" s="103"/>
    </row>
    <row r="32" spans="1:14" s="96" customFormat="1" ht="19.5" customHeight="1">
      <c r="A32" s="105"/>
      <c r="B32" s="189" t="s">
        <v>175</v>
      </c>
      <c r="C32" s="189"/>
      <c r="D32" s="189"/>
      <c r="E32" s="189"/>
      <c r="F32" s="98"/>
      <c r="G32" s="99">
        <v>4428771</v>
      </c>
      <c r="H32" s="100">
        <f t="shared" si="0"/>
        <v>0.2199113970742462</v>
      </c>
      <c r="I32" s="99">
        <v>116711</v>
      </c>
      <c r="J32" s="101">
        <f t="shared" si="1"/>
        <v>0.0753864716915728</v>
      </c>
      <c r="K32" s="102">
        <f t="shared" si="4"/>
        <v>4545482</v>
      </c>
      <c r="L32" s="101">
        <f t="shared" si="3"/>
        <v>0.2095942290194668</v>
      </c>
      <c r="N32" s="103"/>
    </row>
    <row r="33" spans="1:14" s="96" customFormat="1" ht="19.5" customHeight="1">
      <c r="A33" s="105"/>
      <c r="B33" s="189" t="s">
        <v>176</v>
      </c>
      <c r="C33" s="189"/>
      <c r="D33" s="189"/>
      <c r="E33" s="189"/>
      <c r="F33" s="98"/>
      <c r="G33" s="99">
        <v>33258126</v>
      </c>
      <c r="H33" s="100">
        <f t="shared" si="0"/>
        <v>1.6514380519406653</v>
      </c>
      <c r="I33" s="99">
        <v>224343</v>
      </c>
      <c r="J33" s="101">
        <f t="shared" si="1"/>
        <v>0.144908596607882</v>
      </c>
      <c r="K33" s="102">
        <f t="shared" si="4"/>
        <v>33482469</v>
      </c>
      <c r="L33" s="101">
        <f t="shared" si="3"/>
        <v>1.5438917755527792</v>
      </c>
      <c r="N33" s="103"/>
    </row>
    <row r="34" spans="1:14" s="96" customFormat="1" ht="19.5" customHeight="1" thickBot="1">
      <c r="A34" s="114"/>
      <c r="B34" s="189" t="s">
        <v>177</v>
      </c>
      <c r="C34" s="189"/>
      <c r="D34" s="189"/>
      <c r="E34" s="189"/>
      <c r="F34" s="98"/>
      <c r="G34" s="99">
        <v>190129278</v>
      </c>
      <c r="H34" s="100">
        <f t="shared" si="0"/>
        <v>9.44090248732611</v>
      </c>
      <c r="I34" s="99">
        <v>19267938</v>
      </c>
      <c r="J34" s="101">
        <f t="shared" si="1"/>
        <v>12.445629483013425</v>
      </c>
      <c r="K34" s="102">
        <f t="shared" si="4"/>
        <v>209397216</v>
      </c>
      <c r="L34" s="101">
        <f t="shared" si="3"/>
        <v>9.655400251577888</v>
      </c>
      <c r="N34" s="103"/>
    </row>
    <row r="35" spans="1:12" s="96" customFormat="1" ht="19.5" customHeight="1" thickTop="1">
      <c r="A35" s="115"/>
      <c r="B35" s="191" t="s">
        <v>152</v>
      </c>
      <c r="C35" s="191"/>
      <c r="D35" s="191"/>
      <c r="E35" s="191"/>
      <c r="F35" s="116"/>
      <c r="G35" s="117">
        <f>G4+G8+G22</f>
        <v>2013888802</v>
      </c>
      <c r="H35" s="118">
        <v>100</v>
      </c>
      <c r="I35" s="117">
        <f>I4+I8+I22</f>
        <v>154816902</v>
      </c>
      <c r="J35" s="118">
        <v>100</v>
      </c>
      <c r="K35" s="117">
        <f>K4+K8+K22</f>
        <v>2168705704</v>
      </c>
      <c r="L35" s="118">
        <v>100</v>
      </c>
    </row>
    <row r="36" ht="12">
      <c r="N36" s="96"/>
    </row>
    <row r="37" ht="12">
      <c r="N37" s="96"/>
    </row>
  </sheetData>
  <sheetProtection/>
  <mergeCells count="35">
    <mergeCell ref="B31:E31"/>
    <mergeCell ref="B32:E32"/>
    <mergeCell ref="B33:E33"/>
    <mergeCell ref="B34:E34"/>
    <mergeCell ref="B35:E35"/>
    <mergeCell ref="B25:E25"/>
    <mergeCell ref="D26:E26"/>
    <mergeCell ref="D27:E27"/>
    <mergeCell ref="D28:E28"/>
    <mergeCell ref="D29:E29"/>
    <mergeCell ref="D30:E30"/>
    <mergeCell ref="D19:E19"/>
    <mergeCell ref="D20:E20"/>
    <mergeCell ref="D21:E21"/>
    <mergeCell ref="A22:E22"/>
    <mergeCell ref="B23:E23"/>
    <mergeCell ref="B24:E24"/>
    <mergeCell ref="D11:E11"/>
    <mergeCell ref="D12:E12"/>
    <mergeCell ref="D13:E13"/>
    <mergeCell ref="D14:E14"/>
    <mergeCell ref="D15:E15"/>
    <mergeCell ref="B18:E18"/>
    <mergeCell ref="B5:E5"/>
    <mergeCell ref="B6:E6"/>
    <mergeCell ref="B7:E7"/>
    <mergeCell ref="A8:E8"/>
    <mergeCell ref="B9:E9"/>
    <mergeCell ref="D10:E10"/>
    <mergeCell ref="K1:L1"/>
    <mergeCell ref="A2:F3"/>
    <mergeCell ref="G2:H2"/>
    <mergeCell ref="I2:J2"/>
    <mergeCell ref="K2:L2"/>
    <mergeCell ref="A4:E4"/>
  </mergeCells>
  <printOptions/>
  <pageMargins left="0.7874015748031497" right="0.7874015748031497" top="0.98425196850393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&amp;L&amp;"ＭＳ ゴシック,標準"&amp;12Ⅱ　平成24年度市町村普通会計決算状況
　１　普通会計決算状況
　　（３）歳出（性質別）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2014-02-04T05:18:14Z</cp:lastPrinted>
  <dcterms:created xsi:type="dcterms:W3CDTF">2012-12-25T01:43:30Z</dcterms:created>
  <dcterms:modified xsi:type="dcterms:W3CDTF">2014-02-04T05:24:15Z</dcterms:modified>
  <cp:category/>
  <cp:version/>
  <cp:contentType/>
  <cp:contentStatus/>
</cp:coreProperties>
</file>