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940" windowHeight="8430" tabRatio="603" activeTab="0"/>
  </bookViews>
  <sheets>
    <sheet name="水稲計画（R6）" sheetId="1" r:id="rId1"/>
  </sheets>
  <definedNames>
    <definedName name="_xlnm.Print_Area" localSheetId="0">'水稲計画（R6）'!$A$1:$K$41</definedName>
  </definedNames>
  <calcPr fullCalcOnLoad="1"/>
</workbook>
</file>

<file path=xl/sharedStrings.xml><?xml version="1.0" encoding="utf-8"?>
<sst xmlns="http://schemas.openxmlformats.org/spreadsheetml/2006/main" count="82" uniqueCount="50">
  <si>
    <t>彩のかがやき</t>
  </si>
  <si>
    <t>さけ武蔵</t>
  </si>
  <si>
    <t>比較増減</t>
  </si>
  <si>
    <t>キヌヒカリ</t>
  </si>
  <si>
    <t>彩のきずな</t>
  </si>
  <si>
    <t>コシヒカリ</t>
  </si>
  <si>
    <t>えみほころ</t>
  </si>
  <si>
    <t>ha</t>
  </si>
  <si>
    <t>kg</t>
  </si>
  <si>
    <t>①</t>
  </si>
  <si>
    <t>②</t>
  </si>
  <si>
    <t>③</t>
  </si>
  <si>
    <t>④</t>
  </si>
  <si>
    <t>⑤</t>
  </si>
  <si>
    <t>⑥</t>
  </si>
  <si>
    <t>⑦</t>
  </si>
  <si>
    <t>令和７年播き用種子の需要量（見込み）</t>
  </si>
  <si>
    <t>令和８年播き用種子の需要量（見込み）</t>
  </si>
  <si>
    <t>備蓄予定量</t>
  </si>
  <si>
    <t>県外委託予定数量（県外産予約注文量）</t>
  </si>
  <si>
    <t>生産振興方針上の令和６年作付目標面積</t>
  </si>
  <si>
    <t>令和６年作付面積見込　(注文種子量からの推計)</t>
  </si>
  <si>
    <t>繰越在庫量（見込み）</t>
  </si>
  <si>
    <t>繰越在庫量（見込み）</t>
  </si>
  <si>
    <t>ア</t>
  </si>
  <si>
    <t>イ</t>
  </si>
  <si>
    <t>ウ</t>
  </si>
  <si>
    <t>エ</t>
  </si>
  <si>
    <t>オ</t>
  </si>
  <si>
    <t>カ</t>
  </si>
  <si>
    <t>キ</t>
  </si>
  <si>
    <t>県内必要生産量（④-⑤）</t>
  </si>
  <si>
    <t>必要確保数量（①-②+③）</t>
  </si>
  <si>
    <t>令和７年作付面積見込　(注文種子量からの推計)</t>
  </si>
  <si>
    <t>-</t>
  </si>
  <si>
    <t>参考：令和５年産　採種ほ面積</t>
  </si>
  <si>
    <t>令和 ６ 年 産 水 稲 採 種 ほ 設 置 計 画</t>
  </si>
  <si>
    <t>【積算根拠】</t>
  </si>
  <si>
    <t>・</t>
  </si>
  <si>
    <t>採種ほの基準収量は、380kg/10aとする。</t>
  </si>
  <si>
    <t>必要確保数量（ア-イ+ウ）</t>
  </si>
  <si>
    <t>県内必要生産量（エ-オ）</t>
  </si>
  <si>
    <t>令和６年産　採種ほ面積（調整後）</t>
  </si>
  <si>
    <t>令和６年産　県内必要採種ほ面積（⑥/基準単収/10）</t>
  </si>
  <si>
    <t>令和７年産　県内必要採種ほ面積（カ/基準単収/10）</t>
  </si>
  <si>
    <t>令和６年産及び令和７年産　必要採種ほ面積平均値（（⑦+キ）/2）</t>
  </si>
  <si>
    <t>令和６年産採種ほ面積は、種子の安定生産のため、令和６年産と令和７産の平均値を計算し、採種ほの実情等を加味して調整して算出。</t>
  </si>
  <si>
    <t>「えみほころ」については、採種ほ設置に係る調整が整っている面積とする。</t>
  </si>
  <si>
    <t>令和６年播き用種子の需要量（見込み）</t>
  </si>
  <si>
    <t>埼玉県米麦改良協会の主要農作物種子の需給見通し（種子需要量、備蓄量、県外委託予定数量）を基に県内必要採種ほ面積を算出。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</si>
</sst>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00"/>
    <numFmt numFmtId="179" formatCode="0.000000"/>
    <numFmt numFmtId="180" formatCode="0.00000"/>
    <numFmt numFmtId="181" formatCode="0.0000"/>
    <numFmt numFmtId="182" formatCode="0.000"/>
    <numFmt numFmtId="183" formatCode="0.0_);[Red]\(0.0\)"/>
    <numFmt numFmtId="184" formatCode="#,##0.0_ "/>
    <numFmt numFmtId="185" formatCode="#,##0.00000000000000_ "/>
    <numFmt numFmtId="186" formatCode="#,##0.0000000000000_ "/>
    <numFmt numFmtId="187" formatCode="#,##0.000000000000_ "/>
    <numFmt numFmtId="188" formatCode="#,##0.00000000000_ "/>
    <numFmt numFmtId="189" formatCode="#,##0.0000000000_ "/>
    <numFmt numFmtId="190" formatCode="#,##0.000000000_ "/>
    <numFmt numFmtId="191" formatCode="#,##0.00000000_ "/>
    <numFmt numFmtId="192" formatCode="#,##0.0000000_ "/>
    <numFmt numFmtId="193" formatCode="#,##0.000000_ "/>
    <numFmt numFmtId="194" formatCode="#,##0.00000_ "/>
    <numFmt numFmtId="195" formatCode="#,##0.0000_ "/>
    <numFmt numFmtId="196" formatCode="#,##0.000_ "/>
    <numFmt numFmtId="197" formatCode="#,##0.00_ "/>
    <numFmt numFmtId="198" formatCode="#,##0.0;&quot;△ &quot;#,##0.0"/>
    <numFmt numFmtId="199" formatCode="0;&quot;△ &quot;0"/>
    <numFmt numFmtId="200" formatCode="0.0;&quot;△ &quot;0.0"/>
    <numFmt numFmtId="201" formatCode="0.0%"/>
    <numFmt numFmtId="202" formatCode="#,##0.0;[Red]\-#,##0.0"/>
    <numFmt numFmtId="203" formatCode="0_ "/>
    <numFmt numFmtId="204" formatCode="0.000000000"/>
    <numFmt numFmtId="205" formatCode="0.0000000000"/>
    <numFmt numFmtId="206" formatCode="0.00000000"/>
    <numFmt numFmtId="207" formatCode="0.0000000"/>
    <numFmt numFmtId="208" formatCode="#,##0;&quot;▲ &quot;#,##0"/>
    <numFmt numFmtId="209" formatCode="0.00000000000"/>
    <numFmt numFmtId="210" formatCode="0.000000000000"/>
    <numFmt numFmtId="211" formatCode="#,##0;&quot;△ &quot;#,##0"/>
    <numFmt numFmtId="212" formatCode="0.000%"/>
    <numFmt numFmtId="213" formatCode="#,##0.0;&quot;▲ &quot;#,##0.0"/>
    <numFmt numFmtId="214" formatCode="m/d"/>
    <numFmt numFmtId="215" formatCode="0.0_ "/>
    <numFmt numFmtId="216" formatCode="0;&quot;▲ &quot;0"/>
    <numFmt numFmtId="217" formatCode="[&lt;=999]000;[&lt;=9999]000\-00;000\-0000"/>
    <numFmt numFmtId="218" formatCode="0.000000_ "/>
    <numFmt numFmtId="219" formatCode="0.00000_ "/>
    <numFmt numFmtId="220" formatCode="0.0000_ "/>
    <numFmt numFmtId="221" formatCode="0.000_ "/>
    <numFmt numFmtId="222" formatCode="0.00_ "/>
    <numFmt numFmtId="223" formatCode="0.0;&quot;▲ &quot;0.0"/>
    <numFmt numFmtId="224" formatCode="#,##0_ ;[Red]\-#,##0\ "/>
    <numFmt numFmtId="225" formatCode="0_);[Red]\(0\)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_ "/>
    <numFmt numFmtId="231" formatCode="0_ ;[Red]\-0\ "/>
    <numFmt numFmtId="232" formatCode="0.0_ ;[Red]\-0.0\ "/>
    <numFmt numFmtId="233" formatCode="#,##0.0_ ;[Red]\-#,##0.0\ "/>
    <numFmt numFmtId="234" formatCode="0.00_);[Red]\(0.00\)"/>
  </numFmts>
  <fonts count="40"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202" fontId="0" fillId="0" borderId="11" xfId="0" applyNumberFormat="1" applyBorder="1" applyAlignment="1">
      <alignment vertical="center"/>
    </xf>
    <xf numFmtId="202" fontId="0" fillId="0" borderId="13" xfId="0" applyNumberFormat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202" fontId="0" fillId="7" borderId="14" xfId="49" applyNumberFormat="1" applyFont="1" applyFill="1" applyBorder="1" applyAlignment="1">
      <alignment vertical="center"/>
    </xf>
    <xf numFmtId="202" fontId="0" fillId="7" borderId="15" xfId="49" applyNumberFormat="1" applyFont="1" applyFill="1" applyBorder="1" applyAlignment="1">
      <alignment vertical="center"/>
    </xf>
    <xf numFmtId="177" fontId="0" fillId="7" borderId="14" xfId="0" applyNumberFormat="1" applyFill="1" applyBorder="1" applyAlignment="1">
      <alignment vertical="center"/>
    </xf>
    <xf numFmtId="177" fontId="0" fillId="7" borderId="15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0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38" fontId="0" fillId="33" borderId="11" xfId="49" applyFont="1" applyFill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202" fontId="0" fillId="7" borderId="14" xfId="49" applyNumberFormat="1" applyFont="1" applyFill="1" applyBorder="1" applyAlignment="1">
      <alignment horizontal="right" vertical="center"/>
    </xf>
    <xf numFmtId="202" fontId="0" fillId="0" borderId="11" xfId="0" applyNumberForma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202" fontId="0" fillId="0" borderId="14" xfId="49" applyNumberFormat="1" applyFont="1" applyBorder="1" applyAlignment="1">
      <alignment horizontal="right" vertical="center"/>
    </xf>
    <xf numFmtId="202" fontId="0" fillId="0" borderId="15" xfId="49" applyNumberFormat="1" applyFont="1" applyBorder="1" applyAlignment="1">
      <alignment horizontal="right" vertical="center"/>
    </xf>
    <xf numFmtId="202" fontId="0" fillId="0" borderId="0" xfId="49" applyNumberFormat="1" applyFont="1" applyAlignment="1">
      <alignment vertical="center"/>
    </xf>
    <xf numFmtId="202" fontId="0" fillId="0" borderId="0" xfId="0" applyNumberFormat="1" applyAlignment="1">
      <alignment vertical="center"/>
    </xf>
    <xf numFmtId="202" fontId="0" fillId="7" borderId="14" xfId="49" applyNumberFormat="1" applyFont="1" applyFill="1" applyBorder="1" applyAlignment="1">
      <alignment horizontal="right" vertical="center"/>
    </xf>
    <xf numFmtId="0" fontId="0" fillId="16" borderId="20" xfId="0" applyFill="1" applyBorder="1" applyAlignment="1">
      <alignment vertical="center"/>
    </xf>
    <xf numFmtId="0" fontId="0" fillId="16" borderId="18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0" borderId="2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33" borderId="20" xfId="0" applyFill="1" applyBorder="1" applyAlignment="1">
      <alignment vertical="center" shrinkToFit="1"/>
    </xf>
    <xf numFmtId="0" fontId="0" fillId="33" borderId="21" xfId="0" applyFill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7" borderId="24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view="pageBreakPreview" zoomScale="115" zoomScaleSheetLayoutView="115" zoomScalePageLayoutView="0" workbookViewId="0" topLeftCell="A1">
      <selection activeCell="I39" sqref="I39"/>
    </sheetView>
  </sheetViews>
  <sheetFormatPr defaultColWidth="9.00390625" defaultRowHeight="13.5"/>
  <cols>
    <col min="1" max="1" width="1.4921875" style="0" customWidth="1"/>
    <col min="2" max="2" width="3.25390625" style="0" bestFit="1" customWidth="1"/>
    <col min="3" max="3" width="46.75390625" style="0" customWidth="1"/>
    <col min="4" max="4" width="3.625" style="1" bestFit="1" customWidth="1"/>
    <col min="5" max="5" width="12.75390625" style="0" customWidth="1"/>
    <col min="6" max="6" width="11.75390625" style="0" customWidth="1"/>
    <col min="7" max="7" width="15.00390625" style="0" customWidth="1"/>
    <col min="8" max="8" width="12.375" style="0" customWidth="1"/>
    <col min="9" max="10" width="11.25390625" style="0" bestFit="1" customWidth="1"/>
    <col min="11" max="11" width="1.75390625" style="0" customWidth="1"/>
  </cols>
  <sheetData>
    <row r="1" ht="8.25" customHeight="1"/>
    <row r="2" spans="2:10" ht="25.5" customHeight="1">
      <c r="B2" s="60" t="s">
        <v>36</v>
      </c>
      <c r="C2" s="60"/>
      <c r="D2" s="60"/>
      <c r="E2" s="60"/>
      <c r="F2" s="60"/>
      <c r="G2" s="60"/>
      <c r="H2" s="60"/>
      <c r="I2" s="60"/>
      <c r="J2" s="60"/>
    </row>
    <row r="4" ht="14.25" thickBot="1"/>
    <row r="5" spans="3:10" ht="14.25" thickBot="1">
      <c r="C5" s="46"/>
      <c r="D5" s="47"/>
      <c r="E5" s="47" t="s">
        <v>5</v>
      </c>
      <c r="F5" s="47" t="s">
        <v>3</v>
      </c>
      <c r="G5" s="47" t="s">
        <v>0</v>
      </c>
      <c r="H5" s="47" t="s">
        <v>4</v>
      </c>
      <c r="I5" s="47" t="s">
        <v>6</v>
      </c>
      <c r="J5" s="48" t="s">
        <v>1</v>
      </c>
    </row>
    <row r="6" spans="3:12" s="5" customFormat="1" ht="13.5">
      <c r="C6" s="49" t="s">
        <v>20</v>
      </c>
      <c r="D6" s="6" t="s">
        <v>7</v>
      </c>
      <c r="E6" s="10">
        <v>8300</v>
      </c>
      <c r="F6" s="10">
        <v>1300</v>
      </c>
      <c r="G6" s="10">
        <v>8600</v>
      </c>
      <c r="H6" s="10">
        <v>6900</v>
      </c>
      <c r="I6" s="10">
        <v>10</v>
      </c>
      <c r="J6" s="11">
        <v>30</v>
      </c>
      <c r="L6" s="23">
        <f>SUM(E6:J6)</f>
        <v>25140</v>
      </c>
    </row>
    <row r="7" spans="3:12" s="5" customFormat="1" ht="13.5">
      <c r="C7" s="50" t="s">
        <v>21</v>
      </c>
      <c r="D7" s="4" t="s">
        <v>7</v>
      </c>
      <c r="E7" s="21">
        <v>7400</v>
      </c>
      <c r="F7" s="21">
        <v>1200</v>
      </c>
      <c r="G7" s="21">
        <v>7300</v>
      </c>
      <c r="H7" s="21">
        <v>7100</v>
      </c>
      <c r="I7" s="21">
        <v>20</v>
      </c>
      <c r="J7" s="22">
        <v>30</v>
      </c>
      <c r="L7" s="23">
        <f>SUM(E7:J7)</f>
        <v>23050</v>
      </c>
    </row>
    <row r="8" spans="3:12" s="5" customFormat="1" ht="14.25" thickBot="1">
      <c r="C8" s="51" t="s">
        <v>33</v>
      </c>
      <c r="D8" s="18" t="s">
        <v>7</v>
      </c>
      <c r="E8" s="19">
        <v>7200</v>
      </c>
      <c r="F8" s="19">
        <v>1100</v>
      </c>
      <c r="G8" s="19">
        <v>6800</v>
      </c>
      <c r="H8" s="19">
        <v>9000</v>
      </c>
      <c r="I8" s="19">
        <v>100</v>
      </c>
      <c r="J8" s="20">
        <v>30</v>
      </c>
      <c r="L8" s="23">
        <f>SUM(E8:J8)</f>
        <v>24230</v>
      </c>
    </row>
    <row r="9" spans="3:10" s="5" customFormat="1" ht="4.5" customHeight="1" thickBot="1">
      <c r="C9" s="52"/>
      <c r="D9" s="24"/>
      <c r="E9" s="24"/>
      <c r="F9" s="24"/>
      <c r="G9" s="24"/>
      <c r="H9" s="24"/>
      <c r="I9" s="24"/>
      <c r="J9" s="24"/>
    </row>
    <row r="10" spans="3:10" s="5" customFormat="1" ht="14.25" thickBot="1">
      <c r="C10" s="53" t="s">
        <v>48</v>
      </c>
      <c r="D10" s="25" t="s">
        <v>8</v>
      </c>
      <c r="E10" s="26">
        <v>161580</v>
      </c>
      <c r="F10" s="26">
        <v>37400</v>
      </c>
      <c r="G10" s="26">
        <v>171560</v>
      </c>
      <c r="H10" s="26">
        <v>167700</v>
      </c>
      <c r="I10" s="25" t="s">
        <v>34</v>
      </c>
      <c r="J10" s="27">
        <v>800</v>
      </c>
    </row>
    <row r="11" spans="3:10" s="5" customFormat="1" ht="6" customHeight="1" thickBot="1">
      <c r="C11" s="52"/>
      <c r="D11" s="24"/>
      <c r="E11" s="24"/>
      <c r="F11" s="24"/>
      <c r="G11" s="24"/>
      <c r="H11" s="24"/>
      <c r="I11" s="24"/>
      <c r="J11" s="24"/>
    </row>
    <row r="12" spans="2:10" ht="13.5">
      <c r="B12" t="s">
        <v>9</v>
      </c>
      <c r="C12" s="54" t="s">
        <v>16</v>
      </c>
      <c r="D12" s="28" t="s">
        <v>8</v>
      </c>
      <c r="E12" s="29">
        <v>152400</v>
      </c>
      <c r="F12" s="29">
        <v>33040</v>
      </c>
      <c r="G12" s="29">
        <v>155600</v>
      </c>
      <c r="H12" s="29">
        <v>187000</v>
      </c>
      <c r="I12" s="36" t="s">
        <v>34</v>
      </c>
      <c r="J12" s="30">
        <v>800</v>
      </c>
    </row>
    <row r="13" spans="2:10" ht="13.5">
      <c r="B13" t="s">
        <v>10</v>
      </c>
      <c r="C13" s="55" t="s">
        <v>22</v>
      </c>
      <c r="D13" s="2" t="s">
        <v>8</v>
      </c>
      <c r="E13" s="3">
        <v>34520</v>
      </c>
      <c r="F13" s="3">
        <v>18440</v>
      </c>
      <c r="G13" s="3">
        <v>48440</v>
      </c>
      <c r="H13" s="3">
        <v>17880</v>
      </c>
      <c r="I13" s="37" t="s">
        <v>34</v>
      </c>
      <c r="J13" s="7">
        <v>1300</v>
      </c>
    </row>
    <row r="14" spans="2:10" ht="13.5">
      <c r="B14" t="s">
        <v>11</v>
      </c>
      <c r="C14" s="55" t="s">
        <v>18</v>
      </c>
      <c r="D14" s="2" t="s">
        <v>8</v>
      </c>
      <c r="E14" s="3">
        <v>4000</v>
      </c>
      <c r="F14" s="3">
        <v>1000</v>
      </c>
      <c r="G14" s="3">
        <v>10000</v>
      </c>
      <c r="H14" s="3">
        <v>16000</v>
      </c>
      <c r="I14" s="37" t="s">
        <v>34</v>
      </c>
      <c r="J14" s="7">
        <v>400</v>
      </c>
    </row>
    <row r="15" spans="2:10" ht="13.5">
      <c r="B15" t="s">
        <v>12</v>
      </c>
      <c r="C15" s="55" t="s">
        <v>32</v>
      </c>
      <c r="D15" s="2" t="s">
        <v>8</v>
      </c>
      <c r="E15" s="3">
        <f aca="true" t="shared" si="0" ref="E15:J15">E12-E13+E14</f>
        <v>121880</v>
      </c>
      <c r="F15" s="3">
        <f t="shared" si="0"/>
        <v>15600</v>
      </c>
      <c r="G15" s="3">
        <f t="shared" si="0"/>
        <v>117160</v>
      </c>
      <c r="H15" s="3">
        <f t="shared" si="0"/>
        <v>185120</v>
      </c>
      <c r="I15" s="37" t="s">
        <v>34</v>
      </c>
      <c r="J15" s="7">
        <f t="shared" si="0"/>
        <v>-100</v>
      </c>
    </row>
    <row r="16" spans="2:10" ht="13.5">
      <c r="B16" t="s">
        <v>13</v>
      </c>
      <c r="C16" s="50" t="s">
        <v>19</v>
      </c>
      <c r="D16" s="4" t="s">
        <v>8</v>
      </c>
      <c r="E16" s="3">
        <v>82500</v>
      </c>
      <c r="F16" s="3">
        <v>18700</v>
      </c>
      <c r="G16" s="3">
        <v>0</v>
      </c>
      <c r="H16" s="3">
        <v>0</v>
      </c>
      <c r="I16" s="37">
        <v>0</v>
      </c>
      <c r="J16" s="7">
        <v>0</v>
      </c>
    </row>
    <row r="17" spans="2:10" ht="13.5">
      <c r="B17" t="s">
        <v>14</v>
      </c>
      <c r="C17" s="50" t="s">
        <v>31</v>
      </c>
      <c r="D17" s="4" t="s">
        <v>8</v>
      </c>
      <c r="E17" s="3">
        <f aca="true" t="shared" si="1" ref="E17:J17">E15-E16</f>
        <v>39380</v>
      </c>
      <c r="F17" s="3">
        <f t="shared" si="1"/>
        <v>-3100</v>
      </c>
      <c r="G17" s="3">
        <f t="shared" si="1"/>
        <v>117160</v>
      </c>
      <c r="H17" s="3">
        <f t="shared" si="1"/>
        <v>185120</v>
      </c>
      <c r="I17" s="37" t="s">
        <v>34</v>
      </c>
      <c r="J17" s="7">
        <f t="shared" si="1"/>
        <v>-100</v>
      </c>
    </row>
    <row r="18" spans="2:12" ht="14.25" thickBot="1">
      <c r="B18" t="s">
        <v>15</v>
      </c>
      <c r="C18" s="56" t="s">
        <v>43</v>
      </c>
      <c r="D18" s="13" t="s">
        <v>7</v>
      </c>
      <c r="E18" s="14">
        <f>E17/3800</f>
        <v>10.363157894736842</v>
      </c>
      <c r="F18" s="14">
        <f>F17/3800</f>
        <v>-0.8157894736842105</v>
      </c>
      <c r="G18" s="14">
        <f>G17/3800</f>
        <v>30.83157894736842</v>
      </c>
      <c r="H18" s="14">
        <f>H17/3800</f>
        <v>48.71578947368421</v>
      </c>
      <c r="I18" s="45" t="s">
        <v>34</v>
      </c>
      <c r="J18" s="15">
        <f>J17/3800</f>
        <v>-0.02631578947368421</v>
      </c>
      <c r="L18" s="44">
        <f>SUM(E18:J18)</f>
        <v>89.06842105263158</v>
      </c>
    </row>
    <row r="19" spans="3:9" ht="3" customHeight="1" thickBot="1">
      <c r="C19" s="57"/>
      <c r="I19" s="31"/>
    </row>
    <row r="20" spans="2:10" ht="13.5">
      <c r="B20" t="s">
        <v>24</v>
      </c>
      <c r="C20" s="54" t="s">
        <v>17</v>
      </c>
      <c r="D20" s="28" t="s">
        <v>8</v>
      </c>
      <c r="E20" s="29">
        <v>142000</v>
      </c>
      <c r="F20" s="29">
        <v>28800</v>
      </c>
      <c r="G20" s="29">
        <v>136000</v>
      </c>
      <c r="H20" s="29">
        <v>200000</v>
      </c>
      <c r="I20" s="36"/>
      <c r="J20" s="30">
        <v>700</v>
      </c>
    </row>
    <row r="21" spans="2:10" ht="13.5">
      <c r="B21" t="s">
        <v>25</v>
      </c>
      <c r="C21" s="55" t="s">
        <v>23</v>
      </c>
      <c r="D21" s="2" t="s">
        <v>8</v>
      </c>
      <c r="E21" s="3">
        <v>4000</v>
      </c>
      <c r="F21" s="3">
        <v>1000</v>
      </c>
      <c r="G21" s="3">
        <v>10000</v>
      </c>
      <c r="H21" s="3">
        <v>16000</v>
      </c>
      <c r="I21" s="37"/>
      <c r="J21" s="7">
        <v>400</v>
      </c>
    </row>
    <row r="22" spans="2:10" ht="13.5">
      <c r="B22" t="s">
        <v>26</v>
      </c>
      <c r="C22" s="55" t="s">
        <v>18</v>
      </c>
      <c r="D22" s="2" t="s">
        <v>8</v>
      </c>
      <c r="E22" s="3">
        <v>4000</v>
      </c>
      <c r="F22" s="3">
        <v>800</v>
      </c>
      <c r="G22" s="3">
        <v>7000</v>
      </c>
      <c r="H22" s="3">
        <v>18000</v>
      </c>
      <c r="I22" s="37"/>
      <c r="J22" s="7">
        <v>400</v>
      </c>
    </row>
    <row r="23" spans="2:10" ht="13.5">
      <c r="B23" t="s">
        <v>27</v>
      </c>
      <c r="C23" s="55" t="s">
        <v>40</v>
      </c>
      <c r="D23" s="2" t="s">
        <v>8</v>
      </c>
      <c r="E23" s="3">
        <f>E20-E21+E22</f>
        <v>142000</v>
      </c>
      <c r="F23" s="3">
        <f>F20-F21+F22</f>
        <v>28600</v>
      </c>
      <c r="G23" s="3">
        <f>G20-G21+G22</f>
        <v>133000</v>
      </c>
      <c r="H23" s="3">
        <f>H20-H21+H22</f>
        <v>202000</v>
      </c>
      <c r="I23" s="37">
        <f>I20-I21+I22</f>
        <v>0</v>
      </c>
      <c r="J23" s="7">
        <v>800</v>
      </c>
    </row>
    <row r="24" spans="2:10" ht="13.5">
      <c r="B24" t="s">
        <v>28</v>
      </c>
      <c r="C24" s="50" t="s">
        <v>19</v>
      </c>
      <c r="D24" s="4" t="s">
        <v>8</v>
      </c>
      <c r="E24" s="3">
        <v>78000</v>
      </c>
      <c r="F24" s="3">
        <v>15800</v>
      </c>
      <c r="G24" s="3">
        <v>0</v>
      </c>
      <c r="H24" s="3">
        <v>0</v>
      </c>
      <c r="I24" s="37"/>
      <c r="J24" s="7">
        <v>0</v>
      </c>
    </row>
    <row r="25" spans="2:10" ht="13.5">
      <c r="B25" t="s">
        <v>29</v>
      </c>
      <c r="C25" s="50" t="s">
        <v>41</v>
      </c>
      <c r="D25" s="4" t="s">
        <v>8</v>
      </c>
      <c r="E25" s="3">
        <f aca="true" t="shared" si="2" ref="E25:J25">E23-E24</f>
        <v>64000</v>
      </c>
      <c r="F25" s="3">
        <f t="shared" si="2"/>
        <v>12800</v>
      </c>
      <c r="G25" s="3">
        <f t="shared" si="2"/>
        <v>133000</v>
      </c>
      <c r="H25" s="3">
        <f t="shared" si="2"/>
        <v>202000</v>
      </c>
      <c r="I25" s="37">
        <f t="shared" si="2"/>
        <v>0</v>
      </c>
      <c r="J25" s="7">
        <f t="shared" si="2"/>
        <v>800</v>
      </c>
    </row>
    <row r="26" spans="2:12" ht="14.25" thickBot="1">
      <c r="B26" t="s">
        <v>30</v>
      </c>
      <c r="C26" s="56" t="s">
        <v>44</v>
      </c>
      <c r="D26" s="13" t="s">
        <v>7</v>
      </c>
      <c r="E26" s="14">
        <f aca="true" t="shared" si="3" ref="E26:J26">E25/3800</f>
        <v>16.842105263157894</v>
      </c>
      <c r="F26" s="14">
        <f t="shared" si="3"/>
        <v>3.3684210526315788</v>
      </c>
      <c r="G26" s="14">
        <f t="shared" si="3"/>
        <v>35</v>
      </c>
      <c r="H26" s="14">
        <f t="shared" si="3"/>
        <v>53.1578947368421</v>
      </c>
      <c r="I26" s="38">
        <f t="shared" si="3"/>
        <v>0</v>
      </c>
      <c r="J26" s="15">
        <f t="shared" si="3"/>
        <v>0.21052631578947367</v>
      </c>
      <c r="L26" s="40">
        <f>SUM(E26:J26)</f>
        <v>108.57894736842105</v>
      </c>
    </row>
    <row r="27" spans="3:12" ht="3" customHeight="1" thickBot="1">
      <c r="C27" s="57"/>
      <c r="L27" s="40"/>
    </row>
    <row r="28" spans="3:12" ht="13.5">
      <c r="C28" s="58" t="s">
        <v>45</v>
      </c>
      <c r="D28" s="12" t="s">
        <v>7</v>
      </c>
      <c r="E28" s="8">
        <f>AVERAGE(E18,E26)</f>
        <v>13.602631578947367</v>
      </c>
      <c r="F28" s="8">
        <f>AVERAGE(F18,F26)</f>
        <v>1.276315789473684</v>
      </c>
      <c r="G28" s="8">
        <f>AVERAGE(G18,G26)</f>
        <v>32.915789473684214</v>
      </c>
      <c r="H28" s="8">
        <f>AVERAGE(H18,H26)</f>
        <v>50.93684210526315</v>
      </c>
      <c r="I28" s="39" t="s">
        <v>34</v>
      </c>
      <c r="J28" s="9">
        <f>AVERAGE(J18,J26)</f>
        <v>0.09210526315789473</v>
      </c>
      <c r="L28" s="40">
        <f>SUM(E28:J28)</f>
        <v>98.82368421052631</v>
      </c>
    </row>
    <row r="29" spans="3:12" ht="14.25" thickBot="1">
      <c r="C29" s="56" t="s">
        <v>42</v>
      </c>
      <c r="D29" s="13" t="s">
        <v>7</v>
      </c>
      <c r="E29" s="16">
        <v>14.3</v>
      </c>
      <c r="F29" s="16">
        <v>2</v>
      </c>
      <c r="G29" s="16">
        <v>31</v>
      </c>
      <c r="H29" s="16">
        <v>49.2</v>
      </c>
      <c r="I29" s="16">
        <v>2.2</v>
      </c>
      <c r="J29" s="17">
        <v>0.3</v>
      </c>
      <c r="L29" s="40">
        <f>SUM(E29:J29)</f>
        <v>99</v>
      </c>
    </row>
    <row r="30" spans="3:12" ht="3" customHeight="1" thickBot="1">
      <c r="C30" s="57"/>
      <c r="L30" s="40"/>
    </row>
    <row r="31" spans="3:12" ht="13.5">
      <c r="C31" s="58" t="s">
        <v>35</v>
      </c>
      <c r="D31" s="12" t="s">
        <v>7</v>
      </c>
      <c r="E31" s="32">
        <v>18.6</v>
      </c>
      <c r="F31" s="32">
        <v>6.3</v>
      </c>
      <c r="G31" s="35">
        <v>48</v>
      </c>
      <c r="H31" s="32">
        <v>43.5</v>
      </c>
      <c r="I31" s="32">
        <v>0.3</v>
      </c>
      <c r="J31" s="33">
        <v>0.30000000000000004</v>
      </c>
      <c r="L31" s="40">
        <f>SUM(E31:J31)</f>
        <v>117</v>
      </c>
    </row>
    <row r="32" spans="3:12" ht="14.25" thickBot="1">
      <c r="C32" s="59" t="s">
        <v>2</v>
      </c>
      <c r="D32" s="34" t="s">
        <v>7</v>
      </c>
      <c r="E32" s="41">
        <f aca="true" t="shared" si="4" ref="E32:J32">E29-E31</f>
        <v>-4.300000000000001</v>
      </c>
      <c r="F32" s="41">
        <f t="shared" si="4"/>
        <v>-4.3</v>
      </c>
      <c r="G32" s="41">
        <f t="shared" si="4"/>
        <v>-17</v>
      </c>
      <c r="H32" s="41">
        <f t="shared" si="4"/>
        <v>5.700000000000003</v>
      </c>
      <c r="I32" s="41">
        <f t="shared" si="4"/>
        <v>1.9000000000000001</v>
      </c>
      <c r="J32" s="42">
        <f t="shared" si="4"/>
        <v>0</v>
      </c>
      <c r="K32" s="43"/>
      <c r="L32" s="43">
        <f>L29-L31</f>
        <v>-18</v>
      </c>
    </row>
    <row r="34" ht="13.5">
      <c r="B34" t="s">
        <v>37</v>
      </c>
    </row>
    <row r="35" spans="2:3" ht="13.5">
      <c r="B35" s="31" t="s">
        <v>38</v>
      </c>
      <c r="C35" t="s">
        <v>49</v>
      </c>
    </row>
    <row r="36" spans="2:3" ht="13.5">
      <c r="B36" s="31" t="s">
        <v>38</v>
      </c>
      <c r="C36" t="s">
        <v>46</v>
      </c>
    </row>
    <row r="37" spans="2:3" ht="13.5">
      <c r="B37" s="31" t="s">
        <v>38</v>
      </c>
      <c r="C37" t="s">
        <v>39</v>
      </c>
    </row>
    <row r="38" spans="2:3" ht="13.5">
      <c r="B38" s="31" t="s">
        <v>38</v>
      </c>
      <c r="C38" t="s">
        <v>47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米づくり改革支援室水田営農担当</dc:creator>
  <cp:keywords/>
  <dc:description/>
  <cp:lastModifiedBy>金子貴将</cp:lastModifiedBy>
  <cp:lastPrinted>2024-03-11T05:51:43Z</cp:lastPrinted>
  <dcterms:created xsi:type="dcterms:W3CDTF">2006-03-01T06:07:58Z</dcterms:created>
  <dcterms:modified xsi:type="dcterms:W3CDTF">2024-04-08T11:01:09Z</dcterms:modified>
  <cp:category/>
  <cp:version/>
  <cp:contentType/>
  <cp:contentStatus/>
</cp:coreProperties>
</file>