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drawings/drawing2.xml" ContentType="application/vnd.openxmlformats-officedocument.drawing+xml"/>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3.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9320" yWindow="-120" windowWidth="19440" windowHeight="14880"/>
  </bookViews>
  <sheets>
    <sheet name="①-1入力シート（一般項目）" sheetId="61" r:id="rId1"/>
    <sheet name="①-2入力シート (環境項目)" sheetId="65" r:id="rId2"/>
    <sheet name="②-1評価シート（合計点数）" sheetId="56" r:id="rId3"/>
    <sheet name="②-2評価シート（必須項目）" sheetId="67" r:id="rId4"/>
    <sheet name="③取組状況開示書 " sheetId="60" r:id="rId5"/>
    <sheet name="【データ参照用】チェックシート" sheetId="64" r:id="rId6"/>
  </sheets>
  <definedNames>
    <definedName name="_xlnm._FilterDatabase" localSheetId="5" hidden="1">【データ参照用】チェックシート!$U$13:$U$411</definedName>
    <definedName name="_xlnm._FilterDatabase" localSheetId="0" hidden="1">'①-1入力シート（一般項目）'!$M$11:$M$280</definedName>
    <definedName name="_xlnm._FilterDatabase" localSheetId="1" hidden="1">'①-2入力シート (環境項目)'!$M$11:$M$138</definedName>
    <definedName name="_xlnm.Print_Area" localSheetId="5">【データ参照用】チェックシート!$B$2:$J$411</definedName>
    <definedName name="_xlnm.Print_Area" localSheetId="0">'①-1入力シート（一般項目）'!$B$2:$P$280</definedName>
    <definedName name="_xlnm.Print_Area" localSheetId="1">'①-2入力シート (環境項目)'!$B$2:$M$138</definedName>
    <definedName name="_xlnm.Print_Area" localSheetId="2">'②-1評価シート（合計点数）'!$B$1:$O$29</definedName>
    <definedName name="_xlnm.Print_Area" localSheetId="3">'②-2評価シート（必須項目）'!$B$1:$N$21</definedName>
    <definedName name="_xlnm.Print_Area" localSheetId="4">'③取組状況開示書 '!$G$2:$S$48</definedName>
    <definedName name="_xlnm.Print_Titles" localSheetId="5">【データ参照用】チェックシート!$13:$13</definedName>
    <definedName name="_xlnm.Print_Titles" localSheetId="0">'①-1入力シート（一般項目）'!$10:$10</definedName>
    <definedName name="_xlnm.Print_Titles" localSheetId="1">'①-2入力シート (環境項目)'!$10:$10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4" l="1"/>
  <c r="E4" i="56" s="1"/>
  <c r="C10" i="64"/>
  <c r="E3" i="56"/>
  <c r="C7" i="65"/>
  <c r="C8" i="65"/>
  <c r="Q47" i="61" l="1"/>
  <c r="O140" i="65"/>
  <c r="C13" i="60"/>
  <c r="H280" i="64"/>
  <c r="I271" i="64" l="1"/>
  <c r="I272" i="64"/>
  <c r="I153" i="64"/>
  <c r="O413" i="64"/>
  <c r="I436" i="64"/>
  <c r="Z29" i="56"/>
  <c r="O135" i="65"/>
  <c r="O120" i="65"/>
  <c r="O114" i="65"/>
  <c r="O109" i="65"/>
  <c r="O94" i="65"/>
  <c r="O82" i="65"/>
  <c r="O70" i="65"/>
  <c r="O64" i="65"/>
  <c r="O60" i="65"/>
  <c r="O56" i="65"/>
  <c r="O51" i="65"/>
  <c r="O47" i="65"/>
  <c r="O43" i="65"/>
  <c r="O23" i="65"/>
  <c r="O11" i="65"/>
  <c r="O277" i="61"/>
  <c r="O260" i="61"/>
  <c r="O240" i="61"/>
  <c r="O237" i="61"/>
  <c r="O234" i="61"/>
  <c r="O231" i="61"/>
  <c r="O178" i="61"/>
  <c r="O172" i="61"/>
  <c r="O169" i="61"/>
  <c r="N163" i="61"/>
  <c r="O163" i="61"/>
  <c r="O160" i="61"/>
  <c r="O157" i="61"/>
  <c r="O152" i="61"/>
  <c r="O149" i="61"/>
  <c r="O68" i="61"/>
  <c r="O16" i="61"/>
  <c r="Q136" i="65"/>
  <c r="O137" i="65"/>
  <c r="Q137" i="65" s="1"/>
  <c r="O138" i="65"/>
  <c r="Q138" i="65" s="1"/>
  <c r="Q121" i="65"/>
  <c r="O122" i="65"/>
  <c r="Q122" i="65" s="1"/>
  <c r="O123" i="65"/>
  <c r="Q123" i="65" s="1"/>
  <c r="Q117" i="65"/>
  <c r="Q115" i="65"/>
  <c r="O116" i="65"/>
  <c r="Q116" i="65" s="1"/>
  <c r="O117" i="65"/>
  <c r="O118" i="65"/>
  <c r="Q118" i="65" s="1"/>
  <c r="Q110" i="65"/>
  <c r="O111" i="65"/>
  <c r="Q111" i="65" s="1"/>
  <c r="O112" i="65"/>
  <c r="Q112" i="65" s="1"/>
  <c r="O113" i="65"/>
  <c r="Q113" i="65" s="1"/>
  <c r="Q95" i="65"/>
  <c r="O96" i="65"/>
  <c r="Q96" i="65" s="1"/>
  <c r="O97" i="65"/>
  <c r="Q97" i="65" s="1"/>
  <c r="Q83" i="65"/>
  <c r="O84" i="65"/>
  <c r="Q84" i="65" s="1"/>
  <c r="O85" i="65"/>
  <c r="Q85" i="65" s="1"/>
  <c r="O86" i="65"/>
  <c r="Q86" i="65" s="1"/>
  <c r="Q71" i="65"/>
  <c r="Q65" i="65"/>
  <c r="Q61" i="65"/>
  <c r="Q57" i="65"/>
  <c r="Q52" i="65"/>
  <c r="Q48" i="65"/>
  <c r="Q44" i="65"/>
  <c r="O72" i="65"/>
  <c r="Q72" i="65" s="1"/>
  <c r="O73" i="65"/>
  <c r="Q73" i="65" s="1"/>
  <c r="O74" i="65"/>
  <c r="Q74" i="65" s="1"/>
  <c r="O66" i="65"/>
  <c r="Q66" i="65" s="1"/>
  <c r="O67" i="65"/>
  <c r="Q67" i="65" s="1"/>
  <c r="O68" i="65"/>
  <c r="Q68" i="65" s="1"/>
  <c r="O69" i="65"/>
  <c r="Q69" i="65" s="1"/>
  <c r="O62" i="65"/>
  <c r="Q62" i="65" s="1"/>
  <c r="O63" i="65"/>
  <c r="Q63" i="65" s="1"/>
  <c r="O58" i="65"/>
  <c r="Q58" i="65" s="1"/>
  <c r="O59" i="65"/>
  <c r="Q59" i="65" s="1"/>
  <c r="O53" i="65"/>
  <c r="Q53" i="65" s="1"/>
  <c r="O54" i="65"/>
  <c r="Q54" i="65" s="1"/>
  <c r="O55" i="65"/>
  <c r="Q55" i="65" s="1"/>
  <c r="O49" i="65"/>
  <c r="Q49" i="65" s="1"/>
  <c r="O50" i="65"/>
  <c r="Q50" i="65" s="1"/>
  <c r="O45" i="65"/>
  <c r="Q45" i="65" s="1"/>
  <c r="O46" i="65"/>
  <c r="Q46" i="65" s="1"/>
  <c r="Q24" i="65"/>
  <c r="O25" i="65"/>
  <c r="Q25" i="65" s="1"/>
  <c r="O26" i="65"/>
  <c r="Q26" i="65" s="1"/>
  <c r="O27" i="65"/>
  <c r="Q27" i="65" s="1"/>
  <c r="O28" i="65"/>
  <c r="Q28" i="65" s="1"/>
  <c r="Q278" i="61"/>
  <c r="O280" i="61"/>
  <c r="Q280" i="61" s="1"/>
  <c r="O279" i="61"/>
  <c r="Q279" i="61" s="1"/>
  <c r="O264" i="61"/>
  <c r="Q264" i="61" s="1"/>
  <c r="O263" i="61"/>
  <c r="Q263" i="61" s="1"/>
  <c r="O262" i="61"/>
  <c r="Q262" i="61" s="1"/>
  <c r="Q261" i="61"/>
  <c r="Q243" i="61"/>
  <c r="Q242" i="61"/>
  <c r="Q241" i="61"/>
  <c r="Q239" i="61"/>
  <c r="Q238" i="61"/>
  <c r="Q236" i="61"/>
  <c r="Q235" i="61"/>
  <c r="Q233" i="61"/>
  <c r="Q232" i="61"/>
  <c r="Q183" i="61"/>
  <c r="Q182" i="61"/>
  <c r="Q181" i="61"/>
  <c r="Q180" i="61"/>
  <c r="Q179" i="61"/>
  <c r="Q177" i="61"/>
  <c r="Q176" i="61"/>
  <c r="Q175" i="61"/>
  <c r="Q174" i="61"/>
  <c r="Q173" i="61"/>
  <c r="Q171" i="61"/>
  <c r="Q170" i="61"/>
  <c r="Q168" i="61"/>
  <c r="Q167" i="61"/>
  <c r="Q166" i="61"/>
  <c r="Q165" i="61"/>
  <c r="Q164" i="61"/>
  <c r="Q162" i="61"/>
  <c r="Q161" i="61"/>
  <c r="Q159" i="61"/>
  <c r="Q158" i="61"/>
  <c r="Q156" i="61" l="1"/>
  <c r="Q155" i="61"/>
  <c r="Q154" i="61"/>
  <c r="Q153" i="61"/>
  <c r="Q151" i="61"/>
  <c r="Q150" i="61"/>
  <c r="S411" i="64" l="1"/>
  <c r="R411" i="64"/>
  <c r="P411" i="64"/>
  <c r="U411" i="64" s="1"/>
  <c r="O411" i="64"/>
  <c r="N411" i="64"/>
  <c r="M411" i="64"/>
  <c r="L411" i="64"/>
  <c r="K411" i="64"/>
  <c r="J411" i="64"/>
  <c r="I411" i="64"/>
  <c r="H411" i="64"/>
  <c r="G411" i="64"/>
  <c r="F411" i="64"/>
  <c r="E411" i="64"/>
  <c r="D411" i="64"/>
  <c r="C411" i="64"/>
  <c r="B411" i="64"/>
  <c r="A411" i="64"/>
  <c r="S410" i="64"/>
  <c r="R410" i="64"/>
  <c r="P410" i="64"/>
  <c r="U410" i="64" s="1"/>
  <c r="O410" i="64"/>
  <c r="W410" i="64" s="1"/>
  <c r="X410" i="64" s="1"/>
  <c r="Y410" i="64" s="1"/>
  <c r="Z410" i="64" s="1"/>
  <c r="N410" i="64"/>
  <c r="M410" i="64"/>
  <c r="L410" i="64"/>
  <c r="K410" i="64"/>
  <c r="J410" i="64"/>
  <c r="I410" i="64"/>
  <c r="H410" i="64"/>
  <c r="G410" i="64"/>
  <c r="F410" i="64"/>
  <c r="E410" i="64"/>
  <c r="D410" i="64"/>
  <c r="C410" i="64"/>
  <c r="B410" i="64"/>
  <c r="A410" i="64"/>
  <c r="S409" i="64"/>
  <c r="R409" i="64"/>
  <c r="P409" i="64"/>
  <c r="T409" i="64" s="1"/>
  <c r="O409" i="64"/>
  <c r="W409" i="64" s="1"/>
  <c r="X409" i="64" s="1"/>
  <c r="Y409" i="64" s="1"/>
  <c r="Z409" i="64" s="1"/>
  <c r="N409" i="64"/>
  <c r="M409" i="64"/>
  <c r="L409" i="64"/>
  <c r="K409" i="64"/>
  <c r="J409" i="64"/>
  <c r="I409" i="64"/>
  <c r="H409" i="64"/>
  <c r="G409" i="64"/>
  <c r="F409" i="64"/>
  <c r="E409" i="64"/>
  <c r="D409" i="64"/>
  <c r="C409" i="64"/>
  <c r="B409" i="64"/>
  <c r="A409" i="64"/>
  <c r="S408" i="64"/>
  <c r="P408" i="64"/>
  <c r="U408" i="64" s="1"/>
  <c r="N408" i="64"/>
  <c r="M408" i="64"/>
  <c r="L408" i="64"/>
  <c r="K408" i="64"/>
  <c r="J408" i="64"/>
  <c r="I408" i="64"/>
  <c r="F408" i="64"/>
  <c r="E408" i="64"/>
  <c r="D408" i="64"/>
  <c r="C408" i="64"/>
  <c r="B408" i="64"/>
  <c r="A408" i="64"/>
  <c r="S407" i="64"/>
  <c r="R407" i="64"/>
  <c r="P407" i="64"/>
  <c r="U407" i="64" s="1"/>
  <c r="O407" i="64"/>
  <c r="W407" i="64" s="1"/>
  <c r="X407" i="64" s="1"/>
  <c r="Y407" i="64" s="1"/>
  <c r="Z407" i="64" s="1"/>
  <c r="N407" i="64"/>
  <c r="M407" i="64"/>
  <c r="L407" i="64"/>
  <c r="K407" i="64"/>
  <c r="J407" i="64"/>
  <c r="I407" i="64"/>
  <c r="H407" i="64"/>
  <c r="G407" i="64"/>
  <c r="F407" i="64"/>
  <c r="E407" i="64"/>
  <c r="D407" i="64"/>
  <c r="C407" i="64"/>
  <c r="B407" i="64"/>
  <c r="A407" i="64"/>
  <c r="S406" i="64"/>
  <c r="R406" i="64"/>
  <c r="P406" i="64"/>
  <c r="T406" i="64" s="1"/>
  <c r="O406" i="64"/>
  <c r="W406" i="64" s="1"/>
  <c r="X406" i="64" s="1"/>
  <c r="Y406" i="64" s="1"/>
  <c r="Z406" i="64" s="1"/>
  <c r="N406" i="64"/>
  <c r="M406" i="64"/>
  <c r="L406" i="64"/>
  <c r="K406" i="64"/>
  <c r="J406" i="64"/>
  <c r="I406" i="64"/>
  <c r="H406" i="64"/>
  <c r="G406" i="64"/>
  <c r="F406" i="64"/>
  <c r="E406" i="64"/>
  <c r="D406" i="64"/>
  <c r="C406" i="64"/>
  <c r="B406" i="64"/>
  <c r="A406" i="64"/>
  <c r="S405" i="64"/>
  <c r="R405" i="64"/>
  <c r="P405" i="64"/>
  <c r="U405" i="64" s="1"/>
  <c r="O405" i="64"/>
  <c r="W405" i="64" s="1"/>
  <c r="X405" i="64" s="1"/>
  <c r="Y405" i="64" s="1"/>
  <c r="Z405" i="64" s="1"/>
  <c r="N405" i="64"/>
  <c r="M405" i="64"/>
  <c r="L405" i="64"/>
  <c r="K405" i="64"/>
  <c r="J405" i="64"/>
  <c r="I405" i="64"/>
  <c r="H405" i="64"/>
  <c r="G405" i="64"/>
  <c r="F405" i="64"/>
  <c r="E405" i="64"/>
  <c r="D405" i="64"/>
  <c r="C405" i="64"/>
  <c r="B405" i="64"/>
  <c r="A405" i="64"/>
  <c r="S404" i="64"/>
  <c r="R404" i="64"/>
  <c r="P404" i="64"/>
  <c r="U404" i="64" s="1"/>
  <c r="O404" i="64"/>
  <c r="W404" i="64" s="1"/>
  <c r="X404" i="64" s="1"/>
  <c r="Y404" i="64" s="1"/>
  <c r="Z404" i="64" s="1"/>
  <c r="N404" i="64"/>
  <c r="M404" i="64"/>
  <c r="L404" i="64"/>
  <c r="K404" i="64"/>
  <c r="J404" i="64"/>
  <c r="I404" i="64"/>
  <c r="H404" i="64"/>
  <c r="G404" i="64"/>
  <c r="F404" i="64"/>
  <c r="E404" i="64"/>
  <c r="D404" i="64"/>
  <c r="C404" i="64"/>
  <c r="B404" i="64"/>
  <c r="A404" i="64"/>
  <c r="S403" i="64"/>
  <c r="P403" i="64"/>
  <c r="T403" i="64" s="1"/>
  <c r="N403" i="64"/>
  <c r="M403" i="64"/>
  <c r="L403" i="64"/>
  <c r="K403" i="64"/>
  <c r="J403" i="64"/>
  <c r="I403" i="64"/>
  <c r="F403" i="64"/>
  <c r="E403" i="64"/>
  <c r="D403" i="64"/>
  <c r="C403" i="64"/>
  <c r="B403" i="64"/>
  <c r="A403" i="64"/>
  <c r="S402" i="64"/>
  <c r="R402" i="64"/>
  <c r="P402" i="64"/>
  <c r="U402" i="64" s="1"/>
  <c r="O402" i="64"/>
  <c r="W402" i="64" s="1"/>
  <c r="X402" i="64" s="1"/>
  <c r="Y402" i="64" s="1"/>
  <c r="Z402" i="64" s="1"/>
  <c r="N402" i="64"/>
  <c r="M402" i="64"/>
  <c r="L402" i="64"/>
  <c r="K402" i="64"/>
  <c r="J402" i="64"/>
  <c r="I402" i="64"/>
  <c r="H402" i="64"/>
  <c r="G402" i="64"/>
  <c r="F402" i="64"/>
  <c r="E402" i="64"/>
  <c r="D402" i="64"/>
  <c r="C402" i="64"/>
  <c r="B402" i="64"/>
  <c r="A402" i="64"/>
  <c r="S401" i="64"/>
  <c r="R401" i="64"/>
  <c r="P401" i="64"/>
  <c r="T401" i="64" s="1"/>
  <c r="O401" i="64"/>
  <c r="W401" i="64" s="1"/>
  <c r="X401" i="64" s="1"/>
  <c r="Y401" i="64" s="1"/>
  <c r="Z401" i="64" s="1"/>
  <c r="N401" i="64"/>
  <c r="M401" i="64"/>
  <c r="L401" i="64"/>
  <c r="K401" i="64"/>
  <c r="J401" i="64"/>
  <c r="I401" i="64"/>
  <c r="H401" i="64"/>
  <c r="G401" i="64"/>
  <c r="F401" i="64"/>
  <c r="E401" i="64"/>
  <c r="D401" i="64"/>
  <c r="C401" i="64"/>
  <c r="B401" i="64"/>
  <c r="A401" i="64"/>
  <c r="S400" i="64"/>
  <c r="R400" i="64"/>
  <c r="P400" i="64"/>
  <c r="U400" i="64" s="1"/>
  <c r="O400" i="64"/>
  <c r="W400" i="64" s="1"/>
  <c r="X400" i="64" s="1"/>
  <c r="Y400" i="64" s="1"/>
  <c r="Z400" i="64" s="1"/>
  <c r="N400" i="64"/>
  <c r="M400" i="64"/>
  <c r="L400" i="64"/>
  <c r="K400" i="64"/>
  <c r="J400" i="64"/>
  <c r="I400" i="64"/>
  <c r="H400" i="64"/>
  <c r="G400" i="64"/>
  <c r="F400" i="64"/>
  <c r="E400" i="64"/>
  <c r="D400" i="64"/>
  <c r="C400" i="64"/>
  <c r="B400" i="64"/>
  <c r="A400" i="64"/>
  <c r="S399" i="64"/>
  <c r="R399" i="64"/>
  <c r="P399" i="64"/>
  <c r="U399" i="64" s="1"/>
  <c r="O399" i="64"/>
  <c r="W399" i="64" s="1"/>
  <c r="X399" i="64" s="1"/>
  <c r="Y399" i="64" s="1"/>
  <c r="Z399" i="64" s="1"/>
  <c r="N399" i="64"/>
  <c r="M399" i="64"/>
  <c r="L399" i="64"/>
  <c r="K399" i="64"/>
  <c r="J399" i="64"/>
  <c r="I399" i="64"/>
  <c r="H399" i="64"/>
  <c r="G399" i="64"/>
  <c r="F399" i="64"/>
  <c r="E399" i="64"/>
  <c r="D399" i="64"/>
  <c r="C399" i="64"/>
  <c r="B399" i="64"/>
  <c r="A399" i="64"/>
  <c r="S398" i="64"/>
  <c r="R398" i="64"/>
  <c r="P398" i="64"/>
  <c r="U398" i="64" s="1"/>
  <c r="O398" i="64"/>
  <c r="W398" i="64" s="1"/>
  <c r="X398" i="64" s="1"/>
  <c r="Y398" i="64" s="1"/>
  <c r="Z398" i="64" s="1"/>
  <c r="N398" i="64"/>
  <c r="M398" i="64"/>
  <c r="L398" i="64"/>
  <c r="K398" i="64"/>
  <c r="J398" i="64"/>
  <c r="I398" i="64"/>
  <c r="H398" i="64"/>
  <c r="G398" i="64"/>
  <c r="F398" i="64"/>
  <c r="E398" i="64"/>
  <c r="D398" i="64"/>
  <c r="C398" i="64"/>
  <c r="B398" i="64"/>
  <c r="A398" i="64"/>
  <c r="M397" i="64"/>
  <c r="L397" i="64"/>
  <c r="K397" i="64"/>
  <c r="J397" i="64"/>
  <c r="I397" i="64"/>
  <c r="F397" i="64"/>
  <c r="E397" i="64"/>
  <c r="D397" i="64"/>
  <c r="C397" i="64"/>
  <c r="B397" i="64"/>
  <c r="A397" i="64"/>
  <c r="S396" i="64"/>
  <c r="R396" i="64"/>
  <c r="P396" i="64"/>
  <c r="U396" i="64" s="1"/>
  <c r="O396" i="64"/>
  <c r="N396" i="64"/>
  <c r="M396" i="64"/>
  <c r="L396" i="64"/>
  <c r="K396" i="64"/>
  <c r="J396" i="64"/>
  <c r="I396" i="64"/>
  <c r="H396" i="64"/>
  <c r="G396" i="64"/>
  <c r="F396" i="64"/>
  <c r="E396" i="64"/>
  <c r="D396" i="64"/>
  <c r="C396" i="64"/>
  <c r="B396" i="64"/>
  <c r="A396" i="64"/>
  <c r="S395" i="64"/>
  <c r="R395" i="64"/>
  <c r="P395" i="64"/>
  <c r="U395" i="64" s="1"/>
  <c r="O395" i="64"/>
  <c r="W395" i="64" s="1"/>
  <c r="X395" i="64" s="1"/>
  <c r="Y395" i="64" s="1"/>
  <c r="Z395" i="64" s="1"/>
  <c r="N395" i="64"/>
  <c r="M395" i="64"/>
  <c r="L395" i="64"/>
  <c r="K395" i="64"/>
  <c r="J395" i="64"/>
  <c r="I395" i="64"/>
  <c r="H395" i="64"/>
  <c r="G395" i="64"/>
  <c r="F395" i="64"/>
  <c r="E395" i="64"/>
  <c r="D395" i="64"/>
  <c r="C395" i="64"/>
  <c r="B395" i="64"/>
  <c r="A395" i="64"/>
  <c r="S394" i="64"/>
  <c r="R394" i="64"/>
  <c r="P394" i="64"/>
  <c r="U394" i="64" s="1"/>
  <c r="O394" i="64"/>
  <c r="W394" i="64" s="1"/>
  <c r="X394" i="64" s="1"/>
  <c r="Y394" i="64" s="1"/>
  <c r="Z394" i="64" s="1"/>
  <c r="N394" i="64"/>
  <c r="M394" i="64"/>
  <c r="L394" i="64"/>
  <c r="K394" i="64"/>
  <c r="J394" i="64"/>
  <c r="I394" i="64"/>
  <c r="H394" i="64"/>
  <c r="G394" i="64"/>
  <c r="F394" i="64"/>
  <c r="E394" i="64"/>
  <c r="D394" i="64"/>
  <c r="C394" i="64"/>
  <c r="B394" i="64"/>
  <c r="A394" i="64"/>
  <c r="S393" i="64"/>
  <c r="P393" i="64"/>
  <c r="U393" i="64" s="1"/>
  <c r="N393" i="64"/>
  <c r="M393" i="64"/>
  <c r="L393" i="64"/>
  <c r="K393" i="64"/>
  <c r="J393" i="64"/>
  <c r="I393" i="64"/>
  <c r="F393" i="64"/>
  <c r="E393" i="64"/>
  <c r="D393" i="64"/>
  <c r="C393" i="64"/>
  <c r="B393" i="64"/>
  <c r="A393" i="64"/>
  <c r="S392" i="64"/>
  <c r="R392" i="64"/>
  <c r="Q392" i="64"/>
  <c r="P392" i="64"/>
  <c r="U392" i="64" s="1"/>
  <c r="O392" i="64"/>
  <c r="W392" i="64" s="1"/>
  <c r="X392" i="64" s="1"/>
  <c r="Y392" i="64" s="1"/>
  <c r="Z392" i="64" s="1"/>
  <c r="N392" i="64"/>
  <c r="M392" i="64"/>
  <c r="L392" i="64"/>
  <c r="K392" i="64"/>
  <c r="J392" i="64"/>
  <c r="I392" i="64"/>
  <c r="H392" i="64"/>
  <c r="G392" i="64"/>
  <c r="F392" i="64"/>
  <c r="A392" i="64"/>
  <c r="S391" i="64"/>
  <c r="R391" i="64"/>
  <c r="P391" i="64"/>
  <c r="U391" i="64" s="1"/>
  <c r="O391" i="64"/>
  <c r="W391" i="64" s="1"/>
  <c r="X391" i="64" s="1"/>
  <c r="Y391" i="64" s="1"/>
  <c r="Z391" i="64" s="1"/>
  <c r="N391" i="64"/>
  <c r="M391" i="64"/>
  <c r="L391" i="64"/>
  <c r="K391" i="64"/>
  <c r="J391" i="64"/>
  <c r="I391" i="64"/>
  <c r="H391" i="64"/>
  <c r="G391" i="64"/>
  <c r="F391" i="64"/>
  <c r="D391" i="64"/>
  <c r="C391" i="64"/>
  <c r="B391" i="64"/>
  <c r="A391" i="64"/>
  <c r="S390" i="64"/>
  <c r="R390" i="64"/>
  <c r="P390" i="64"/>
  <c r="T390" i="64" s="1"/>
  <c r="O390" i="64"/>
  <c r="N390" i="64"/>
  <c r="M390" i="64"/>
  <c r="L390" i="64"/>
  <c r="K390" i="64"/>
  <c r="J390" i="64"/>
  <c r="I390" i="64"/>
  <c r="H390" i="64"/>
  <c r="G390" i="64"/>
  <c r="F390" i="64"/>
  <c r="D390" i="64"/>
  <c r="C390" i="64"/>
  <c r="B390" i="64"/>
  <c r="A390" i="64"/>
  <c r="S389" i="64"/>
  <c r="R389" i="64"/>
  <c r="P389" i="64"/>
  <c r="U389" i="64" s="1"/>
  <c r="O389" i="64"/>
  <c r="W389" i="64" s="1"/>
  <c r="X389" i="64" s="1"/>
  <c r="Y389" i="64" s="1"/>
  <c r="Z389" i="64" s="1"/>
  <c r="N389" i="64"/>
  <c r="M389" i="64"/>
  <c r="L389" i="64"/>
  <c r="K389" i="64"/>
  <c r="J389" i="64"/>
  <c r="I389" i="64"/>
  <c r="H389" i="64"/>
  <c r="G389" i="64"/>
  <c r="F389" i="64"/>
  <c r="D389" i="64"/>
  <c r="C389" i="64"/>
  <c r="B389" i="64"/>
  <c r="A389" i="64"/>
  <c r="S388" i="64"/>
  <c r="R388" i="64"/>
  <c r="P388" i="64"/>
  <c r="U388" i="64" s="1"/>
  <c r="O388" i="64"/>
  <c r="W388" i="64" s="1"/>
  <c r="X388" i="64" s="1"/>
  <c r="Y388" i="64" s="1"/>
  <c r="Z388" i="64" s="1"/>
  <c r="N388" i="64"/>
  <c r="M388" i="64"/>
  <c r="L388" i="64"/>
  <c r="K388" i="64"/>
  <c r="J388" i="64"/>
  <c r="I388" i="64"/>
  <c r="H388" i="64"/>
  <c r="G388" i="64"/>
  <c r="F388" i="64"/>
  <c r="D388" i="64"/>
  <c r="C388" i="64"/>
  <c r="B388" i="64"/>
  <c r="A388" i="64"/>
  <c r="S387" i="64"/>
  <c r="P387" i="64"/>
  <c r="U387" i="64" s="1"/>
  <c r="N387" i="64"/>
  <c r="M387" i="64"/>
  <c r="L387" i="64"/>
  <c r="K387" i="64"/>
  <c r="J387" i="64"/>
  <c r="I387" i="64"/>
  <c r="F387" i="64"/>
  <c r="E387" i="64"/>
  <c r="D387" i="64"/>
  <c r="C387" i="64"/>
  <c r="B387" i="64"/>
  <c r="A387" i="64"/>
  <c r="S386" i="64"/>
  <c r="R386" i="64"/>
  <c r="P386" i="64"/>
  <c r="U386" i="64" s="1"/>
  <c r="O386" i="64"/>
  <c r="W386" i="64" s="1"/>
  <c r="X386" i="64" s="1"/>
  <c r="Y386" i="64" s="1"/>
  <c r="Z386" i="64" s="1"/>
  <c r="N386" i="64"/>
  <c r="M386" i="64"/>
  <c r="L386" i="64"/>
  <c r="K386" i="64"/>
  <c r="J386" i="64"/>
  <c r="I386" i="64"/>
  <c r="H386" i="64"/>
  <c r="G386" i="64"/>
  <c r="F386" i="64"/>
  <c r="E386" i="64"/>
  <c r="D386" i="64"/>
  <c r="C386" i="64"/>
  <c r="B386" i="64"/>
  <c r="A386" i="64"/>
  <c r="S385" i="64"/>
  <c r="R385" i="64"/>
  <c r="P385" i="64"/>
  <c r="U385" i="64" s="1"/>
  <c r="O385" i="64"/>
  <c r="W385" i="64" s="1"/>
  <c r="X385" i="64" s="1"/>
  <c r="Y385" i="64" s="1"/>
  <c r="Z385" i="64" s="1"/>
  <c r="N385" i="64"/>
  <c r="M385" i="64"/>
  <c r="L385" i="64"/>
  <c r="K385" i="64"/>
  <c r="J385" i="64"/>
  <c r="I385" i="64"/>
  <c r="H385" i="64"/>
  <c r="G385" i="64"/>
  <c r="F385" i="64"/>
  <c r="E385" i="64"/>
  <c r="D385" i="64"/>
  <c r="C385" i="64"/>
  <c r="B385" i="64"/>
  <c r="A385" i="64"/>
  <c r="S384" i="64"/>
  <c r="R384" i="64"/>
  <c r="P384" i="64"/>
  <c r="T384" i="64" s="1"/>
  <c r="O384" i="64"/>
  <c r="W384" i="64" s="1"/>
  <c r="X384" i="64" s="1"/>
  <c r="Y384" i="64" s="1"/>
  <c r="Z384" i="64" s="1"/>
  <c r="N384" i="64"/>
  <c r="M384" i="64"/>
  <c r="L384" i="64"/>
  <c r="K384" i="64"/>
  <c r="J384" i="64"/>
  <c r="I384" i="64"/>
  <c r="H384" i="64"/>
  <c r="G384" i="64"/>
  <c r="F384" i="64"/>
  <c r="E384" i="64"/>
  <c r="D384" i="64"/>
  <c r="C384" i="64"/>
  <c r="B384" i="64"/>
  <c r="A384" i="64"/>
  <c r="S383" i="64"/>
  <c r="R383" i="64"/>
  <c r="P383" i="64"/>
  <c r="U383" i="64" s="1"/>
  <c r="O383" i="64"/>
  <c r="W383" i="64" s="1"/>
  <c r="N383" i="64"/>
  <c r="M383" i="64"/>
  <c r="L383" i="64"/>
  <c r="K383" i="64"/>
  <c r="J383" i="64"/>
  <c r="I383" i="64"/>
  <c r="H383" i="64"/>
  <c r="G383" i="64"/>
  <c r="F383" i="64"/>
  <c r="E383" i="64"/>
  <c r="D383" i="64"/>
  <c r="C383" i="64"/>
  <c r="B383" i="64"/>
  <c r="A383" i="64"/>
  <c r="S382" i="64"/>
  <c r="P382" i="64"/>
  <c r="U382" i="64" s="1"/>
  <c r="N382" i="64"/>
  <c r="M382" i="64"/>
  <c r="L382" i="64"/>
  <c r="K382" i="64"/>
  <c r="J382" i="64"/>
  <c r="I382" i="64"/>
  <c r="F382" i="64"/>
  <c r="E382" i="64"/>
  <c r="D382" i="64"/>
  <c r="C382" i="64"/>
  <c r="B382" i="64"/>
  <c r="A382" i="64"/>
  <c r="S381" i="64"/>
  <c r="R381" i="64"/>
  <c r="P381" i="64"/>
  <c r="T381" i="64" s="1"/>
  <c r="O381" i="64"/>
  <c r="W381" i="64" s="1"/>
  <c r="X381" i="64" s="1"/>
  <c r="Y381" i="64" s="1"/>
  <c r="Z381" i="64" s="1"/>
  <c r="N381" i="64"/>
  <c r="M381" i="64"/>
  <c r="L381" i="64"/>
  <c r="K381" i="64"/>
  <c r="J381" i="64"/>
  <c r="I381" i="64"/>
  <c r="H381" i="64"/>
  <c r="G381" i="64"/>
  <c r="F381" i="64"/>
  <c r="E381" i="64"/>
  <c r="D381" i="64"/>
  <c r="C381" i="64"/>
  <c r="B381" i="64"/>
  <c r="A381" i="64"/>
  <c r="S380" i="64"/>
  <c r="R380" i="64"/>
  <c r="P380" i="64"/>
  <c r="U380" i="64" s="1"/>
  <c r="O380" i="64"/>
  <c r="W380" i="64" s="1"/>
  <c r="X380" i="64" s="1"/>
  <c r="Y380" i="64" s="1"/>
  <c r="Z380" i="64" s="1"/>
  <c r="N380" i="64"/>
  <c r="M380" i="64"/>
  <c r="L380" i="64"/>
  <c r="K380" i="64"/>
  <c r="J380" i="64"/>
  <c r="I380" i="64"/>
  <c r="H380" i="64"/>
  <c r="G380" i="64"/>
  <c r="F380" i="64"/>
  <c r="E380" i="64"/>
  <c r="D380" i="64"/>
  <c r="C380" i="64"/>
  <c r="B380" i="64"/>
  <c r="A380" i="64"/>
  <c r="S379" i="64"/>
  <c r="R379" i="64"/>
  <c r="P379" i="64"/>
  <c r="U379" i="64" s="1"/>
  <c r="O379" i="64"/>
  <c r="W379" i="64" s="1"/>
  <c r="X379" i="64" s="1"/>
  <c r="Y379" i="64" s="1"/>
  <c r="Z379" i="64" s="1"/>
  <c r="N379" i="64"/>
  <c r="M379" i="64"/>
  <c r="L379" i="64"/>
  <c r="K379" i="64"/>
  <c r="J379" i="64"/>
  <c r="I379" i="64"/>
  <c r="H379" i="64"/>
  <c r="G379" i="64"/>
  <c r="F379" i="64"/>
  <c r="E379" i="64"/>
  <c r="D379" i="64"/>
  <c r="C379" i="64"/>
  <c r="B379" i="64"/>
  <c r="A379" i="64"/>
  <c r="S378" i="64"/>
  <c r="R378" i="64"/>
  <c r="P378" i="64"/>
  <c r="T378" i="64" s="1"/>
  <c r="O378" i="64"/>
  <c r="W378" i="64" s="1"/>
  <c r="X378" i="64" s="1"/>
  <c r="Y378" i="64" s="1"/>
  <c r="Z378" i="64" s="1"/>
  <c r="N378" i="64"/>
  <c r="M378" i="64"/>
  <c r="L378" i="64"/>
  <c r="K378" i="64"/>
  <c r="J378" i="64"/>
  <c r="I378" i="64"/>
  <c r="H378" i="64"/>
  <c r="G378" i="64"/>
  <c r="F378" i="64"/>
  <c r="E378" i="64"/>
  <c r="D378" i="64"/>
  <c r="C378" i="64"/>
  <c r="B378" i="64"/>
  <c r="A378" i="64"/>
  <c r="S377" i="64"/>
  <c r="R377" i="64"/>
  <c r="P377" i="64"/>
  <c r="T377" i="64" s="1"/>
  <c r="O377" i="64"/>
  <c r="W377" i="64" s="1"/>
  <c r="X377" i="64" s="1"/>
  <c r="Y377" i="64" s="1"/>
  <c r="Z377" i="64" s="1"/>
  <c r="N377" i="64"/>
  <c r="M377" i="64"/>
  <c r="L377" i="64"/>
  <c r="K377" i="64"/>
  <c r="J377" i="64"/>
  <c r="I377" i="64"/>
  <c r="H377" i="64"/>
  <c r="G377" i="64"/>
  <c r="F377" i="64"/>
  <c r="E377" i="64"/>
  <c r="D377" i="64"/>
  <c r="C377" i="64"/>
  <c r="B377" i="64"/>
  <c r="A377" i="64"/>
  <c r="S376" i="64"/>
  <c r="R376" i="64"/>
  <c r="P376" i="64"/>
  <c r="U376" i="64" s="1"/>
  <c r="O376" i="64"/>
  <c r="W376" i="64" s="1"/>
  <c r="X376" i="64" s="1"/>
  <c r="Y376" i="64" s="1"/>
  <c r="Z376" i="64" s="1"/>
  <c r="N376" i="64"/>
  <c r="M376" i="64"/>
  <c r="L376" i="64"/>
  <c r="K376" i="64"/>
  <c r="J376" i="64"/>
  <c r="I376" i="64"/>
  <c r="H376" i="64"/>
  <c r="G376" i="64"/>
  <c r="F376" i="64"/>
  <c r="E376" i="64"/>
  <c r="D376" i="64"/>
  <c r="C376" i="64"/>
  <c r="B376" i="64"/>
  <c r="A376" i="64"/>
  <c r="S375" i="64"/>
  <c r="R375" i="64"/>
  <c r="P375" i="64"/>
  <c r="T375" i="64" s="1"/>
  <c r="O375" i="64"/>
  <c r="W375" i="64" s="1"/>
  <c r="X375" i="64" s="1"/>
  <c r="Y375" i="64" s="1"/>
  <c r="Z375" i="64" s="1"/>
  <c r="N375" i="64"/>
  <c r="M375" i="64"/>
  <c r="L375" i="64"/>
  <c r="K375" i="64"/>
  <c r="J375" i="64"/>
  <c r="I375" i="64"/>
  <c r="H375" i="64"/>
  <c r="G375" i="64"/>
  <c r="F375" i="64"/>
  <c r="E375" i="64"/>
  <c r="D375" i="64"/>
  <c r="C375" i="64"/>
  <c r="B375" i="64"/>
  <c r="A375" i="64"/>
  <c r="S374" i="64"/>
  <c r="R374" i="64"/>
  <c r="P374" i="64"/>
  <c r="U374" i="64" s="1"/>
  <c r="O374" i="64"/>
  <c r="W374" i="64" s="1"/>
  <c r="X374" i="64" s="1"/>
  <c r="Y374" i="64" s="1"/>
  <c r="Z374" i="64" s="1"/>
  <c r="N374" i="64"/>
  <c r="M374" i="64"/>
  <c r="L374" i="64"/>
  <c r="K374" i="64"/>
  <c r="J374" i="64"/>
  <c r="I374" i="64"/>
  <c r="H374" i="64"/>
  <c r="G374" i="64"/>
  <c r="F374" i="64"/>
  <c r="E374" i="64"/>
  <c r="D374" i="64"/>
  <c r="C374" i="64"/>
  <c r="B374" i="64"/>
  <c r="A374" i="64"/>
  <c r="S373" i="64"/>
  <c r="R373" i="64"/>
  <c r="P373" i="64"/>
  <c r="U373" i="64" s="1"/>
  <c r="O373" i="64"/>
  <c r="W373" i="64" s="1"/>
  <c r="X373" i="64" s="1"/>
  <c r="Y373" i="64" s="1"/>
  <c r="Z373" i="64" s="1"/>
  <c r="N373" i="64"/>
  <c r="M373" i="64"/>
  <c r="L373" i="64"/>
  <c r="K373" i="64"/>
  <c r="J373" i="64"/>
  <c r="I373" i="64"/>
  <c r="H373" i="64"/>
  <c r="G373" i="64"/>
  <c r="F373" i="64"/>
  <c r="E373" i="64"/>
  <c r="D373" i="64"/>
  <c r="C373" i="64"/>
  <c r="B373" i="64"/>
  <c r="A373" i="64"/>
  <c r="S372" i="64"/>
  <c r="R372" i="64"/>
  <c r="P372" i="64"/>
  <c r="U372" i="64" s="1"/>
  <c r="O372" i="64"/>
  <c r="W372" i="64" s="1"/>
  <c r="X372" i="64" s="1"/>
  <c r="Y372" i="64" s="1"/>
  <c r="Z372" i="64" s="1"/>
  <c r="N372" i="64"/>
  <c r="M372" i="64"/>
  <c r="L372" i="64"/>
  <c r="K372" i="64"/>
  <c r="J372" i="64"/>
  <c r="I372" i="64"/>
  <c r="H372" i="64"/>
  <c r="G372" i="64"/>
  <c r="F372" i="64"/>
  <c r="E372" i="64"/>
  <c r="D372" i="64"/>
  <c r="C372" i="64"/>
  <c r="B372" i="64"/>
  <c r="A372" i="64"/>
  <c r="M371" i="64"/>
  <c r="L371" i="64"/>
  <c r="K371" i="64"/>
  <c r="J371" i="64"/>
  <c r="I371" i="64"/>
  <c r="F371" i="64"/>
  <c r="E371" i="64"/>
  <c r="D371" i="64"/>
  <c r="C371" i="64"/>
  <c r="B371" i="64"/>
  <c r="A371" i="64"/>
  <c r="S370" i="64"/>
  <c r="R370" i="64"/>
  <c r="P370" i="64"/>
  <c r="U370" i="64" s="1"/>
  <c r="O370" i="64"/>
  <c r="W370" i="64" s="1"/>
  <c r="X370" i="64" s="1"/>
  <c r="Y370" i="64" s="1"/>
  <c r="Z370" i="64" s="1"/>
  <c r="N370" i="64"/>
  <c r="M370" i="64"/>
  <c r="L370" i="64"/>
  <c r="K370" i="64"/>
  <c r="J370" i="64"/>
  <c r="I370" i="64"/>
  <c r="H370" i="64"/>
  <c r="G370" i="64"/>
  <c r="F370" i="64"/>
  <c r="E370" i="64"/>
  <c r="D370" i="64"/>
  <c r="C370" i="64"/>
  <c r="B370" i="64"/>
  <c r="A370" i="64"/>
  <c r="S369" i="64"/>
  <c r="R369" i="64"/>
  <c r="P369" i="64"/>
  <c r="U369" i="64" s="1"/>
  <c r="O369" i="64"/>
  <c r="W369" i="64" s="1"/>
  <c r="X369" i="64" s="1"/>
  <c r="Y369" i="64" s="1"/>
  <c r="Z369" i="64" s="1"/>
  <c r="N369" i="64"/>
  <c r="M369" i="64"/>
  <c r="L369" i="64"/>
  <c r="K369" i="64"/>
  <c r="J369" i="64"/>
  <c r="I369" i="64"/>
  <c r="H369" i="64"/>
  <c r="G369" i="64"/>
  <c r="F369" i="64"/>
  <c r="E369" i="64"/>
  <c r="D369" i="64"/>
  <c r="C369" i="64"/>
  <c r="B369" i="64"/>
  <c r="A369" i="64"/>
  <c r="S368" i="64"/>
  <c r="R368" i="64"/>
  <c r="P368" i="64"/>
  <c r="T368" i="64" s="1"/>
  <c r="O368" i="64"/>
  <c r="W368" i="64" s="1"/>
  <c r="X368" i="64" s="1"/>
  <c r="Y368" i="64" s="1"/>
  <c r="Z368" i="64" s="1"/>
  <c r="N368" i="64"/>
  <c r="M368" i="64"/>
  <c r="L368" i="64"/>
  <c r="K368" i="64"/>
  <c r="J368" i="64"/>
  <c r="I368" i="64"/>
  <c r="H368" i="64"/>
  <c r="G368" i="64"/>
  <c r="F368" i="64"/>
  <c r="E368" i="64"/>
  <c r="D368" i="64"/>
  <c r="C368" i="64"/>
  <c r="B368" i="64"/>
  <c r="A368" i="64"/>
  <c r="S367" i="64"/>
  <c r="P367" i="64"/>
  <c r="T367" i="64" s="1"/>
  <c r="N367" i="64"/>
  <c r="M367" i="64"/>
  <c r="L367" i="64"/>
  <c r="K367" i="64"/>
  <c r="J367" i="64"/>
  <c r="I367" i="64"/>
  <c r="F367" i="64"/>
  <c r="E367" i="64"/>
  <c r="D367" i="64"/>
  <c r="C367" i="64"/>
  <c r="B367" i="64"/>
  <c r="A367" i="64"/>
  <c r="S366" i="64"/>
  <c r="R366" i="64"/>
  <c r="P366" i="64"/>
  <c r="T366" i="64" s="1"/>
  <c r="O366" i="64"/>
  <c r="W366" i="64" s="1"/>
  <c r="X366" i="64" s="1"/>
  <c r="Y366" i="64" s="1"/>
  <c r="Z366" i="64" s="1"/>
  <c r="N366" i="64"/>
  <c r="M366" i="64"/>
  <c r="L366" i="64"/>
  <c r="K366" i="64"/>
  <c r="J366" i="64"/>
  <c r="I366" i="64"/>
  <c r="H366" i="64"/>
  <c r="G366" i="64"/>
  <c r="F366" i="64"/>
  <c r="E366" i="64"/>
  <c r="D366" i="64"/>
  <c r="C366" i="64"/>
  <c r="B366" i="64"/>
  <c r="A366" i="64"/>
  <c r="S365" i="64"/>
  <c r="R365" i="64"/>
  <c r="P365" i="64"/>
  <c r="U365" i="64" s="1"/>
  <c r="O365" i="64"/>
  <c r="W365" i="64" s="1"/>
  <c r="X365" i="64" s="1"/>
  <c r="Y365" i="64" s="1"/>
  <c r="Z365" i="64" s="1"/>
  <c r="N365" i="64"/>
  <c r="M365" i="64"/>
  <c r="L365" i="64"/>
  <c r="K365" i="64"/>
  <c r="J365" i="64"/>
  <c r="I365" i="64"/>
  <c r="H365" i="64"/>
  <c r="G365" i="64"/>
  <c r="F365" i="64"/>
  <c r="E365" i="64"/>
  <c r="D365" i="64"/>
  <c r="C365" i="64"/>
  <c r="B365" i="64"/>
  <c r="A365" i="64"/>
  <c r="S364" i="64"/>
  <c r="R364" i="64"/>
  <c r="P364" i="64"/>
  <c r="U364" i="64" s="1"/>
  <c r="O364" i="64"/>
  <c r="W364" i="64" s="1"/>
  <c r="X364" i="64" s="1"/>
  <c r="Y364" i="64" s="1"/>
  <c r="Z364" i="64" s="1"/>
  <c r="N364" i="64"/>
  <c r="M364" i="64"/>
  <c r="L364" i="64"/>
  <c r="K364" i="64"/>
  <c r="J364" i="64"/>
  <c r="I364" i="64"/>
  <c r="H364" i="64"/>
  <c r="G364" i="64"/>
  <c r="F364" i="64"/>
  <c r="E364" i="64"/>
  <c r="D364" i="64"/>
  <c r="C364" i="64"/>
  <c r="B364" i="64"/>
  <c r="A364" i="64"/>
  <c r="S363" i="64"/>
  <c r="R363" i="64"/>
  <c r="P363" i="64"/>
  <c r="U363" i="64" s="1"/>
  <c r="O363" i="64"/>
  <c r="W363" i="64" s="1"/>
  <c r="X363" i="64" s="1"/>
  <c r="Y363" i="64" s="1"/>
  <c r="Z363" i="64" s="1"/>
  <c r="N363" i="64"/>
  <c r="M363" i="64"/>
  <c r="L363" i="64"/>
  <c r="K363" i="64"/>
  <c r="J363" i="64"/>
  <c r="I363" i="64"/>
  <c r="H363" i="64"/>
  <c r="G363" i="64"/>
  <c r="F363" i="64"/>
  <c r="E363" i="64"/>
  <c r="D363" i="64"/>
  <c r="C363" i="64"/>
  <c r="B363" i="64"/>
  <c r="A363" i="64"/>
  <c r="S362" i="64"/>
  <c r="R362" i="64"/>
  <c r="P362" i="64"/>
  <c r="U362" i="64" s="1"/>
  <c r="O362" i="64"/>
  <c r="W362" i="64" s="1"/>
  <c r="X362" i="64" s="1"/>
  <c r="Y362" i="64" s="1"/>
  <c r="Z362" i="64" s="1"/>
  <c r="N362" i="64"/>
  <c r="M362" i="64"/>
  <c r="L362" i="64"/>
  <c r="K362" i="64"/>
  <c r="J362" i="64"/>
  <c r="I362" i="64"/>
  <c r="H362" i="64"/>
  <c r="G362" i="64"/>
  <c r="F362" i="64"/>
  <c r="E362" i="64"/>
  <c r="D362" i="64"/>
  <c r="C362" i="64"/>
  <c r="B362" i="64"/>
  <c r="A362" i="64"/>
  <c r="S361" i="64"/>
  <c r="P361" i="64"/>
  <c r="T361" i="64" s="1"/>
  <c r="N361" i="64"/>
  <c r="M361" i="64"/>
  <c r="L361" i="64"/>
  <c r="K361" i="64"/>
  <c r="J361" i="64"/>
  <c r="I361" i="64"/>
  <c r="F361" i="64"/>
  <c r="E361" i="64"/>
  <c r="D361" i="64"/>
  <c r="C361" i="64"/>
  <c r="B361" i="64"/>
  <c r="A361" i="64"/>
  <c r="S360" i="64"/>
  <c r="R360" i="64"/>
  <c r="Q360" i="64"/>
  <c r="P360" i="64"/>
  <c r="U360" i="64" s="1"/>
  <c r="O360" i="64"/>
  <c r="W360" i="64" s="1"/>
  <c r="X360" i="64" s="1"/>
  <c r="Y360" i="64" s="1"/>
  <c r="Z360" i="64" s="1"/>
  <c r="N360" i="64"/>
  <c r="M360" i="64"/>
  <c r="L360" i="64"/>
  <c r="K360" i="64"/>
  <c r="J360" i="64"/>
  <c r="I360" i="64"/>
  <c r="H360" i="64"/>
  <c r="G360" i="64"/>
  <c r="F360" i="64"/>
  <c r="E360" i="64"/>
  <c r="D360" i="64"/>
  <c r="C360" i="64"/>
  <c r="B360" i="64"/>
  <c r="A360" i="64"/>
  <c r="S359" i="64"/>
  <c r="R359" i="64"/>
  <c r="Q359" i="64"/>
  <c r="P359" i="64"/>
  <c r="U359" i="64" s="1"/>
  <c r="O359" i="64"/>
  <c r="W359" i="64" s="1"/>
  <c r="X359" i="64" s="1"/>
  <c r="Y359" i="64" s="1"/>
  <c r="Z359" i="64" s="1"/>
  <c r="N359" i="64"/>
  <c r="M359" i="64"/>
  <c r="L359" i="64"/>
  <c r="K359" i="64"/>
  <c r="J359" i="64"/>
  <c r="I359" i="64"/>
  <c r="H359" i="64"/>
  <c r="G359" i="64"/>
  <c r="F359" i="64"/>
  <c r="E359" i="64"/>
  <c r="D359" i="64"/>
  <c r="C359" i="64"/>
  <c r="B359" i="64"/>
  <c r="A359" i="64"/>
  <c r="S358" i="64"/>
  <c r="R358" i="64"/>
  <c r="P358" i="64"/>
  <c r="U358" i="64" s="1"/>
  <c r="O358" i="64"/>
  <c r="W358" i="64" s="1"/>
  <c r="X358" i="64" s="1"/>
  <c r="Y358" i="64" s="1"/>
  <c r="Z358" i="64" s="1"/>
  <c r="N358" i="64"/>
  <c r="M358" i="64"/>
  <c r="L358" i="64"/>
  <c r="K358" i="64"/>
  <c r="J358" i="64"/>
  <c r="I358" i="64"/>
  <c r="H358" i="64"/>
  <c r="G358" i="64"/>
  <c r="F358" i="64"/>
  <c r="E358" i="64"/>
  <c r="D358" i="64"/>
  <c r="C358" i="64"/>
  <c r="B358" i="64"/>
  <c r="A358" i="64"/>
  <c r="S357" i="64"/>
  <c r="R357" i="64"/>
  <c r="Q357" i="64"/>
  <c r="P357" i="64"/>
  <c r="U357" i="64" s="1"/>
  <c r="O357" i="64"/>
  <c r="W357" i="64" s="1"/>
  <c r="X357" i="64" s="1"/>
  <c r="Y357" i="64" s="1"/>
  <c r="Z357" i="64" s="1"/>
  <c r="N357" i="64"/>
  <c r="M357" i="64"/>
  <c r="L357" i="64"/>
  <c r="K357" i="64"/>
  <c r="J357" i="64"/>
  <c r="I357" i="64"/>
  <c r="H357" i="64"/>
  <c r="G357" i="64"/>
  <c r="F357" i="64"/>
  <c r="E357" i="64"/>
  <c r="D357" i="64"/>
  <c r="C357" i="64"/>
  <c r="B357" i="64"/>
  <c r="A357" i="64"/>
  <c r="S356" i="64"/>
  <c r="R356" i="64"/>
  <c r="P356" i="64"/>
  <c r="U356" i="64" s="1"/>
  <c r="O356" i="64"/>
  <c r="W356" i="64" s="1"/>
  <c r="X356" i="64" s="1"/>
  <c r="Y356" i="64" s="1"/>
  <c r="Z356" i="64" s="1"/>
  <c r="N356" i="64"/>
  <c r="M356" i="64"/>
  <c r="L356" i="64"/>
  <c r="K356" i="64"/>
  <c r="J356" i="64"/>
  <c r="I356" i="64"/>
  <c r="H356" i="64"/>
  <c r="G356" i="64"/>
  <c r="F356" i="64"/>
  <c r="E356" i="64"/>
  <c r="D356" i="64"/>
  <c r="C356" i="64"/>
  <c r="B356" i="64"/>
  <c r="A356" i="64"/>
  <c r="S355" i="64"/>
  <c r="P355" i="64"/>
  <c r="T355" i="64" s="1"/>
  <c r="N355" i="64"/>
  <c r="M355" i="64"/>
  <c r="L355" i="64"/>
  <c r="K355" i="64"/>
  <c r="J355" i="64"/>
  <c r="I355" i="64"/>
  <c r="F355" i="64"/>
  <c r="E355" i="64"/>
  <c r="D355" i="64"/>
  <c r="C355" i="64"/>
  <c r="B355" i="64"/>
  <c r="A355" i="64"/>
  <c r="S354" i="64"/>
  <c r="R354" i="64"/>
  <c r="P354" i="64"/>
  <c r="U354" i="64" s="1"/>
  <c r="O354" i="64"/>
  <c r="W354" i="64" s="1"/>
  <c r="X354" i="64" s="1"/>
  <c r="Y354" i="64" s="1"/>
  <c r="Z354" i="64" s="1"/>
  <c r="N354" i="64"/>
  <c r="M354" i="64"/>
  <c r="L354" i="64"/>
  <c r="K354" i="64"/>
  <c r="J354" i="64"/>
  <c r="I354" i="64"/>
  <c r="H354" i="64"/>
  <c r="G354" i="64"/>
  <c r="F354" i="64"/>
  <c r="E354" i="64"/>
  <c r="D354" i="64"/>
  <c r="C354" i="64"/>
  <c r="B354" i="64"/>
  <c r="A354" i="64"/>
  <c r="S353" i="64"/>
  <c r="R353" i="64"/>
  <c r="P353" i="64"/>
  <c r="U353" i="64" s="1"/>
  <c r="O353" i="64"/>
  <c r="W353" i="64" s="1"/>
  <c r="X353" i="64" s="1"/>
  <c r="Y353" i="64" s="1"/>
  <c r="Z353" i="64" s="1"/>
  <c r="N353" i="64"/>
  <c r="M353" i="64"/>
  <c r="L353" i="64"/>
  <c r="K353" i="64"/>
  <c r="J353" i="64"/>
  <c r="I353" i="64"/>
  <c r="H353" i="64"/>
  <c r="G353" i="64"/>
  <c r="F353" i="64"/>
  <c r="E353" i="64"/>
  <c r="D353" i="64"/>
  <c r="C353" i="64"/>
  <c r="B353" i="64"/>
  <c r="A353" i="64"/>
  <c r="S352" i="64"/>
  <c r="R352" i="64"/>
  <c r="P352" i="64"/>
  <c r="U352" i="64" s="1"/>
  <c r="O352" i="64"/>
  <c r="W352" i="64" s="1"/>
  <c r="X352" i="64" s="1"/>
  <c r="Y352" i="64" s="1"/>
  <c r="Z352" i="64" s="1"/>
  <c r="N352" i="64"/>
  <c r="M352" i="64"/>
  <c r="L352" i="64"/>
  <c r="K352" i="64"/>
  <c r="J352" i="64"/>
  <c r="I352" i="64"/>
  <c r="H352" i="64"/>
  <c r="G352" i="64"/>
  <c r="F352" i="64"/>
  <c r="E352" i="64"/>
  <c r="D352" i="64"/>
  <c r="C352" i="64"/>
  <c r="B352" i="64"/>
  <c r="A352" i="64"/>
  <c r="S351" i="64"/>
  <c r="R351" i="64"/>
  <c r="P351" i="64"/>
  <c r="U351" i="64" s="1"/>
  <c r="O351" i="64"/>
  <c r="W351" i="64" s="1"/>
  <c r="X351" i="64" s="1"/>
  <c r="Y351" i="64" s="1"/>
  <c r="Z351" i="64" s="1"/>
  <c r="N351" i="64"/>
  <c r="M351" i="64"/>
  <c r="L351" i="64"/>
  <c r="K351" i="64"/>
  <c r="J351" i="64"/>
  <c r="I351" i="64"/>
  <c r="H351" i="64"/>
  <c r="G351" i="64"/>
  <c r="F351" i="64"/>
  <c r="E351" i="64"/>
  <c r="D351" i="64"/>
  <c r="C351" i="64"/>
  <c r="B351" i="64"/>
  <c r="A351" i="64"/>
  <c r="S350" i="64"/>
  <c r="R350" i="64"/>
  <c r="P350" i="64"/>
  <c r="U350" i="64" s="1"/>
  <c r="O350" i="64"/>
  <c r="W350" i="64" s="1"/>
  <c r="X350" i="64" s="1"/>
  <c r="Y350" i="64" s="1"/>
  <c r="Z350" i="64" s="1"/>
  <c r="N350" i="64"/>
  <c r="M350" i="64"/>
  <c r="L350" i="64"/>
  <c r="K350" i="64"/>
  <c r="J350" i="64"/>
  <c r="I350" i="64"/>
  <c r="H350" i="64"/>
  <c r="G350" i="64"/>
  <c r="F350" i="64"/>
  <c r="E350" i="64"/>
  <c r="D350" i="64"/>
  <c r="C350" i="64"/>
  <c r="B350" i="64"/>
  <c r="A350" i="64"/>
  <c r="S349" i="64"/>
  <c r="R349" i="64"/>
  <c r="P349" i="64"/>
  <c r="U349" i="64" s="1"/>
  <c r="O349" i="64"/>
  <c r="W349" i="64" s="1"/>
  <c r="X349" i="64" s="1"/>
  <c r="Y349" i="64" s="1"/>
  <c r="Z349" i="64" s="1"/>
  <c r="N349" i="64"/>
  <c r="M349" i="64"/>
  <c r="L349" i="64"/>
  <c r="K349" i="64"/>
  <c r="J349" i="64"/>
  <c r="I349" i="64"/>
  <c r="H349" i="64"/>
  <c r="G349" i="64"/>
  <c r="F349" i="64"/>
  <c r="E349" i="64"/>
  <c r="D349" i="64"/>
  <c r="C349" i="64"/>
  <c r="B349" i="64"/>
  <c r="A349" i="64"/>
  <c r="S348" i="64"/>
  <c r="P348" i="64"/>
  <c r="T348" i="64" s="1"/>
  <c r="N348" i="64"/>
  <c r="M348" i="64"/>
  <c r="L348" i="64"/>
  <c r="K348" i="64"/>
  <c r="J348" i="64"/>
  <c r="I348" i="64"/>
  <c r="F348" i="64"/>
  <c r="E348" i="64"/>
  <c r="D348" i="64"/>
  <c r="C348" i="64"/>
  <c r="B348" i="64"/>
  <c r="A348" i="64"/>
  <c r="S347" i="64"/>
  <c r="R347" i="64"/>
  <c r="Q347" i="64"/>
  <c r="P347" i="64"/>
  <c r="U347" i="64" s="1"/>
  <c r="O347" i="64"/>
  <c r="W347" i="64" s="1"/>
  <c r="X347" i="64" s="1"/>
  <c r="Y347" i="64" s="1"/>
  <c r="Z347" i="64" s="1"/>
  <c r="N347" i="64"/>
  <c r="M347" i="64"/>
  <c r="L347" i="64"/>
  <c r="K347" i="64"/>
  <c r="J347" i="64"/>
  <c r="I347" i="64"/>
  <c r="H347" i="64"/>
  <c r="G347" i="64"/>
  <c r="F347" i="64"/>
  <c r="E347" i="64"/>
  <c r="D347" i="64"/>
  <c r="C347" i="64"/>
  <c r="B347" i="64"/>
  <c r="A347" i="64"/>
  <c r="S346" i="64"/>
  <c r="R346" i="64"/>
  <c r="P346" i="64"/>
  <c r="U346" i="64" s="1"/>
  <c r="O346" i="64"/>
  <c r="W346" i="64" s="1"/>
  <c r="X346" i="64" s="1"/>
  <c r="Y346" i="64" s="1"/>
  <c r="Z346" i="64" s="1"/>
  <c r="N346" i="64"/>
  <c r="M346" i="64"/>
  <c r="L346" i="64"/>
  <c r="K346" i="64"/>
  <c r="J346" i="64"/>
  <c r="I346" i="64"/>
  <c r="H346" i="64"/>
  <c r="G346" i="64"/>
  <c r="F346" i="64"/>
  <c r="E346" i="64"/>
  <c r="D346" i="64"/>
  <c r="C346" i="64"/>
  <c r="B346" i="64"/>
  <c r="A346" i="64"/>
  <c r="S345" i="64"/>
  <c r="R345" i="64"/>
  <c r="P345" i="64"/>
  <c r="U345" i="64" s="1"/>
  <c r="O345" i="64"/>
  <c r="W345" i="64" s="1"/>
  <c r="X345" i="64" s="1"/>
  <c r="Y345" i="64" s="1"/>
  <c r="Z345" i="64" s="1"/>
  <c r="N345" i="64"/>
  <c r="M345" i="64"/>
  <c r="L345" i="64"/>
  <c r="K345" i="64"/>
  <c r="J345" i="64"/>
  <c r="I345" i="64"/>
  <c r="H345" i="64"/>
  <c r="G345" i="64"/>
  <c r="F345" i="64"/>
  <c r="E345" i="64"/>
  <c r="D345" i="64"/>
  <c r="C345" i="64"/>
  <c r="B345" i="64"/>
  <c r="A345" i="64"/>
  <c r="S344" i="64"/>
  <c r="R344" i="64"/>
  <c r="P344" i="64"/>
  <c r="U344" i="64" s="1"/>
  <c r="O344" i="64"/>
  <c r="W344" i="64" s="1"/>
  <c r="X344" i="64" s="1"/>
  <c r="Y344" i="64" s="1"/>
  <c r="Z344" i="64" s="1"/>
  <c r="N344" i="64"/>
  <c r="M344" i="64"/>
  <c r="L344" i="64"/>
  <c r="K344" i="64"/>
  <c r="J344" i="64"/>
  <c r="I344" i="64"/>
  <c r="H344" i="64"/>
  <c r="G344" i="64"/>
  <c r="F344" i="64"/>
  <c r="E344" i="64"/>
  <c r="D344" i="64"/>
  <c r="C344" i="64"/>
  <c r="B344" i="64"/>
  <c r="A344" i="64"/>
  <c r="S343" i="64"/>
  <c r="P343" i="64"/>
  <c r="U343" i="64" s="1"/>
  <c r="N343" i="64"/>
  <c r="M343" i="64"/>
  <c r="L343" i="64"/>
  <c r="K343" i="64"/>
  <c r="J343" i="64"/>
  <c r="I343" i="64"/>
  <c r="F343" i="64"/>
  <c r="E343" i="64"/>
  <c r="D343" i="64"/>
  <c r="C343" i="64"/>
  <c r="B343" i="64"/>
  <c r="A343" i="64"/>
  <c r="S342" i="64"/>
  <c r="R342" i="64"/>
  <c r="P342" i="64"/>
  <c r="U342" i="64" s="1"/>
  <c r="O342" i="64"/>
  <c r="W342" i="64" s="1"/>
  <c r="X342" i="64" s="1"/>
  <c r="Y342" i="64" s="1"/>
  <c r="Z342" i="64" s="1"/>
  <c r="N342" i="64"/>
  <c r="M342" i="64"/>
  <c r="L342" i="64"/>
  <c r="K342" i="64"/>
  <c r="J342" i="64"/>
  <c r="I342" i="64"/>
  <c r="H342" i="64"/>
  <c r="G342" i="64"/>
  <c r="F342" i="64"/>
  <c r="E342" i="64"/>
  <c r="D342" i="64"/>
  <c r="C342" i="64"/>
  <c r="B342" i="64"/>
  <c r="A342" i="64"/>
  <c r="S341" i="64"/>
  <c r="R341" i="64"/>
  <c r="P341" i="64"/>
  <c r="T341" i="64" s="1"/>
  <c r="O341" i="64"/>
  <c r="W341" i="64" s="1"/>
  <c r="X341" i="64" s="1"/>
  <c r="Y341" i="64" s="1"/>
  <c r="Z341" i="64" s="1"/>
  <c r="N341" i="64"/>
  <c r="M341" i="64"/>
  <c r="L341" i="64"/>
  <c r="K341" i="64"/>
  <c r="J341" i="64"/>
  <c r="I341" i="64"/>
  <c r="H341" i="64"/>
  <c r="G341" i="64"/>
  <c r="F341" i="64"/>
  <c r="E341" i="64"/>
  <c r="D341" i="64"/>
  <c r="C341" i="64"/>
  <c r="B341" i="64"/>
  <c r="A341" i="64"/>
  <c r="S340" i="64"/>
  <c r="R340" i="64"/>
  <c r="Q340" i="64"/>
  <c r="P340" i="64"/>
  <c r="U340" i="64" s="1"/>
  <c r="O340" i="64"/>
  <c r="W340" i="64" s="1"/>
  <c r="X340" i="64" s="1"/>
  <c r="Y340" i="64" s="1"/>
  <c r="Z340" i="64" s="1"/>
  <c r="N340" i="64"/>
  <c r="M340" i="64"/>
  <c r="L340" i="64"/>
  <c r="K340" i="64"/>
  <c r="J340" i="64"/>
  <c r="I340" i="64"/>
  <c r="H340" i="64"/>
  <c r="G340" i="64"/>
  <c r="F340" i="64"/>
  <c r="E340" i="64"/>
  <c r="D340" i="64"/>
  <c r="C340" i="64"/>
  <c r="B340" i="64"/>
  <c r="A340" i="64"/>
  <c r="S339" i="64"/>
  <c r="R339" i="64"/>
  <c r="Q339" i="64"/>
  <c r="P339" i="64"/>
  <c r="U339" i="64" s="1"/>
  <c r="O339" i="64"/>
  <c r="W339" i="64" s="1"/>
  <c r="X339" i="64" s="1"/>
  <c r="Y339" i="64" s="1"/>
  <c r="Z339" i="64" s="1"/>
  <c r="N339" i="64"/>
  <c r="M339" i="64"/>
  <c r="L339" i="64"/>
  <c r="K339" i="64"/>
  <c r="J339" i="64"/>
  <c r="I339" i="64"/>
  <c r="H339" i="64"/>
  <c r="G339" i="64"/>
  <c r="F339" i="64"/>
  <c r="E339" i="64"/>
  <c r="D339" i="64"/>
  <c r="C339" i="64"/>
  <c r="B339" i="64"/>
  <c r="A339" i="64"/>
  <c r="S338" i="64"/>
  <c r="R338" i="64"/>
  <c r="P338" i="64"/>
  <c r="T338" i="64" s="1"/>
  <c r="O338" i="64"/>
  <c r="W338" i="64" s="1"/>
  <c r="X338" i="64" s="1"/>
  <c r="Y338" i="64" s="1"/>
  <c r="Z338" i="64" s="1"/>
  <c r="N338" i="64"/>
  <c r="M338" i="64"/>
  <c r="L338" i="64"/>
  <c r="K338" i="64"/>
  <c r="J338" i="64"/>
  <c r="I338" i="64"/>
  <c r="H338" i="64"/>
  <c r="G338" i="64"/>
  <c r="F338" i="64"/>
  <c r="E338" i="64"/>
  <c r="D338" i="64"/>
  <c r="C338" i="64"/>
  <c r="B338" i="64"/>
  <c r="A338" i="64"/>
  <c r="M337" i="64"/>
  <c r="L337" i="64"/>
  <c r="K337" i="64"/>
  <c r="J337" i="64"/>
  <c r="I337" i="64"/>
  <c r="F337" i="64"/>
  <c r="E337" i="64"/>
  <c r="D337" i="64"/>
  <c r="C337" i="64"/>
  <c r="B337" i="64"/>
  <c r="A337" i="64"/>
  <c r="S336" i="64"/>
  <c r="R336" i="64"/>
  <c r="Q336" i="64"/>
  <c r="P336" i="64"/>
  <c r="U336" i="64" s="1"/>
  <c r="O336" i="64"/>
  <c r="W336" i="64" s="1"/>
  <c r="X336" i="64" s="1"/>
  <c r="Y336" i="64" s="1"/>
  <c r="Z336" i="64" s="1"/>
  <c r="N336" i="64"/>
  <c r="M336" i="64"/>
  <c r="L336" i="64"/>
  <c r="K336" i="64"/>
  <c r="J336" i="64"/>
  <c r="I336" i="64"/>
  <c r="H336" i="64"/>
  <c r="G336" i="64"/>
  <c r="F336" i="64"/>
  <c r="E336" i="64"/>
  <c r="D336" i="64"/>
  <c r="C336" i="64"/>
  <c r="B336" i="64"/>
  <c r="A336" i="64"/>
  <c r="S335" i="64"/>
  <c r="R335" i="64"/>
  <c r="Q335" i="64"/>
  <c r="P335" i="64"/>
  <c r="U335" i="64" s="1"/>
  <c r="O335" i="64"/>
  <c r="W335" i="64" s="1"/>
  <c r="X335" i="64" s="1"/>
  <c r="Y335" i="64" s="1"/>
  <c r="Z335" i="64" s="1"/>
  <c r="N335" i="64"/>
  <c r="M335" i="64"/>
  <c r="L335" i="64"/>
  <c r="K335" i="64"/>
  <c r="J335" i="64"/>
  <c r="I335" i="64"/>
  <c r="H335" i="64"/>
  <c r="G335" i="64"/>
  <c r="F335" i="64"/>
  <c r="E335" i="64"/>
  <c r="D335" i="64"/>
  <c r="C335" i="64"/>
  <c r="B335" i="64"/>
  <c r="A335" i="64"/>
  <c r="S334" i="64"/>
  <c r="R334" i="64"/>
  <c r="P334" i="64"/>
  <c r="U334" i="64" s="1"/>
  <c r="O334" i="64"/>
  <c r="W334" i="64" s="1"/>
  <c r="X334" i="64" s="1"/>
  <c r="Y334" i="64" s="1"/>
  <c r="Z334" i="64" s="1"/>
  <c r="N334" i="64"/>
  <c r="M334" i="64"/>
  <c r="L334" i="64"/>
  <c r="K334" i="64"/>
  <c r="J334" i="64"/>
  <c r="I334" i="64"/>
  <c r="H334" i="64"/>
  <c r="G334" i="64"/>
  <c r="F334" i="64"/>
  <c r="E334" i="64"/>
  <c r="D334" i="64"/>
  <c r="C334" i="64"/>
  <c r="B334" i="64"/>
  <c r="A334" i="64"/>
  <c r="S333" i="64"/>
  <c r="P333" i="64"/>
  <c r="U333" i="64" s="1"/>
  <c r="N333" i="64"/>
  <c r="M333" i="64"/>
  <c r="L333" i="64"/>
  <c r="K333" i="64"/>
  <c r="J333" i="64"/>
  <c r="I333" i="64"/>
  <c r="F333" i="64"/>
  <c r="E333" i="64"/>
  <c r="D333" i="64"/>
  <c r="C333" i="64"/>
  <c r="B333" i="64"/>
  <c r="A333" i="64"/>
  <c r="S332" i="64"/>
  <c r="R332" i="64"/>
  <c r="P332" i="64"/>
  <c r="U332" i="64" s="1"/>
  <c r="O332" i="64"/>
  <c r="W332" i="64" s="1"/>
  <c r="X332" i="64" s="1"/>
  <c r="Y332" i="64" s="1"/>
  <c r="Z332" i="64" s="1"/>
  <c r="N332" i="64"/>
  <c r="M332" i="64"/>
  <c r="L332" i="64"/>
  <c r="K332" i="64"/>
  <c r="J332" i="64"/>
  <c r="I332" i="64"/>
  <c r="H332" i="64"/>
  <c r="G332" i="64"/>
  <c r="F332" i="64"/>
  <c r="E332" i="64"/>
  <c r="D332" i="64"/>
  <c r="C332" i="64"/>
  <c r="B332" i="64"/>
  <c r="A332" i="64"/>
  <c r="S331" i="64"/>
  <c r="R331" i="64"/>
  <c r="P331" i="64"/>
  <c r="T331" i="64" s="1"/>
  <c r="O331" i="64"/>
  <c r="W331" i="64" s="1"/>
  <c r="X331" i="64" s="1"/>
  <c r="Y331" i="64" s="1"/>
  <c r="Z331" i="64" s="1"/>
  <c r="N331" i="64"/>
  <c r="M331" i="64"/>
  <c r="L331" i="64"/>
  <c r="K331" i="64"/>
  <c r="J331" i="64"/>
  <c r="I331" i="64"/>
  <c r="H331" i="64"/>
  <c r="G331" i="64"/>
  <c r="F331" i="64"/>
  <c r="E331" i="64"/>
  <c r="D331" i="64"/>
  <c r="C331" i="64"/>
  <c r="B331" i="64"/>
  <c r="A331" i="64"/>
  <c r="S330" i="64"/>
  <c r="R330" i="64"/>
  <c r="Q330" i="64"/>
  <c r="P330" i="64"/>
  <c r="U330" i="64" s="1"/>
  <c r="O330" i="64"/>
  <c r="W330" i="64" s="1"/>
  <c r="X330" i="64" s="1"/>
  <c r="Y330" i="64" s="1"/>
  <c r="Z330" i="64" s="1"/>
  <c r="N330" i="64"/>
  <c r="M330" i="64"/>
  <c r="L330" i="64"/>
  <c r="K330" i="64"/>
  <c r="J330" i="64"/>
  <c r="I330" i="64"/>
  <c r="H330" i="64"/>
  <c r="G330" i="64"/>
  <c r="F330" i="64"/>
  <c r="E330" i="64"/>
  <c r="D330" i="64"/>
  <c r="C330" i="64"/>
  <c r="B330" i="64"/>
  <c r="A330" i="64"/>
  <c r="S329" i="64"/>
  <c r="P329" i="64"/>
  <c r="T329" i="64" s="1"/>
  <c r="N329" i="64"/>
  <c r="M329" i="64"/>
  <c r="L329" i="64"/>
  <c r="K329" i="64"/>
  <c r="J329" i="64"/>
  <c r="I329" i="64"/>
  <c r="F329" i="64"/>
  <c r="E329" i="64"/>
  <c r="D329" i="64"/>
  <c r="C329" i="64"/>
  <c r="B329" i="64"/>
  <c r="A329" i="64"/>
  <c r="S328" i="64"/>
  <c r="R328" i="64"/>
  <c r="Q328" i="64"/>
  <c r="P328" i="64"/>
  <c r="U328" i="64" s="1"/>
  <c r="O328" i="64"/>
  <c r="W328" i="64" s="1"/>
  <c r="X328" i="64" s="1"/>
  <c r="Y328" i="64" s="1"/>
  <c r="Z328" i="64" s="1"/>
  <c r="N328" i="64"/>
  <c r="M328" i="64"/>
  <c r="L328" i="64"/>
  <c r="K328" i="64"/>
  <c r="J328" i="64"/>
  <c r="I328" i="64"/>
  <c r="H328" i="64"/>
  <c r="G328" i="64"/>
  <c r="F328" i="64"/>
  <c r="E328" i="64"/>
  <c r="D328" i="64"/>
  <c r="C328" i="64"/>
  <c r="B328" i="64"/>
  <c r="A328" i="64"/>
  <c r="S327" i="64"/>
  <c r="R327" i="64"/>
  <c r="Q327" i="64"/>
  <c r="P327" i="64"/>
  <c r="T327" i="64" s="1"/>
  <c r="O327" i="64"/>
  <c r="W327" i="64" s="1"/>
  <c r="X327" i="64" s="1"/>
  <c r="Y327" i="64" s="1"/>
  <c r="Z327" i="64" s="1"/>
  <c r="N327" i="64"/>
  <c r="M327" i="64"/>
  <c r="L327" i="64"/>
  <c r="K327" i="64"/>
  <c r="J327" i="64"/>
  <c r="I327" i="64"/>
  <c r="H327" i="64"/>
  <c r="G327" i="64"/>
  <c r="F327" i="64"/>
  <c r="E327" i="64"/>
  <c r="D327" i="64"/>
  <c r="C327" i="64"/>
  <c r="B327" i="64"/>
  <c r="A327" i="64"/>
  <c r="S326" i="64"/>
  <c r="R326" i="64"/>
  <c r="Q326" i="64"/>
  <c r="P326" i="64"/>
  <c r="U326" i="64" s="1"/>
  <c r="O326" i="64"/>
  <c r="W326" i="64" s="1"/>
  <c r="X326" i="64" s="1"/>
  <c r="Y326" i="64" s="1"/>
  <c r="Z326" i="64" s="1"/>
  <c r="N326" i="64"/>
  <c r="M326" i="64"/>
  <c r="L326" i="64"/>
  <c r="K326" i="64"/>
  <c r="J326" i="64"/>
  <c r="I326" i="64"/>
  <c r="H326" i="64"/>
  <c r="G326" i="64"/>
  <c r="F326" i="64"/>
  <c r="E326" i="64"/>
  <c r="D326" i="64"/>
  <c r="C326" i="64"/>
  <c r="B326" i="64"/>
  <c r="A326" i="64"/>
  <c r="S325" i="64"/>
  <c r="R325" i="64"/>
  <c r="Q325" i="64"/>
  <c r="P325" i="64"/>
  <c r="U325" i="64" s="1"/>
  <c r="O325" i="64"/>
  <c r="W325" i="64" s="1"/>
  <c r="X325" i="64" s="1"/>
  <c r="Y325" i="64" s="1"/>
  <c r="Z325" i="64" s="1"/>
  <c r="N325" i="64"/>
  <c r="M325" i="64"/>
  <c r="L325" i="64"/>
  <c r="K325" i="64"/>
  <c r="J325" i="64"/>
  <c r="I325" i="64"/>
  <c r="H325" i="64"/>
  <c r="G325" i="64"/>
  <c r="F325" i="64"/>
  <c r="E325" i="64"/>
  <c r="D325" i="64"/>
  <c r="C325" i="64"/>
  <c r="B325" i="64"/>
  <c r="A325" i="64"/>
  <c r="S324" i="64"/>
  <c r="P324" i="64"/>
  <c r="U324" i="64" s="1"/>
  <c r="N324" i="64"/>
  <c r="M324" i="64"/>
  <c r="L324" i="64"/>
  <c r="K324" i="64"/>
  <c r="J324" i="64"/>
  <c r="I324" i="64"/>
  <c r="F324" i="64"/>
  <c r="E324" i="64"/>
  <c r="D324" i="64"/>
  <c r="C324" i="64"/>
  <c r="B324" i="64"/>
  <c r="A324" i="64"/>
  <c r="S323" i="64"/>
  <c r="R323" i="64"/>
  <c r="P323" i="64"/>
  <c r="U323" i="64" s="1"/>
  <c r="O323" i="64"/>
  <c r="W323" i="64" s="1"/>
  <c r="X323" i="64" s="1"/>
  <c r="Y323" i="64" s="1"/>
  <c r="Z323" i="64" s="1"/>
  <c r="N323" i="64"/>
  <c r="M323" i="64"/>
  <c r="L323" i="64"/>
  <c r="K323" i="64"/>
  <c r="J323" i="64"/>
  <c r="I323" i="64"/>
  <c r="H323" i="64"/>
  <c r="G323" i="64"/>
  <c r="F323" i="64"/>
  <c r="E323" i="64"/>
  <c r="D323" i="64"/>
  <c r="C323" i="64"/>
  <c r="B323" i="64"/>
  <c r="A323" i="64"/>
  <c r="S322" i="64"/>
  <c r="R322" i="64"/>
  <c r="P322" i="64"/>
  <c r="T322" i="64" s="1"/>
  <c r="O322" i="64"/>
  <c r="W322" i="64" s="1"/>
  <c r="X322" i="64" s="1"/>
  <c r="Y322" i="64" s="1"/>
  <c r="Z322" i="64" s="1"/>
  <c r="N322" i="64"/>
  <c r="M322" i="64"/>
  <c r="L322" i="64"/>
  <c r="K322" i="64"/>
  <c r="J322" i="64"/>
  <c r="I322" i="64"/>
  <c r="H322" i="64"/>
  <c r="G322" i="64"/>
  <c r="F322" i="64"/>
  <c r="E322" i="64"/>
  <c r="D322" i="64"/>
  <c r="C322" i="64"/>
  <c r="B322" i="64"/>
  <c r="A322" i="64"/>
  <c r="S321" i="64"/>
  <c r="R321" i="64"/>
  <c r="P321" i="64"/>
  <c r="U321" i="64" s="1"/>
  <c r="O321" i="64"/>
  <c r="W321" i="64" s="1"/>
  <c r="X321" i="64" s="1"/>
  <c r="Y321" i="64" s="1"/>
  <c r="Z321" i="64" s="1"/>
  <c r="N321" i="64"/>
  <c r="M321" i="64"/>
  <c r="L321" i="64"/>
  <c r="K321" i="64"/>
  <c r="J321" i="64"/>
  <c r="I321" i="64"/>
  <c r="H321" i="64"/>
  <c r="G321" i="64"/>
  <c r="F321" i="64"/>
  <c r="E321" i="64"/>
  <c r="D321" i="64"/>
  <c r="C321" i="64"/>
  <c r="B321" i="64"/>
  <c r="A321" i="64"/>
  <c r="S320" i="64"/>
  <c r="P320" i="64"/>
  <c r="U320" i="64" s="1"/>
  <c r="N320" i="64"/>
  <c r="M320" i="64"/>
  <c r="L320" i="64"/>
  <c r="K320" i="64"/>
  <c r="J320" i="64"/>
  <c r="I320" i="64"/>
  <c r="F320" i="64"/>
  <c r="E320" i="64"/>
  <c r="D320" i="64"/>
  <c r="C320" i="64"/>
  <c r="B320" i="64"/>
  <c r="A320" i="64"/>
  <c r="S319" i="64"/>
  <c r="R319" i="64"/>
  <c r="P319" i="64"/>
  <c r="U319" i="64" s="1"/>
  <c r="O319" i="64"/>
  <c r="W319" i="64" s="1"/>
  <c r="X319" i="64" s="1"/>
  <c r="Y319" i="64" s="1"/>
  <c r="Z319" i="64" s="1"/>
  <c r="N319" i="64"/>
  <c r="M319" i="64"/>
  <c r="L319" i="64"/>
  <c r="K319" i="64"/>
  <c r="J319" i="64"/>
  <c r="I319" i="64"/>
  <c r="H319" i="64"/>
  <c r="G319" i="64"/>
  <c r="F319" i="64"/>
  <c r="E319" i="64"/>
  <c r="D319" i="64"/>
  <c r="C319" i="64"/>
  <c r="B319" i="64"/>
  <c r="A319" i="64"/>
  <c r="S318" i="64"/>
  <c r="R318" i="64"/>
  <c r="Q318" i="64"/>
  <c r="P318" i="64"/>
  <c r="U318" i="64" s="1"/>
  <c r="O318" i="64"/>
  <c r="W318" i="64" s="1"/>
  <c r="X318" i="64" s="1"/>
  <c r="Y318" i="64" s="1"/>
  <c r="Z318" i="64" s="1"/>
  <c r="N318" i="64"/>
  <c r="M318" i="64"/>
  <c r="L318" i="64"/>
  <c r="K318" i="64"/>
  <c r="J318" i="64"/>
  <c r="I318" i="64"/>
  <c r="H318" i="64"/>
  <c r="G318" i="64"/>
  <c r="F318" i="64"/>
  <c r="E318" i="64"/>
  <c r="D318" i="64"/>
  <c r="C318" i="64"/>
  <c r="B318" i="64"/>
  <c r="A318" i="64"/>
  <c r="S317" i="64"/>
  <c r="R317" i="64"/>
  <c r="Q317" i="64"/>
  <c r="P317" i="64"/>
  <c r="U317" i="64" s="1"/>
  <c r="O317" i="64"/>
  <c r="W317" i="64" s="1"/>
  <c r="X317" i="64" s="1"/>
  <c r="Y317" i="64" s="1"/>
  <c r="Z317" i="64" s="1"/>
  <c r="N317" i="64"/>
  <c r="M317" i="64"/>
  <c r="L317" i="64"/>
  <c r="K317" i="64"/>
  <c r="J317" i="64"/>
  <c r="I317" i="64"/>
  <c r="H317" i="64"/>
  <c r="G317" i="64"/>
  <c r="F317" i="64"/>
  <c r="E317" i="64"/>
  <c r="D317" i="64"/>
  <c r="C317" i="64"/>
  <c r="B317" i="64"/>
  <c r="A317" i="64"/>
  <c r="M316" i="64"/>
  <c r="L316" i="64"/>
  <c r="K316" i="64"/>
  <c r="J316" i="64"/>
  <c r="I316" i="64"/>
  <c r="F316" i="64"/>
  <c r="E316" i="64"/>
  <c r="D316" i="64"/>
  <c r="C316" i="64"/>
  <c r="B316" i="64"/>
  <c r="A316" i="64"/>
  <c r="S315" i="64"/>
  <c r="R315" i="64"/>
  <c r="P315" i="64"/>
  <c r="U315" i="64" s="1"/>
  <c r="O315" i="64"/>
  <c r="W315" i="64" s="1"/>
  <c r="X315" i="64" s="1"/>
  <c r="Y315" i="64" s="1"/>
  <c r="Z315" i="64" s="1"/>
  <c r="N315" i="64"/>
  <c r="M315" i="64"/>
  <c r="L315" i="64"/>
  <c r="K315" i="64"/>
  <c r="J315" i="64"/>
  <c r="I315" i="64"/>
  <c r="H315" i="64"/>
  <c r="G315" i="64"/>
  <c r="F315" i="64"/>
  <c r="E315" i="64"/>
  <c r="D315" i="64"/>
  <c r="C315" i="64"/>
  <c r="B315" i="64"/>
  <c r="A315" i="64"/>
  <c r="S314" i="64"/>
  <c r="R314" i="64"/>
  <c r="P314" i="64"/>
  <c r="U314" i="64" s="1"/>
  <c r="O314" i="64"/>
  <c r="W314" i="64" s="1"/>
  <c r="X314" i="64" s="1"/>
  <c r="Y314" i="64" s="1"/>
  <c r="Z314" i="64" s="1"/>
  <c r="N314" i="64"/>
  <c r="M314" i="64"/>
  <c r="L314" i="64"/>
  <c r="K314" i="64"/>
  <c r="J314" i="64"/>
  <c r="I314" i="64"/>
  <c r="H314" i="64"/>
  <c r="G314" i="64"/>
  <c r="F314" i="64"/>
  <c r="C314" i="64"/>
  <c r="B314" i="64"/>
  <c r="A314" i="64"/>
  <c r="S313" i="64"/>
  <c r="R313" i="64"/>
  <c r="P313" i="64"/>
  <c r="U313" i="64" s="1"/>
  <c r="O313" i="64"/>
  <c r="W313" i="64" s="1"/>
  <c r="X313" i="64" s="1"/>
  <c r="Y313" i="64" s="1"/>
  <c r="Z313" i="64" s="1"/>
  <c r="N313" i="64"/>
  <c r="M313" i="64"/>
  <c r="L313" i="64"/>
  <c r="K313" i="64"/>
  <c r="J313" i="64"/>
  <c r="I313" i="64"/>
  <c r="H313" i="64"/>
  <c r="G313" i="64"/>
  <c r="F313" i="64"/>
  <c r="E313" i="64"/>
  <c r="D313" i="64"/>
  <c r="C313" i="64"/>
  <c r="B313" i="64"/>
  <c r="A313" i="64"/>
  <c r="S312" i="64"/>
  <c r="R312" i="64"/>
  <c r="P312" i="64"/>
  <c r="U312" i="64" s="1"/>
  <c r="O312" i="64"/>
  <c r="W312" i="64" s="1"/>
  <c r="X312" i="64" s="1"/>
  <c r="Y312" i="64" s="1"/>
  <c r="Z312" i="64" s="1"/>
  <c r="N312" i="64"/>
  <c r="M312" i="64"/>
  <c r="L312" i="64"/>
  <c r="K312" i="64"/>
  <c r="J312" i="64"/>
  <c r="I312" i="64"/>
  <c r="H312" i="64"/>
  <c r="G312" i="64"/>
  <c r="F312" i="64"/>
  <c r="E312" i="64"/>
  <c r="D312" i="64"/>
  <c r="C312" i="64"/>
  <c r="B312" i="64"/>
  <c r="A312" i="64"/>
  <c r="S311" i="64"/>
  <c r="R311" i="64"/>
  <c r="P311" i="64"/>
  <c r="U311" i="64" s="1"/>
  <c r="O311" i="64"/>
  <c r="W311" i="64" s="1"/>
  <c r="X311" i="64" s="1"/>
  <c r="Y311" i="64" s="1"/>
  <c r="Z311" i="64" s="1"/>
  <c r="N311" i="64"/>
  <c r="M311" i="64"/>
  <c r="L311" i="64"/>
  <c r="K311" i="64"/>
  <c r="J311" i="64"/>
  <c r="I311" i="64"/>
  <c r="H311" i="64"/>
  <c r="G311" i="64"/>
  <c r="F311" i="64"/>
  <c r="E311" i="64"/>
  <c r="D311" i="64"/>
  <c r="C311" i="64"/>
  <c r="B311" i="64"/>
  <c r="A311" i="64"/>
  <c r="S310" i="64"/>
  <c r="R310" i="64"/>
  <c r="P310" i="64"/>
  <c r="T310" i="64" s="1"/>
  <c r="O310" i="64"/>
  <c r="W310" i="64" s="1"/>
  <c r="X310" i="64" s="1"/>
  <c r="Y310" i="64" s="1"/>
  <c r="Z310" i="64" s="1"/>
  <c r="N310" i="64"/>
  <c r="M310" i="64"/>
  <c r="L310" i="64"/>
  <c r="K310" i="64"/>
  <c r="J310" i="64"/>
  <c r="I310" i="64"/>
  <c r="H310" i="64"/>
  <c r="G310" i="64"/>
  <c r="F310" i="64"/>
  <c r="E310" i="64"/>
  <c r="D310" i="64"/>
  <c r="C310" i="64"/>
  <c r="B310" i="64"/>
  <c r="A310" i="64"/>
  <c r="S309" i="64"/>
  <c r="R309" i="64"/>
  <c r="P309" i="64"/>
  <c r="U309" i="64" s="1"/>
  <c r="O309" i="64"/>
  <c r="W309" i="64" s="1"/>
  <c r="X309" i="64" s="1"/>
  <c r="Y309" i="64" s="1"/>
  <c r="Z309" i="64" s="1"/>
  <c r="N309" i="64"/>
  <c r="M309" i="64"/>
  <c r="L309" i="64"/>
  <c r="K309" i="64"/>
  <c r="J309" i="64"/>
  <c r="I309" i="64"/>
  <c r="H309" i="64"/>
  <c r="G309" i="64"/>
  <c r="F309" i="64"/>
  <c r="E309" i="64"/>
  <c r="D309" i="64"/>
  <c r="C309" i="64"/>
  <c r="B309" i="64"/>
  <c r="A309" i="64"/>
  <c r="M308" i="64"/>
  <c r="L308" i="64"/>
  <c r="K308" i="64"/>
  <c r="J308" i="64"/>
  <c r="I308" i="64"/>
  <c r="F308" i="64"/>
  <c r="E308" i="64"/>
  <c r="D308" i="64"/>
  <c r="C308" i="64"/>
  <c r="B308" i="64"/>
  <c r="A308" i="64"/>
  <c r="S307" i="64"/>
  <c r="R307" i="64"/>
  <c r="P307" i="64"/>
  <c r="U307" i="64" s="1"/>
  <c r="O307" i="64"/>
  <c r="W307" i="64" s="1"/>
  <c r="X307" i="64" s="1"/>
  <c r="Y307" i="64" s="1"/>
  <c r="Z307" i="64" s="1"/>
  <c r="N307" i="64"/>
  <c r="M307" i="64"/>
  <c r="L307" i="64"/>
  <c r="K307" i="64"/>
  <c r="J307" i="64"/>
  <c r="I307" i="64"/>
  <c r="H307" i="64"/>
  <c r="G307" i="64"/>
  <c r="F307" i="64"/>
  <c r="E307" i="64"/>
  <c r="D307" i="64"/>
  <c r="C307" i="64"/>
  <c r="B307" i="64"/>
  <c r="A307" i="64"/>
  <c r="S306" i="64"/>
  <c r="R306" i="64"/>
  <c r="P306" i="64"/>
  <c r="U306" i="64" s="1"/>
  <c r="O306" i="64"/>
  <c r="W306" i="64" s="1"/>
  <c r="X306" i="64" s="1"/>
  <c r="Y306" i="64" s="1"/>
  <c r="Z306" i="64" s="1"/>
  <c r="N306" i="64"/>
  <c r="M306" i="64"/>
  <c r="L306" i="64"/>
  <c r="K306" i="64"/>
  <c r="J306" i="64"/>
  <c r="I306" i="64"/>
  <c r="H306" i="64"/>
  <c r="G306" i="64"/>
  <c r="F306" i="64"/>
  <c r="E306" i="64"/>
  <c r="D306" i="64"/>
  <c r="C306" i="64"/>
  <c r="B306" i="64"/>
  <c r="A306" i="64"/>
  <c r="S305" i="64"/>
  <c r="R305" i="64"/>
  <c r="P305" i="64"/>
  <c r="U305" i="64" s="1"/>
  <c r="O305" i="64"/>
  <c r="W305" i="64" s="1"/>
  <c r="X305" i="64" s="1"/>
  <c r="Y305" i="64" s="1"/>
  <c r="Z305" i="64" s="1"/>
  <c r="N305" i="64"/>
  <c r="M305" i="64"/>
  <c r="L305" i="64"/>
  <c r="K305" i="64"/>
  <c r="J305" i="64"/>
  <c r="I305" i="64"/>
  <c r="H305" i="64"/>
  <c r="G305" i="64"/>
  <c r="F305" i="64"/>
  <c r="E305" i="64"/>
  <c r="D305" i="64"/>
  <c r="C305" i="64"/>
  <c r="B305" i="64"/>
  <c r="A305" i="64"/>
  <c r="S304" i="64"/>
  <c r="R304" i="64"/>
  <c r="P304" i="64"/>
  <c r="T304" i="64" s="1"/>
  <c r="O304" i="64"/>
  <c r="W304" i="64" s="1"/>
  <c r="X304" i="64" s="1"/>
  <c r="Y304" i="64" s="1"/>
  <c r="Z304" i="64" s="1"/>
  <c r="N304" i="64"/>
  <c r="M304" i="64"/>
  <c r="L304" i="64"/>
  <c r="K304" i="64"/>
  <c r="J304" i="64"/>
  <c r="I304" i="64"/>
  <c r="H304" i="64"/>
  <c r="G304" i="64"/>
  <c r="F304" i="64"/>
  <c r="E304" i="64"/>
  <c r="D304" i="64"/>
  <c r="C304" i="64"/>
  <c r="B304" i="64"/>
  <c r="A304" i="64"/>
  <c r="S303" i="64"/>
  <c r="R303" i="64"/>
  <c r="P303" i="64"/>
  <c r="U303" i="64" s="1"/>
  <c r="O303" i="64"/>
  <c r="W303" i="64" s="1"/>
  <c r="X303" i="64" s="1"/>
  <c r="Y303" i="64" s="1"/>
  <c r="Z303" i="64" s="1"/>
  <c r="N303" i="64"/>
  <c r="M303" i="64"/>
  <c r="L303" i="64"/>
  <c r="K303" i="64"/>
  <c r="J303" i="64"/>
  <c r="I303" i="64"/>
  <c r="H303" i="64"/>
  <c r="G303" i="64"/>
  <c r="F303" i="64"/>
  <c r="E303" i="64"/>
  <c r="D303" i="64"/>
  <c r="C303" i="64"/>
  <c r="B303" i="64"/>
  <c r="A303" i="64"/>
  <c r="S302" i="64"/>
  <c r="P302" i="64"/>
  <c r="U302" i="64" s="1"/>
  <c r="N302" i="64"/>
  <c r="M302" i="64"/>
  <c r="L302" i="64"/>
  <c r="K302" i="64"/>
  <c r="J302" i="64"/>
  <c r="I302" i="64"/>
  <c r="F302" i="64"/>
  <c r="E302" i="64"/>
  <c r="D302" i="64"/>
  <c r="C302" i="64"/>
  <c r="B302" i="64"/>
  <c r="A302" i="64"/>
  <c r="S301" i="64"/>
  <c r="R301" i="64"/>
  <c r="Q301" i="64"/>
  <c r="P301" i="64"/>
  <c r="T301" i="64" s="1"/>
  <c r="O301" i="64"/>
  <c r="W301" i="64" s="1"/>
  <c r="X301" i="64" s="1"/>
  <c r="Y301" i="64" s="1"/>
  <c r="Z301" i="64" s="1"/>
  <c r="N301" i="64"/>
  <c r="M301" i="64"/>
  <c r="L301" i="64"/>
  <c r="K301" i="64"/>
  <c r="J301" i="64"/>
  <c r="I301" i="64"/>
  <c r="H301" i="64"/>
  <c r="G301" i="64"/>
  <c r="F301" i="64"/>
  <c r="E301" i="64"/>
  <c r="D301" i="64"/>
  <c r="C301" i="64"/>
  <c r="B301" i="64"/>
  <c r="A301" i="64"/>
  <c r="S300" i="64"/>
  <c r="R300" i="64"/>
  <c r="P300" i="64"/>
  <c r="U300" i="64" s="1"/>
  <c r="O300" i="64"/>
  <c r="W300" i="64" s="1"/>
  <c r="X300" i="64" s="1"/>
  <c r="Y300" i="64" s="1"/>
  <c r="Z300" i="64" s="1"/>
  <c r="N300" i="64"/>
  <c r="M300" i="64"/>
  <c r="L300" i="64"/>
  <c r="K300" i="64"/>
  <c r="J300" i="64"/>
  <c r="I300" i="64"/>
  <c r="H300" i="64"/>
  <c r="G300" i="64"/>
  <c r="F300" i="64"/>
  <c r="E300" i="64"/>
  <c r="D300" i="64"/>
  <c r="C300" i="64"/>
  <c r="B300" i="64"/>
  <c r="A300" i="64"/>
  <c r="S299" i="64"/>
  <c r="R299" i="64"/>
  <c r="P299" i="64"/>
  <c r="U299" i="64" s="1"/>
  <c r="O299" i="64"/>
  <c r="W299" i="64" s="1"/>
  <c r="X299" i="64" s="1"/>
  <c r="Y299" i="64" s="1"/>
  <c r="Z299" i="64" s="1"/>
  <c r="N299" i="64"/>
  <c r="M299" i="64"/>
  <c r="L299" i="64"/>
  <c r="K299" i="64"/>
  <c r="J299" i="64"/>
  <c r="I299" i="64"/>
  <c r="H299" i="64"/>
  <c r="G299" i="64"/>
  <c r="F299" i="64"/>
  <c r="E299" i="64"/>
  <c r="D299" i="64"/>
  <c r="C299" i="64"/>
  <c r="B299" i="64"/>
  <c r="A299" i="64"/>
  <c r="S298" i="64"/>
  <c r="R298" i="64"/>
  <c r="P298" i="64"/>
  <c r="T298" i="64" s="1"/>
  <c r="O298" i="64"/>
  <c r="W298" i="64" s="1"/>
  <c r="X298" i="64" s="1"/>
  <c r="Y298" i="64" s="1"/>
  <c r="Z298" i="64" s="1"/>
  <c r="N298" i="64"/>
  <c r="M298" i="64"/>
  <c r="L298" i="64"/>
  <c r="K298" i="64"/>
  <c r="J298" i="64"/>
  <c r="I298" i="64"/>
  <c r="H298" i="64"/>
  <c r="G298" i="64"/>
  <c r="F298" i="64"/>
  <c r="E298" i="64"/>
  <c r="D298" i="64"/>
  <c r="C298" i="64"/>
  <c r="B298" i="64"/>
  <c r="A298" i="64"/>
  <c r="S297" i="64"/>
  <c r="R297" i="64"/>
  <c r="P297" i="64"/>
  <c r="U297" i="64" s="1"/>
  <c r="O297" i="64"/>
  <c r="W297" i="64" s="1"/>
  <c r="X297" i="64" s="1"/>
  <c r="Y297" i="64" s="1"/>
  <c r="Z297" i="64" s="1"/>
  <c r="N297" i="64"/>
  <c r="M297" i="64"/>
  <c r="L297" i="64"/>
  <c r="K297" i="64"/>
  <c r="J297" i="64"/>
  <c r="I297" i="64"/>
  <c r="H297" i="64"/>
  <c r="G297" i="64"/>
  <c r="F297" i="64"/>
  <c r="E297" i="64"/>
  <c r="D297" i="64"/>
  <c r="C297" i="64"/>
  <c r="B297" i="64"/>
  <c r="A297" i="64"/>
  <c r="S296" i="64"/>
  <c r="P296" i="64"/>
  <c r="U296" i="64" s="1"/>
  <c r="N296" i="64"/>
  <c r="M296" i="64"/>
  <c r="L296" i="64"/>
  <c r="K296" i="64"/>
  <c r="J296" i="64"/>
  <c r="I296" i="64"/>
  <c r="F296" i="64"/>
  <c r="E296" i="64"/>
  <c r="D296" i="64"/>
  <c r="C296" i="64"/>
  <c r="B296" i="64"/>
  <c r="A296" i="64"/>
  <c r="S295" i="64"/>
  <c r="R295" i="64"/>
  <c r="P295" i="64"/>
  <c r="U295" i="64" s="1"/>
  <c r="O295" i="64"/>
  <c r="W295" i="64" s="1"/>
  <c r="X295" i="64" s="1"/>
  <c r="Y295" i="64" s="1"/>
  <c r="Z295" i="64" s="1"/>
  <c r="N295" i="64"/>
  <c r="M295" i="64"/>
  <c r="L295" i="64"/>
  <c r="K295" i="64"/>
  <c r="J295" i="64"/>
  <c r="I295" i="64"/>
  <c r="H295" i="64"/>
  <c r="G295" i="64"/>
  <c r="F295" i="64"/>
  <c r="E295" i="64"/>
  <c r="C295" i="64"/>
  <c r="B295" i="64"/>
  <c r="A295" i="64"/>
  <c r="S294" i="64"/>
  <c r="R294" i="64"/>
  <c r="P294" i="64"/>
  <c r="U294" i="64" s="1"/>
  <c r="O294" i="64"/>
  <c r="W294" i="64" s="1"/>
  <c r="X294" i="64" s="1"/>
  <c r="Y294" i="64" s="1"/>
  <c r="Z294" i="64" s="1"/>
  <c r="N294" i="64"/>
  <c r="M294" i="64"/>
  <c r="L294" i="64"/>
  <c r="K294" i="64"/>
  <c r="J294" i="64"/>
  <c r="I294" i="64"/>
  <c r="H294" i="64"/>
  <c r="G294" i="64"/>
  <c r="F294" i="64"/>
  <c r="E294" i="64"/>
  <c r="C294" i="64"/>
  <c r="B294" i="64"/>
  <c r="A294" i="64"/>
  <c r="S293" i="64"/>
  <c r="R293" i="64"/>
  <c r="P293" i="64"/>
  <c r="U293" i="64" s="1"/>
  <c r="O293" i="64"/>
  <c r="W293" i="64" s="1"/>
  <c r="X293" i="64" s="1"/>
  <c r="Y293" i="64" s="1"/>
  <c r="Z293" i="64" s="1"/>
  <c r="N293" i="64"/>
  <c r="M293" i="64"/>
  <c r="L293" i="64"/>
  <c r="K293" i="64"/>
  <c r="J293" i="64"/>
  <c r="I293" i="64"/>
  <c r="H293" i="64"/>
  <c r="G293" i="64"/>
  <c r="F293" i="64"/>
  <c r="E293" i="64"/>
  <c r="C293" i="64"/>
  <c r="B293" i="64"/>
  <c r="A293" i="64"/>
  <c r="S292" i="64"/>
  <c r="R292" i="64"/>
  <c r="P292" i="64"/>
  <c r="U292" i="64" s="1"/>
  <c r="O292" i="64"/>
  <c r="W292" i="64" s="1"/>
  <c r="N292" i="64"/>
  <c r="M292" i="64"/>
  <c r="L292" i="64"/>
  <c r="K292" i="64"/>
  <c r="J292" i="64"/>
  <c r="I292" i="64"/>
  <c r="H292" i="64"/>
  <c r="G292" i="64"/>
  <c r="F292" i="64"/>
  <c r="E292" i="64"/>
  <c r="C292" i="64"/>
  <c r="B292" i="64"/>
  <c r="A292" i="64"/>
  <c r="S291" i="64"/>
  <c r="P291" i="64"/>
  <c r="U291" i="64" s="1"/>
  <c r="N291" i="64"/>
  <c r="M291" i="64"/>
  <c r="L291" i="64"/>
  <c r="K291" i="64"/>
  <c r="I291" i="64"/>
  <c r="F291" i="64"/>
  <c r="E291" i="64"/>
  <c r="C291" i="64"/>
  <c r="B291" i="64"/>
  <c r="A291" i="64"/>
  <c r="S290" i="64"/>
  <c r="R290" i="64"/>
  <c r="P290" i="64"/>
  <c r="U290" i="64" s="1"/>
  <c r="O290" i="64"/>
  <c r="W290" i="64" s="1"/>
  <c r="X290" i="64" s="1"/>
  <c r="Y290" i="64" s="1"/>
  <c r="Z290" i="64" s="1"/>
  <c r="N290" i="64"/>
  <c r="M290" i="64"/>
  <c r="L290" i="64"/>
  <c r="K290" i="64"/>
  <c r="J290" i="64"/>
  <c r="I290" i="64"/>
  <c r="H290" i="64"/>
  <c r="G290" i="64"/>
  <c r="F290" i="64"/>
  <c r="E290" i="64"/>
  <c r="D290" i="64"/>
  <c r="C290" i="64"/>
  <c r="B290" i="64"/>
  <c r="A290" i="64"/>
  <c r="S289" i="64"/>
  <c r="R289" i="64"/>
  <c r="P289" i="64"/>
  <c r="U289" i="64" s="1"/>
  <c r="O289" i="64"/>
  <c r="W289" i="64" s="1"/>
  <c r="X289" i="64" s="1"/>
  <c r="Y289" i="64" s="1"/>
  <c r="Z289" i="64" s="1"/>
  <c r="N289" i="64"/>
  <c r="M289" i="64"/>
  <c r="L289" i="64"/>
  <c r="K289" i="64"/>
  <c r="J289" i="64"/>
  <c r="I289" i="64"/>
  <c r="H289" i="64"/>
  <c r="G289" i="64"/>
  <c r="F289" i="64"/>
  <c r="E289" i="64"/>
  <c r="D289" i="64"/>
  <c r="C289" i="64"/>
  <c r="B289" i="64"/>
  <c r="A289" i="64"/>
  <c r="S288" i="64"/>
  <c r="R288" i="64"/>
  <c r="P288" i="64"/>
  <c r="U288" i="64" s="1"/>
  <c r="O288" i="64"/>
  <c r="W288" i="64" s="1"/>
  <c r="X288" i="64" s="1"/>
  <c r="Y288" i="64" s="1"/>
  <c r="Z288" i="64" s="1"/>
  <c r="N288" i="64"/>
  <c r="M288" i="64"/>
  <c r="L288" i="64"/>
  <c r="K288" i="64"/>
  <c r="J288" i="64"/>
  <c r="I288" i="64"/>
  <c r="H288" i="64"/>
  <c r="G288" i="64"/>
  <c r="F288" i="64"/>
  <c r="E288" i="64"/>
  <c r="D288" i="64"/>
  <c r="C288" i="64"/>
  <c r="B288" i="64"/>
  <c r="A288" i="64"/>
  <c r="S287" i="64"/>
  <c r="R287" i="64"/>
  <c r="P287" i="64"/>
  <c r="U287" i="64" s="1"/>
  <c r="O287" i="64"/>
  <c r="W287" i="64" s="1"/>
  <c r="X287" i="64" s="1"/>
  <c r="Y287" i="64" s="1"/>
  <c r="Z287" i="64" s="1"/>
  <c r="N287" i="64"/>
  <c r="M287" i="64"/>
  <c r="L287" i="64"/>
  <c r="K287" i="64"/>
  <c r="J287" i="64"/>
  <c r="I287" i="64"/>
  <c r="H287" i="64"/>
  <c r="G287" i="64"/>
  <c r="F287" i="64"/>
  <c r="E287" i="64"/>
  <c r="D287" i="64"/>
  <c r="C287" i="64"/>
  <c r="B287" i="64"/>
  <c r="A287" i="64"/>
  <c r="S286" i="64"/>
  <c r="R286" i="64"/>
  <c r="P286" i="64"/>
  <c r="U286" i="64" s="1"/>
  <c r="O286" i="64"/>
  <c r="W286" i="64" s="1"/>
  <c r="X286" i="64" s="1"/>
  <c r="Y286" i="64" s="1"/>
  <c r="Z286" i="64" s="1"/>
  <c r="N286" i="64"/>
  <c r="M286" i="64"/>
  <c r="L286" i="64"/>
  <c r="K286" i="64"/>
  <c r="J286" i="64"/>
  <c r="I286" i="64"/>
  <c r="H286" i="64"/>
  <c r="G286" i="64"/>
  <c r="F286" i="64"/>
  <c r="E286" i="64"/>
  <c r="D286" i="64"/>
  <c r="C286" i="64"/>
  <c r="B286" i="64"/>
  <c r="A286" i="64"/>
  <c r="S285" i="64"/>
  <c r="R285" i="64"/>
  <c r="P285" i="64"/>
  <c r="U285" i="64" s="1"/>
  <c r="O285" i="64"/>
  <c r="W285" i="64" s="1"/>
  <c r="X285" i="64" s="1"/>
  <c r="Y285" i="64" s="1"/>
  <c r="Z285" i="64" s="1"/>
  <c r="N285" i="64"/>
  <c r="M285" i="64"/>
  <c r="L285" i="64"/>
  <c r="K285" i="64"/>
  <c r="J285" i="64"/>
  <c r="I285" i="64"/>
  <c r="H285" i="64"/>
  <c r="G285" i="64"/>
  <c r="F285" i="64"/>
  <c r="E285" i="64"/>
  <c r="D285" i="64"/>
  <c r="C285" i="64"/>
  <c r="B285" i="64"/>
  <c r="A285" i="64"/>
  <c r="M284" i="64"/>
  <c r="L284" i="64"/>
  <c r="K284" i="64"/>
  <c r="J284" i="64"/>
  <c r="I284" i="64"/>
  <c r="F284" i="64"/>
  <c r="E284" i="64"/>
  <c r="D284" i="64"/>
  <c r="C284" i="64"/>
  <c r="B284" i="64"/>
  <c r="A284" i="64"/>
  <c r="U283" i="64"/>
  <c r="S283" i="64"/>
  <c r="R283" i="64"/>
  <c r="P283" i="64"/>
  <c r="T283" i="64" s="1"/>
  <c r="O283" i="64"/>
  <c r="W283" i="64" s="1"/>
  <c r="X283" i="64" s="1"/>
  <c r="Y283" i="64" s="1"/>
  <c r="Z283" i="64" s="1"/>
  <c r="N283" i="64"/>
  <c r="M283" i="64"/>
  <c r="L283" i="64"/>
  <c r="K283" i="64"/>
  <c r="J283" i="64"/>
  <c r="I283" i="64"/>
  <c r="H283" i="64"/>
  <c r="G283" i="64"/>
  <c r="F283" i="64"/>
  <c r="E283" i="64"/>
  <c r="D283" i="64"/>
  <c r="C283" i="64"/>
  <c r="B283" i="64"/>
  <c r="A283" i="64"/>
  <c r="S282" i="64"/>
  <c r="R282" i="64"/>
  <c r="P282" i="64"/>
  <c r="T282" i="64" s="1"/>
  <c r="O282" i="64"/>
  <c r="W282" i="64" s="1"/>
  <c r="X282" i="64" s="1"/>
  <c r="Y282" i="64" s="1"/>
  <c r="Z282" i="64" s="1"/>
  <c r="N282" i="64"/>
  <c r="M282" i="64"/>
  <c r="L282" i="64"/>
  <c r="K282" i="64"/>
  <c r="J282" i="64"/>
  <c r="I282" i="64"/>
  <c r="H282" i="64"/>
  <c r="G282" i="64"/>
  <c r="F282" i="64"/>
  <c r="E282" i="64"/>
  <c r="D282" i="64"/>
  <c r="C282" i="64"/>
  <c r="B282" i="64"/>
  <c r="A282" i="64"/>
  <c r="S281" i="64"/>
  <c r="R281" i="64"/>
  <c r="P281" i="64"/>
  <c r="U281" i="64" s="1"/>
  <c r="O281" i="64"/>
  <c r="W281" i="64" s="1"/>
  <c r="X281" i="64" s="1"/>
  <c r="Y281" i="64" s="1"/>
  <c r="Z281" i="64" s="1"/>
  <c r="N281" i="64"/>
  <c r="M281" i="64"/>
  <c r="L281" i="64"/>
  <c r="K281" i="64"/>
  <c r="J281" i="64"/>
  <c r="I281" i="64"/>
  <c r="H281" i="64"/>
  <c r="G281" i="64"/>
  <c r="F281" i="64"/>
  <c r="E281" i="64"/>
  <c r="D281" i="64"/>
  <c r="C281" i="64"/>
  <c r="B281" i="64"/>
  <c r="A281" i="64"/>
  <c r="S280" i="64"/>
  <c r="P280" i="64"/>
  <c r="T280" i="64" s="1"/>
  <c r="N280" i="64"/>
  <c r="M280" i="64"/>
  <c r="L280" i="64"/>
  <c r="K280" i="64"/>
  <c r="J280" i="64"/>
  <c r="I280" i="64"/>
  <c r="F280" i="64"/>
  <c r="E280" i="64"/>
  <c r="D280" i="64"/>
  <c r="C280" i="64"/>
  <c r="B280" i="64"/>
  <c r="A280" i="64"/>
  <c r="S279" i="64"/>
  <c r="R279" i="64"/>
  <c r="P279" i="64"/>
  <c r="U279" i="64" s="1"/>
  <c r="O279" i="64"/>
  <c r="W279" i="64" s="1"/>
  <c r="X279" i="64" s="1"/>
  <c r="Y279" i="64" s="1"/>
  <c r="Z279" i="64" s="1"/>
  <c r="N279" i="64"/>
  <c r="M279" i="64"/>
  <c r="L279" i="64"/>
  <c r="K279" i="64"/>
  <c r="J279" i="64"/>
  <c r="I279" i="64"/>
  <c r="H279" i="64"/>
  <c r="G279" i="64"/>
  <c r="F279" i="64"/>
  <c r="E279" i="64"/>
  <c r="D279" i="64"/>
  <c r="C279" i="64"/>
  <c r="B279" i="64"/>
  <c r="A279" i="64"/>
  <c r="S278" i="64"/>
  <c r="R278" i="64"/>
  <c r="P278" i="64"/>
  <c r="U278" i="64" s="1"/>
  <c r="O278" i="64"/>
  <c r="W278" i="64" s="1"/>
  <c r="X278" i="64" s="1"/>
  <c r="Y278" i="64" s="1"/>
  <c r="Z278" i="64" s="1"/>
  <c r="N278" i="64"/>
  <c r="M278" i="64"/>
  <c r="L278" i="64"/>
  <c r="K278" i="64"/>
  <c r="J278" i="64"/>
  <c r="I278" i="64"/>
  <c r="H278" i="64"/>
  <c r="G278" i="64"/>
  <c r="F278" i="64"/>
  <c r="E278" i="64"/>
  <c r="D278" i="64"/>
  <c r="C278" i="64"/>
  <c r="B278" i="64"/>
  <c r="A278" i="64"/>
  <c r="S277" i="64"/>
  <c r="R277" i="64"/>
  <c r="P277" i="64"/>
  <c r="O277" i="64"/>
  <c r="W277" i="64" s="1"/>
  <c r="X277" i="64" s="1"/>
  <c r="Y277" i="64" s="1"/>
  <c r="Z277" i="64" s="1"/>
  <c r="N277" i="64"/>
  <c r="M277" i="64"/>
  <c r="L277" i="64"/>
  <c r="K277" i="64"/>
  <c r="J277" i="64"/>
  <c r="I277" i="64"/>
  <c r="H277" i="64"/>
  <c r="G277" i="64"/>
  <c r="F277" i="64"/>
  <c r="E277" i="64"/>
  <c r="D277" i="64"/>
  <c r="C277" i="64"/>
  <c r="B277" i="64"/>
  <c r="A277" i="64"/>
  <c r="S276" i="64"/>
  <c r="R276" i="64"/>
  <c r="P276" i="64"/>
  <c r="U276" i="64" s="1"/>
  <c r="O276" i="64"/>
  <c r="W276" i="64" s="1"/>
  <c r="X276" i="64" s="1"/>
  <c r="Y276" i="64" s="1"/>
  <c r="Z276" i="64" s="1"/>
  <c r="N276" i="64"/>
  <c r="M276" i="64"/>
  <c r="L276" i="64"/>
  <c r="K276" i="64"/>
  <c r="J276" i="64"/>
  <c r="I276" i="64"/>
  <c r="H276" i="64"/>
  <c r="G276" i="64"/>
  <c r="F276" i="64"/>
  <c r="E276" i="64"/>
  <c r="D276" i="64"/>
  <c r="C276" i="64"/>
  <c r="B276" i="64"/>
  <c r="A276" i="64"/>
  <c r="S275" i="64"/>
  <c r="P275" i="64"/>
  <c r="N275" i="64"/>
  <c r="M275" i="64"/>
  <c r="L275" i="64"/>
  <c r="K275" i="64"/>
  <c r="J275" i="64"/>
  <c r="I275" i="64"/>
  <c r="F275" i="64"/>
  <c r="E275" i="64"/>
  <c r="D275" i="64"/>
  <c r="C275" i="64"/>
  <c r="B275" i="64"/>
  <c r="A275" i="64"/>
  <c r="S274" i="64"/>
  <c r="R274" i="64"/>
  <c r="P274" i="64"/>
  <c r="O274" i="64"/>
  <c r="W274" i="64" s="1"/>
  <c r="X274" i="64" s="1"/>
  <c r="Y274" i="64" s="1"/>
  <c r="Z274" i="64" s="1"/>
  <c r="N274" i="64"/>
  <c r="M274" i="64"/>
  <c r="L274" i="64"/>
  <c r="K274" i="64"/>
  <c r="J274" i="64"/>
  <c r="I274" i="64"/>
  <c r="H274" i="64"/>
  <c r="G274" i="64"/>
  <c r="F274" i="64"/>
  <c r="E274" i="64"/>
  <c r="D274" i="64"/>
  <c r="C274" i="64"/>
  <c r="B274" i="64"/>
  <c r="A274" i="64"/>
  <c r="S273" i="64"/>
  <c r="R273" i="64"/>
  <c r="P273" i="64"/>
  <c r="O273" i="64"/>
  <c r="W273" i="64" s="1"/>
  <c r="X273" i="64" s="1"/>
  <c r="Y273" i="64" s="1"/>
  <c r="Z273" i="64" s="1"/>
  <c r="N273" i="64"/>
  <c r="M273" i="64"/>
  <c r="L273" i="64"/>
  <c r="K273" i="64"/>
  <c r="J273" i="64"/>
  <c r="I273" i="64"/>
  <c r="H273" i="64"/>
  <c r="G273" i="64"/>
  <c r="F273" i="64"/>
  <c r="E273" i="64"/>
  <c r="D273" i="64"/>
  <c r="C273" i="64"/>
  <c r="B273" i="64"/>
  <c r="A273" i="64"/>
  <c r="S272" i="64"/>
  <c r="R272" i="64"/>
  <c r="P272" i="64"/>
  <c r="O272" i="64"/>
  <c r="W272" i="64" s="1"/>
  <c r="N272" i="64"/>
  <c r="M272" i="64"/>
  <c r="L272" i="64"/>
  <c r="K272" i="64"/>
  <c r="J272" i="64"/>
  <c r="H272" i="64"/>
  <c r="G272" i="64"/>
  <c r="F272" i="64"/>
  <c r="E272" i="64"/>
  <c r="D272" i="64"/>
  <c r="C272" i="64"/>
  <c r="B272" i="64"/>
  <c r="A272" i="64"/>
  <c r="S271" i="64"/>
  <c r="R271" i="64"/>
  <c r="P271" i="64"/>
  <c r="O271" i="64"/>
  <c r="W271" i="64" s="1"/>
  <c r="X271" i="64" s="1"/>
  <c r="Y271" i="64" s="1"/>
  <c r="Z271" i="64" s="1"/>
  <c r="N271" i="64"/>
  <c r="M271" i="64"/>
  <c r="L271" i="64"/>
  <c r="K271" i="64"/>
  <c r="J271" i="64"/>
  <c r="H271" i="64"/>
  <c r="G271" i="64"/>
  <c r="F271" i="64"/>
  <c r="E271" i="64"/>
  <c r="D271" i="64"/>
  <c r="C271" i="64"/>
  <c r="B271" i="64"/>
  <c r="A271" i="64"/>
  <c r="S270" i="64"/>
  <c r="R270" i="64"/>
  <c r="P270" i="64"/>
  <c r="O270" i="64"/>
  <c r="W270" i="64" s="1"/>
  <c r="X270" i="64" s="1"/>
  <c r="Y270" i="64" s="1"/>
  <c r="Z270" i="64" s="1"/>
  <c r="N270" i="64"/>
  <c r="M270" i="64"/>
  <c r="L270" i="64"/>
  <c r="K270" i="64"/>
  <c r="J270" i="64"/>
  <c r="I270" i="64"/>
  <c r="H270" i="64"/>
  <c r="G270" i="64"/>
  <c r="F270" i="64"/>
  <c r="E270" i="64"/>
  <c r="D270" i="64"/>
  <c r="C270" i="64"/>
  <c r="B270" i="64"/>
  <c r="A270" i="64"/>
  <c r="S269" i="64"/>
  <c r="R269" i="64"/>
  <c r="P269" i="64"/>
  <c r="U269" i="64" s="1"/>
  <c r="O269" i="64"/>
  <c r="W269" i="64" s="1"/>
  <c r="X269" i="64" s="1"/>
  <c r="Y269" i="64" s="1"/>
  <c r="Z269" i="64" s="1"/>
  <c r="N269" i="64"/>
  <c r="M269" i="64"/>
  <c r="L269" i="64"/>
  <c r="K269" i="64"/>
  <c r="J269" i="64"/>
  <c r="I269" i="64"/>
  <c r="H269" i="64"/>
  <c r="G269" i="64"/>
  <c r="F269" i="64"/>
  <c r="E269" i="64"/>
  <c r="D269" i="64"/>
  <c r="C269" i="64"/>
  <c r="B269" i="64"/>
  <c r="A269" i="64"/>
  <c r="M268" i="64"/>
  <c r="L268" i="64"/>
  <c r="K268" i="64"/>
  <c r="J268" i="64"/>
  <c r="I268" i="64"/>
  <c r="F268" i="64"/>
  <c r="E268" i="64"/>
  <c r="D268" i="64"/>
  <c r="C268" i="64"/>
  <c r="B268" i="64"/>
  <c r="A268" i="64"/>
  <c r="S267" i="64"/>
  <c r="R267" i="64"/>
  <c r="P267" i="64"/>
  <c r="U267" i="64" s="1"/>
  <c r="O267" i="64"/>
  <c r="N267" i="64"/>
  <c r="M267" i="64"/>
  <c r="L267" i="64"/>
  <c r="K267" i="64"/>
  <c r="J267" i="64"/>
  <c r="I267" i="64"/>
  <c r="H267" i="64"/>
  <c r="G267" i="64"/>
  <c r="F267" i="64"/>
  <c r="E267" i="64"/>
  <c r="D267" i="64"/>
  <c r="C267" i="64"/>
  <c r="B267" i="64"/>
  <c r="A267" i="64"/>
  <c r="S266" i="64"/>
  <c r="R266" i="64"/>
  <c r="P266" i="64"/>
  <c r="U266" i="64" s="1"/>
  <c r="O266" i="64"/>
  <c r="W266" i="64" s="1"/>
  <c r="X266" i="64" s="1"/>
  <c r="Y266" i="64" s="1"/>
  <c r="Z266" i="64" s="1"/>
  <c r="N266" i="64"/>
  <c r="M266" i="64"/>
  <c r="L266" i="64"/>
  <c r="K266" i="64"/>
  <c r="J266" i="64"/>
  <c r="I266" i="64"/>
  <c r="H266" i="64"/>
  <c r="G266" i="64"/>
  <c r="F266" i="64"/>
  <c r="E266" i="64"/>
  <c r="D266" i="64"/>
  <c r="C266" i="64"/>
  <c r="B266" i="64"/>
  <c r="A266" i="64"/>
  <c r="S265" i="64"/>
  <c r="R265" i="64"/>
  <c r="P265" i="64"/>
  <c r="T265" i="64" s="1"/>
  <c r="O265" i="64"/>
  <c r="W265" i="64" s="1"/>
  <c r="X265" i="64" s="1"/>
  <c r="Y265" i="64" s="1"/>
  <c r="Z265" i="64" s="1"/>
  <c r="N265" i="64"/>
  <c r="M265" i="64"/>
  <c r="L265" i="64"/>
  <c r="K265" i="64"/>
  <c r="J265" i="64"/>
  <c r="I265" i="64"/>
  <c r="H265" i="64"/>
  <c r="G265" i="64"/>
  <c r="F265" i="64"/>
  <c r="E265" i="64"/>
  <c r="D265" i="64"/>
  <c r="C265" i="64"/>
  <c r="B265" i="64"/>
  <c r="A265" i="64"/>
  <c r="S264" i="64"/>
  <c r="R264" i="64"/>
  <c r="P264" i="64"/>
  <c r="U264" i="64" s="1"/>
  <c r="O264" i="64"/>
  <c r="W264" i="64" s="1"/>
  <c r="X264" i="64" s="1"/>
  <c r="Y264" i="64" s="1"/>
  <c r="Z264" i="64" s="1"/>
  <c r="N264" i="64"/>
  <c r="M264" i="64"/>
  <c r="L264" i="64"/>
  <c r="K264" i="64"/>
  <c r="J264" i="64"/>
  <c r="I264" i="64"/>
  <c r="H264" i="64"/>
  <c r="G264" i="64"/>
  <c r="F264" i="64"/>
  <c r="E264" i="64"/>
  <c r="D264" i="64"/>
  <c r="C264" i="64"/>
  <c r="B264" i="64"/>
  <c r="A264" i="64"/>
  <c r="S263" i="64"/>
  <c r="P263" i="64"/>
  <c r="N263" i="64"/>
  <c r="M263" i="64"/>
  <c r="L263" i="64"/>
  <c r="K263" i="64"/>
  <c r="J263" i="64"/>
  <c r="I263" i="64"/>
  <c r="F263" i="64"/>
  <c r="E263" i="64"/>
  <c r="D263" i="64"/>
  <c r="C263" i="64"/>
  <c r="B263" i="64"/>
  <c r="A263" i="64"/>
  <c r="S262" i="64"/>
  <c r="R262" i="64"/>
  <c r="P262" i="64"/>
  <c r="U262" i="64" s="1"/>
  <c r="O262" i="64"/>
  <c r="W262" i="64" s="1"/>
  <c r="X262" i="64" s="1"/>
  <c r="Y262" i="64" s="1"/>
  <c r="Z262" i="64" s="1"/>
  <c r="N262" i="64"/>
  <c r="M262" i="64"/>
  <c r="L262" i="64"/>
  <c r="K262" i="64"/>
  <c r="J262" i="64"/>
  <c r="I262" i="64"/>
  <c r="H262" i="64"/>
  <c r="G262" i="64"/>
  <c r="F262" i="64"/>
  <c r="E262" i="64"/>
  <c r="D262" i="64"/>
  <c r="C262" i="64"/>
  <c r="B262" i="64"/>
  <c r="A262" i="64"/>
  <c r="S261" i="64"/>
  <c r="R261" i="64"/>
  <c r="P261" i="64"/>
  <c r="O261" i="64"/>
  <c r="W261" i="64" s="1"/>
  <c r="X261" i="64" s="1"/>
  <c r="Y261" i="64" s="1"/>
  <c r="Z261" i="64" s="1"/>
  <c r="N261" i="64"/>
  <c r="M261" i="64"/>
  <c r="L261" i="64"/>
  <c r="K261" i="64"/>
  <c r="J261" i="64"/>
  <c r="I261" i="64"/>
  <c r="H261" i="64"/>
  <c r="G261" i="64"/>
  <c r="F261" i="64"/>
  <c r="E261" i="64"/>
  <c r="D261" i="64"/>
  <c r="C261" i="64"/>
  <c r="B261" i="64"/>
  <c r="A261" i="64"/>
  <c r="S260" i="64"/>
  <c r="R260" i="64"/>
  <c r="P260" i="64"/>
  <c r="O260" i="64"/>
  <c r="W260" i="64" s="1"/>
  <c r="X260" i="64" s="1"/>
  <c r="Y260" i="64" s="1"/>
  <c r="Z260" i="64" s="1"/>
  <c r="N260" i="64"/>
  <c r="M260" i="64"/>
  <c r="L260" i="64"/>
  <c r="K260" i="64"/>
  <c r="J260" i="64"/>
  <c r="I260" i="64"/>
  <c r="H260" i="64"/>
  <c r="G260" i="64"/>
  <c r="F260" i="64"/>
  <c r="E260" i="64"/>
  <c r="D260" i="64"/>
  <c r="C260" i="64"/>
  <c r="B260" i="64"/>
  <c r="A260" i="64"/>
  <c r="S259" i="64"/>
  <c r="R259" i="64"/>
  <c r="P259" i="64"/>
  <c r="T259" i="64" s="1"/>
  <c r="O259" i="64"/>
  <c r="W259" i="64" s="1"/>
  <c r="X259" i="64" s="1"/>
  <c r="Y259" i="64" s="1"/>
  <c r="Z259" i="64" s="1"/>
  <c r="N259" i="64"/>
  <c r="M259" i="64"/>
  <c r="L259" i="64"/>
  <c r="K259" i="64"/>
  <c r="J259" i="64"/>
  <c r="I259" i="64"/>
  <c r="H259" i="64"/>
  <c r="G259" i="64"/>
  <c r="F259" i="64"/>
  <c r="E259" i="64"/>
  <c r="D259" i="64"/>
  <c r="C259" i="64"/>
  <c r="B259" i="64"/>
  <c r="A259" i="64"/>
  <c r="S258" i="64"/>
  <c r="R258" i="64"/>
  <c r="P258" i="64"/>
  <c r="U258" i="64" s="1"/>
  <c r="O258" i="64"/>
  <c r="W258" i="64" s="1"/>
  <c r="X258" i="64" s="1"/>
  <c r="Y258" i="64" s="1"/>
  <c r="Z258" i="64" s="1"/>
  <c r="N258" i="64"/>
  <c r="M258" i="64"/>
  <c r="L258" i="64"/>
  <c r="K258" i="64"/>
  <c r="J258" i="64"/>
  <c r="I258" i="64"/>
  <c r="H258" i="64"/>
  <c r="G258" i="64"/>
  <c r="F258" i="64"/>
  <c r="E258" i="64"/>
  <c r="D258" i="64"/>
  <c r="C258" i="64"/>
  <c r="B258" i="64"/>
  <c r="A258" i="64"/>
  <c r="S257" i="64"/>
  <c r="R257" i="64"/>
  <c r="P257" i="64"/>
  <c r="T257" i="64" s="1"/>
  <c r="O257" i="64"/>
  <c r="W257" i="64" s="1"/>
  <c r="X257" i="64" s="1"/>
  <c r="Y257" i="64" s="1"/>
  <c r="Z257" i="64" s="1"/>
  <c r="N257" i="64"/>
  <c r="M257" i="64"/>
  <c r="L257" i="64"/>
  <c r="K257" i="64"/>
  <c r="J257" i="64"/>
  <c r="I257" i="64"/>
  <c r="H257" i="64"/>
  <c r="G257" i="64"/>
  <c r="F257" i="64"/>
  <c r="E257" i="64"/>
  <c r="D257" i="64"/>
  <c r="C257" i="64"/>
  <c r="B257" i="64"/>
  <c r="A257" i="64"/>
  <c r="S256" i="64"/>
  <c r="P256" i="64"/>
  <c r="N256" i="64"/>
  <c r="M256" i="64"/>
  <c r="L256" i="64"/>
  <c r="K256" i="64"/>
  <c r="J256" i="64"/>
  <c r="I256" i="64"/>
  <c r="F256" i="64"/>
  <c r="E256" i="64"/>
  <c r="D256" i="64"/>
  <c r="C256" i="64"/>
  <c r="B256" i="64"/>
  <c r="A256" i="64"/>
  <c r="S255" i="64"/>
  <c r="R255" i="64"/>
  <c r="P255" i="64"/>
  <c r="U255" i="64" s="1"/>
  <c r="O255" i="64"/>
  <c r="W255" i="64" s="1"/>
  <c r="X255" i="64" s="1"/>
  <c r="Y255" i="64" s="1"/>
  <c r="Z255" i="64" s="1"/>
  <c r="N255" i="64"/>
  <c r="M255" i="64"/>
  <c r="L255" i="64"/>
  <c r="K255" i="64"/>
  <c r="J255" i="64"/>
  <c r="I255" i="64"/>
  <c r="H255" i="64"/>
  <c r="G255" i="64"/>
  <c r="F255" i="64"/>
  <c r="E255" i="64"/>
  <c r="D255" i="64"/>
  <c r="C255" i="64"/>
  <c r="B255" i="64"/>
  <c r="A255" i="64"/>
  <c r="S254" i="64"/>
  <c r="R254" i="64"/>
  <c r="P254" i="64"/>
  <c r="T254" i="64" s="1"/>
  <c r="O254" i="64"/>
  <c r="W254" i="64" s="1"/>
  <c r="X254" i="64" s="1"/>
  <c r="Y254" i="64" s="1"/>
  <c r="Z254" i="64" s="1"/>
  <c r="N254" i="64"/>
  <c r="M254" i="64"/>
  <c r="L254" i="64"/>
  <c r="K254" i="64"/>
  <c r="J254" i="64"/>
  <c r="I254" i="64"/>
  <c r="H254" i="64"/>
  <c r="G254" i="64"/>
  <c r="F254" i="64"/>
  <c r="E254" i="64"/>
  <c r="D254" i="64"/>
  <c r="C254" i="64"/>
  <c r="B254" i="64"/>
  <c r="A254" i="64"/>
  <c r="S253" i="64"/>
  <c r="R253" i="64"/>
  <c r="P253" i="64"/>
  <c r="U253" i="64" s="1"/>
  <c r="O253" i="64"/>
  <c r="W253" i="64" s="1"/>
  <c r="X253" i="64" s="1"/>
  <c r="Y253" i="64" s="1"/>
  <c r="Z253" i="64" s="1"/>
  <c r="N253" i="64"/>
  <c r="M253" i="64"/>
  <c r="L253" i="64"/>
  <c r="K253" i="64"/>
  <c r="J253" i="64"/>
  <c r="I253" i="64"/>
  <c r="H253" i="64"/>
  <c r="G253" i="64"/>
  <c r="F253" i="64"/>
  <c r="E253" i="64"/>
  <c r="C253" i="64"/>
  <c r="B253" i="64"/>
  <c r="A253" i="64"/>
  <c r="S252" i="64"/>
  <c r="R252" i="64"/>
  <c r="P252" i="64"/>
  <c r="T252" i="64" s="1"/>
  <c r="O252" i="64"/>
  <c r="W252" i="64" s="1"/>
  <c r="X252" i="64" s="1"/>
  <c r="Y252" i="64" s="1"/>
  <c r="Z252" i="64" s="1"/>
  <c r="N252" i="64"/>
  <c r="M252" i="64"/>
  <c r="L252" i="64"/>
  <c r="K252" i="64"/>
  <c r="J252" i="64"/>
  <c r="I252" i="64"/>
  <c r="H252" i="64"/>
  <c r="G252" i="64"/>
  <c r="F252" i="64"/>
  <c r="E252" i="64"/>
  <c r="D252" i="64"/>
  <c r="C252" i="64"/>
  <c r="B252" i="64"/>
  <c r="A252" i="64"/>
  <c r="S251" i="64"/>
  <c r="R251" i="64"/>
  <c r="P251" i="64"/>
  <c r="U251" i="64" s="1"/>
  <c r="O251" i="64"/>
  <c r="W251" i="64" s="1"/>
  <c r="X251" i="64" s="1"/>
  <c r="Y251" i="64" s="1"/>
  <c r="Z251" i="64" s="1"/>
  <c r="N251" i="64"/>
  <c r="M251" i="64"/>
  <c r="L251" i="64"/>
  <c r="K251" i="64"/>
  <c r="J251" i="64"/>
  <c r="I251" i="64"/>
  <c r="H251" i="64"/>
  <c r="G251" i="64"/>
  <c r="F251" i="64"/>
  <c r="E251" i="64"/>
  <c r="D251" i="64"/>
  <c r="C251" i="64"/>
  <c r="B251" i="64"/>
  <c r="A251" i="64"/>
  <c r="S250" i="64"/>
  <c r="R250" i="64"/>
  <c r="P250" i="64"/>
  <c r="O250" i="64"/>
  <c r="W250" i="64" s="1"/>
  <c r="X250" i="64" s="1"/>
  <c r="Y250" i="64" s="1"/>
  <c r="Z250" i="64" s="1"/>
  <c r="N250" i="64"/>
  <c r="M250" i="64"/>
  <c r="L250" i="64"/>
  <c r="K250" i="64"/>
  <c r="J250" i="64"/>
  <c r="I250" i="64"/>
  <c r="H250" i="64"/>
  <c r="G250" i="64"/>
  <c r="F250" i="64"/>
  <c r="E250" i="64"/>
  <c r="D250" i="64"/>
  <c r="C250" i="64"/>
  <c r="B250" i="64"/>
  <c r="A250" i="64"/>
  <c r="S249" i="64"/>
  <c r="R249" i="64"/>
  <c r="P249" i="64"/>
  <c r="O249" i="64"/>
  <c r="W249" i="64" s="1"/>
  <c r="X249" i="64" s="1"/>
  <c r="Y249" i="64" s="1"/>
  <c r="Z249" i="64" s="1"/>
  <c r="N249" i="64"/>
  <c r="M249" i="64"/>
  <c r="L249" i="64"/>
  <c r="K249" i="64"/>
  <c r="J249" i="64"/>
  <c r="I249" i="64"/>
  <c r="H249" i="64"/>
  <c r="G249" i="64"/>
  <c r="F249" i="64"/>
  <c r="E249" i="64"/>
  <c r="D249" i="64"/>
  <c r="C249" i="64"/>
  <c r="B249" i="64"/>
  <c r="A249" i="64"/>
  <c r="S248" i="64"/>
  <c r="R248" i="64"/>
  <c r="P248" i="64"/>
  <c r="T248" i="64" s="1"/>
  <c r="O248" i="64"/>
  <c r="W248" i="64" s="1"/>
  <c r="X248" i="64" s="1"/>
  <c r="Y248" i="64" s="1"/>
  <c r="Z248" i="64" s="1"/>
  <c r="N248" i="64"/>
  <c r="M248" i="64"/>
  <c r="L248" i="64"/>
  <c r="K248" i="64"/>
  <c r="J248" i="64"/>
  <c r="I248" i="64"/>
  <c r="H248" i="64"/>
  <c r="G248" i="64"/>
  <c r="F248" i="64"/>
  <c r="E248" i="64"/>
  <c r="D248" i="64"/>
  <c r="C248" i="64"/>
  <c r="B248" i="64"/>
  <c r="A248" i="64"/>
  <c r="M247" i="64"/>
  <c r="L247" i="64"/>
  <c r="K247" i="64"/>
  <c r="J247" i="64"/>
  <c r="I247" i="64"/>
  <c r="F247" i="64"/>
  <c r="E247" i="64"/>
  <c r="D247" i="64"/>
  <c r="C247" i="64"/>
  <c r="B247" i="64"/>
  <c r="A247" i="64"/>
  <c r="S246" i="64"/>
  <c r="R246" i="64"/>
  <c r="P246" i="64"/>
  <c r="U246" i="64" s="1"/>
  <c r="O246" i="64"/>
  <c r="N246" i="64"/>
  <c r="M246" i="64"/>
  <c r="L246" i="64"/>
  <c r="K246" i="64"/>
  <c r="J246" i="64"/>
  <c r="I246" i="64"/>
  <c r="H246" i="64"/>
  <c r="G246" i="64"/>
  <c r="F246" i="64"/>
  <c r="E246" i="64"/>
  <c r="D246" i="64"/>
  <c r="C246" i="64"/>
  <c r="B246" i="64"/>
  <c r="A246" i="64"/>
  <c r="S245" i="64"/>
  <c r="R245" i="64"/>
  <c r="P245" i="64"/>
  <c r="O245" i="64"/>
  <c r="W245" i="64" s="1"/>
  <c r="X245" i="64" s="1"/>
  <c r="Y245" i="64" s="1"/>
  <c r="Z245" i="64" s="1"/>
  <c r="N245" i="64"/>
  <c r="M245" i="64"/>
  <c r="L245" i="64"/>
  <c r="K245" i="64"/>
  <c r="J245" i="64"/>
  <c r="I245" i="64"/>
  <c r="H245" i="64"/>
  <c r="G245" i="64"/>
  <c r="F245" i="64"/>
  <c r="E245" i="64"/>
  <c r="D245" i="64"/>
  <c r="C245" i="64"/>
  <c r="B245" i="64"/>
  <c r="A245" i="64"/>
  <c r="S244" i="64"/>
  <c r="R244" i="64"/>
  <c r="P244" i="64"/>
  <c r="U244" i="64" s="1"/>
  <c r="O244" i="64"/>
  <c r="W244" i="64" s="1"/>
  <c r="X244" i="64" s="1"/>
  <c r="Y244" i="64" s="1"/>
  <c r="Z244" i="64" s="1"/>
  <c r="N244" i="64"/>
  <c r="M244" i="64"/>
  <c r="L244" i="64"/>
  <c r="K244" i="64"/>
  <c r="J244" i="64"/>
  <c r="I244" i="64"/>
  <c r="H244" i="64"/>
  <c r="G244" i="64"/>
  <c r="F244" i="64"/>
  <c r="E244" i="64"/>
  <c r="D244" i="64"/>
  <c r="C244" i="64"/>
  <c r="B244" i="64"/>
  <c r="A244" i="64"/>
  <c r="S243" i="64"/>
  <c r="P243" i="64"/>
  <c r="N243" i="64"/>
  <c r="M243" i="64"/>
  <c r="L243" i="64"/>
  <c r="K243" i="64"/>
  <c r="J243" i="64"/>
  <c r="I243" i="64"/>
  <c r="F243" i="64"/>
  <c r="E243" i="64"/>
  <c r="D243" i="64"/>
  <c r="C243" i="64"/>
  <c r="B243" i="64"/>
  <c r="A243" i="64"/>
  <c r="S242" i="64"/>
  <c r="R242" i="64"/>
  <c r="P242" i="64"/>
  <c r="U242" i="64" s="1"/>
  <c r="O242" i="64"/>
  <c r="N242" i="64"/>
  <c r="M242" i="64"/>
  <c r="L242" i="64"/>
  <c r="K242" i="64"/>
  <c r="J242" i="64"/>
  <c r="I242" i="64"/>
  <c r="H242" i="64"/>
  <c r="G242" i="64"/>
  <c r="F242" i="64"/>
  <c r="E242" i="64"/>
  <c r="D242" i="64"/>
  <c r="C242" i="64"/>
  <c r="B242" i="64"/>
  <c r="A242" i="64"/>
  <c r="S241" i="64"/>
  <c r="R241" i="64"/>
  <c r="P241" i="64"/>
  <c r="T241" i="64" s="1"/>
  <c r="O241" i="64"/>
  <c r="W241" i="64" s="1"/>
  <c r="X241" i="64" s="1"/>
  <c r="Y241" i="64" s="1"/>
  <c r="Z241" i="64" s="1"/>
  <c r="N241" i="64"/>
  <c r="M241" i="64"/>
  <c r="L241" i="64"/>
  <c r="K241" i="64"/>
  <c r="J241" i="64"/>
  <c r="I241" i="64"/>
  <c r="H241" i="64"/>
  <c r="G241" i="64"/>
  <c r="F241" i="64"/>
  <c r="E241" i="64"/>
  <c r="D241" i="64"/>
  <c r="C241" i="64"/>
  <c r="B241" i="64"/>
  <c r="A241" i="64"/>
  <c r="S240" i="64"/>
  <c r="P240" i="64"/>
  <c r="N240" i="64"/>
  <c r="M240" i="64"/>
  <c r="L240" i="64"/>
  <c r="K240" i="64"/>
  <c r="J240" i="64"/>
  <c r="I240" i="64"/>
  <c r="F240" i="64"/>
  <c r="E240" i="64"/>
  <c r="D240" i="64"/>
  <c r="C240" i="64"/>
  <c r="B240" i="64"/>
  <c r="A240" i="64"/>
  <c r="S239" i="64"/>
  <c r="R239" i="64"/>
  <c r="P239" i="64"/>
  <c r="O239" i="64"/>
  <c r="N239" i="64"/>
  <c r="M239" i="64"/>
  <c r="L239" i="64"/>
  <c r="K239" i="64"/>
  <c r="J239" i="64"/>
  <c r="I239" i="64"/>
  <c r="H239" i="64"/>
  <c r="G239" i="64"/>
  <c r="F239" i="64"/>
  <c r="E239" i="64"/>
  <c r="D239" i="64"/>
  <c r="C239" i="64"/>
  <c r="B239" i="64"/>
  <c r="A239" i="64"/>
  <c r="S238" i="64"/>
  <c r="R238" i="64"/>
  <c r="P238" i="64"/>
  <c r="O238" i="64"/>
  <c r="W238" i="64" s="1"/>
  <c r="X238" i="64" s="1"/>
  <c r="Y238" i="64" s="1"/>
  <c r="Z238" i="64" s="1"/>
  <c r="N238" i="64"/>
  <c r="M238" i="64"/>
  <c r="L238" i="64"/>
  <c r="K238" i="64"/>
  <c r="J238" i="64"/>
  <c r="I238" i="64"/>
  <c r="H238" i="64"/>
  <c r="G238" i="64"/>
  <c r="F238" i="64"/>
  <c r="E238" i="64"/>
  <c r="D238" i="64"/>
  <c r="C238" i="64"/>
  <c r="B238" i="64"/>
  <c r="A238" i="64"/>
  <c r="S237" i="64"/>
  <c r="P237" i="64"/>
  <c r="T237" i="64" s="1"/>
  <c r="N237" i="64"/>
  <c r="M237" i="64"/>
  <c r="L237" i="64"/>
  <c r="K237" i="64"/>
  <c r="J237" i="64"/>
  <c r="I237" i="64"/>
  <c r="F237" i="64"/>
  <c r="E237" i="64"/>
  <c r="D237" i="64"/>
  <c r="C237" i="64"/>
  <c r="B237" i="64"/>
  <c r="A237" i="64"/>
  <c r="S236" i="64"/>
  <c r="R236" i="64"/>
  <c r="P236" i="64"/>
  <c r="T236" i="64" s="1"/>
  <c r="O236" i="64"/>
  <c r="N236" i="64"/>
  <c r="M236" i="64"/>
  <c r="L236" i="64"/>
  <c r="K236" i="64"/>
  <c r="J236" i="64"/>
  <c r="I236" i="64"/>
  <c r="H236" i="64"/>
  <c r="G236" i="64"/>
  <c r="F236" i="64"/>
  <c r="E236" i="64"/>
  <c r="D236" i="64"/>
  <c r="C236" i="64"/>
  <c r="B236" i="64"/>
  <c r="A236" i="64"/>
  <c r="S235" i="64"/>
  <c r="R235" i="64"/>
  <c r="P235" i="64"/>
  <c r="O235" i="64"/>
  <c r="W235" i="64" s="1"/>
  <c r="X235" i="64" s="1"/>
  <c r="Y235" i="64" s="1"/>
  <c r="Z235" i="64" s="1"/>
  <c r="N235" i="64"/>
  <c r="M235" i="64"/>
  <c r="L235" i="64"/>
  <c r="K235" i="64"/>
  <c r="J235" i="64"/>
  <c r="I235" i="64"/>
  <c r="H235" i="64"/>
  <c r="G235" i="64"/>
  <c r="F235" i="64"/>
  <c r="E235" i="64"/>
  <c r="D235" i="64"/>
  <c r="C235" i="64"/>
  <c r="B235" i="64"/>
  <c r="A235" i="64"/>
  <c r="S234" i="64"/>
  <c r="P234" i="64"/>
  <c r="U234" i="64" s="1"/>
  <c r="N234" i="64"/>
  <c r="M234" i="64"/>
  <c r="L234" i="64"/>
  <c r="K234" i="64"/>
  <c r="J234" i="64"/>
  <c r="I234" i="64"/>
  <c r="F234" i="64"/>
  <c r="E234" i="64"/>
  <c r="D234" i="64"/>
  <c r="C234" i="64"/>
  <c r="B234" i="64"/>
  <c r="A234" i="64"/>
  <c r="S233" i="64"/>
  <c r="R233" i="64"/>
  <c r="P233" i="64"/>
  <c r="T233" i="64" s="1"/>
  <c r="O233" i="64"/>
  <c r="W233" i="64" s="1"/>
  <c r="X233" i="64" s="1"/>
  <c r="Y233" i="64" s="1"/>
  <c r="Z233" i="64" s="1"/>
  <c r="N233" i="64"/>
  <c r="M233" i="64"/>
  <c r="L233" i="64"/>
  <c r="K233" i="64"/>
  <c r="J233" i="64"/>
  <c r="I233" i="64"/>
  <c r="H233" i="64"/>
  <c r="G233" i="64"/>
  <c r="F233" i="64"/>
  <c r="E233" i="64"/>
  <c r="D233" i="64"/>
  <c r="C233" i="64"/>
  <c r="B233" i="64"/>
  <c r="A233" i="64"/>
  <c r="S232" i="64"/>
  <c r="R232" i="64"/>
  <c r="P232" i="64"/>
  <c r="O232" i="64"/>
  <c r="W232" i="64" s="1"/>
  <c r="X232" i="64" s="1"/>
  <c r="Y232" i="64" s="1"/>
  <c r="Z232" i="64" s="1"/>
  <c r="N232" i="64"/>
  <c r="M232" i="64"/>
  <c r="L232" i="64"/>
  <c r="K232" i="64"/>
  <c r="J232" i="64"/>
  <c r="I232" i="64"/>
  <c r="H232" i="64"/>
  <c r="G232" i="64"/>
  <c r="F232" i="64"/>
  <c r="E232" i="64"/>
  <c r="D232" i="64"/>
  <c r="C232" i="64"/>
  <c r="B232" i="64"/>
  <c r="A232" i="64"/>
  <c r="S231" i="64"/>
  <c r="R231" i="64"/>
  <c r="P231" i="64"/>
  <c r="O231" i="64"/>
  <c r="W231" i="64" s="1"/>
  <c r="X231" i="64" s="1"/>
  <c r="Y231" i="64" s="1"/>
  <c r="Z231" i="64" s="1"/>
  <c r="N231" i="64"/>
  <c r="M231" i="64"/>
  <c r="L231" i="64"/>
  <c r="K231" i="64"/>
  <c r="J231" i="64"/>
  <c r="I231" i="64"/>
  <c r="H231" i="64"/>
  <c r="G231" i="64"/>
  <c r="F231" i="64"/>
  <c r="E231" i="64"/>
  <c r="D231" i="64"/>
  <c r="C231" i="64"/>
  <c r="B231" i="64"/>
  <c r="A231" i="64"/>
  <c r="S230" i="64"/>
  <c r="R230" i="64"/>
  <c r="P230" i="64"/>
  <c r="U230" i="64" s="1"/>
  <c r="O230" i="64"/>
  <c r="W230" i="64" s="1"/>
  <c r="X230" i="64" s="1"/>
  <c r="Y230" i="64" s="1"/>
  <c r="Z230" i="64" s="1"/>
  <c r="N230" i="64"/>
  <c r="M230" i="64"/>
  <c r="L230" i="64"/>
  <c r="K230" i="64"/>
  <c r="J230" i="64"/>
  <c r="I230" i="64"/>
  <c r="H230" i="64"/>
  <c r="G230" i="64"/>
  <c r="F230" i="64"/>
  <c r="E230" i="64"/>
  <c r="D230" i="64"/>
  <c r="C230" i="64"/>
  <c r="B230" i="64"/>
  <c r="A230" i="64"/>
  <c r="S229" i="64"/>
  <c r="R229" i="64"/>
  <c r="P229" i="64"/>
  <c r="O229" i="64"/>
  <c r="W229" i="64" s="1"/>
  <c r="X229" i="64" s="1"/>
  <c r="Y229" i="64" s="1"/>
  <c r="Z229" i="64" s="1"/>
  <c r="N229" i="64"/>
  <c r="M229" i="64"/>
  <c r="L229" i="64"/>
  <c r="K229" i="64"/>
  <c r="J229" i="64"/>
  <c r="I229" i="64"/>
  <c r="H229" i="64"/>
  <c r="G229" i="64"/>
  <c r="F229" i="64"/>
  <c r="E229" i="64"/>
  <c r="D229" i="64"/>
  <c r="C229" i="64"/>
  <c r="B229" i="64"/>
  <c r="A229" i="64"/>
  <c r="S228" i="64"/>
  <c r="R228" i="64"/>
  <c r="P228" i="64"/>
  <c r="U228" i="64" s="1"/>
  <c r="O228" i="64"/>
  <c r="W228" i="64" s="1"/>
  <c r="X228" i="64" s="1"/>
  <c r="Y228" i="64" s="1"/>
  <c r="Z228" i="64" s="1"/>
  <c r="N228" i="64"/>
  <c r="M228" i="64"/>
  <c r="L228" i="64"/>
  <c r="K228" i="64"/>
  <c r="J228" i="64"/>
  <c r="I228" i="64"/>
  <c r="H228" i="64"/>
  <c r="G228" i="64"/>
  <c r="F228" i="64"/>
  <c r="E228" i="64"/>
  <c r="D228" i="64"/>
  <c r="C228" i="64"/>
  <c r="B228" i="64"/>
  <c r="A228" i="64"/>
  <c r="S227" i="64"/>
  <c r="R227" i="64"/>
  <c r="P227" i="64"/>
  <c r="O227" i="64"/>
  <c r="W227" i="64" s="1"/>
  <c r="X227" i="64" s="1"/>
  <c r="Y227" i="64" s="1"/>
  <c r="Z227" i="64" s="1"/>
  <c r="N227" i="64"/>
  <c r="M227" i="64"/>
  <c r="L227" i="64"/>
  <c r="K227" i="64"/>
  <c r="J227" i="64"/>
  <c r="I227" i="64"/>
  <c r="H227" i="64"/>
  <c r="G227" i="64"/>
  <c r="F227" i="64"/>
  <c r="E227" i="64"/>
  <c r="D227" i="64"/>
  <c r="C227" i="64"/>
  <c r="B227" i="64"/>
  <c r="A227" i="64"/>
  <c r="S226" i="64"/>
  <c r="P226" i="64"/>
  <c r="N226" i="64"/>
  <c r="M226" i="64"/>
  <c r="L226" i="64"/>
  <c r="K226" i="64"/>
  <c r="J226" i="64"/>
  <c r="I226" i="64"/>
  <c r="F226" i="64"/>
  <c r="E226" i="64"/>
  <c r="D226" i="64"/>
  <c r="C226" i="64"/>
  <c r="B226" i="64"/>
  <c r="A226" i="64"/>
  <c r="S225" i="64"/>
  <c r="R225" i="64"/>
  <c r="P225" i="64"/>
  <c r="O225" i="64"/>
  <c r="W225" i="64" s="1"/>
  <c r="X225" i="64" s="1"/>
  <c r="Y225" i="64" s="1"/>
  <c r="Z225" i="64" s="1"/>
  <c r="N225" i="64"/>
  <c r="M225" i="64"/>
  <c r="L225" i="64"/>
  <c r="K225" i="64"/>
  <c r="J225" i="64"/>
  <c r="I225" i="64"/>
  <c r="H225" i="64"/>
  <c r="G225" i="64"/>
  <c r="F225" i="64"/>
  <c r="E225" i="64"/>
  <c r="D225" i="64"/>
  <c r="C225" i="64"/>
  <c r="B225" i="64"/>
  <c r="A225" i="64"/>
  <c r="S224" i="64"/>
  <c r="R224" i="64"/>
  <c r="P224" i="64"/>
  <c r="O224" i="64"/>
  <c r="W224" i="64" s="1"/>
  <c r="X224" i="64" s="1"/>
  <c r="Y224" i="64" s="1"/>
  <c r="Z224" i="64" s="1"/>
  <c r="N224" i="64"/>
  <c r="M224" i="64"/>
  <c r="L224" i="64"/>
  <c r="K224" i="64"/>
  <c r="J224" i="64"/>
  <c r="I224" i="64"/>
  <c r="H224" i="64"/>
  <c r="G224" i="64"/>
  <c r="F224" i="64"/>
  <c r="E224" i="64"/>
  <c r="D224" i="64"/>
  <c r="C224" i="64"/>
  <c r="B224" i="64"/>
  <c r="A224" i="64"/>
  <c r="S223" i="64"/>
  <c r="R223" i="64"/>
  <c r="P223" i="64"/>
  <c r="O223" i="64"/>
  <c r="W223" i="64" s="1"/>
  <c r="X223" i="64" s="1"/>
  <c r="Y223" i="64" s="1"/>
  <c r="Z223" i="64" s="1"/>
  <c r="N223" i="64"/>
  <c r="M223" i="64"/>
  <c r="L223" i="64"/>
  <c r="K223" i="64"/>
  <c r="J223" i="64"/>
  <c r="I223" i="64"/>
  <c r="H223" i="64"/>
  <c r="G223" i="64"/>
  <c r="F223" i="64"/>
  <c r="E223" i="64"/>
  <c r="D223" i="64"/>
  <c r="C223" i="64"/>
  <c r="B223" i="64"/>
  <c r="A223" i="64"/>
  <c r="S222" i="64"/>
  <c r="R222" i="64"/>
  <c r="P222" i="64"/>
  <c r="U222" i="64" s="1"/>
  <c r="O222" i="64"/>
  <c r="W222" i="64" s="1"/>
  <c r="X222" i="64" s="1"/>
  <c r="Y222" i="64" s="1"/>
  <c r="Z222" i="64" s="1"/>
  <c r="N222" i="64"/>
  <c r="M222" i="64"/>
  <c r="L222" i="64"/>
  <c r="K222" i="64"/>
  <c r="J222" i="64"/>
  <c r="I222" i="64"/>
  <c r="H222" i="64"/>
  <c r="G222" i="64"/>
  <c r="F222" i="64"/>
  <c r="E222" i="64"/>
  <c r="D222" i="64"/>
  <c r="C222" i="64"/>
  <c r="B222" i="64"/>
  <c r="A222" i="64"/>
  <c r="S221" i="64"/>
  <c r="R221" i="64"/>
  <c r="P221" i="64"/>
  <c r="U221" i="64" s="1"/>
  <c r="O221" i="64"/>
  <c r="W221" i="64" s="1"/>
  <c r="X221" i="64" s="1"/>
  <c r="Y221" i="64" s="1"/>
  <c r="Z221" i="64" s="1"/>
  <c r="N221" i="64"/>
  <c r="M221" i="64"/>
  <c r="L221" i="64"/>
  <c r="K221" i="64"/>
  <c r="J221" i="64"/>
  <c r="I221" i="64"/>
  <c r="H221" i="64"/>
  <c r="G221" i="64"/>
  <c r="F221" i="64"/>
  <c r="E221" i="64"/>
  <c r="D221" i="64"/>
  <c r="C221" i="64"/>
  <c r="B221" i="64"/>
  <c r="A221" i="64"/>
  <c r="S220" i="64"/>
  <c r="R220" i="64"/>
  <c r="P220" i="64"/>
  <c r="O220" i="64"/>
  <c r="W220" i="64" s="1"/>
  <c r="X220" i="64" s="1"/>
  <c r="Y220" i="64" s="1"/>
  <c r="Z220" i="64" s="1"/>
  <c r="N220" i="64"/>
  <c r="M220" i="64"/>
  <c r="L220" i="64"/>
  <c r="K220" i="64"/>
  <c r="J220" i="64"/>
  <c r="I220" i="64"/>
  <c r="H220" i="64"/>
  <c r="G220" i="64"/>
  <c r="F220" i="64"/>
  <c r="E220" i="64"/>
  <c r="D220" i="64"/>
  <c r="C220" i="64"/>
  <c r="B220" i="64"/>
  <c r="A220" i="64"/>
  <c r="S219" i="64"/>
  <c r="R219" i="64"/>
  <c r="P219" i="64"/>
  <c r="U219" i="64" s="1"/>
  <c r="O219" i="64"/>
  <c r="W219" i="64" s="1"/>
  <c r="X219" i="64" s="1"/>
  <c r="Y219" i="64" s="1"/>
  <c r="Z219" i="64" s="1"/>
  <c r="N219" i="64"/>
  <c r="M219" i="64"/>
  <c r="L219" i="64"/>
  <c r="K219" i="64"/>
  <c r="J219" i="64"/>
  <c r="I219" i="64"/>
  <c r="H219" i="64"/>
  <c r="G219" i="64"/>
  <c r="F219" i="64"/>
  <c r="E219" i="64"/>
  <c r="D219" i="64"/>
  <c r="C219" i="64"/>
  <c r="B219" i="64"/>
  <c r="A219" i="64"/>
  <c r="S218" i="64"/>
  <c r="R218" i="64"/>
  <c r="P218" i="64"/>
  <c r="O218" i="64"/>
  <c r="W218" i="64" s="1"/>
  <c r="X218" i="64" s="1"/>
  <c r="Y218" i="64" s="1"/>
  <c r="Z218" i="64" s="1"/>
  <c r="N218" i="64"/>
  <c r="M218" i="64"/>
  <c r="L218" i="64"/>
  <c r="K218" i="64"/>
  <c r="J218" i="64"/>
  <c r="I218" i="64"/>
  <c r="H218" i="64"/>
  <c r="G218" i="64"/>
  <c r="F218" i="64"/>
  <c r="E218" i="64"/>
  <c r="D218" i="64"/>
  <c r="C218" i="64"/>
  <c r="B218" i="64"/>
  <c r="A218" i="64"/>
  <c r="S217" i="64"/>
  <c r="P217" i="64"/>
  <c r="T217" i="64" s="1"/>
  <c r="N217" i="64"/>
  <c r="M217" i="64"/>
  <c r="L217" i="64"/>
  <c r="K217" i="64"/>
  <c r="J217" i="64"/>
  <c r="I217" i="64"/>
  <c r="F217" i="64"/>
  <c r="E217" i="64"/>
  <c r="D217" i="64"/>
  <c r="C217" i="64"/>
  <c r="B217" i="64"/>
  <c r="A217" i="64"/>
  <c r="S216" i="64"/>
  <c r="R216" i="64"/>
  <c r="P216" i="64"/>
  <c r="U216" i="64" s="1"/>
  <c r="O216" i="64"/>
  <c r="W216" i="64" s="1"/>
  <c r="X216" i="64" s="1"/>
  <c r="Y216" i="64" s="1"/>
  <c r="Z216" i="64" s="1"/>
  <c r="N216" i="64"/>
  <c r="M216" i="64"/>
  <c r="L216" i="64"/>
  <c r="K216" i="64"/>
  <c r="J216" i="64"/>
  <c r="I216" i="64"/>
  <c r="H216" i="64"/>
  <c r="G216" i="64"/>
  <c r="F216" i="64"/>
  <c r="E216" i="64"/>
  <c r="D216" i="64"/>
  <c r="C216" i="64"/>
  <c r="B216" i="64"/>
  <c r="A216" i="64"/>
  <c r="S215" i="64"/>
  <c r="R215" i="64"/>
  <c r="P215" i="64"/>
  <c r="O215" i="64"/>
  <c r="W215" i="64" s="1"/>
  <c r="X215" i="64" s="1"/>
  <c r="Y215" i="64" s="1"/>
  <c r="Z215" i="64" s="1"/>
  <c r="N215" i="64"/>
  <c r="M215" i="64"/>
  <c r="L215" i="64"/>
  <c r="K215" i="64"/>
  <c r="J215" i="64"/>
  <c r="I215" i="64"/>
  <c r="H215" i="64"/>
  <c r="G215" i="64"/>
  <c r="F215" i="64"/>
  <c r="E215" i="64"/>
  <c r="D215" i="64"/>
  <c r="C215" i="64"/>
  <c r="B215" i="64"/>
  <c r="A215" i="64"/>
  <c r="S214" i="64"/>
  <c r="R214" i="64"/>
  <c r="P214" i="64"/>
  <c r="O214" i="64"/>
  <c r="W214" i="64" s="1"/>
  <c r="X214" i="64" s="1"/>
  <c r="Y214" i="64" s="1"/>
  <c r="Z214" i="64" s="1"/>
  <c r="N214" i="64"/>
  <c r="M214" i="64"/>
  <c r="L214" i="64"/>
  <c r="K214" i="64"/>
  <c r="J214" i="64"/>
  <c r="I214" i="64"/>
  <c r="H214" i="64"/>
  <c r="G214" i="64"/>
  <c r="F214" i="64"/>
  <c r="E214" i="64"/>
  <c r="D214" i="64"/>
  <c r="C214" i="64"/>
  <c r="B214" i="64"/>
  <c r="A214" i="64"/>
  <c r="S213" i="64"/>
  <c r="R213" i="64"/>
  <c r="P213" i="64"/>
  <c r="T213" i="64" s="1"/>
  <c r="O213" i="64"/>
  <c r="W213" i="64" s="1"/>
  <c r="X213" i="64" s="1"/>
  <c r="Y213" i="64" s="1"/>
  <c r="Z213" i="64" s="1"/>
  <c r="N213" i="64"/>
  <c r="M213" i="64"/>
  <c r="L213" i="64"/>
  <c r="K213" i="64"/>
  <c r="J213" i="64"/>
  <c r="I213" i="64"/>
  <c r="H213" i="64"/>
  <c r="G213" i="64"/>
  <c r="F213" i="64"/>
  <c r="E213" i="64"/>
  <c r="D213" i="64"/>
  <c r="C213" i="64"/>
  <c r="B213" i="64"/>
  <c r="A213" i="64"/>
  <c r="S212" i="64"/>
  <c r="R212" i="64"/>
  <c r="P212" i="64"/>
  <c r="U212" i="64" s="1"/>
  <c r="O212" i="64"/>
  <c r="W212" i="64" s="1"/>
  <c r="X212" i="64" s="1"/>
  <c r="Y212" i="64" s="1"/>
  <c r="Z212" i="64" s="1"/>
  <c r="N212" i="64"/>
  <c r="M212" i="64"/>
  <c r="L212" i="64"/>
  <c r="K212" i="64"/>
  <c r="J212" i="64"/>
  <c r="I212" i="64"/>
  <c r="H212" i="64"/>
  <c r="G212" i="64"/>
  <c r="F212" i="64"/>
  <c r="E212" i="64"/>
  <c r="D212" i="64"/>
  <c r="C212" i="64"/>
  <c r="B212" i="64"/>
  <c r="A212" i="64"/>
  <c r="S211" i="64"/>
  <c r="R211" i="64"/>
  <c r="P211" i="64"/>
  <c r="T211" i="64" s="1"/>
  <c r="O211" i="64"/>
  <c r="W211" i="64" s="1"/>
  <c r="X211" i="64" s="1"/>
  <c r="Y211" i="64" s="1"/>
  <c r="Z211" i="64" s="1"/>
  <c r="N211" i="64"/>
  <c r="M211" i="64"/>
  <c r="L211" i="64"/>
  <c r="K211" i="64"/>
  <c r="J211" i="64"/>
  <c r="I211" i="64"/>
  <c r="H211" i="64"/>
  <c r="G211" i="64"/>
  <c r="F211" i="64"/>
  <c r="E211" i="64"/>
  <c r="D211" i="64"/>
  <c r="C211" i="64"/>
  <c r="B211" i="64"/>
  <c r="A211" i="64"/>
  <c r="S210" i="64"/>
  <c r="R210" i="64"/>
  <c r="P210" i="64"/>
  <c r="U210" i="64" s="1"/>
  <c r="O210" i="64"/>
  <c r="W210" i="64" s="1"/>
  <c r="X210" i="64" s="1"/>
  <c r="Y210" i="64" s="1"/>
  <c r="Z210" i="64" s="1"/>
  <c r="N210" i="64"/>
  <c r="M210" i="64"/>
  <c r="L210" i="64"/>
  <c r="K210" i="64"/>
  <c r="J210" i="64"/>
  <c r="I210" i="64"/>
  <c r="H210" i="64"/>
  <c r="G210" i="64"/>
  <c r="F210" i="64"/>
  <c r="E210" i="64"/>
  <c r="D210" i="64"/>
  <c r="C210" i="64"/>
  <c r="B210" i="64"/>
  <c r="A210" i="64"/>
  <c r="S209" i="64"/>
  <c r="R209" i="64"/>
  <c r="P209" i="64"/>
  <c r="O209" i="64"/>
  <c r="W209" i="64" s="1"/>
  <c r="X209" i="64" s="1"/>
  <c r="Y209" i="64" s="1"/>
  <c r="Z209" i="64" s="1"/>
  <c r="N209" i="64"/>
  <c r="M209" i="64"/>
  <c r="L209" i="64"/>
  <c r="K209" i="64"/>
  <c r="J209" i="64"/>
  <c r="I209" i="64"/>
  <c r="H209" i="64"/>
  <c r="G209" i="64"/>
  <c r="F209" i="64"/>
  <c r="E209" i="64"/>
  <c r="D209" i="64"/>
  <c r="C209" i="64"/>
  <c r="B209" i="64"/>
  <c r="A209" i="64"/>
  <c r="S208" i="64"/>
  <c r="R208" i="64"/>
  <c r="P208" i="64"/>
  <c r="U208" i="64" s="1"/>
  <c r="O208" i="64"/>
  <c r="W208" i="64" s="1"/>
  <c r="X208" i="64" s="1"/>
  <c r="Y208" i="64" s="1"/>
  <c r="Z208" i="64" s="1"/>
  <c r="N208" i="64"/>
  <c r="M208" i="64"/>
  <c r="L208" i="64"/>
  <c r="K208" i="64"/>
  <c r="J208" i="64"/>
  <c r="I208" i="64"/>
  <c r="H208" i="64"/>
  <c r="G208" i="64"/>
  <c r="F208" i="64"/>
  <c r="E208" i="64"/>
  <c r="D208" i="64"/>
  <c r="C208" i="64"/>
  <c r="B208" i="64"/>
  <c r="A208" i="64"/>
  <c r="S207" i="64"/>
  <c r="R207" i="64"/>
  <c r="P207" i="64"/>
  <c r="O207" i="64"/>
  <c r="W207" i="64" s="1"/>
  <c r="X207" i="64" s="1"/>
  <c r="Y207" i="64" s="1"/>
  <c r="Z207" i="64" s="1"/>
  <c r="N207" i="64"/>
  <c r="M207" i="64"/>
  <c r="L207" i="64"/>
  <c r="K207" i="64"/>
  <c r="J207" i="64"/>
  <c r="I207" i="64"/>
  <c r="H207" i="64"/>
  <c r="G207" i="64"/>
  <c r="F207" i="64"/>
  <c r="E207" i="64"/>
  <c r="D207" i="64"/>
  <c r="C207" i="64"/>
  <c r="B207" i="64"/>
  <c r="A207" i="64"/>
  <c r="S206" i="64"/>
  <c r="R206" i="64"/>
  <c r="P206" i="64"/>
  <c r="U206" i="64" s="1"/>
  <c r="O206" i="64"/>
  <c r="W206" i="64" s="1"/>
  <c r="X206" i="64" s="1"/>
  <c r="Y206" i="64" s="1"/>
  <c r="Z206" i="64" s="1"/>
  <c r="N206" i="64"/>
  <c r="M206" i="64"/>
  <c r="L206" i="64"/>
  <c r="K206" i="64"/>
  <c r="J206" i="64"/>
  <c r="I206" i="64"/>
  <c r="H206" i="64"/>
  <c r="G206" i="64"/>
  <c r="F206" i="64"/>
  <c r="E206" i="64"/>
  <c r="D206" i="64"/>
  <c r="C206" i="64"/>
  <c r="B206" i="64"/>
  <c r="A206" i="64"/>
  <c r="S205" i="64"/>
  <c r="R205" i="64"/>
  <c r="P205" i="64"/>
  <c r="T205" i="64" s="1"/>
  <c r="O205" i="64"/>
  <c r="W205" i="64" s="1"/>
  <c r="X205" i="64" s="1"/>
  <c r="Y205" i="64" s="1"/>
  <c r="Z205" i="64" s="1"/>
  <c r="N205" i="64"/>
  <c r="M205" i="64"/>
  <c r="L205" i="64"/>
  <c r="K205" i="64"/>
  <c r="J205" i="64"/>
  <c r="I205" i="64"/>
  <c r="H205" i="64"/>
  <c r="G205" i="64"/>
  <c r="F205" i="64"/>
  <c r="E205" i="64"/>
  <c r="D205" i="64"/>
  <c r="C205" i="64"/>
  <c r="B205" i="64"/>
  <c r="A205" i="64"/>
  <c r="S204" i="64"/>
  <c r="P204" i="64"/>
  <c r="N204" i="64"/>
  <c r="M204" i="64"/>
  <c r="L204" i="64"/>
  <c r="K204" i="64"/>
  <c r="J204" i="64"/>
  <c r="I204" i="64"/>
  <c r="F204" i="64"/>
  <c r="E204" i="64"/>
  <c r="D204" i="64"/>
  <c r="C204" i="64"/>
  <c r="B204" i="64"/>
  <c r="A204" i="64"/>
  <c r="S203" i="64"/>
  <c r="R203" i="64"/>
  <c r="P203" i="64"/>
  <c r="O203" i="64"/>
  <c r="W203" i="64" s="1"/>
  <c r="X203" i="64" s="1"/>
  <c r="Y203" i="64" s="1"/>
  <c r="Z203" i="64" s="1"/>
  <c r="N203" i="64"/>
  <c r="M203" i="64"/>
  <c r="L203" i="64"/>
  <c r="K203" i="64"/>
  <c r="J203" i="64"/>
  <c r="I203" i="64"/>
  <c r="H203" i="64"/>
  <c r="G203" i="64"/>
  <c r="F203" i="64"/>
  <c r="E203" i="64"/>
  <c r="D203" i="64"/>
  <c r="C203" i="64"/>
  <c r="B203" i="64"/>
  <c r="A203" i="64"/>
  <c r="S202" i="64"/>
  <c r="R202" i="64"/>
  <c r="P202" i="64"/>
  <c r="O202" i="64"/>
  <c r="W202" i="64" s="1"/>
  <c r="X202" i="64" s="1"/>
  <c r="Y202" i="64" s="1"/>
  <c r="Z202" i="64" s="1"/>
  <c r="N202" i="64"/>
  <c r="M202" i="64"/>
  <c r="L202" i="64"/>
  <c r="K202" i="64"/>
  <c r="J202" i="64"/>
  <c r="I202" i="64"/>
  <c r="H202" i="64"/>
  <c r="G202" i="64"/>
  <c r="F202" i="64"/>
  <c r="E202" i="64"/>
  <c r="D202" i="64"/>
  <c r="C202" i="64"/>
  <c r="B202" i="64"/>
  <c r="A202" i="64"/>
  <c r="S201" i="64"/>
  <c r="R201" i="64"/>
  <c r="P201" i="64"/>
  <c r="T201" i="64" s="1"/>
  <c r="O201" i="64"/>
  <c r="W201" i="64" s="1"/>
  <c r="X201" i="64" s="1"/>
  <c r="Y201" i="64" s="1"/>
  <c r="Z201" i="64" s="1"/>
  <c r="N201" i="64"/>
  <c r="M201" i="64"/>
  <c r="L201" i="64"/>
  <c r="K201" i="64"/>
  <c r="J201" i="64"/>
  <c r="I201" i="64"/>
  <c r="H201" i="64"/>
  <c r="G201" i="64"/>
  <c r="F201" i="64"/>
  <c r="E201" i="64"/>
  <c r="D201" i="64"/>
  <c r="C201" i="64"/>
  <c r="B201" i="64"/>
  <c r="A201" i="64"/>
  <c r="S200" i="64"/>
  <c r="R200" i="64"/>
  <c r="P200" i="64"/>
  <c r="O200" i="64"/>
  <c r="W200" i="64" s="1"/>
  <c r="X200" i="64" s="1"/>
  <c r="Y200" i="64" s="1"/>
  <c r="Z200" i="64" s="1"/>
  <c r="N200" i="64"/>
  <c r="M200" i="64"/>
  <c r="L200" i="64"/>
  <c r="K200" i="64"/>
  <c r="J200" i="64"/>
  <c r="I200" i="64"/>
  <c r="H200" i="64"/>
  <c r="G200" i="64"/>
  <c r="F200" i="64"/>
  <c r="E200" i="64"/>
  <c r="D200" i="64"/>
  <c r="C200" i="64"/>
  <c r="B200" i="64"/>
  <c r="A200" i="64"/>
  <c r="S199" i="64"/>
  <c r="R199" i="64"/>
  <c r="P199" i="64"/>
  <c r="O199" i="64"/>
  <c r="W199" i="64" s="1"/>
  <c r="X199" i="64" s="1"/>
  <c r="Y199" i="64" s="1"/>
  <c r="Z199" i="64" s="1"/>
  <c r="N199" i="64"/>
  <c r="M199" i="64"/>
  <c r="L199" i="64"/>
  <c r="K199" i="64"/>
  <c r="J199" i="64"/>
  <c r="I199" i="64"/>
  <c r="H199" i="64"/>
  <c r="G199" i="64"/>
  <c r="F199" i="64"/>
  <c r="E199" i="64"/>
  <c r="D199" i="64"/>
  <c r="C199" i="64"/>
  <c r="B199" i="64"/>
  <c r="A199" i="64"/>
  <c r="S198" i="64"/>
  <c r="P198" i="64"/>
  <c r="U198" i="64" s="1"/>
  <c r="N198" i="64"/>
  <c r="M198" i="64"/>
  <c r="L198" i="64"/>
  <c r="K198" i="64"/>
  <c r="J198" i="64"/>
  <c r="I198" i="64"/>
  <c r="F198" i="64"/>
  <c r="E198" i="64"/>
  <c r="D198" i="64"/>
  <c r="C198" i="64"/>
  <c r="B198" i="64"/>
  <c r="A198" i="64"/>
  <c r="S197" i="64"/>
  <c r="R197" i="64"/>
  <c r="P197" i="64"/>
  <c r="T197" i="64" s="1"/>
  <c r="O197" i="64"/>
  <c r="W197" i="64" s="1"/>
  <c r="X197" i="64" s="1"/>
  <c r="Y197" i="64" s="1"/>
  <c r="Z197" i="64" s="1"/>
  <c r="N197" i="64"/>
  <c r="M197" i="64"/>
  <c r="L197" i="64"/>
  <c r="K197" i="64"/>
  <c r="J197" i="64"/>
  <c r="I197" i="64"/>
  <c r="H197" i="64"/>
  <c r="G197" i="64"/>
  <c r="F197" i="64"/>
  <c r="E197" i="64"/>
  <c r="D197" i="64"/>
  <c r="C197" i="64"/>
  <c r="B197" i="64"/>
  <c r="A197" i="64"/>
  <c r="S196" i="64"/>
  <c r="R196" i="64"/>
  <c r="P196" i="64"/>
  <c r="O196" i="64"/>
  <c r="W196" i="64" s="1"/>
  <c r="X196" i="64" s="1"/>
  <c r="Y196" i="64" s="1"/>
  <c r="Z196" i="64" s="1"/>
  <c r="N196" i="64"/>
  <c r="M196" i="64"/>
  <c r="L196" i="64"/>
  <c r="K196" i="64"/>
  <c r="J196" i="64"/>
  <c r="I196" i="64"/>
  <c r="H196" i="64"/>
  <c r="G196" i="64"/>
  <c r="F196" i="64"/>
  <c r="E196" i="64"/>
  <c r="D196" i="64"/>
  <c r="C196" i="64"/>
  <c r="B196" i="64"/>
  <c r="A196" i="64"/>
  <c r="S195" i="64"/>
  <c r="R195" i="64"/>
  <c r="P195" i="64"/>
  <c r="O195" i="64"/>
  <c r="W195" i="64" s="1"/>
  <c r="X195" i="64" s="1"/>
  <c r="Y195" i="64" s="1"/>
  <c r="Z195" i="64" s="1"/>
  <c r="N195" i="64"/>
  <c r="M195" i="64"/>
  <c r="L195" i="64"/>
  <c r="K195" i="64"/>
  <c r="J195" i="64"/>
  <c r="I195" i="64"/>
  <c r="H195" i="64"/>
  <c r="G195" i="64"/>
  <c r="F195" i="64"/>
  <c r="E195" i="64"/>
  <c r="D195" i="64"/>
  <c r="C195" i="64"/>
  <c r="B195" i="64"/>
  <c r="A195" i="64"/>
  <c r="S194" i="64"/>
  <c r="R194" i="64"/>
  <c r="P194" i="64"/>
  <c r="U194" i="64" s="1"/>
  <c r="O194" i="64"/>
  <c r="W194" i="64" s="1"/>
  <c r="X194" i="64" s="1"/>
  <c r="Y194" i="64" s="1"/>
  <c r="Z194" i="64" s="1"/>
  <c r="N194" i="64"/>
  <c r="M194" i="64"/>
  <c r="L194" i="64"/>
  <c r="K194" i="64"/>
  <c r="J194" i="64"/>
  <c r="I194" i="64"/>
  <c r="H194" i="64"/>
  <c r="G194" i="64"/>
  <c r="F194" i="64"/>
  <c r="E194" i="64"/>
  <c r="D194" i="64"/>
  <c r="C194" i="64"/>
  <c r="B194" i="64"/>
  <c r="A194" i="64"/>
  <c r="S193" i="64"/>
  <c r="R193" i="64"/>
  <c r="P193" i="64"/>
  <c r="O193" i="64"/>
  <c r="W193" i="64" s="1"/>
  <c r="X193" i="64" s="1"/>
  <c r="Y193" i="64" s="1"/>
  <c r="Z193" i="64" s="1"/>
  <c r="N193" i="64"/>
  <c r="M193" i="64"/>
  <c r="L193" i="64"/>
  <c r="K193" i="64"/>
  <c r="J193" i="64"/>
  <c r="I193" i="64"/>
  <c r="H193" i="64"/>
  <c r="G193" i="64"/>
  <c r="F193" i="64"/>
  <c r="E193" i="64"/>
  <c r="D193" i="64"/>
  <c r="C193" i="64"/>
  <c r="B193" i="64"/>
  <c r="A193" i="64"/>
  <c r="M192" i="64"/>
  <c r="L192" i="64"/>
  <c r="K192" i="64"/>
  <c r="J192" i="64"/>
  <c r="I192" i="64"/>
  <c r="F192" i="64"/>
  <c r="E192" i="64"/>
  <c r="D192" i="64"/>
  <c r="C192" i="64"/>
  <c r="B192" i="64"/>
  <c r="A192" i="64"/>
  <c r="S191" i="64"/>
  <c r="R191" i="64"/>
  <c r="P191" i="64"/>
  <c r="O191" i="64"/>
  <c r="W191" i="64" s="1"/>
  <c r="X191" i="64" s="1"/>
  <c r="Y191" i="64" s="1"/>
  <c r="Z191" i="64" s="1"/>
  <c r="N191" i="64"/>
  <c r="M191" i="64"/>
  <c r="L191" i="64"/>
  <c r="K191" i="64"/>
  <c r="J191" i="64"/>
  <c r="I191" i="64"/>
  <c r="H191" i="64"/>
  <c r="G191" i="64"/>
  <c r="F191" i="64"/>
  <c r="E191" i="64"/>
  <c r="D191" i="64"/>
  <c r="C191" i="64"/>
  <c r="B191" i="64"/>
  <c r="A191" i="64"/>
  <c r="S190" i="64"/>
  <c r="R190" i="64"/>
  <c r="P190" i="64"/>
  <c r="U190" i="64" s="1"/>
  <c r="O190" i="64"/>
  <c r="W190" i="64" s="1"/>
  <c r="X190" i="64" s="1"/>
  <c r="Y190" i="64" s="1"/>
  <c r="Z190" i="64" s="1"/>
  <c r="N190" i="64"/>
  <c r="M190" i="64"/>
  <c r="L190" i="64"/>
  <c r="K190" i="64"/>
  <c r="J190" i="64"/>
  <c r="I190" i="64"/>
  <c r="H190" i="64"/>
  <c r="G190" i="64"/>
  <c r="F190" i="64"/>
  <c r="E190" i="64"/>
  <c r="D190" i="64"/>
  <c r="C190" i="64"/>
  <c r="B190" i="64"/>
  <c r="A190" i="64"/>
  <c r="S189" i="64"/>
  <c r="R189" i="64"/>
  <c r="P189" i="64"/>
  <c r="O189" i="64"/>
  <c r="W189" i="64" s="1"/>
  <c r="X189" i="64" s="1"/>
  <c r="Y189" i="64" s="1"/>
  <c r="Z189" i="64" s="1"/>
  <c r="N189" i="64"/>
  <c r="M189" i="64"/>
  <c r="L189" i="64"/>
  <c r="K189" i="64"/>
  <c r="J189" i="64"/>
  <c r="I189" i="64"/>
  <c r="H189" i="64"/>
  <c r="G189" i="64"/>
  <c r="F189" i="64"/>
  <c r="E189" i="64"/>
  <c r="D189" i="64"/>
  <c r="C189" i="64"/>
  <c r="B189" i="64"/>
  <c r="A189" i="64"/>
  <c r="S188" i="64"/>
  <c r="R188" i="64"/>
  <c r="P188" i="64"/>
  <c r="U188" i="64" s="1"/>
  <c r="O188" i="64"/>
  <c r="W188" i="64" s="1"/>
  <c r="X188" i="64" s="1"/>
  <c r="Y188" i="64" s="1"/>
  <c r="Z188" i="64" s="1"/>
  <c r="N188" i="64"/>
  <c r="M188" i="64"/>
  <c r="L188" i="64"/>
  <c r="K188" i="64"/>
  <c r="J188" i="64"/>
  <c r="I188" i="64"/>
  <c r="H188" i="64"/>
  <c r="G188" i="64"/>
  <c r="F188" i="64"/>
  <c r="E188" i="64"/>
  <c r="D188" i="64"/>
  <c r="C188" i="64"/>
  <c r="B188" i="64"/>
  <c r="A188" i="64"/>
  <c r="S187" i="64"/>
  <c r="P187" i="64"/>
  <c r="N187" i="64"/>
  <c r="M187" i="64"/>
  <c r="L187" i="64"/>
  <c r="K187" i="64"/>
  <c r="J187" i="64"/>
  <c r="I187" i="64"/>
  <c r="F187" i="64"/>
  <c r="E187" i="64"/>
  <c r="D187" i="64"/>
  <c r="C187" i="64"/>
  <c r="B187" i="64"/>
  <c r="A187" i="64"/>
  <c r="S186" i="64"/>
  <c r="R186" i="64"/>
  <c r="P186" i="64"/>
  <c r="U186" i="64" s="1"/>
  <c r="O186" i="64"/>
  <c r="N186" i="64"/>
  <c r="M186" i="64"/>
  <c r="L186" i="64"/>
  <c r="K186" i="64"/>
  <c r="J186" i="64"/>
  <c r="I186" i="64"/>
  <c r="H186" i="64"/>
  <c r="G186" i="64"/>
  <c r="F186" i="64"/>
  <c r="E186" i="64"/>
  <c r="D186" i="64"/>
  <c r="C186" i="64"/>
  <c r="B186" i="64"/>
  <c r="A186" i="64"/>
  <c r="S185" i="64"/>
  <c r="R185" i="64"/>
  <c r="P185" i="64"/>
  <c r="O185" i="64"/>
  <c r="W185" i="64" s="1"/>
  <c r="X185" i="64" s="1"/>
  <c r="Y185" i="64" s="1"/>
  <c r="Z185" i="64" s="1"/>
  <c r="N185" i="64"/>
  <c r="M185" i="64"/>
  <c r="L185" i="64"/>
  <c r="K185" i="64"/>
  <c r="J185" i="64"/>
  <c r="I185" i="64"/>
  <c r="H185" i="64"/>
  <c r="G185" i="64"/>
  <c r="F185" i="64"/>
  <c r="E185" i="64"/>
  <c r="D185" i="64"/>
  <c r="C185" i="64"/>
  <c r="B185" i="64"/>
  <c r="A185" i="64"/>
  <c r="S184" i="64"/>
  <c r="R184" i="64"/>
  <c r="P184" i="64"/>
  <c r="U184" i="64" s="1"/>
  <c r="O184" i="64"/>
  <c r="W184" i="64" s="1"/>
  <c r="X184" i="64" s="1"/>
  <c r="Y184" i="64" s="1"/>
  <c r="Z184" i="64" s="1"/>
  <c r="N184" i="64"/>
  <c r="M184" i="64"/>
  <c r="L184" i="64"/>
  <c r="K184" i="64"/>
  <c r="J184" i="64"/>
  <c r="I184" i="64"/>
  <c r="H184" i="64"/>
  <c r="G184" i="64"/>
  <c r="F184" i="64"/>
  <c r="E184" i="64"/>
  <c r="D184" i="64"/>
  <c r="C184" i="64"/>
  <c r="B184" i="64"/>
  <c r="A184" i="64"/>
  <c r="S183" i="64"/>
  <c r="R183" i="64"/>
  <c r="P183" i="64"/>
  <c r="U183" i="64" s="1"/>
  <c r="O183" i="64"/>
  <c r="W183" i="64" s="1"/>
  <c r="X183" i="64" s="1"/>
  <c r="Y183" i="64" s="1"/>
  <c r="Z183" i="64" s="1"/>
  <c r="N183" i="64"/>
  <c r="M183" i="64"/>
  <c r="L183" i="64"/>
  <c r="K183" i="64"/>
  <c r="J183" i="64"/>
  <c r="I183" i="64"/>
  <c r="H183" i="64"/>
  <c r="G183" i="64"/>
  <c r="F183" i="64"/>
  <c r="E183" i="64"/>
  <c r="D183" i="64"/>
  <c r="C183" i="64"/>
  <c r="B183" i="64"/>
  <c r="A183" i="64"/>
  <c r="S182" i="64"/>
  <c r="R182" i="64"/>
  <c r="P182" i="64"/>
  <c r="O182" i="64"/>
  <c r="W182" i="64" s="1"/>
  <c r="X182" i="64" s="1"/>
  <c r="Y182" i="64" s="1"/>
  <c r="Z182" i="64" s="1"/>
  <c r="N182" i="64"/>
  <c r="M182" i="64"/>
  <c r="L182" i="64"/>
  <c r="K182" i="64"/>
  <c r="J182" i="64"/>
  <c r="I182" i="64"/>
  <c r="H182" i="64"/>
  <c r="G182" i="64"/>
  <c r="F182" i="64"/>
  <c r="E182" i="64"/>
  <c r="D182" i="64"/>
  <c r="C182" i="64"/>
  <c r="B182" i="64"/>
  <c r="A182" i="64"/>
  <c r="S181" i="64"/>
  <c r="P181" i="64"/>
  <c r="U181" i="64" s="1"/>
  <c r="N181" i="64"/>
  <c r="L181" i="64"/>
  <c r="K181" i="64"/>
  <c r="J181" i="64"/>
  <c r="I181" i="64"/>
  <c r="F181" i="64"/>
  <c r="E181" i="64"/>
  <c r="D181" i="64"/>
  <c r="C181" i="64"/>
  <c r="B181" i="64"/>
  <c r="A181" i="64"/>
  <c r="S180" i="64"/>
  <c r="R180" i="64"/>
  <c r="P180" i="64"/>
  <c r="O180" i="64"/>
  <c r="N180" i="64"/>
  <c r="M180" i="64"/>
  <c r="L180" i="64"/>
  <c r="K180" i="64"/>
  <c r="J180" i="64"/>
  <c r="I180" i="64"/>
  <c r="H180" i="64"/>
  <c r="G180" i="64"/>
  <c r="F180" i="64"/>
  <c r="E180" i="64"/>
  <c r="D180" i="64"/>
  <c r="C180" i="64"/>
  <c r="B180" i="64"/>
  <c r="A180" i="64"/>
  <c r="S179" i="64"/>
  <c r="R179" i="64"/>
  <c r="P179" i="64"/>
  <c r="O179" i="64"/>
  <c r="W179" i="64" s="1"/>
  <c r="X179" i="64" s="1"/>
  <c r="Y179" i="64" s="1"/>
  <c r="Z179" i="64" s="1"/>
  <c r="N179" i="64"/>
  <c r="M179" i="64"/>
  <c r="L179" i="64"/>
  <c r="K179" i="64"/>
  <c r="J179" i="64"/>
  <c r="I179" i="64"/>
  <c r="H179" i="64"/>
  <c r="G179" i="64"/>
  <c r="F179" i="64"/>
  <c r="E179" i="64"/>
  <c r="D179" i="64"/>
  <c r="C179" i="64"/>
  <c r="B179" i="64"/>
  <c r="A179" i="64"/>
  <c r="S178" i="64"/>
  <c r="R178" i="64"/>
  <c r="P178" i="64"/>
  <c r="O178" i="64"/>
  <c r="W178" i="64" s="1"/>
  <c r="X178" i="64" s="1"/>
  <c r="Y178" i="64" s="1"/>
  <c r="Z178" i="64" s="1"/>
  <c r="N178" i="64"/>
  <c r="M178" i="64"/>
  <c r="L178" i="64"/>
  <c r="K178" i="64"/>
  <c r="J178" i="64"/>
  <c r="I178" i="64"/>
  <c r="H178" i="64"/>
  <c r="G178" i="64"/>
  <c r="F178" i="64"/>
  <c r="E178" i="64"/>
  <c r="D178" i="64"/>
  <c r="C178" i="64"/>
  <c r="B178" i="64"/>
  <c r="A178" i="64"/>
  <c r="S177" i="64"/>
  <c r="R177" i="64"/>
  <c r="P177" i="64"/>
  <c r="O177" i="64"/>
  <c r="W177" i="64" s="1"/>
  <c r="N177" i="64"/>
  <c r="M177" i="64"/>
  <c r="L177" i="64"/>
  <c r="K177" i="64"/>
  <c r="J177" i="64"/>
  <c r="I177" i="64"/>
  <c r="H177" i="64"/>
  <c r="G177" i="64"/>
  <c r="F177" i="64"/>
  <c r="E177" i="64"/>
  <c r="D177" i="64"/>
  <c r="C177" i="64"/>
  <c r="B177" i="64"/>
  <c r="A177" i="64"/>
  <c r="S176" i="64"/>
  <c r="R176" i="64"/>
  <c r="P176" i="64"/>
  <c r="U176" i="64" s="1"/>
  <c r="O176" i="64"/>
  <c r="W176" i="64" s="1"/>
  <c r="N176" i="64"/>
  <c r="M176" i="64"/>
  <c r="L176" i="64"/>
  <c r="K176" i="64"/>
  <c r="J176" i="64"/>
  <c r="I176" i="64"/>
  <c r="H176" i="64"/>
  <c r="G176" i="64"/>
  <c r="F176" i="64"/>
  <c r="E176" i="64"/>
  <c r="D176" i="64"/>
  <c r="C176" i="64"/>
  <c r="B176" i="64"/>
  <c r="A176" i="64"/>
  <c r="S175" i="64"/>
  <c r="P175" i="64"/>
  <c r="U175" i="64" s="1"/>
  <c r="N175" i="64"/>
  <c r="L175" i="64"/>
  <c r="K175" i="64"/>
  <c r="J175" i="64"/>
  <c r="I175" i="64"/>
  <c r="F175" i="64"/>
  <c r="E175" i="64"/>
  <c r="D175" i="64"/>
  <c r="C175" i="64"/>
  <c r="B175" i="64"/>
  <c r="A175" i="64"/>
  <c r="S174" i="64"/>
  <c r="R174" i="64"/>
  <c r="P174" i="64"/>
  <c r="U174" i="64" s="1"/>
  <c r="O174" i="64"/>
  <c r="N174" i="64"/>
  <c r="M174" i="64"/>
  <c r="L174" i="64"/>
  <c r="K174" i="64"/>
  <c r="J174" i="64"/>
  <c r="I174" i="64"/>
  <c r="H174" i="64"/>
  <c r="G174" i="64"/>
  <c r="F174" i="64"/>
  <c r="E174" i="64"/>
  <c r="D174" i="64"/>
  <c r="C174" i="64"/>
  <c r="B174" i="64"/>
  <c r="A174" i="64"/>
  <c r="S173" i="64"/>
  <c r="R173" i="64"/>
  <c r="P173" i="64"/>
  <c r="O173" i="64"/>
  <c r="W173" i="64" s="1"/>
  <c r="X173" i="64" s="1"/>
  <c r="Y173" i="64" s="1"/>
  <c r="Z173" i="64" s="1"/>
  <c r="N173" i="64"/>
  <c r="M173" i="64"/>
  <c r="L173" i="64"/>
  <c r="K173" i="64"/>
  <c r="J173" i="64"/>
  <c r="I173" i="64"/>
  <c r="H173" i="64"/>
  <c r="G173" i="64"/>
  <c r="F173" i="64"/>
  <c r="E173" i="64"/>
  <c r="D173" i="64"/>
  <c r="C173" i="64"/>
  <c r="B173" i="64"/>
  <c r="A173" i="64"/>
  <c r="S172" i="64"/>
  <c r="P172" i="64"/>
  <c r="U172" i="64" s="1"/>
  <c r="N172" i="64"/>
  <c r="L172" i="64"/>
  <c r="K172" i="64"/>
  <c r="J172" i="64"/>
  <c r="I172" i="64"/>
  <c r="F172" i="64"/>
  <c r="E172" i="64"/>
  <c r="D172" i="64"/>
  <c r="C172" i="64"/>
  <c r="B172" i="64"/>
  <c r="A172" i="64"/>
  <c r="S171" i="64"/>
  <c r="R171" i="64"/>
  <c r="P171" i="64"/>
  <c r="U171" i="64" s="1"/>
  <c r="O171" i="64"/>
  <c r="N171" i="64"/>
  <c r="M171" i="64"/>
  <c r="L171" i="64"/>
  <c r="K171" i="64"/>
  <c r="J171" i="64"/>
  <c r="I171" i="64"/>
  <c r="H171" i="64"/>
  <c r="G171" i="64"/>
  <c r="F171" i="64"/>
  <c r="E171" i="64"/>
  <c r="D171" i="64"/>
  <c r="C171" i="64"/>
  <c r="B171" i="64"/>
  <c r="A171" i="64"/>
  <c r="S170" i="64"/>
  <c r="R170" i="64"/>
  <c r="P170" i="64"/>
  <c r="O170" i="64"/>
  <c r="W170" i="64" s="1"/>
  <c r="X170" i="64" s="1"/>
  <c r="Y170" i="64" s="1"/>
  <c r="Z170" i="64" s="1"/>
  <c r="N170" i="64"/>
  <c r="M170" i="64"/>
  <c r="L170" i="64"/>
  <c r="K170" i="64"/>
  <c r="J170" i="64"/>
  <c r="I170" i="64"/>
  <c r="H170" i="64"/>
  <c r="G170" i="64"/>
  <c r="F170" i="64"/>
  <c r="E170" i="64"/>
  <c r="D170" i="64"/>
  <c r="C170" i="64"/>
  <c r="B170" i="64"/>
  <c r="A170" i="64"/>
  <c r="S169" i="64"/>
  <c r="R169" i="64"/>
  <c r="P169" i="64"/>
  <c r="U169" i="64" s="1"/>
  <c r="O169" i="64"/>
  <c r="W169" i="64" s="1"/>
  <c r="X169" i="64" s="1"/>
  <c r="Y169" i="64" s="1"/>
  <c r="Z169" i="64" s="1"/>
  <c r="N169" i="64"/>
  <c r="M169" i="64"/>
  <c r="L169" i="64"/>
  <c r="K169" i="64"/>
  <c r="J169" i="64"/>
  <c r="I169" i="64"/>
  <c r="H169" i="64"/>
  <c r="G169" i="64"/>
  <c r="F169" i="64"/>
  <c r="E169" i="64"/>
  <c r="D169" i="64"/>
  <c r="C169" i="64"/>
  <c r="B169" i="64"/>
  <c r="A169" i="64"/>
  <c r="S168" i="64"/>
  <c r="R168" i="64"/>
  <c r="P168" i="64"/>
  <c r="O168" i="64"/>
  <c r="W168" i="64" s="1"/>
  <c r="X168" i="64" s="1"/>
  <c r="Y168" i="64" s="1"/>
  <c r="Z168" i="64" s="1"/>
  <c r="N168" i="64"/>
  <c r="M168" i="64"/>
  <c r="L168" i="64"/>
  <c r="K168" i="64"/>
  <c r="J168" i="64"/>
  <c r="I168" i="64"/>
  <c r="H168" i="64"/>
  <c r="G168" i="64"/>
  <c r="F168" i="64"/>
  <c r="E168" i="64"/>
  <c r="D168" i="64"/>
  <c r="C168" i="64"/>
  <c r="B168" i="64"/>
  <c r="A168" i="64"/>
  <c r="S167" i="64"/>
  <c r="R167" i="64"/>
  <c r="P167" i="64"/>
  <c r="O167" i="64"/>
  <c r="W167" i="64" s="1"/>
  <c r="X167" i="64" s="1"/>
  <c r="Y167" i="64" s="1"/>
  <c r="Z167" i="64" s="1"/>
  <c r="N167" i="64"/>
  <c r="M167" i="64"/>
  <c r="L167" i="64"/>
  <c r="K167" i="64"/>
  <c r="J167" i="64"/>
  <c r="I167" i="64"/>
  <c r="H167" i="64"/>
  <c r="G167" i="64"/>
  <c r="F167" i="64"/>
  <c r="E167" i="64"/>
  <c r="D167" i="64"/>
  <c r="C167" i="64"/>
  <c r="B167" i="64"/>
  <c r="A167" i="64"/>
  <c r="L166" i="64"/>
  <c r="K166" i="64"/>
  <c r="J166" i="64"/>
  <c r="I166" i="64"/>
  <c r="F166" i="64"/>
  <c r="E166" i="64"/>
  <c r="D166" i="64"/>
  <c r="C166" i="64"/>
  <c r="B166" i="64"/>
  <c r="A166" i="64"/>
  <c r="S165" i="64"/>
  <c r="R165" i="64"/>
  <c r="P165" i="64"/>
  <c r="U165" i="64" s="1"/>
  <c r="O165" i="64"/>
  <c r="N165" i="64"/>
  <c r="M165" i="64"/>
  <c r="L165" i="64"/>
  <c r="K165" i="64"/>
  <c r="J165" i="64"/>
  <c r="I165" i="64"/>
  <c r="H165" i="64"/>
  <c r="G165" i="64"/>
  <c r="F165" i="64"/>
  <c r="E165" i="64"/>
  <c r="D165" i="64"/>
  <c r="C165" i="64"/>
  <c r="B165" i="64"/>
  <c r="A165" i="64"/>
  <c r="S164" i="64"/>
  <c r="R164" i="64"/>
  <c r="P164" i="64"/>
  <c r="O164" i="64"/>
  <c r="W164" i="64" s="1"/>
  <c r="X164" i="64" s="1"/>
  <c r="Y164" i="64" s="1"/>
  <c r="Z164" i="64" s="1"/>
  <c r="N164" i="64"/>
  <c r="M164" i="64"/>
  <c r="L164" i="64"/>
  <c r="K164" i="64"/>
  <c r="J164" i="64"/>
  <c r="I164" i="64"/>
  <c r="H164" i="64"/>
  <c r="G164" i="64"/>
  <c r="F164" i="64"/>
  <c r="E164" i="64"/>
  <c r="D164" i="64"/>
  <c r="C164" i="64"/>
  <c r="B164" i="64"/>
  <c r="A164" i="64"/>
  <c r="S163" i="64"/>
  <c r="P163" i="64"/>
  <c r="T163" i="64" s="1"/>
  <c r="N163" i="64"/>
  <c r="L163" i="64"/>
  <c r="K163" i="64"/>
  <c r="J163" i="64"/>
  <c r="I163" i="64"/>
  <c r="F163" i="64"/>
  <c r="E163" i="64"/>
  <c r="D163" i="64"/>
  <c r="C163" i="64"/>
  <c r="B163" i="64"/>
  <c r="A163" i="64"/>
  <c r="S162" i="64"/>
  <c r="R162" i="64"/>
  <c r="P162" i="64"/>
  <c r="O162" i="64"/>
  <c r="N162" i="64"/>
  <c r="M162" i="64"/>
  <c r="L162" i="64"/>
  <c r="K162" i="64"/>
  <c r="J162" i="64"/>
  <c r="I162" i="64"/>
  <c r="H162" i="64"/>
  <c r="G162" i="64"/>
  <c r="F162" i="64"/>
  <c r="E162" i="64"/>
  <c r="D162" i="64"/>
  <c r="C162" i="64"/>
  <c r="B162" i="64"/>
  <c r="A162" i="64"/>
  <c r="S161" i="64"/>
  <c r="R161" i="64"/>
  <c r="P161" i="64"/>
  <c r="T161" i="64" s="1"/>
  <c r="O161" i="64"/>
  <c r="W161" i="64" s="1"/>
  <c r="X161" i="64" s="1"/>
  <c r="Y161" i="64" s="1"/>
  <c r="Z161" i="64" s="1"/>
  <c r="N161" i="64"/>
  <c r="M161" i="64"/>
  <c r="L161" i="64"/>
  <c r="K161" i="64"/>
  <c r="J161" i="64"/>
  <c r="I161" i="64"/>
  <c r="H161" i="64"/>
  <c r="G161" i="64"/>
  <c r="F161" i="64"/>
  <c r="E161" i="64"/>
  <c r="D161" i="64"/>
  <c r="C161" i="64"/>
  <c r="B161" i="64"/>
  <c r="A161" i="64"/>
  <c r="S160" i="64"/>
  <c r="P160" i="64"/>
  <c r="N160" i="64"/>
  <c r="L160" i="64"/>
  <c r="K160" i="64"/>
  <c r="J160" i="64"/>
  <c r="I160" i="64"/>
  <c r="F160" i="64"/>
  <c r="E160" i="64"/>
  <c r="D160" i="64"/>
  <c r="C160" i="64"/>
  <c r="B160" i="64"/>
  <c r="A160" i="64"/>
  <c r="S159" i="64"/>
  <c r="R159" i="64"/>
  <c r="P159" i="64"/>
  <c r="O159" i="64"/>
  <c r="N159" i="64"/>
  <c r="M159" i="64"/>
  <c r="L159" i="64"/>
  <c r="K159" i="64"/>
  <c r="J159" i="64"/>
  <c r="I159" i="64"/>
  <c r="H159" i="64"/>
  <c r="G159" i="64"/>
  <c r="F159" i="64"/>
  <c r="E159" i="64"/>
  <c r="D159" i="64"/>
  <c r="C159" i="64"/>
  <c r="B159" i="64"/>
  <c r="A159" i="64"/>
  <c r="S158" i="64"/>
  <c r="R158" i="64"/>
  <c r="P158" i="64"/>
  <c r="U158" i="64" s="1"/>
  <c r="O158" i="64"/>
  <c r="W158" i="64" s="1"/>
  <c r="X158" i="64" s="1"/>
  <c r="Y158" i="64" s="1"/>
  <c r="Z158" i="64" s="1"/>
  <c r="N158" i="64"/>
  <c r="M158" i="64"/>
  <c r="L158" i="64"/>
  <c r="K158" i="64"/>
  <c r="J158" i="64"/>
  <c r="I158" i="64"/>
  <c r="H158" i="64"/>
  <c r="G158" i="64"/>
  <c r="F158" i="64"/>
  <c r="E158" i="64"/>
  <c r="D158" i="64"/>
  <c r="C158" i="64"/>
  <c r="B158" i="64"/>
  <c r="A158" i="64"/>
  <c r="S157" i="64"/>
  <c r="R157" i="64"/>
  <c r="P157" i="64"/>
  <c r="O157" i="64"/>
  <c r="W157" i="64" s="1"/>
  <c r="X157" i="64" s="1"/>
  <c r="Y157" i="64" s="1"/>
  <c r="Z157" i="64" s="1"/>
  <c r="N157" i="64"/>
  <c r="M157" i="64"/>
  <c r="L157" i="64"/>
  <c r="K157" i="64"/>
  <c r="J157" i="64"/>
  <c r="I157" i="64"/>
  <c r="H157" i="64"/>
  <c r="G157" i="64"/>
  <c r="F157" i="64"/>
  <c r="E157" i="64"/>
  <c r="D157" i="64"/>
  <c r="C157" i="64"/>
  <c r="B157" i="64"/>
  <c r="A157" i="64"/>
  <c r="S156" i="64"/>
  <c r="R156" i="64"/>
  <c r="P156" i="64"/>
  <c r="O156" i="64"/>
  <c r="W156" i="64" s="1"/>
  <c r="X156" i="64" s="1"/>
  <c r="Y156" i="64" s="1"/>
  <c r="Z156" i="64" s="1"/>
  <c r="N156" i="64"/>
  <c r="M156" i="64"/>
  <c r="L156" i="64"/>
  <c r="K156" i="64"/>
  <c r="J156" i="64"/>
  <c r="I156" i="64"/>
  <c r="H156" i="64"/>
  <c r="G156" i="64"/>
  <c r="F156" i="64"/>
  <c r="E156" i="64"/>
  <c r="D156" i="64"/>
  <c r="C156" i="64"/>
  <c r="B156" i="64"/>
  <c r="A156" i="64"/>
  <c r="S155" i="64"/>
  <c r="P155" i="64"/>
  <c r="U155" i="64" s="1"/>
  <c r="N155" i="64"/>
  <c r="L155" i="64"/>
  <c r="K155" i="64"/>
  <c r="J155" i="64"/>
  <c r="I155" i="64"/>
  <c r="F155" i="64"/>
  <c r="E155" i="64"/>
  <c r="D155" i="64"/>
  <c r="C155" i="64"/>
  <c r="B155" i="64"/>
  <c r="A155" i="64"/>
  <c r="S154" i="64"/>
  <c r="R154" i="64"/>
  <c r="P154" i="64"/>
  <c r="U154" i="64" s="1"/>
  <c r="O154" i="64"/>
  <c r="N154" i="64"/>
  <c r="M154" i="64"/>
  <c r="L154" i="64"/>
  <c r="K154" i="64"/>
  <c r="J154" i="64"/>
  <c r="I154" i="64"/>
  <c r="H154" i="64"/>
  <c r="G154" i="64"/>
  <c r="F154" i="64"/>
  <c r="E154" i="64"/>
  <c r="D154" i="64"/>
  <c r="C154" i="64"/>
  <c r="B154" i="64"/>
  <c r="A154" i="64"/>
  <c r="S153" i="64"/>
  <c r="R153" i="64"/>
  <c r="P153" i="64"/>
  <c r="U153" i="64" s="1"/>
  <c r="O153" i="64"/>
  <c r="W153" i="64" s="1"/>
  <c r="X153" i="64" s="1"/>
  <c r="Y153" i="64" s="1"/>
  <c r="Z153" i="64" s="1"/>
  <c r="N153" i="64"/>
  <c r="M153" i="64"/>
  <c r="L153" i="64"/>
  <c r="K153" i="64"/>
  <c r="J153" i="64"/>
  <c r="H153" i="64"/>
  <c r="G153" i="64"/>
  <c r="F153" i="64"/>
  <c r="E153" i="64"/>
  <c r="D153" i="64"/>
  <c r="C153" i="64"/>
  <c r="B153" i="64"/>
  <c r="A153" i="64"/>
  <c r="S152" i="64"/>
  <c r="P152" i="64"/>
  <c r="T152" i="64" s="1"/>
  <c r="N152" i="64"/>
  <c r="L152" i="64"/>
  <c r="K152" i="64"/>
  <c r="J152" i="64"/>
  <c r="I152" i="64"/>
  <c r="F152" i="64"/>
  <c r="E152" i="64"/>
  <c r="D152" i="64"/>
  <c r="C152" i="64"/>
  <c r="B152" i="64"/>
  <c r="A152" i="64"/>
  <c r="S151" i="64"/>
  <c r="R151" i="64"/>
  <c r="P151" i="64"/>
  <c r="T151" i="64" s="1"/>
  <c r="O151" i="64"/>
  <c r="W151" i="64" s="1"/>
  <c r="X151" i="64" s="1"/>
  <c r="Y151" i="64" s="1"/>
  <c r="Z151" i="64" s="1"/>
  <c r="N151" i="64"/>
  <c r="M151" i="64"/>
  <c r="L151" i="64"/>
  <c r="K151" i="64"/>
  <c r="J151" i="64"/>
  <c r="I151" i="64"/>
  <c r="H151" i="64"/>
  <c r="G151" i="64"/>
  <c r="F151" i="64"/>
  <c r="E151" i="64"/>
  <c r="D151" i="64"/>
  <c r="C151" i="64"/>
  <c r="B151" i="64"/>
  <c r="A151" i="64"/>
  <c r="S150" i="64"/>
  <c r="R150" i="64"/>
  <c r="P150" i="64"/>
  <c r="T150" i="64" s="1"/>
  <c r="O150" i="64"/>
  <c r="W150" i="64" s="1"/>
  <c r="X150" i="64" s="1"/>
  <c r="Y150" i="64" s="1"/>
  <c r="Z150" i="64" s="1"/>
  <c r="N150" i="64"/>
  <c r="M150" i="64"/>
  <c r="L150" i="64"/>
  <c r="K150" i="64"/>
  <c r="J150" i="64"/>
  <c r="I150" i="64"/>
  <c r="H150" i="64"/>
  <c r="G150" i="64"/>
  <c r="F150" i="64"/>
  <c r="E150" i="64"/>
  <c r="D150" i="64"/>
  <c r="C150" i="64"/>
  <c r="B150" i="64"/>
  <c r="A150" i="64"/>
  <c r="S149" i="64"/>
  <c r="R149" i="64"/>
  <c r="P149" i="64"/>
  <c r="O149" i="64"/>
  <c r="W149" i="64" s="1"/>
  <c r="X149" i="64" s="1"/>
  <c r="Y149" i="64" s="1"/>
  <c r="Z149" i="64" s="1"/>
  <c r="N149" i="64"/>
  <c r="M149" i="64"/>
  <c r="L149" i="64"/>
  <c r="K149" i="64"/>
  <c r="J149" i="64"/>
  <c r="I149" i="64"/>
  <c r="H149" i="64"/>
  <c r="G149" i="64"/>
  <c r="F149" i="64"/>
  <c r="E149" i="64"/>
  <c r="D149" i="64"/>
  <c r="C149" i="64"/>
  <c r="B149" i="64"/>
  <c r="A149" i="64"/>
  <c r="S148" i="64"/>
  <c r="R148" i="64"/>
  <c r="P148" i="64"/>
  <c r="U148" i="64" s="1"/>
  <c r="O148" i="64"/>
  <c r="W148" i="64" s="1"/>
  <c r="X148" i="64" s="1"/>
  <c r="Y148" i="64" s="1"/>
  <c r="Z148" i="64" s="1"/>
  <c r="N148" i="64"/>
  <c r="M148" i="64"/>
  <c r="L148" i="64"/>
  <c r="K148" i="64"/>
  <c r="J148" i="64"/>
  <c r="I148" i="64"/>
  <c r="H148" i="64"/>
  <c r="G148" i="64"/>
  <c r="F148" i="64"/>
  <c r="E148" i="64"/>
  <c r="D148" i="64"/>
  <c r="C148" i="64"/>
  <c r="B148" i="64"/>
  <c r="A148" i="64"/>
  <c r="S147" i="64"/>
  <c r="R147" i="64"/>
  <c r="P147" i="64"/>
  <c r="O147" i="64"/>
  <c r="W147" i="64" s="1"/>
  <c r="X147" i="64" s="1"/>
  <c r="Y147" i="64" s="1"/>
  <c r="Z147" i="64" s="1"/>
  <c r="N147" i="64"/>
  <c r="M147" i="64"/>
  <c r="L147" i="64"/>
  <c r="K147" i="64"/>
  <c r="J147" i="64"/>
  <c r="I147" i="64"/>
  <c r="H147" i="64"/>
  <c r="G147" i="64"/>
  <c r="F147" i="64"/>
  <c r="E147" i="64"/>
  <c r="D147" i="64"/>
  <c r="C147" i="64"/>
  <c r="B147" i="64"/>
  <c r="A147" i="64"/>
  <c r="S146" i="64"/>
  <c r="R146" i="64"/>
  <c r="P146" i="64"/>
  <c r="O146" i="64"/>
  <c r="W146" i="64" s="1"/>
  <c r="X146" i="64" s="1"/>
  <c r="Y146" i="64" s="1"/>
  <c r="Z146" i="64" s="1"/>
  <c r="N146" i="64"/>
  <c r="M146" i="64"/>
  <c r="L146" i="64"/>
  <c r="K146" i="64"/>
  <c r="J146" i="64"/>
  <c r="I146" i="64"/>
  <c r="H146" i="64"/>
  <c r="G146" i="64"/>
  <c r="F146" i="64"/>
  <c r="E146" i="64"/>
  <c r="D146" i="64"/>
  <c r="C146" i="64"/>
  <c r="B146" i="64"/>
  <c r="A146" i="64"/>
  <c r="S145" i="64"/>
  <c r="R145" i="64"/>
  <c r="P145" i="64"/>
  <c r="U145" i="64" s="1"/>
  <c r="O145" i="64"/>
  <c r="W145" i="64" s="1"/>
  <c r="X145" i="64" s="1"/>
  <c r="Y145" i="64" s="1"/>
  <c r="Z145" i="64" s="1"/>
  <c r="N145" i="64"/>
  <c r="M145" i="64"/>
  <c r="L145" i="64"/>
  <c r="K145" i="64"/>
  <c r="J145" i="64"/>
  <c r="I145" i="64"/>
  <c r="H145" i="64"/>
  <c r="G145" i="64"/>
  <c r="F145" i="64"/>
  <c r="E145" i="64"/>
  <c r="D145" i="64"/>
  <c r="C145" i="64"/>
  <c r="B145" i="64"/>
  <c r="A145" i="64"/>
  <c r="S144" i="64"/>
  <c r="R144" i="64"/>
  <c r="P144" i="64"/>
  <c r="T144" i="64" s="1"/>
  <c r="O144" i="64"/>
  <c r="W144" i="64" s="1"/>
  <c r="X144" i="64" s="1"/>
  <c r="Y144" i="64" s="1"/>
  <c r="Z144" i="64" s="1"/>
  <c r="N144" i="64"/>
  <c r="M144" i="64"/>
  <c r="L144" i="64"/>
  <c r="K144" i="64"/>
  <c r="J144" i="64"/>
  <c r="I144" i="64"/>
  <c r="H144" i="64"/>
  <c r="G144" i="64"/>
  <c r="F144" i="64"/>
  <c r="E144" i="64"/>
  <c r="D144" i="64"/>
  <c r="C144" i="64"/>
  <c r="B144" i="64"/>
  <c r="A144" i="64"/>
  <c r="S143" i="64"/>
  <c r="P143" i="64"/>
  <c r="N143" i="64"/>
  <c r="M143" i="64"/>
  <c r="L143" i="64"/>
  <c r="K143" i="64"/>
  <c r="J143" i="64"/>
  <c r="I143" i="64"/>
  <c r="F143" i="64"/>
  <c r="E143" i="64"/>
  <c r="D143" i="64"/>
  <c r="C143" i="64"/>
  <c r="B143" i="64"/>
  <c r="A143" i="64"/>
  <c r="S142" i="64"/>
  <c r="R142" i="64"/>
  <c r="Q142" i="64"/>
  <c r="P142" i="64"/>
  <c r="O142" i="64"/>
  <c r="W142" i="64" s="1"/>
  <c r="X142" i="64" s="1"/>
  <c r="Y142" i="64" s="1"/>
  <c r="Z142" i="64" s="1"/>
  <c r="N142" i="64"/>
  <c r="M142" i="64"/>
  <c r="L142" i="64"/>
  <c r="K142" i="64"/>
  <c r="J142" i="64"/>
  <c r="I142" i="64"/>
  <c r="H142" i="64"/>
  <c r="G142" i="64"/>
  <c r="F142" i="64"/>
  <c r="E142" i="64"/>
  <c r="D142" i="64"/>
  <c r="C142" i="64"/>
  <c r="B142" i="64"/>
  <c r="S141" i="64"/>
  <c r="R141" i="64"/>
  <c r="P141" i="64"/>
  <c r="U141" i="64" s="1"/>
  <c r="O141" i="64"/>
  <c r="W141" i="64" s="1"/>
  <c r="X141" i="64" s="1"/>
  <c r="Y141" i="64" s="1"/>
  <c r="Z141" i="64" s="1"/>
  <c r="N141" i="64"/>
  <c r="M141" i="64"/>
  <c r="L141" i="64"/>
  <c r="K141" i="64"/>
  <c r="J141" i="64"/>
  <c r="I141" i="64"/>
  <c r="H141" i="64"/>
  <c r="G141" i="64"/>
  <c r="F141" i="64"/>
  <c r="E141" i="64"/>
  <c r="D141" i="64"/>
  <c r="C141" i="64"/>
  <c r="B141" i="64"/>
  <c r="A141" i="64"/>
  <c r="S140" i="64"/>
  <c r="R140" i="64"/>
  <c r="P140" i="64"/>
  <c r="T140" i="64" s="1"/>
  <c r="O140" i="64"/>
  <c r="W140" i="64" s="1"/>
  <c r="X140" i="64" s="1"/>
  <c r="Y140" i="64" s="1"/>
  <c r="Z140" i="64" s="1"/>
  <c r="N140" i="64"/>
  <c r="M140" i="64"/>
  <c r="L140" i="64"/>
  <c r="K140" i="64"/>
  <c r="J140" i="64"/>
  <c r="I140" i="64"/>
  <c r="H140" i="64"/>
  <c r="G140" i="64"/>
  <c r="F140" i="64"/>
  <c r="E140" i="64"/>
  <c r="D140" i="64"/>
  <c r="C140" i="64"/>
  <c r="B140" i="64"/>
  <c r="A140" i="64"/>
  <c r="S139" i="64"/>
  <c r="R139" i="64"/>
  <c r="P139" i="64"/>
  <c r="T139" i="64" s="1"/>
  <c r="O139" i="64"/>
  <c r="W139" i="64" s="1"/>
  <c r="X139" i="64" s="1"/>
  <c r="Y139" i="64" s="1"/>
  <c r="Z139" i="64" s="1"/>
  <c r="N139" i="64"/>
  <c r="M139" i="64"/>
  <c r="L139" i="64"/>
  <c r="K139" i="64"/>
  <c r="J139" i="64"/>
  <c r="I139" i="64"/>
  <c r="H139" i="64"/>
  <c r="G139" i="64"/>
  <c r="F139" i="64"/>
  <c r="E139" i="64"/>
  <c r="D139" i="64"/>
  <c r="C139" i="64"/>
  <c r="B139" i="64"/>
  <c r="A139" i="64"/>
  <c r="S138" i="64"/>
  <c r="R138" i="64"/>
  <c r="P138" i="64"/>
  <c r="O138" i="64"/>
  <c r="W138" i="64" s="1"/>
  <c r="X138" i="64" s="1"/>
  <c r="Y138" i="64" s="1"/>
  <c r="Z138" i="64" s="1"/>
  <c r="N138" i="64"/>
  <c r="M138" i="64"/>
  <c r="L138" i="64"/>
  <c r="K138" i="64"/>
  <c r="J138" i="64"/>
  <c r="I138" i="64"/>
  <c r="H138" i="64"/>
  <c r="G138" i="64"/>
  <c r="F138" i="64"/>
  <c r="E138" i="64"/>
  <c r="D138" i="64"/>
  <c r="C138" i="64"/>
  <c r="B138" i="64"/>
  <c r="A138" i="64"/>
  <c r="S137" i="64"/>
  <c r="R137" i="64"/>
  <c r="P137" i="64"/>
  <c r="U137" i="64" s="1"/>
  <c r="O137" i="64"/>
  <c r="W137" i="64" s="1"/>
  <c r="X137" i="64" s="1"/>
  <c r="Y137" i="64" s="1"/>
  <c r="Z137" i="64" s="1"/>
  <c r="N137" i="64"/>
  <c r="M137" i="64"/>
  <c r="L137" i="64"/>
  <c r="K137" i="64"/>
  <c r="J137" i="64"/>
  <c r="I137" i="64"/>
  <c r="H137" i="64"/>
  <c r="G137" i="64"/>
  <c r="F137" i="64"/>
  <c r="E137" i="64"/>
  <c r="D137" i="64"/>
  <c r="C137" i="64"/>
  <c r="B137" i="64"/>
  <c r="A137" i="64"/>
  <c r="S136" i="64"/>
  <c r="R136" i="64"/>
  <c r="P136" i="64"/>
  <c r="O136" i="64"/>
  <c r="W136" i="64" s="1"/>
  <c r="X136" i="64" s="1"/>
  <c r="Y136" i="64" s="1"/>
  <c r="Z136" i="64" s="1"/>
  <c r="N136" i="64"/>
  <c r="M136" i="64"/>
  <c r="L136" i="64"/>
  <c r="K136" i="64"/>
  <c r="J136" i="64"/>
  <c r="I136" i="64"/>
  <c r="H136" i="64"/>
  <c r="G136" i="64"/>
  <c r="F136" i="64"/>
  <c r="E136" i="64"/>
  <c r="D136" i="64"/>
  <c r="C136" i="64"/>
  <c r="B136" i="64"/>
  <c r="A136" i="64"/>
  <c r="S135" i="64"/>
  <c r="R135" i="64"/>
  <c r="P135" i="64"/>
  <c r="U135" i="64" s="1"/>
  <c r="O135" i="64"/>
  <c r="W135" i="64" s="1"/>
  <c r="X135" i="64" s="1"/>
  <c r="Y135" i="64" s="1"/>
  <c r="Z135" i="64" s="1"/>
  <c r="N135" i="64"/>
  <c r="M135" i="64"/>
  <c r="L135" i="64"/>
  <c r="K135" i="64"/>
  <c r="J135" i="64"/>
  <c r="I135" i="64"/>
  <c r="H135" i="64"/>
  <c r="G135" i="64"/>
  <c r="F135" i="64"/>
  <c r="E135" i="64"/>
  <c r="D135" i="64"/>
  <c r="C135" i="64"/>
  <c r="B135" i="64"/>
  <c r="A135" i="64"/>
  <c r="S134" i="64"/>
  <c r="R134" i="64"/>
  <c r="P134" i="64"/>
  <c r="U134" i="64" s="1"/>
  <c r="O134" i="64"/>
  <c r="W134" i="64" s="1"/>
  <c r="X134" i="64" s="1"/>
  <c r="Y134" i="64" s="1"/>
  <c r="Z134" i="64" s="1"/>
  <c r="N134" i="64"/>
  <c r="M134" i="64"/>
  <c r="L134" i="64"/>
  <c r="K134" i="64"/>
  <c r="J134" i="64"/>
  <c r="I134" i="64"/>
  <c r="H134" i="64"/>
  <c r="G134" i="64"/>
  <c r="F134" i="64"/>
  <c r="E134" i="64"/>
  <c r="D134" i="64"/>
  <c r="C134" i="64"/>
  <c r="B134" i="64"/>
  <c r="A134" i="64"/>
  <c r="S133" i="64"/>
  <c r="R133" i="64"/>
  <c r="P133" i="64"/>
  <c r="T133" i="64" s="1"/>
  <c r="O133" i="64"/>
  <c r="W133" i="64" s="1"/>
  <c r="X133" i="64" s="1"/>
  <c r="Y133" i="64" s="1"/>
  <c r="Z133" i="64" s="1"/>
  <c r="N133" i="64"/>
  <c r="M133" i="64"/>
  <c r="L133" i="64"/>
  <c r="K133" i="64"/>
  <c r="J133" i="64"/>
  <c r="I133" i="64"/>
  <c r="H133" i="64"/>
  <c r="G133" i="64"/>
  <c r="F133" i="64"/>
  <c r="E133" i="64"/>
  <c r="D133" i="64"/>
  <c r="C133" i="64"/>
  <c r="B133" i="64"/>
  <c r="A133" i="64"/>
  <c r="S132" i="64"/>
  <c r="R132" i="64"/>
  <c r="P132" i="64"/>
  <c r="O132" i="64"/>
  <c r="W132" i="64" s="1"/>
  <c r="X132" i="64" s="1"/>
  <c r="Y132" i="64" s="1"/>
  <c r="Z132" i="64" s="1"/>
  <c r="N132" i="64"/>
  <c r="M132" i="64"/>
  <c r="L132" i="64"/>
  <c r="K132" i="64"/>
  <c r="J132" i="64"/>
  <c r="I132" i="64"/>
  <c r="H132" i="64"/>
  <c r="G132" i="64"/>
  <c r="F132" i="64"/>
  <c r="E132" i="64"/>
  <c r="D132" i="64"/>
  <c r="C132" i="64"/>
  <c r="B132" i="64"/>
  <c r="A132" i="64"/>
  <c r="S131" i="64"/>
  <c r="P131" i="64"/>
  <c r="N131" i="64"/>
  <c r="M131" i="64"/>
  <c r="L131" i="64"/>
  <c r="K131" i="64"/>
  <c r="J131" i="64"/>
  <c r="I131" i="64"/>
  <c r="F131" i="64"/>
  <c r="E131" i="64"/>
  <c r="D131" i="64"/>
  <c r="C131" i="64"/>
  <c r="B131" i="64"/>
  <c r="A131" i="64"/>
  <c r="S130" i="64"/>
  <c r="R130" i="64"/>
  <c r="P130" i="64"/>
  <c r="O130" i="64"/>
  <c r="W130" i="64" s="1"/>
  <c r="X130" i="64" s="1"/>
  <c r="Y130" i="64" s="1"/>
  <c r="Z130" i="64" s="1"/>
  <c r="N130" i="64"/>
  <c r="M130" i="64"/>
  <c r="L130" i="64"/>
  <c r="K130" i="64"/>
  <c r="J130" i="64"/>
  <c r="I130" i="64"/>
  <c r="H130" i="64"/>
  <c r="G130" i="64"/>
  <c r="F130" i="64"/>
  <c r="E130" i="64"/>
  <c r="D130" i="64"/>
  <c r="C130" i="64"/>
  <c r="B130" i="64"/>
  <c r="A130" i="64"/>
  <c r="S129" i="64"/>
  <c r="R129" i="64"/>
  <c r="P129" i="64"/>
  <c r="T129" i="64" s="1"/>
  <c r="O129" i="64"/>
  <c r="W129" i="64" s="1"/>
  <c r="X129" i="64" s="1"/>
  <c r="Y129" i="64" s="1"/>
  <c r="Z129" i="64" s="1"/>
  <c r="N129" i="64"/>
  <c r="M129" i="64"/>
  <c r="L129" i="64"/>
  <c r="K129" i="64"/>
  <c r="J129" i="64"/>
  <c r="I129" i="64"/>
  <c r="H129" i="64"/>
  <c r="G129" i="64"/>
  <c r="F129" i="64"/>
  <c r="E129" i="64"/>
  <c r="D129" i="64"/>
  <c r="C129" i="64"/>
  <c r="B129" i="64"/>
  <c r="A129" i="64"/>
  <c r="S128" i="64"/>
  <c r="R128" i="64"/>
  <c r="P128" i="64"/>
  <c r="O128" i="64"/>
  <c r="W128" i="64" s="1"/>
  <c r="X128" i="64" s="1"/>
  <c r="Y128" i="64" s="1"/>
  <c r="Z128" i="64" s="1"/>
  <c r="N128" i="64"/>
  <c r="M128" i="64"/>
  <c r="L128" i="64"/>
  <c r="K128" i="64"/>
  <c r="J128" i="64"/>
  <c r="I128" i="64"/>
  <c r="H128" i="64"/>
  <c r="G128" i="64"/>
  <c r="F128" i="64"/>
  <c r="E128" i="64"/>
  <c r="D128" i="64"/>
  <c r="C128" i="64"/>
  <c r="B128" i="64"/>
  <c r="A128" i="64"/>
  <c r="S127" i="64"/>
  <c r="R127" i="64"/>
  <c r="P127" i="64"/>
  <c r="U127" i="64" s="1"/>
  <c r="O127" i="64"/>
  <c r="W127" i="64" s="1"/>
  <c r="X127" i="64" s="1"/>
  <c r="Y127" i="64" s="1"/>
  <c r="Z127" i="64" s="1"/>
  <c r="N127" i="64"/>
  <c r="M127" i="64"/>
  <c r="L127" i="64"/>
  <c r="K127" i="64"/>
  <c r="J127" i="64"/>
  <c r="I127" i="64"/>
  <c r="H127" i="64"/>
  <c r="G127" i="64"/>
  <c r="F127" i="64"/>
  <c r="E127" i="64"/>
  <c r="D127" i="64"/>
  <c r="C127" i="64"/>
  <c r="B127" i="64"/>
  <c r="A127" i="64"/>
  <c r="S126" i="64"/>
  <c r="R126" i="64"/>
  <c r="P126" i="64"/>
  <c r="U126" i="64" s="1"/>
  <c r="O126" i="64"/>
  <c r="W126" i="64" s="1"/>
  <c r="X126" i="64" s="1"/>
  <c r="Y126" i="64" s="1"/>
  <c r="Z126" i="64" s="1"/>
  <c r="N126" i="64"/>
  <c r="M126" i="64"/>
  <c r="L126" i="64"/>
  <c r="K126" i="64"/>
  <c r="J126" i="64"/>
  <c r="I126" i="64"/>
  <c r="H126" i="64"/>
  <c r="G126" i="64"/>
  <c r="F126" i="64"/>
  <c r="E126" i="64"/>
  <c r="D126" i="64"/>
  <c r="C126" i="64"/>
  <c r="B126" i="64"/>
  <c r="A126" i="64"/>
  <c r="S125" i="64"/>
  <c r="P125" i="64"/>
  <c r="U125" i="64" s="1"/>
  <c r="N125" i="64"/>
  <c r="M125" i="64"/>
  <c r="L125" i="64"/>
  <c r="K125" i="64"/>
  <c r="J125" i="64"/>
  <c r="I125" i="64"/>
  <c r="F125" i="64"/>
  <c r="E125" i="64"/>
  <c r="D125" i="64"/>
  <c r="C125" i="64"/>
  <c r="B125" i="64"/>
  <c r="A125" i="64"/>
  <c r="S124" i="64"/>
  <c r="R124" i="64"/>
  <c r="P124" i="64"/>
  <c r="U124" i="64" s="1"/>
  <c r="O124" i="64"/>
  <c r="W124" i="64" s="1"/>
  <c r="X124" i="64" s="1"/>
  <c r="Y124" i="64" s="1"/>
  <c r="Z124" i="64" s="1"/>
  <c r="N124" i="64"/>
  <c r="M124" i="64"/>
  <c r="L124" i="64"/>
  <c r="K124" i="64"/>
  <c r="J124" i="64"/>
  <c r="I124" i="64"/>
  <c r="H124" i="64"/>
  <c r="G124" i="64"/>
  <c r="F124" i="64"/>
  <c r="E124" i="64"/>
  <c r="D124" i="64"/>
  <c r="C124" i="64"/>
  <c r="B124" i="64"/>
  <c r="A124" i="64"/>
  <c r="S123" i="64"/>
  <c r="R123" i="64"/>
  <c r="P123" i="64"/>
  <c r="O123" i="64"/>
  <c r="W123" i="64" s="1"/>
  <c r="X123" i="64" s="1"/>
  <c r="Y123" i="64" s="1"/>
  <c r="Z123" i="64" s="1"/>
  <c r="N123" i="64"/>
  <c r="M123" i="64"/>
  <c r="L123" i="64"/>
  <c r="K123" i="64"/>
  <c r="J123" i="64"/>
  <c r="I123" i="64"/>
  <c r="H123" i="64"/>
  <c r="G123" i="64"/>
  <c r="F123" i="64"/>
  <c r="E123" i="64"/>
  <c r="C123" i="64"/>
  <c r="B123" i="64"/>
  <c r="A123" i="64"/>
  <c r="S122" i="64"/>
  <c r="R122" i="64"/>
  <c r="P122" i="64"/>
  <c r="T122" i="64" s="1"/>
  <c r="O122" i="64"/>
  <c r="W122" i="64" s="1"/>
  <c r="X122" i="64" s="1"/>
  <c r="Y122" i="64" s="1"/>
  <c r="Z122" i="64" s="1"/>
  <c r="N122" i="64"/>
  <c r="M122" i="64"/>
  <c r="L122" i="64"/>
  <c r="K122" i="64"/>
  <c r="J122" i="64"/>
  <c r="I122" i="64"/>
  <c r="H122" i="64"/>
  <c r="G122" i="64"/>
  <c r="F122" i="64"/>
  <c r="E122" i="64"/>
  <c r="D122" i="64"/>
  <c r="C122" i="64"/>
  <c r="B122" i="64"/>
  <c r="A122" i="64"/>
  <c r="S121" i="64"/>
  <c r="R121" i="64"/>
  <c r="P121" i="64"/>
  <c r="O121" i="64"/>
  <c r="W121" i="64" s="1"/>
  <c r="X121" i="64" s="1"/>
  <c r="Y121" i="64" s="1"/>
  <c r="Z121" i="64" s="1"/>
  <c r="N121" i="64"/>
  <c r="M121" i="64"/>
  <c r="L121" i="64"/>
  <c r="K121" i="64"/>
  <c r="J121" i="64"/>
  <c r="I121" i="64"/>
  <c r="H121" i="64"/>
  <c r="G121" i="64"/>
  <c r="F121" i="64"/>
  <c r="E121" i="64"/>
  <c r="D121" i="64"/>
  <c r="C121" i="64"/>
  <c r="B121" i="64"/>
  <c r="A121" i="64"/>
  <c r="S120" i="64"/>
  <c r="R120" i="64"/>
  <c r="P120" i="64"/>
  <c r="O120" i="64"/>
  <c r="W120" i="64" s="1"/>
  <c r="X120" i="64" s="1"/>
  <c r="Y120" i="64" s="1"/>
  <c r="Z120" i="64" s="1"/>
  <c r="N120" i="64"/>
  <c r="M120" i="64"/>
  <c r="L120" i="64"/>
  <c r="K120" i="64"/>
  <c r="J120" i="64"/>
  <c r="I120" i="64"/>
  <c r="H120" i="64"/>
  <c r="G120" i="64"/>
  <c r="F120" i="64"/>
  <c r="E120" i="64"/>
  <c r="D120" i="64"/>
  <c r="C120" i="64"/>
  <c r="B120" i="64"/>
  <c r="A120" i="64"/>
  <c r="S119" i="64"/>
  <c r="R119" i="64"/>
  <c r="P119" i="64"/>
  <c r="O119" i="64"/>
  <c r="W119" i="64" s="1"/>
  <c r="X119" i="64" s="1"/>
  <c r="Y119" i="64" s="1"/>
  <c r="Z119" i="64" s="1"/>
  <c r="N119" i="64"/>
  <c r="M119" i="64"/>
  <c r="L119" i="64"/>
  <c r="K119" i="64"/>
  <c r="J119" i="64"/>
  <c r="I119" i="64"/>
  <c r="H119" i="64"/>
  <c r="G119" i="64"/>
  <c r="F119" i="64"/>
  <c r="E119" i="64"/>
  <c r="D119" i="64"/>
  <c r="C119" i="64"/>
  <c r="B119" i="64"/>
  <c r="A119" i="64"/>
  <c r="S118" i="64"/>
  <c r="R118" i="64"/>
  <c r="P118" i="64"/>
  <c r="U118" i="64" s="1"/>
  <c r="O118" i="64"/>
  <c r="W118" i="64" s="1"/>
  <c r="X118" i="64" s="1"/>
  <c r="Y118" i="64" s="1"/>
  <c r="Z118" i="64" s="1"/>
  <c r="N118" i="64"/>
  <c r="M118" i="64"/>
  <c r="L118" i="64"/>
  <c r="K118" i="64"/>
  <c r="J118" i="64"/>
  <c r="I118" i="64"/>
  <c r="H118" i="64"/>
  <c r="G118" i="64"/>
  <c r="F118" i="64"/>
  <c r="E118" i="64"/>
  <c r="D118" i="64"/>
  <c r="C118" i="64"/>
  <c r="B118" i="64"/>
  <c r="A118" i="64"/>
  <c r="S117" i="64"/>
  <c r="R117" i="64"/>
  <c r="P117" i="64"/>
  <c r="O117" i="64"/>
  <c r="W117" i="64" s="1"/>
  <c r="X117" i="64" s="1"/>
  <c r="Y117" i="64" s="1"/>
  <c r="Z117" i="64" s="1"/>
  <c r="N117" i="64"/>
  <c r="M117" i="64"/>
  <c r="L117" i="64"/>
  <c r="K117" i="64"/>
  <c r="J117" i="64"/>
  <c r="I117" i="64"/>
  <c r="H117" i="64"/>
  <c r="G117" i="64"/>
  <c r="F117" i="64"/>
  <c r="E117" i="64"/>
  <c r="D117" i="64"/>
  <c r="C117" i="64"/>
  <c r="B117" i="64"/>
  <c r="A117" i="64"/>
  <c r="S116" i="64"/>
  <c r="P116" i="64"/>
  <c r="U116" i="64" s="1"/>
  <c r="N116" i="64"/>
  <c r="M116" i="64"/>
  <c r="L116" i="64"/>
  <c r="K116" i="64"/>
  <c r="J116" i="64"/>
  <c r="I116" i="64"/>
  <c r="F116" i="64"/>
  <c r="E116" i="64"/>
  <c r="D116" i="64"/>
  <c r="C116" i="64"/>
  <c r="B116" i="64"/>
  <c r="A116" i="64"/>
  <c r="S115" i="64"/>
  <c r="R115" i="64"/>
  <c r="P115" i="64"/>
  <c r="T115" i="64" s="1"/>
  <c r="O115" i="64"/>
  <c r="W115" i="64" s="1"/>
  <c r="X115" i="64" s="1"/>
  <c r="Y115" i="64" s="1"/>
  <c r="Z115" i="64" s="1"/>
  <c r="N115" i="64"/>
  <c r="M115" i="64"/>
  <c r="L115" i="64"/>
  <c r="K115" i="64"/>
  <c r="J115" i="64"/>
  <c r="I115" i="64"/>
  <c r="H115" i="64"/>
  <c r="G115" i="64"/>
  <c r="F115" i="64"/>
  <c r="E115" i="64"/>
  <c r="D115" i="64"/>
  <c r="C115" i="64"/>
  <c r="B115" i="64"/>
  <c r="A115" i="64"/>
  <c r="S114" i="64"/>
  <c r="R114" i="64"/>
  <c r="P114" i="64"/>
  <c r="U114" i="64" s="1"/>
  <c r="O114" i="64"/>
  <c r="W114" i="64" s="1"/>
  <c r="X114" i="64" s="1"/>
  <c r="Y114" i="64" s="1"/>
  <c r="Z114" i="64" s="1"/>
  <c r="N114" i="64"/>
  <c r="M114" i="64"/>
  <c r="L114" i="64"/>
  <c r="K114" i="64"/>
  <c r="J114" i="64"/>
  <c r="I114" i="64"/>
  <c r="H114" i="64"/>
  <c r="G114" i="64"/>
  <c r="F114" i="64"/>
  <c r="E114" i="64"/>
  <c r="D114" i="64"/>
  <c r="C114" i="64"/>
  <c r="B114" i="64"/>
  <c r="A114" i="64"/>
  <c r="S113" i="64"/>
  <c r="R113" i="64"/>
  <c r="P113" i="64"/>
  <c r="U113" i="64" s="1"/>
  <c r="O113" i="64"/>
  <c r="W113" i="64" s="1"/>
  <c r="X113" i="64" s="1"/>
  <c r="Y113" i="64" s="1"/>
  <c r="Z113" i="64" s="1"/>
  <c r="N113" i="64"/>
  <c r="M113" i="64"/>
  <c r="L113" i="64"/>
  <c r="K113" i="64"/>
  <c r="J113" i="64"/>
  <c r="I113" i="64"/>
  <c r="H113" i="64"/>
  <c r="G113" i="64"/>
  <c r="F113" i="64"/>
  <c r="E113" i="64"/>
  <c r="D113" i="64"/>
  <c r="C113" i="64"/>
  <c r="B113" i="64"/>
  <c r="A113" i="64"/>
  <c r="S112" i="64"/>
  <c r="R112" i="64"/>
  <c r="P112" i="64"/>
  <c r="U112" i="64" s="1"/>
  <c r="O112" i="64"/>
  <c r="W112" i="64" s="1"/>
  <c r="X112" i="64" s="1"/>
  <c r="Y112" i="64" s="1"/>
  <c r="Z112" i="64" s="1"/>
  <c r="N112" i="64"/>
  <c r="M112" i="64"/>
  <c r="L112" i="64"/>
  <c r="K112" i="64"/>
  <c r="J112" i="64"/>
  <c r="I112" i="64"/>
  <c r="H112" i="64"/>
  <c r="G112" i="64"/>
  <c r="F112" i="64"/>
  <c r="E112" i="64"/>
  <c r="D112" i="64"/>
  <c r="C112" i="64"/>
  <c r="B112" i="64"/>
  <c r="A112" i="64"/>
  <c r="S111" i="64"/>
  <c r="R111" i="64"/>
  <c r="P111" i="64"/>
  <c r="O111" i="64"/>
  <c r="W111" i="64" s="1"/>
  <c r="X111" i="64" s="1"/>
  <c r="Y111" i="64" s="1"/>
  <c r="Z111" i="64" s="1"/>
  <c r="N111" i="64"/>
  <c r="M111" i="64"/>
  <c r="L111" i="64"/>
  <c r="K111" i="64"/>
  <c r="J111" i="64"/>
  <c r="I111" i="64"/>
  <c r="H111" i="64"/>
  <c r="G111" i="64"/>
  <c r="F111" i="64"/>
  <c r="E111" i="64"/>
  <c r="D111" i="64"/>
  <c r="C111" i="64"/>
  <c r="B111" i="64"/>
  <c r="A111" i="64"/>
  <c r="S110" i="64"/>
  <c r="R110" i="64"/>
  <c r="P110" i="64"/>
  <c r="O110" i="64"/>
  <c r="W110" i="64" s="1"/>
  <c r="X110" i="64" s="1"/>
  <c r="Y110" i="64" s="1"/>
  <c r="Z110" i="64" s="1"/>
  <c r="N110" i="64"/>
  <c r="M110" i="64"/>
  <c r="L110" i="64"/>
  <c r="K110" i="64"/>
  <c r="J110" i="64"/>
  <c r="I110" i="64"/>
  <c r="H110" i="64"/>
  <c r="G110" i="64"/>
  <c r="F110" i="64"/>
  <c r="E110" i="64"/>
  <c r="D110" i="64"/>
  <c r="C110" i="64"/>
  <c r="B110" i="64"/>
  <c r="A110" i="64"/>
  <c r="M109" i="64"/>
  <c r="L109" i="64"/>
  <c r="K109" i="64"/>
  <c r="J109" i="64"/>
  <c r="I109" i="64"/>
  <c r="F109" i="64"/>
  <c r="E109" i="64"/>
  <c r="D109" i="64"/>
  <c r="C109" i="64"/>
  <c r="B109" i="64"/>
  <c r="A109" i="64"/>
  <c r="S108" i="64"/>
  <c r="R108" i="64"/>
  <c r="P108" i="64"/>
  <c r="O108" i="64"/>
  <c r="W108" i="64" s="1"/>
  <c r="X108" i="64" s="1"/>
  <c r="Y108" i="64" s="1"/>
  <c r="Z108" i="64" s="1"/>
  <c r="N108" i="64"/>
  <c r="M108" i="64"/>
  <c r="L108" i="64"/>
  <c r="K108" i="64"/>
  <c r="J108" i="64"/>
  <c r="I108" i="64"/>
  <c r="H108" i="64"/>
  <c r="G108" i="64"/>
  <c r="F108" i="64"/>
  <c r="E108" i="64"/>
  <c r="D108" i="64"/>
  <c r="C108" i="64"/>
  <c r="B108" i="64"/>
  <c r="A108" i="64"/>
  <c r="S107" i="64"/>
  <c r="R107" i="64"/>
  <c r="P107" i="64"/>
  <c r="U107" i="64" s="1"/>
  <c r="O107" i="64"/>
  <c r="W107" i="64" s="1"/>
  <c r="X107" i="64" s="1"/>
  <c r="Y107" i="64" s="1"/>
  <c r="Z107" i="64" s="1"/>
  <c r="N107" i="64"/>
  <c r="M107" i="64"/>
  <c r="L107" i="64"/>
  <c r="K107" i="64"/>
  <c r="J107" i="64"/>
  <c r="I107" i="64"/>
  <c r="H107" i="64"/>
  <c r="G107" i="64"/>
  <c r="F107" i="64"/>
  <c r="E107" i="64"/>
  <c r="D107" i="64"/>
  <c r="C107" i="64"/>
  <c r="B107" i="64"/>
  <c r="A107" i="64"/>
  <c r="S106" i="64"/>
  <c r="R106" i="64"/>
  <c r="P106" i="64"/>
  <c r="U106" i="64" s="1"/>
  <c r="O106" i="64"/>
  <c r="W106" i="64" s="1"/>
  <c r="X106" i="64" s="1"/>
  <c r="Y106" i="64" s="1"/>
  <c r="Z106" i="64" s="1"/>
  <c r="N106" i="64"/>
  <c r="M106" i="64"/>
  <c r="L106" i="64"/>
  <c r="K106" i="64"/>
  <c r="J106" i="64"/>
  <c r="I106" i="64"/>
  <c r="H106" i="64"/>
  <c r="G106" i="64"/>
  <c r="F106" i="64"/>
  <c r="E106" i="64"/>
  <c r="D106" i="64"/>
  <c r="C106" i="64"/>
  <c r="B106" i="64"/>
  <c r="A106" i="64"/>
  <c r="S105" i="64"/>
  <c r="R105" i="64"/>
  <c r="P105" i="64"/>
  <c r="O105" i="64"/>
  <c r="W105" i="64" s="1"/>
  <c r="X105" i="64" s="1"/>
  <c r="Y105" i="64" s="1"/>
  <c r="Z105" i="64" s="1"/>
  <c r="N105" i="64"/>
  <c r="M105" i="64"/>
  <c r="L105" i="64"/>
  <c r="K105" i="64"/>
  <c r="J105" i="64"/>
  <c r="I105" i="64"/>
  <c r="H105" i="64"/>
  <c r="G105" i="64"/>
  <c r="F105" i="64"/>
  <c r="E105" i="64"/>
  <c r="D105" i="64"/>
  <c r="C105" i="64"/>
  <c r="B105" i="64"/>
  <c r="A105" i="64"/>
  <c r="S104" i="64"/>
  <c r="R104" i="64"/>
  <c r="P104" i="64"/>
  <c r="O104" i="64"/>
  <c r="W104" i="64" s="1"/>
  <c r="X104" i="64" s="1"/>
  <c r="Y104" i="64" s="1"/>
  <c r="Z104" i="64" s="1"/>
  <c r="N104" i="64"/>
  <c r="M104" i="64"/>
  <c r="L104" i="64"/>
  <c r="K104" i="64"/>
  <c r="J104" i="64"/>
  <c r="I104" i="64"/>
  <c r="H104" i="64"/>
  <c r="G104" i="64"/>
  <c r="F104" i="64"/>
  <c r="E104" i="64"/>
  <c r="C104" i="64"/>
  <c r="B104" i="64"/>
  <c r="A104" i="64"/>
  <c r="S103" i="64"/>
  <c r="R103" i="64"/>
  <c r="P103" i="64"/>
  <c r="T103" i="64" s="1"/>
  <c r="O103" i="64"/>
  <c r="W103" i="64" s="1"/>
  <c r="X103" i="64" s="1"/>
  <c r="Y103" i="64" s="1"/>
  <c r="Z103" i="64" s="1"/>
  <c r="N103" i="64"/>
  <c r="M103" i="64"/>
  <c r="L103" i="64"/>
  <c r="K103" i="64"/>
  <c r="J103" i="64"/>
  <c r="I103" i="64"/>
  <c r="H103" i="64"/>
  <c r="G103" i="64"/>
  <c r="F103" i="64"/>
  <c r="E103" i="64"/>
  <c r="C103" i="64"/>
  <c r="B103" i="64"/>
  <c r="A103" i="64"/>
  <c r="S102" i="64"/>
  <c r="R102" i="64"/>
  <c r="P102" i="64"/>
  <c r="O102" i="64"/>
  <c r="W102" i="64" s="1"/>
  <c r="X102" i="64" s="1"/>
  <c r="Y102" i="64" s="1"/>
  <c r="Z102" i="64" s="1"/>
  <c r="N102" i="64"/>
  <c r="M102" i="64"/>
  <c r="L102" i="64"/>
  <c r="K102" i="64"/>
  <c r="J102" i="64"/>
  <c r="I102" i="64"/>
  <c r="H102" i="64"/>
  <c r="G102" i="64"/>
  <c r="F102" i="64"/>
  <c r="E102" i="64"/>
  <c r="D102" i="64"/>
  <c r="C102" i="64"/>
  <c r="B102" i="64"/>
  <c r="A102" i="64"/>
  <c r="S101" i="64"/>
  <c r="P101" i="64"/>
  <c r="N101" i="64"/>
  <c r="M101" i="64"/>
  <c r="L101" i="64"/>
  <c r="K101" i="64"/>
  <c r="J101" i="64"/>
  <c r="I101" i="64"/>
  <c r="F101" i="64"/>
  <c r="E101" i="64"/>
  <c r="D101" i="64"/>
  <c r="C101" i="64"/>
  <c r="B101" i="64"/>
  <c r="A101" i="64"/>
  <c r="S100" i="64"/>
  <c r="R100" i="64"/>
  <c r="P100" i="64"/>
  <c r="U100" i="64" s="1"/>
  <c r="O100" i="64"/>
  <c r="W100" i="64" s="1"/>
  <c r="X100" i="64" s="1"/>
  <c r="Y100" i="64" s="1"/>
  <c r="Z100" i="64" s="1"/>
  <c r="N100" i="64"/>
  <c r="M100" i="64"/>
  <c r="L100" i="64"/>
  <c r="K100" i="64"/>
  <c r="J100" i="64"/>
  <c r="I100" i="64"/>
  <c r="H100" i="64"/>
  <c r="G100" i="64"/>
  <c r="F100" i="64"/>
  <c r="E100" i="64"/>
  <c r="D100" i="64"/>
  <c r="C100" i="64"/>
  <c r="B100" i="64"/>
  <c r="A100" i="64"/>
  <c r="S99" i="64"/>
  <c r="R99" i="64"/>
  <c r="P99" i="64"/>
  <c r="O99" i="64"/>
  <c r="W99" i="64" s="1"/>
  <c r="X99" i="64" s="1"/>
  <c r="Y99" i="64" s="1"/>
  <c r="Z99" i="64" s="1"/>
  <c r="N99" i="64"/>
  <c r="M99" i="64"/>
  <c r="L99" i="64"/>
  <c r="K99" i="64"/>
  <c r="J99" i="64"/>
  <c r="I99" i="64"/>
  <c r="H99" i="64"/>
  <c r="G99" i="64"/>
  <c r="F99" i="64"/>
  <c r="E99" i="64"/>
  <c r="D99" i="64"/>
  <c r="C99" i="64"/>
  <c r="B99" i="64"/>
  <c r="A99" i="64"/>
  <c r="S98" i="64"/>
  <c r="R98" i="64"/>
  <c r="P98" i="64"/>
  <c r="O98" i="64"/>
  <c r="W98" i="64" s="1"/>
  <c r="X98" i="64" s="1"/>
  <c r="Y98" i="64" s="1"/>
  <c r="Z98" i="64" s="1"/>
  <c r="N98" i="64"/>
  <c r="M98" i="64"/>
  <c r="L98" i="64"/>
  <c r="K98" i="64"/>
  <c r="J98" i="64"/>
  <c r="I98" i="64"/>
  <c r="H98" i="64"/>
  <c r="G98" i="64"/>
  <c r="F98" i="64"/>
  <c r="E98" i="64"/>
  <c r="C98" i="64"/>
  <c r="B98" i="64"/>
  <c r="A98" i="64"/>
  <c r="S97" i="64"/>
  <c r="R97" i="64"/>
  <c r="P97" i="64"/>
  <c r="T97" i="64" s="1"/>
  <c r="O97" i="64"/>
  <c r="W97" i="64" s="1"/>
  <c r="X97" i="64" s="1"/>
  <c r="Y97" i="64" s="1"/>
  <c r="Z97" i="64" s="1"/>
  <c r="N97" i="64"/>
  <c r="M97" i="64"/>
  <c r="L97" i="64"/>
  <c r="K97" i="64"/>
  <c r="J97" i="64"/>
  <c r="I97" i="64"/>
  <c r="H97" i="64"/>
  <c r="G97" i="64"/>
  <c r="F97" i="64"/>
  <c r="E97" i="64"/>
  <c r="D97" i="64"/>
  <c r="C97" i="64"/>
  <c r="B97" i="64"/>
  <c r="A97" i="64"/>
  <c r="S96" i="64"/>
  <c r="R96" i="64"/>
  <c r="P96" i="64"/>
  <c r="T96" i="64" s="1"/>
  <c r="O96" i="64"/>
  <c r="W96" i="64" s="1"/>
  <c r="X96" i="64" s="1"/>
  <c r="Y96" i="64" s="1"/>
  <c r="Z96" i="64" s="1"/>
  <c r="N96" i="64"/>
  <c r="M96" i="64"/>
  <c r="L96" i="64"/>
  <c r="K96" i="64"/>
  <c r="J96" i="64"/>
  <c r="I96" i="64"/>
  <c r="H96" i="64"/>
  <c r="G96" i="64"/>
  <c r="F96" i="64"/>
  <c r="E96" i="64"/>
  <c r="D96" i="64"/>
  <c r="C96" i="64"/>
  <c r="B96" i="64"/>
  <c r="A96" i="64"/>
  <c r="S95" i="64"/>
  <c r="R95" i="64"/>
  <c r="P95" i="64"/>
  <c r="O95" i="64"/>
  <c r="W95" i="64" s="1"/>
  <c r="X95" i="64" s="1"/>
  <c r="Y95" i="64" s="1"/>
  <c r="Z95" i="64" s="1"/>
  <c r="N95" i="64"/>
  <c r="M95" i="64"/>
  <c r="L95" i="64"/>
  <c r="K95" i="64"/>
  <c r="J95" i="64"/>
  <c r="I95" i="64"/>
  <c r="H95" i="64"/>
  <c r="G95" i="64"/>
  <c r="F95" i="64"/>
  <c r="E95" i="64"/>
  <c r="D95" i="64"/>
  <c r="C95" i="64"/>
  <c r="B95" i="64"/>
  <c r="A95" i="64"/>
  <c r="S94" i="64"/>
  <c r="P94" i="64"/>
  <c r="N94" i="64"/>
  <c r="M94" i="64"/>
  <c r="L94" i="64"/>
  <c r="K94" i="64"/>
  <c r="J94" i="64"/>
  <c r="I94" i="64"/>
  <c r="F94" i="64"/>
  <c r="E94" i="64"/>
  <c r="D94" i="64"/>
  <c r="C94" i="64"/>
  <c r="B94" i="64"/>
  <c r="A94" i="64"/>
  <c r="S93" i="64"/>
  <c r="R93" i="64"/>
  <c r="P93" i="64"/>
  <c r="T93" i="64" s="1"/>
  <c r="O93" i="64"/>
  <c r="W93" i="64" s="1"/>
  <c r="X93" i="64" s="1"/>
  <c r="Y93" i="64" s="1"/>
  <c r="Z93" i="64" s="1"/>
  <c r="N93" i="64"/>
  <c r="M93" i="64"/>
  <c r="L93" i="64"/>
  <c r="K93" i="64"/>
  <c r="J93" i="64"/>
  <c r="I93" i="64"/>
  <c r="H93" i="64"/>
  <c r="G93" i="64"/>
  <c r="F93" i="64"/>
  <c r="E93" i="64"/>
  <c r="D93" i="64"/>
  <c r="C93" i="64"/>
  <c r="B93" i="64"/>
  <c r="A93" i="64"/>
  <c r="S92" i="64"/>
  <c r="R92" i="64"/>
  <c r="P92" i="64"/>
  <c r="U92" i="64" s="1"/>
  <c r="O92" i="64"/>
  <c r="W92" i="64" s="1"/>
  <c r="X92" i="64" s="1"/>
  <c r="Y92" i="64" s="1"/>
  <c r="Z92" i="64" s="1"/>
  <c r="N92" i="64"/>
  <c r="M92" i="64"/>
  <c r="L92" i="64"/>
  <c r="K92" i="64"/>
  <c r="J92" i="64"/>
  <c r="I92" i="64"/>
  <c r="H92" i="64"/>
  <c r="G92" i="64"/>
  <c r="F92" i="64"/>
  <c r="E92" i="64"/>
  <c r="D92" i="64"/>
  <c r="C92" i="64"/>
  <c r="B92" i="64"/>
  <c r="A92" i="64"/>
  <c r="S91" i="64"/>
  <c r="R91" i="64"/>
  <c r="P91" i="64"/>
  <c r="O91" i="64"/>
  <c r="W91" i="64" s="1"/>
  <c r="X91" i="64" s="1"/>
  <c r="Y91" i="64" s="1"/>
  <c r="Z91" i="64" s="1"/>
  <c r="N91" i="64"/>
  <c r="M91" i="64"/>
  <c r="L91" i="64"/>
  <c r="K91" i="64"/>
  <c r="J91" i="64"/>
  <c r="I91" i="64"/>
  <c r="H91" i="64"/>
  <c r="G91" i="64"/>
  <c r="F91" i="64"/>
  <c r="E91" i="64"/>
  <c r="D91" i="64"/>
  <c r="C91" i="64"/>
  <c r="B91" i="64"/>
  <c r="A91" i="64"/>
  <c r="S90" i="64"/>
  <c r="R90" i="64"/>
  <c r="P90" i="64"/>
  <c r="O90" i="64"/>
  <c r="W90" i="64" s="1"/>
  <c r="X90" i="64" s="1"/>
  <c r="Y90" i="64" s="1"/>
  <c r="Z90" i="64" s="1"/>
  <c r="N90" i="64"/>
  <c r="M90" i="64"/>
  <c r="L90" i="64"/>
  <c r="K90" i="64"/>
  <c r="J90" i="64"/>
  <c r="I90" i="64"/>
  <c r="H90" i="64"/>
  <c r="G90" i="64"/>
  <c r="F90" i="64"/>
  <c r="E90" i="64"/>
  <c r="D90" i="64"/>
  <c r="C90" i="64"/>
  <c r="B90" i="64"/>
  <c r="A90" i="64"/>
  <c r="S89" i="64"/>
  <c r="R89" i="64"/>
  <c r="P89" i="64"/>
  <c r="O89" i="64"/>
  <c r="W89" i="64" s="1"/>
  <c r="X89" i="64" s="1"/>
  <c r="Y89" i="64" s="1"/>
  <c r="Z89" i="64" s="1"/>
  <c r="N89" i="64"/>
  <c r="M89" i="64"/>
  <c r="L89" i="64"/>
  <c r="K89" i="64"/>
  <c r="J89" i="64"/>
  <c r="I89" i="64"/>
  <c r="H89" i="64"/>
  <c r="G89" i="64"/>
  <c r="F89" i="64"/>
  <c r="E89" i="64"/>
  <c r="D89" i="64"/>
  <c r="C89" i="64"/>
  <c r="B89" i="64"/>
  <c r="A89" i="64"/>
  <c r="S88" i="64"/>
  <c r="R88" i="64"/>
  <c r="P88" i="64"/>
  <c r="O88" i="64"/>
  <c r="W88" i="64" s="1"/>
  <c r="X88" i="64" s="1"/>
  <c r="Y88" i="64" s="1"/>
  <c r="Z88" i="64" s="1"/>
  <c r="N88" i="64"/>
  <c r="M88" i="64"/>
  <c r="L88" i="64"/>
  <c r="K88" i="64"/>
  <c r="J88" i="64"/>
  <c r="I88" i="64"/>
  <c r="H88" i="64"/>
  <c r="G88" i="64"/>
  <c r="F88" i="64"/>
  <c r="E88" i="64"/>
  <c r="D88" i="64"/>
  <c r="C88" i="64"/>
  <c r="B88" i="64"/>
  <c r="A88" i="64"/>
  <c r="S87" i="64"/>
  <c r="R87" i="64"/>
  <c r="P87" i="64"/>
  <c r="T87" i="64" s="1"/>
  <c r="O87" i="64"/>
  <c r="W87" i="64" s="1"/>
  <c r="X87" i="64" s="1"/>
  <c r="Y87" i="64" s="1"/>
  <c r="Z87" i="64" s="1"/>
  <c r="N87" i="64"/>
  <c r="M87" i="64"/>
  <c r="L87" i="64"/>
  <c r="K87" i="64"/>
  <c r="J87" i="64"/>
  <c r="I87" i="64"/>
  <c r="H87" i="64"/>
  <c r="G87" i="64"/>
  <c r="F87" i="64"/>
  <c r="E87" i="64"/>
  <c r="D87" i="64"/>
  <c r="C87" i="64"/>
  <c r="B87" i="64"/>
  <c r="A87" i="64"/>
  <c r="S86" i="64"/>
  <c r="R86" i="64"/>
  <c r="P86" i="64"/>
  <c r="U86" i="64" s="1"/>
  <c r="O86" i="64"/>
  <c r="W86" i="64" s="1"/>
  <c r="X86" i="64" s="1"/>
  <c r="Y86" i="64" s="1"/>
  <c r="Z86" i="64" s="1"/>
  <c r="N86" i="64"/>
  <c r="M86" i="64"/>
  <c r="L86" i="64"/>
  <c r="K86" i="64"/>
  <c r="J86" i="64"/>
  <c r="I86" i="64"/>
  <c r="H86" i="64"/>
  <c r="G86" i="64"/>
  <c r="F86" i="64"/>
  <c r="E86" i="64"/>
  <c r="D86" i="64"/>
  <c r="C86" i="64"/>
  <c r="B86" i="64"/>
  <c r="A86" i="64"/>
  <c r="S85" i="64"/>
  <c r="R85" i="64"/>
  <c r="P85" i="64"/>
  <c r="U85" i="64" s="1"/>
  <c r="O85" i="64"/>
  <c r="W85" i="64" s="1"/>
  <c r="X85" i="64" s="1"/>
  <c r="Y85" i="64" s="1"/>
  <c r="Z85" i="64" s="1"/>
  <c r="N85" i="64"/>
  <c r="M85" i="64"/>
  <c r="L85" i="64"/>
  <c r="K85" i="64"/>
  <c r="J85" i="64"/>
  <c r="I85" i="64"/>
  <c r="H85" i="64"/>
  <c r="G85" i="64"/>
  <c r="F85" i="64"/>
  <c r="E85" i="64"/>
  <c r="D85" i="64"/>
  <c r="C85" i="64"/>
  <c r="B85" i="64"/>
  <c r="A85" i="64"/>
  <c r="S84" i="64"/>
  <c r="P84" i="64"/>
  <c r="N84" i="64"/>
  <c r="M84" i="64"/>
  <c r="L84" i="64"/>
  <c r="K84" i="64"/>
  <c r="J84" i="64"/>
  <c r="I84" i="64"/>
  <c r="F84" i="64"/>
  <c r="E84" i="64"/>
  <c r="D84" i="64"/>
  <c r="C84" i="64"/>
  <c r="B84" i="64"/>
  <c r="A84" i="64"/>
  <c r="S83" i="64"/>
  <c r="R83" i="64"/>
  <c r="P83" i="64"/>
  <c r="T83" i="64" s="1"/>
  <c r="O83" i="64"/>
  <c r="W83" i="64" s="1"/>
  <c r="X83" i="64" s="1"/>
  <c r="Y83" i="64" s="1"/>
  <c r="Z83" i="64" s="1"/>
  <c r="N83" i="64"/>
  <c r="M83" i="64"/>
  <c r="L83" i="64"/>
  <c r="K83" i="64"/>
  <c r="J83" i="64"/>
  <c r="I83" i="64"/>
  <c r="H83" i="64"/>
  <c r="G83" i="64"/>
  <c r="F83" i="64"/>
  <c r="E83" i="64"/>
  <c r="D83" i="64"/>
  <c r="C83" i="64"/>
  <c r="B83" i="64"/>
  <c r="A83" i="64"/>
  <c r="S82" i="64"/>
  <c r="R82" i="64"/>
  <c r="P82" i="64"/>
  <c r="U82" i="64" s="1"/>
  <c r="O82" i="64"/>
  <c r="W82" i="64" s="1"/>
  <c r="X82" i="64" s="1"/>
  <c r="Y82" i="64" s="1"/>
  <c r="Z82" i="64" s="1"/>
  <c r="N82" i="64"/>
  <c r="M82" i="64"/>
  <c r="L82" i="64"/>
  <c r="K82" i="64"/>
  <c r="J82" i="64"/>
  <c r="I82" i="64"/>
  <c r="H82" i="64"/>
  <c r="G82" i="64"/>
  <c r="F82" i="64"/>
  <c r="E82" i="64"/>
  <c r="D82" i="64"/>
  <c r="C82" i="64"/>
  <c r="B82" i="64"/>
  <c r="A82" i="64"/>
  <c r="S81" i="64"/>
  <c r="R81" i="64"/>
  <c r="P81" i="64"/>
  <c r="T81" i="64" s="1"/>
  <c r="O81" i="64"/>
  <c r="W81" i="64" s="1"/>
  <c r="X81" i="64" s="1"/>
  <c r="Y81" i="64" s="1"/>
  <c r="Z81" i="64" s="1"/>
  <c r="N81" i="64"/>
  <c r="M81" i="64"/>
  <c r="L81" i="64"/>
  <c r="K81" i="64"/>
  <c r="J81" i="64"/>
  <c r="I81" i="64"/>
  <c r="H81" i="64"/>
  <c r="G81" i="64"/>
  <c r="F81" i="64"/>
  <c r="E81" i="64"/>
  <c r="D81" i="64"/>
  <c r="C81" i="64"/>
  <c r="B81" i="64"/>
  <c r="A81" i="64"/>
  <c r="S80" i="64"/>
  <c r="R80" i="64"/>
  <c r="P80" i="64"/>
  <c r="O80" i="64"/>
  <c r="W80" i="64" s="1"/>
  <c r="X80" i="64" s="1"/>
  <c r="Y80" i="64" s="1"/>
  <c r="Z80" i="64" s="1"/>
  <c r="N80" i="64"/>
  <c r="M80" i="64"/>
  <c r="L80" i="64"/>
  <c r="K80" i="64"/>
  <c r="J80" i="64"/>
  <c r="I80" i="64"/>
  <c r="H80" i="64"/>
  <c r="G80" i="64"/>
  <c r="F80" i="64"/>
  <c r="E80" i="64"/>
  <c r="D80" i="64"/>
  <c r="C80" i="64"/>
  <c r="B80" i="64"/>
  <c r="A80" i="64"/>
  <c r="S79" i="64"/>
  <c r="R79" i="64"/>
  <c r="P79" i="64"/>
  <c r="O79" i="64"/>
  <c r="W79" i="64" s="1"/>
  <c r="X79" i="64" s="1"/>
  <c r="Y79" i="64" s="1"/>
  <c r="Z79" i="64" s="1"/>
  <c r="N79" i="64"/>
  <c r="M79" i="64"/>
  <c r="L79" i="64"/>
  <c r="K79" i="64"/>
  <c r="J79" i="64"/>
  <c r="I79" i="64"/>
  <c r="H79" i="64"/>
  <c r="G79" i="64"/>
  <c r="F79" i="64"/>
  <c r="E79" i="64"/>
  <c r="D79" i="64"/>
  <c r="C79" i="64"/>
  <c r="B79" i="64"/>
  <c r="A79" i="64"/>
  <c r="S78" i="64"/>
  <c r="R78" i="64"/>
  <c r="P78" i="64"/>
  <c r="O78" i="64"/>
  <c r="W78" i="64" s="1"/>
  <c r="X78" i="64" s="1"/>
  <c r="Y78" i="64" s="1"/>
  <c r="Z78" i="64" s="1"/>
  <c r="N78" i="64"/>
  <c r="M78" i="64"/>
  <c r="L78" i="64"/>
  <c r="K78" i="64"/>
  <c r="J78" i="64"/>
  <c r="I78" i="64"/>
  <c r="H78" i="64"/>
  <c r="G78" i="64"/>
  <c r="F78" i="64"/>
  <c r="E78" i="64"/>
  <c r="D78" i="64"/>
  <c r="C78" i="64"/>
  <c r="B78" i="64"/>
  <c r="A78" i="64"/>
  <c r="S77" i="64"/>
  <c r="R77" i="64"/>
  <c r="P77" i="64"/>
  <c r="U77" i="64" s="1"/>
  <c r="O77" i="64"/>
  <c r="W77" i="64" s="1"/>
  <c r="X77" i="64" s="1"/>
  <c r="Y77" i="64" s="1"/>
  <c r="Z77" i="64" s="1"/>
  <c r="N77" i="64"/>
  <c r="M77" i="64"/>
  <c r="L77" i="64"/>
  <c r="K77" i="64"/>
  <c r="J77" i="64"/>
  <c r="I77" i="64"/>
  <c r="H77" i="64"/>
  <c r="G77" i="64"/>
  <c r="F77" i="64"/>
  <c r="E77" i="64"/>
  <c r="D77" i="64"/>
  <c r="C77" i="64"/>
  <c r="B77" i="64"/>
  <c r="A77" i="64"/>
  <c r="L76" i="64"/>
  <c r="K76" i="64"/>
  <c r="J76" i="64"/>
  <c r="I76" i="64"/>
  <c r="F76" i="64"/>
  <c r="E76" i="64"/>
  <c r="D76" i="64"/>
  <c r="C76" i="64"/>
  <c r="B76" i="64"/>
  <c r="A76" i="64"/>
  <c r="S75" i="64"/>
  <c r="R75" i="64"/>
  <c r="P75" i="64"/>
  <c r="T75" i="64" s="1"/>
  <c r="O75" i="64"/>
  <c r="W75" i="64" s="1"/>
  <c r="X75" i="64" s="1"/>
  <c r="Y75" i="64" s="1"/>
  <c r="Z75" i="64" s="1"/>
  <c r="N75" i="64"/>
  <c r="M75" i="64"/>
  <c r="L75" i="64"/>
  <c r="K75" i="64"/>
  <c r="J75" i="64"/>
  <c r="I75" i="64"/>
  <c r="H75" i="64"/>
  <c r="G75" i="64"/>
  <c r="F75" i="64"/>
  <c r="E75" i="64"/>
  <c r="D75" i="64"/>
  <c r="C75" i="64"/>
  <c r="B75" i="64"/>
  <c r="A75" i="64"/>
  <c r="S74" i="64"/>
  <c r="R74" i="64"/>
  <c r="P74" i="64"/>
  <c r="O74" i="64"/>
  <c r="W74" i="64" s="1"/>
  <c r="X74" i="64" s="1"/>
  <c r="Y74" i="64" s="1"/>
  <c r="Z74" i="64" s="1"/>
  <c r="N74" i="64"/>
  <c r="M74" i="64"/>
  <c r="L74" i="64"/>
  <c r="K74" i="64"/>
  <c r="J74" i="64"/>
  <c r="I74" i="64"/>
  <c r="H74" i="64"/>
  <c r="G74" i="64"/>
  <c r="F74" i="64"/>
  <c r="E74" i="64"/>
  <c r="D74" i="64"/>
  <c r="C74" i="64"/>
  <c r="B74" i="64"/>
  <c r="A74" i="64"/>
  <c r="S73" i="64"/>
  <c r="R73" i="64"/>
  <c r="P73" i="64"/>
  <c r="U73" i="64" s="1"/>
  <c r="O73" i="64"/>
  <c r="W73" i="64" s="1"/>
  <c r="X73" i="64" s="1"/>
  <c r="Y73" i="64" s="1"/>
  <c r="Z73" i="64" s="1"/>
  <c r="N73" i="64"/>
  <c r="M73" i="64"/>
  <c r="L73" i="64"/>
  <c r="K73" i="64"/>
  <c r="J73" i="64"/>
  <c r="I73" i="64"/>
  <c r="H73" i="64"/>
  <c r="G73" i="64"/>
  <c r="F73" i="64"/>
  <c r="E73" i="64"/>
  <c r="D73" i="64"/>
  <c r="C73" i="64"/>
  <c r="B73" i="64"/>
  <c r="A73" i="64"/>
  <c r="S72" i="64"/>
  <c r="R72" i="64"/>
  <c r="P72" i="64"/>
  <c r="O72" i="64"/>
  <c r="W72" i="64" s="1"/>
  <c r="X72" i="64" s="1"/>
  <c r="Y72" i="64" s="1"/>
  <c r="Z72" i="64" s="1"/>
  <c r="N72" i="64"/>
  <c r="M72" i="64"/>
  <c r="L72" i="64"/>
  <c r="K72" i="64"/>
  <c r="J72" i="64"/>
  <c r="I72" i="64"/>
  <c r="H72" i="64"/>
  <c r="G72" i="64"/>
  <c r="F72" i="64"/>
  <c r="E72" i="64"/>
  <c r="D72" i="64"/>
  <c r="C72" i="64"/>
  <c r="B72" i="64"/>
  <c r="A72" i="64"/>
  <c r="L71" i="64"/>
  <c r="K71" i="64"/>
  <c r="J71" i="64"/>
  <c r="I71" i="64"/>
  <c r="F71" i="64"/>
  <c r="E71" i="64"/>
  <c r="D71" i="64"/>
  <c r="C71" i="64"/>
  <c r="B71" i="64"/>
  <c r="A71" i="64"/>
  <c r="S70" i="64"/>
  <c r="R70" i="64"/>
  <c r="P70" i="64"/>
  <c r="O70" i="64"/>
  <c r="W70" i="64" s="1"/>
  <c r="X70" i="64" s="1"/>
  <c r="Y70" i="64" s="1"/>
  <c r="Z70" i="64" s="1"/>
  <c r="N70" i="64"/>
  <c r="M70" i="64"/>
  <c r="L70" i="64"/>
  <c r="K70" i="64"/>
  <c r="J70" i="64"/>
  <c r="I70" i="64"/>
  <c r="H70" i="64"/>
  <c r="G70" i="64"/>
  <c r="F70" i="64"/>
  <c r="E70" i="64"/>
  <c r="D70" i="64"/>
  <c r="C70" i="64"/>
  <c r="B70" i="64"/>
  <c r="A70" i="64"/>
  <c r="S69" i="64"/>
  <c r="R69" i="64"/>
  <c r="P69" i="64"/>
  <c r="U69" i="64" s="1"/>
  <c r="O69" i="64"/>
  <c r="W69" i="64" s="1"/>
  <c r="X69" i="64" s="1"/>
  <c r="Y69" i="64" s="1"/>
  <c r="Z69" i="64" s="1"/>
  <c r="N69" i="64"/>
  <c r="M69" i="64"/>
  <c r="L69" i="64"/>
  <c r="K69" i="64"/>
  <c r="J69" i="64"/>
  <c r="I69" i="64"/>
  <c r="H69" i="64"/>
  <c r="G69" i="64"/>
  <c r="F69" i="64"/>
  <c r="E69" i="64"/>
  <c r="D69" i="64"/>
  <c r="C69" i="64"/>
  <c r="B69" i="64"/>
  <c r="A69" i="64"/>
  <c r="S68" i="64"/>
  <c r="R68" i="64"/>
  <c r="P68" i="64"/>
  <c r="U68" i="64" s="1"/>
  <c r="O68" i="64"/>
  <c r="W68" i="64" s="1"/>
  <c r="X68" i="64" s="1"/>
  <c r="Y68" i="64" s="1"/>
  <c r="Z68" i="64" s="1"/>
  <c r="N68" i="64"/>
  <c r="M68" i="64"/>
  <c r="L68" i="64"/>
  <c r="K68" i="64"/>
  <c r="J68" i="64"/>
  <c r="I68" i="64"/>
  <c r="H68" i="64"/>
  <c r="G68" i="64"/>
  <c r="F68" i="64"/>
  <c r="E68" i="64"/>
  <c r="D68" i="64"/>
  <c r="C68" i="64"/>
  <c r="B68" i="64"/>
  <c r="A68" i="64"/>
  <c r="S67" i="64"/>
  <c r="R67" i="64"/>
  <c r="P67" i="64"/>
  <c r="T67" i="64" s="1"/>
  <c r="O67" i="64"/>
  <c r="W67" i="64" s="1"/>
  <c r="X67" i="64" s="1"/>
  <c r="Y67" i="64" s="1"/>
  <c r="Z67" i="64" s="1"/>
  <c r="N67" i="64"/>
  <c r="M67" i="64"/>
  <c r="L67" i="64"/>
  <c r="K67" i="64"/>
  <c r="J67" i="64"/>
  <c r="I67" i="64"/>
  <c r="H67" i="64"/>
  <c r="G67" i="64"/>
  <c r="F67" i="64"/>
  <c r="E67" i="64"/>
  <c r="D67" i="64"/>
  <c r="C67" i="64"/>
  <c r="B67" i="64"/>
  <c r="A67" i="64"/>
  <c r="S66" i="64"/>
  <c r="R66" i="64"/>
  <c r="P66" i="64"/>
  <c r="T66" i="64" s="1"/>
  <c r="O66" i="64"/>
  <c r="W66" i="64" s="1"/>
  <c r="X66" i="64" s="1"/>
  <c r="Y66" i="64" s="1"/>
  <c r="Z66" i="64" s="1"/>
  <c r="N66" i="64"/>
  <c r="M66" i="64"/>
  <c r="L66" i="64"/>
  <c r="K66" i="64"/>
  <c r="J66" i="64"/>
  <c r="I66" i="64"/>
  <c r="H66" i="64"/>
  <c r="G66" i="64"/>
  <c r="F66" i="64"/>
  <c r="E66" i="64"/>
  <c r="D66" i="64"/>
  <c r="C66" i="64"/>
  <c r="B66" i="64"/>
  <c r="A66" i="64"/>
  <c r="L65" i="64"/>
  <c r="K65" i="64"/>
  <c r="J65" i="64"/>
  <c r="I65" i="64"/>
  <c r="F65" i="64"/>
  <c r="E65" i="64"/>
  <c r="D65" i="64"/>
  <c r="C65" i="64"/>
  <c r="B65" i="64"/>
  <c r="A65" i="64"/>
  <c r="S64" i="64"/>
  <c r="R64" i="64"/>
  <c r="P64" i="64"/>
  <c r="O64" i="64"/>
  <c r="W64" i="64" s="1"/>
  <c r="X64" i="64" s="1"/>
  <c r="Y64" i="64" s="1"/>
  <c r="Z64" i="64" s="1"/>
  <c r="N64" i="64"/>
  <c r="M64" i="64"/>
  <c r="L64" i="64"/>
  <c r="K64" i="64"/>
  <c r="J64" i="64"/>
  <c r="I64" i="64"/>
  <c r="H64" i="64"/>
  <c r="G64" i="64"/>
  <c r="F64" i="64"/>
  <c r="E64" i="64"/>
  <c r="D64" i="64"/>
  <c r="C64" i="64"/>
  <c r="B64" i="64"/>
  <c r="A64" i="64"/>
  <c r="S63" i="64"/>
  <c r="R63" i="64"/>
  <c r="P63" i="64"/>
  <c r="U63" i="64" s="1"/>
  <c r="O63" i="64"/>
  <c r="W63" i="64" s="1"/>
  <c r="X63" i="64" s="1"/>
  <c r="Y63" i="64" s="1"/>
  <c r="Z63" i="64" s="1"/>
  <c r="N63" i="64"/>
  <c r="M63" i="64"/>
  <c r="L63" i="64"/>
  <c r="K63" i="64"/>
  <c r="J63" i="64"/>
  <c r="I63" i="64"/>
  <c r="H63" i="64"/>
  <c r="G63" i="64"/>
  <c r="F63" i="64"/>
  <c r="E63" i="64"/>
  <c r="D63" i="64"/>
  <c r="C63" i="64"/>
  <c r="B63" i="64"/>
  <c r="A63" i="64"/>
  <c r="S62" i="64"/>
  <c r="R62" i="64"/>
  <c r="P62" i="64"/>
  <c r="O62" i="64"/>
  <c r="W62" i="64" s="1"/>
  <c r="X62" i="64" s="1"/>
  <c r="Y62" i="64" s="1"/>
  <c r="Z62" i="64" s="1"/>
  <c r="N62" i="64"/>
  <c r="M62" i="64"/>
  <c r="L62" i="64"/>
  <c r="K62" i="64"/>
  <c r="J62" i="64"/>
  <c r="I62" i="64"/>
  <c r="H62" i="64"/>
  <c r="G62" i="64"/>
  <c r="F62" i="64"/>
  <c r="E62" i="64"/>
  <c r="D62" i="64"/>
  <c r="C62" i="64"/>
  <c r="B62" i="64"/>
  <c r="A62" i="64"/>
  <c r="S61" i="64"/>
  <c r="R61" i="64"/>
  <c r="P61" i="64"/>
  <c r="O61" i="64"/>
  <c r="W61" i="64" s="1"/>
  <c r="X61" i="64" s="1"/>
  <c r="Y61" i="64" s="1"/>
  <c r="Z61" i="64" s="1"/>
  <c r="N61" i="64"/>
  <c r="M61" i="64"/>
  <c r="L61" i="64"/>
  <c r="K61" i="64"/>
  <c r="J61" i="64"/>
  <c r="I61" i="64"/>
  <c r="H61" i="64"/>
  <c r="G61" i="64"/>
  <c r="F61" i="64"/>
  <c r="E61" i="64"/>
  <c r="D61" i="64"/>
  <c r="C61" i="64"/>
  <c r="B61" i="64"/>
  <c r="A61" i="64"/>
  <c r="S60" i="64"/>
  <c r="R60" i="64"/>
  <c r="P60" i="64"/>
  <c r="U60" i="64" s="1"/>
  <c r="O60" i="64"/>
  <c r="W60" i="64" s="1"/>
  <c r="X60" i="64" s="1"/>
  <c r="Y60" i="64" s="1"/>
  <c r="Z60" i="64" s="1"/>
  <c r="N60" i="64"/>
  <c r="M60" i="64"/>
  <c r="L60" i="64"/>
  <c r="K60" i="64"/>
  <c r="J60" i="64"/>
  <c r="I60" i="64"/>
  <c r="H60" i="64"/>
  <c r="G60" i="64"/>
  <c r="F60" i="64"/>
  <c r="E60" i="64"/>
  <c r="D60" i="64"/>
  <c r="C60" i="64"/>
  <c r="B60" i="64"/>
  <c r="A60" i="64"/>
  <c r="S59" i="64"/>
  <c r="R59" i="64"/>
  <c r="P59" i="64"/>
  <c r="O59" i="64"/>
  <c r="W59" i="64" s="1"/>
  <c r="X59" i="64" s="1"/>
  <c r="Y59" i="64" s="1"/>
  <c r="Z59" i="64" s="1"/>
  <c r="N59" i="64"/>
  <c r="M59" i="64"/>
  <c r="L59" i="64"/>
  <c r="K59" i="64"/>
  <c r="J59" i="64"/>
  <c r="I59" i="64"/>
  <c r="H59" i="64"/>
  <c r="G59" i="64"/>
  <c r="F59" i="64"/>
  <c r="E59" i="64"/>
  <c r="D59" i="64"/>
  <c r="C59" i="64"/>
  <c r="B59" i="64"/>
  <c r="A59" i="64"/>
  <c r="M58" i="64"/>
  <c r="L58" i="64"/>
  <c r="K58" i="64"/>
  <c r="J58" i="64"/>
  <c r="I58" i="64"/>
  <c r="F58" i="64"/>
  <c r="E58" i="64"/>
  <c r="D58" i="64"/>
  <c r="C58" i="64"/>
  <c r="B58" i="64"/>
  <c r="A58" i="64"/>
  <c r="S57" i="64"/>
  <c r="R57" i="64"/>
  <c r="P57" i="64"/>
  <c r="U57" i="64" s="1"/>
  <c r="O57" i="64"/>
  <c r="W57" i="64" s="1"/>
  <c r="X57" i="64" s="1"/>
  <c r="Y57" i="64" s="1"/>
  <c r="Z57" i="64" s="1"/>
  <c r="N57" i="64"/>
  <c r="M57" i="64"/>
  <c r="L57" i="64"/>
  <c r="K57" i="64"/>
  <c r="J57" i="64"/>
  <c r="I57" i="64"/>
  <c r="H57" i="64"/>
  <c r="G57" i="64"/>
  <c r="F57" i="64"/>
  <c r="E57" i="64"/>
  <c r="D57" i="64"/>
  <c r="C57" i="64"/>
  <c r="B57" i="64"/>
  <c r="A57" i="64"/>
  <c r="S56" i="64"/>
  <c r="R56" i="64"/>
  <c r="P56" i="64"/>
  <c r="U56" i="64" s="1"/>
  <c r="O56" i="64"/>
  <c r="W56" i="64" s="1"/>
  <c r="X56" i="64" s="1"/>
  <c r="Y56" i="64" s="1"/>
  <c r="Z56" i="64" s="1"/>
  <c r="N56" i="64"/>
  <c r="M56" i="64"/>
  <c r="L56" i="64"/>
  <c r="K56" i="64"/>
  <c r="J56" i="64"/>
  <c r="I56" i="64"/>
  <c r="H56" i="64"/>
  <c r="G56" i="64"/>
  <c r="F56" i="64"/>
  <c r="E56" i="64"/>
  <c r="D56" i="64"/>
  <c r="C56" i="64"/>
  <c r="B56" i="64"/>
  <c r="A56" i="64"/>
  <c r="S55" i="64"/>
  <c r="R55" i="64"/>
  <c r="P55" i="64"/>
  <c r="U55" i="64" s="1"/>
  <c r="O55" i="64"/>
  <c r="W55" i="64" s="1"/>
  <c r="X55" i="64" s="1"/>
  <c r="Y55" i="64" s="1"/>
  <c r="Z55" i="64" s="1"/>
  <c r="N55" i="64"/>
  <c r="M55" i="64"/>
  <c r="L55" i="64"/>
  <c r="K55" i="64"/>
  <c r="J55" i="64"/>
  <c r="I55" i="64"/>
  <c r="H55" i="64"/>
  <c r="G55" i="64"/>
  <c r="F55" i="64"/>
  <c r="E55" i="64"/>
  <c r="D55" i="64"/>
  <c r="C55" i="64"/>
  <c r="B55" i="64"/>
  <c r="A55" i="64"/>
  <c r="S54" i="64"/>
  <c r="R54" i="64"/>
  <c r="P54" i="64"/>
  <c r="U54" i="64" s="1"/>
  <c r="O54" i="64"/>
  <c r="W54" i="64" s="1"/>
  <c r="X54" i="64" s="1"/>
  <c r="Y54" i="64" s="1"/>
  <c r="Z54" i="64" s="1"/>
  <c r="N54" i="64"/>
  <c r="M54" i="64"/>
  <c r="L54" i="64"/>
  <c r="K54" i="64"/>
  <c r="J54" i="64"/>
  <c r="I54" i="64"/>
  <c r="H54" i="64"/>
  <c r="G54" i="64"/>
  <c r="F54" i="64"/>
  <c r="E54" i="64"/>
  <c r="D54" i="64"/>
  <c r="C54" i="64"/>
  <c r="B54" i="64"/>
  <c r="A54" i="64"/>
  <c r="S53" i="64"/>
  <c r="R53" i="64"/>
  <c r="P53" i="64"/>
  <c r="O53" i="64"/>
  <c r="W53" i="64" s="1"/>
  <c r="X53" i="64" s="1"/>
  <c r="Y53" i="64" s="1"/>
  <c r="Z53" i="64" s="1"/>
  <c r="N53" i="64"/>
  <c r="M53" i="64"/>
  <c r="L53" i="64"/>
  <c r="K53" i="64"/>
  <c r="J53" i="64"/>
  <c r="I53" i="64"/>
  <c r="H53" i="64"/>
  <c r="G53" i="64"/>
  <c r="F53" i="64"/>
  <c r="E53" i="64"/>
  <c r="D53" i="64"/>
  <c r="C53" i="64"/>
  <c r="B53" i="64"/>
  <c r="A53" i="64"/>
  <c r="S52" i="64"/>
  <c r="R52" i="64"/>
  <c r="P52" i="64"/>
  <c r="O52" i="64"/>
  <c r="W52" i="64" s="1"/>
  <c r="X52" i="64" s="1"/>
  <c r="Y52" i="64" s="1"/>
  <c r="Z52" i="64" s="1"/>
  <c r="N52" i="64"/>
  <c r="M52" i="64"/>
  <c r="L52" i="64"/>
  <c r="K52" i="64"/>
  <c r="J52" i="64"/>
  <c r="I52" i="64"/>
  <c r="H52" i="64"/>
  <c r="G52" i="64"/>
  <c r="F52" i="64"/>
  <c r="E52" i="64"/>
  <c r="D52" i="64"/>
  <c r="C52" i="64"/>
  <c r="B52" i="64"/>
  <c r="A52" i="64"/>
  <c r="S51" i="64"/>
  <c r="R51" i="64"/>
  <c r="P51" i="64"/>
  <c r="O51" i="64"/>
  <c r="W51" i="64" s="1"/>
  <c r="X51" i="64" s="1"/>
  <c r="Y51" i="64" s="1"/>
  <c r="Z51" i="64" s="1"/>
  <c r="N51" i="64"/>
  <c r="M51" i="64"/>
  <c r="L51" i="64"/>
  <c r="K51" i="64"/>
  <c r="J51" i="64"/>
  <c r="I51" i="64"/>
  <c r="H51" i="64"/>
  <c r="G51" i="64"/>
  <c r="F51" i="64"/>
  <c r="E51" i="64"/>
  <c r="D51" i="64"/>
  <c r="C51" i="64"/>
  <c r="B51" i="64"/>
  <c r="A51" i="64"/>
  <c r="M50" i="64"/>
  <c r="L50" i="64"/>
  <c r="K50" i="64"/>
  <c r="J50" i="64"/>
  <c r="I50" i="64"/>
  <c r="F50" i="64"/>
  <c r="E50" i="64"/>
  <c r="D50" i="64"/>
  <c r="C50" i="64"/>
  <c r="B50" i="64"/>
  <c r="A50" i="64"/>
  <c r="S49" i="64"/>
  <c r="R49" i="64"/>
  <c r="P49" i="64"/>
  <c r="T49" i="64" s="1"/>
  <c r="O49" i="64"/>
  <c r="W49" i="64" s="1"/>
  <c r="X49" i="64" s="1"/>
  <c r="Y49" i="64" s="1"/>
  <c r="Z49" i="64" s="1"/>
  <c r="N49" i="64"/>
  <c r="M49" i="64"/>
  <c r="L49" i="64"/>
  <c r="K49" i="64"/>
  <c r="J49" i="64"/>
  <c r="I49" i="64"/>
  <c r="H49" i="64"/>
  <c r="G49" i="64"/>
  <c r="F49" i="64"/>
  <c r="E49" i="64"/>
  <c r="D49" i="64"/>
  <c r="C49" i="64"/>
  <c r="B49" i="64"/>
  <c r="A49" i="64"/>
  <c r="S48" i="64"/>
  <c r="R48" i="64"/>
  <c r="P48" i="64"/>
  <c r="O48" i="64"/>
  <c r="W48" i="64" s="1"/>
  <c r="X48" i="64" s="1"/>
  <c r="Y48" i="64" s="1"/>
  <c r="Z48" i="64" s="1"/>
  <c r="N48" i="64"/>
  <c r="M48" i="64"/>
  <c r="L48" i="64"/>
  <c r="K48" i="64"/>
  <c r="J48" i="64"/>
  <c r="I48" i="64"/>
  <c r="H48" i="64"/>
  <c r="G48" i="64"/>
  <c r="F48" i="64"/>
  <c r="E48" i="64"/>
  <c r="D48" i="64"/>
  <c r="C48" i="64"/>
  <c r="B48" i="64"/>
  <c r="A48" i="64"/>
  <c r="S47" i="64"/>
  <c r="R47" i="64"/>
  <c r="P47" i="64"/>
  <c r="O47" i="64"/>
  <c r="W47" i="64" s="1"/>
  <c r="X47" i="64" s="1"/>
  <c r="Y47" i="64" s="1"/>
  <c r="Z47" i="64" s="1"/>
  <c r="N47" i="64"/>
  <c r="M47" i="64"/>
  <c r="L47" i="64"/>
  <c r="K47" i="64"/>
  <c r="J47" i="64"/>
  <c r="I47" i="64"/>
  <c r="H47" i="64"/>
  <c r="G47" i="64"/>
  <c r="F47" i="64"/>
  <c r="E47" i="64"/>
  <c r="D47" i="64"/>
  <c r="C47" i="64"/>
  <c r="B47" i="64"/>
  <c r="A47" i="64"/>
  <c r="S46" i="64"/>
  <c r="R46" i="64"/>
  <c r="P46" i="64"/>
  <c r="T46" i="64" s="1"/>
  <c r="O46" i="64"/>
  <c r="W46" i="64" s="1"/>
  <c r="X46" i="64" s="1"/>
  <c r="Y46" i="64" s="1"/>
  <c r="Z46" i="64" s="1"/>
  <c r="N46" i="64"/>
  <c r="M46" i="64"/>
  <c r="L46" i="64"/>
  <c r="K46" i="64"/>
  <c r="J46" i="64"/>
  <c r="I46" i="64"/>
  <c r="H46" i="64"/>
  <c r="G46" i="64"/>
  <c r="F46" i="64"/>
  <c r="E46" i="64"/>
  <c r="D46" i="64"/>
  <c r="C46" i="64"/>
  <c r="B46" i="64"/>
  <c r="A46" i="64"/>
  <c r="S45" i="64"/>
  <c r="R45" i="64"/>
  <c r="P45" i="64"/>
  <c r="U45" i="64" s="1"/>
  <c r="O45" i="64"/>
  <c r="W45" i="64" s="1"/>
  <c r="X45" i="64" s="1"/>
  <c r="Y45" i="64" s="1"/>
  <c r="Z45" i="64" s="1"/>
  <c r="N45" i="64"/>
  <c r="M45" i="64"/>
  <c r="L45" i="64"/>
  <c r="K45" i="64"/>
  <c r="J45" i="64"/>
  <c r="I45" i="64"/>
  <c r="H45" i="64"/>
  <c r="G45" i="64"/>
  <c r="F45" i="64"/>
  <c r="E45" i="64"/>
  <c r="D45" i="64"/>
  <c r="C45" i="64"/>
  <c r="B45" i="64"/>
  <c r="A45" i="64"/>
  <c r="S44" i="64"/>
  <c r="R44" i="64"/>
  <c r="P44" i="64"/>
  <c r="O44" i="64"/>
  <c r="W44" i="64" s="1"/>
  <c r="X44" i="64" s="1"/>
  <c r="Y44" i="64" s="1"/>
  <c r="Z44" i="64" s="1"/>
  <c r="N44" i="64"/>
  <c r="M44" i="64"/>
  <c r="L44" i="64"/>
  <c r="K44" i="64"/>
  <c r="J44" i="64"/>
  <c r="I44" i="64"/>
  <c r="H44" i="64"/>
  <c r="G44" i="64"/>
  <c r="F44" i="64"/>
  <c r="E44" i="64"/>
  <c r="D44" i="64"/>
  <c r="C44" i="64"/>
  <c r="B44" i="64"/>
  <c r="A44" i="64"/>
  <c r="S43" i="64"/>
  <c r="R43" i="64"/>
  <c r="P43" i="64"/>
  <c r="O43" i="64"/>
  <c r="W43" i="64" s="1"/>
  <c r="X43" i="64" s="1"/>
  <c r="Y43" i="64" s="1"/>
  <c r="Z43" i="64" s="1"/>
  <c r="N43" i="64"/>
  <c r="M43" i="64"/>
  <c r="L43" i="64"/>
  <c r="K43" i="64"/>
  <c r="J43" i="64"/>
  <c r="I43" i="64"/>
  <c r="H43" i="64"/>
  <c r="G43" i="64"/>
  <c r="F43" i="64"/>
  <c r="E43" i="64"/>
  <c r="D43" i="64"/>
  <c r="C43" i="64"/>
  <c r="B43" i="64"/>
  <c r="A43" i="64"/>
  <c r="S42" i="64"/>
  <c r="R42" i="64"/>
  <c r="P42" i="64"/>
  <c r="U42" i="64" s="1"/>
  <c r="O42" i="64"/>
  <c r="W42" i="64" s="1"/>
  <c r="X42" i="64" s="1"/>
  <c r="Y42" i="64" s="1"/>
  <c r="Z42" i="64" s="1"/>
  <c r="N42" i="64"/>
  <c r="M42" i="64"/>
  <c r="L42" i="64"/>
  <c r="K42" i="64"/>
  <c r="J42" i="64"/>
  <c r="I42" i="64"/>
  <c r="H42" i="64"/>
  <c r="G42" i="64"/>
  <c r="F42" i="64"/>
  <c r="E42" i="64"/>
  <c r="D42" i="64"/>
  <c r="C42" i="64"/>
  <c r="B42" i="64"/>
  <c r="A42" i="64"/>
  <c r="S41" i="64"/>
  <c r="R41" i="64"/>
  <c r="P41" i="64"/>
  <c r="U41" i="64" s="1"/>
  <c r="O41" i="64"/>
  <c r="W41" i="64" s="1"/>
  <c r="X41" i="64" s="1"/>
  <c r="Y41" i="64" s="1"/>
  <c r="Z41" i="64" s="1"/>
  <c r="N41" i="64"/>
  <c r="M41" i="64"/>
  <c r="L41" i="64"/>
  <c r="K41" i="64"/>
  <c r="J41" i="64"/>
  <c r="I41" i="64"/>
  <c r="H41" i="64"/>
  <c r="G41" i="64"/>
  <c r="F41" i="64"/>
  <c r="E41" i="64"/>
  <c r="D41" i="64"/>
  <c r="C41" i="64"/>
  <c r="B41" i="64"/>
  <c r="A41" i="64"/>
  <c r="M40" i="64"/>
  <c r="L40" i="64"/>
  <c r="K40" i="64"/>
  <c r="J40" i="64"/>
  <c r="I40" i="64"/>
  <c r="F40" i="64"/>
  <c r="E40" i="64"/>
  <c r="D40" i="64"/>
  <c r="C40" i="64"/>
  <c r="B40" i="64"/>
  <c r="A40" i="64"/>
  <c r="S39" i="64"/>
  <c r="R39" i="64"/>
  <c r="P39" i="64"/>
  <c r="O39" i="64"/>
  <c r="W39" i="64" s="1"/>
  <c r="X39" i="64" s="1"/>
  <c r="Y39" i="64" s="1"/>
  <c r="Z39" i="64" s="1"/>
  <c r="N39" i="64"/>
  <c r="M39" i="64"/>
  <c r="L39" i="64"/>
  <c r="K39" i="64"/>
  <c r="J39" i="64"/>
  <c r="I39" i="64"/>
  <c r="H39" i="64"/>
  <c r="G39" i="64"/>
  <c r="F39" i="64"/>
  <c r="E39" i="64"/>
  <c r="D39" i="64"/>
  <c r="C39" i="64"/>
  <c r="B39" i="64"/>
  <c r="A39" i="64"/>
  <c r="S38" i="64"/>
  <c r="R38" i="64"/>
  <c r="P38" i="64"/>
  <c r="O38" i="64"/>
  <c r="W38" i="64" s="1"/>
  <c r="X38" i="64" s="1"/>
  <c r="Y38" i="64" s="1"/>
  <c r="Z38" i="64" s="1"/>
  <c r="N38" i="64"/>
  <c r="M38" i="64"/>
  <c r="L38" i="64"/>
  <c r="K38" i="64"/>
  <c r="J38" i="64"/>
  <c r="I38" i="64"/>
  <c r="H38" i="64"/>
  <c r="G38" i="64"/>
  <c r="F38" i="64"/>
  <c r="E38" i="64"/>
  <c r="D38" i="64"/>
  <c r="C38" i="64"/>
  <c r="B38" i="64"/>
  <c r="A38" i="64"/>
  <c r="S37" i="64"/>
  <c r="R37" i="64"/>
  <c r="P37" i="64"/>
  <c r="O37" i="64"/>
  <c r="W37" i="64" s="1"/>
  <c r="X37" i="64" s="1"/>
  <c r="Y37" i="64" s="1"/>
  <c r="Z37" i="64" s="1"/>
  <c r="N37" i="64"/>
  <c r="M37" i="64"/>
  <c r="L37" i="64"/>
  <c r="K37" i="64"/>
  <c r="J37" i="64"/>
  <c r="I37" i="64"/>
  <c r="H37" i="64"/>
  <c r="G37" i="64"/>
  <c r="F37" i="64"/>
  <c r="E37" i="64"/>
  <c r="D37" i="64"/>
  <c r="C37" i="64"/>
  <c r="B37" i="64"/>
  <c r="A37" i="64"/>
  <c r="S36" i="64"/>
  <c r="R36" i="64"/>
  <c r="P36" i="64"/>
  <c r="T36" i="64" s="1"/>
  <c r="O36" i="64"/>
  <c r="W36" i="64" s="1"/>
  <c r="X36" i="64" s="1"/>
  <c r="Y36" i="64" s="1"/>
  <c r="Z36" i="64" s="1"/>
  <c r="N36" i="64"/>
  <c r="M36" i="64"/>
  <c r="L36" i="64"/>
  <c r="K36" i="64"/>
  <c r="J36" i="64"/>
  <c r="I36" i="64"/>
  <c r="H36" i="64"/>
  <c r="G36" i="64"/>
  <c r="F36" i="64"/>
  <c r="E36" i="64"/>
  <c r="D36" i="64"/>
  <c r="C36" i="64"/>
  <c r="B36" i="64"/>
  <c r="A36" i="64"/>
  <c r="S35" i="64"/>
  <c r="R35" i="64"/>
  <c r="P35" i="64"/>
  <c r="U35" i="64" s="1"/>
  <c r="O35" i="64"/>
  <c r="W35" i="64" s="1"/>
  <c r="X35" i="64" s="1"/>
  <c r="Y35" i="64" s="1"/>
  <c r="Z35" i="64" s="1"/>
  <c r="N35" i="64"/>
  <c r="M35" i="64"/>
  <c r="L35" i="64"/>
  <c r="K35" i="64"/>
  <c r="J35" i="64"/>
  <c r="I35" i="64"/>
  <c r="H35" i="64"/>
  <c r="G35" i="64"/>
  <c r="F35" i="64"/>
  <c r="E35" i="64"/>
  <c r="D35" i="64"/>
  <c r="C35" i="64"/>
  <c r="B35" i="64"/>
  <c r="A35" i="64"/>
  <c r="S34" i="64"/>
  <c r="R34" i="64"/>
  <c r="P34" i="64"/>
  <c r="T34" i="64" s="1"/>
  <c r="O34" i="64"/>
  <c r="W34" i="64" s="1"/>
  <c r="X34" i="64" s="1"/>
  <c r="Y34" i="64" s="1"/>
  <c r="Z34" i="64" s="1"/>
  <c r="N34" i="64"/>
  <c r="M34" i="64"/>
  <c r="L34" i="64"/>
  <c r="K34" i="64"/>
  <c r="J34" i="64"/>
  <c r="I34" i="64"/>
  <c r="H34" i="64"/>
  <c r="G34" i="64"/>
  <c r="F34" i="64"/>
  <c r="E34" i="64"/>
  <c r="D34" i="64"/>
  <c r="C34" i="64"/>
  <c r="B34" i="64"/>
  <c r="A34" i="64"/>
  <c r="S33" i="64"/>
  <c r="R33" i="64"/>
  <c r="P33" i="64"/>
  <c r="U33" i="64" s="1"/>
  <c r="O33" i="64"/>
  <c r="W33" i="64" s="1"/>
  <c r="X33" i="64" s="1"/>
  <c r="Y33" i="64" s="1"/>
  <c r="Z33" i="64" s="1"/>
  <c r="N33" i="64"/>
  <c r="M33" i="64"/>
  <c r="L33" i="64"/>
  <c r="K33" i="64"/>
  <c r="J33" i="64"/>
  <c r="I33" i="64"/>
  <c r="H33" i="64"/>
  <c r="G33" i="64"/>
  <c r="F33" i="64"/>
  <c r="E33" i="64"/>
  <c r="D33" i="64"/>
  <c r="C33" i="64"/>
  <c r="B33" i="64"/>
  <c r="A33" i="64"/>
  <c r="M32" i="64"/>
  <c r="L32" i="64"/>
  <c r="K32" i="64"/>
  <c r="J32" i="64"/>
  <c r="I32" i="64"/>
  <c r="F32" i="64"/>
  <c r="E32" i="64"/>
  <c r="D32" i="64"/>
  <c r="C32" i="64"/>
  <c r="B32" i="64"/>
  <c r="A32" i="64"/>
  <c r="S31" i="64"/>
  <c r="R31" i="64"/>
  <c r="P31" i="64"/>
  <c r="T31" i="64" s="1"/>
  <c r="O31" i="64"/>
  <c r="W31" i="64" s="1"/>
  <c r="X31" i="64" s="1"/>
  <c r="Y31" i="64" s="1"/>
  <c r="Z31" i="64" s="1"/>
  <c r="N31" i="64"/>
  <c r="M31" i="64"/>
  <c r="L31" i="64"/>
  <c r="K31" i="64"/>
  <c r="J31" i="64"/>
  <c r="I31" i="64"/>
  <c r="H31" i="64"/>
  <c r="G31" i="64"/>
  <c r="F31" i="64"/>
  <c r="E31" i="64"/>
  <c r="C31" i="64"/>
  <c r="B31" i="64"/>
  <c r="A31" i="64"/>
  <c r="S30" i="64"/>
  <c r="R30" i="64"/>
  <c r="P30" i="64"/>
  <c r="U30" i="64" s="1"/>
  <c r="O30" i="64"/>
  <c r="W30" i="64" s="1"/>
  <c r="N30" i="64"/>
  <c r="M30" i="64"/>
  <c r="L30" i="64"/>
  <c r="K30" i="64"/>
  <c r="J30" i="64"/>
  <c r="I30" i="64"/>
  <c r="H30" i="64"/>
  <c r="G30" i="64"/>
  <c r="F30" i="64"/>
  <c r="E30" i="64"/>
  <c r="C30" i="64"/>
  <c r="B30" i="64"/>
  <c r="A30" i="64"/>
  <c r="S29" i="64"/>
  <c r="R29" i="64"/>
  <c r="P29" i="64"/>
  <c r="O29" i="64"/>
  <c r="W29" i="64" s="1"/>
  <c r="N29" i="64"/>
  <c r="M29" i="64"/>
  <c r="L29" i="64"/>
  <c r="K29" i="64"/>
  <c r="J29" i="64"/>
  <c r="I29" i="64"/>
  <c r="H29" i="64"/>
  <c r="G29" i="64"/>
  <c r="F29" i="64"/>
  <c r="E29" i="64"/>
  <c r="C29" i="64"/>
  <c r="B29" i="64"/>
  <c r="A29" i="64"/>
  <c r="S28" i="64"/>
  <c r="R28" i="64"/>
  <c r="P28" i="64"/>
  <c r="T28" i="64" s="1"/>
  <c r="O28" i="64"/>
  <c r="W28" i="64" s="1"/>
  <c r="N28" i="64"/>
  <c r="M28" i="64"/>
  <c r="L28" i="64"/>
  <c r="K28" i="64"/>
  <c r="J28" i="64"/>
  <c r="I28" i="64"/>
  <c r="H28" i="64"/>
  <c r="G28" i="64"/>
  <c r="F28" i="64"/>
  <c r="E28" i="64"/>
  <c r="C28" i="64"/>
  <c r="B28" i="64"/>
  <c r="A28" i="64"/>
  <c r="S27" i="64"/>
  <c r="R27" i="64"/>
  <c r="P27" i="64"/>
  <c r="T27" i="64" s="1"/>
  <c r="O27" i="64"/>
  <c r="W27" i="64" s="1"/>
  <c r="N27" i="64"/>
  <c r="M27" i="64"/>
  <c r="L27" i="64"/>
  <c r="K27" i="64"/>
  <c r="J27" i="64"/>
  <c r="I27" i="64"/>
  <c r="H27" i="64"/>
  <c r="G27" i="64"/>
  <c r="F27" i="64"/>
  <c r="E27" i="64"/>
  <c r="C27" i="64"/>
  <c r="B27" i="64"/>
  <c r="A27" i="64"/>
  <c r="S26" i="64"/>
  <c r="R26" i="64"/>
  <c r="P26" i="64"/>
  <c r="O26" i="64"/>
  <c r="W26" i="64" s="1"/>
  <c r="N26" i="64"/>
  <c r="M26" i="64"/>
  <c r="L26" i="64"/>
  <c r="K26" i="64"/>
  <c r="J26" i="64"/>
  <c r="I26" i="64"/>
  <c r="H26" i="64"/>
  <c r="G26" i="64"/>
  <c r="F26" i="64"/>
  <c r="E26" i="64"/>
  <c r="C26" i="64"/>
  <c r="B26" i="64"/>
  <c r="A26" i="64"/>
  <c r="M25" i="64"/>
  <c r="L25" i="64"/>
  <c r="K25" i="64"/>
  <c r="J25" i="64"/>
  <c r="I25" i="64"/>
  <c r="F25" i="64"/>
  <c r="E25" i="64"/>
  <c r="D25" i="64"/>
  <c r="C25" i="64"/>
  <c r="B25" i="64"/>
  <c r="A25" i="64"/>
  <c r="S24" i="64"/>
  <c r="R24" i="64"/>
  <c r="P24" i="64"/>
  <c r="T24" i="64" s="1"/>
  <c r="O24" i="64"/>
  <c r="W24" i="64" s="1"/>
  <c r="X24" i="64" s="1"/>
  <c r="Y24" i="64" s="1"/>
  <c r="Z24" i="64" s="1"/>
  <c r="N24" i="64"/>
  <c r="M24" i="64"/>
  <c r="L24" i="64"/>
  <c r="K24" i="64"/>
  <c r="J24" i="64"/>
  <c r="I24" i="64"/>
  <c r="H24" i="64"/>
  <c r="G24" i="64"/>
  <c r="F24" i="64"/>
  <c r="E24" i="64"/>
  <c r="C24" i="64"/>
  <c r="B24" i="64"/>
  <c r="A24" i="64"/>
  <c r="S23" i="64"/>
  <c r="R23" i="64"/>
  <c r="P23" i="64"/>
  <c r="O23" i="64"/>
  <c r="W23" i="64" s="1"/>
  <c r="N23" i="64"/>
  <c r="M23" i="64"/>
  <c r="L23" i="64"/>
  <c r="K23" i="64"/>
  <c r="J23" i="64"/>
  <c r="I23" i="64"/>
  <c r="H23" i="64"/>
  <c r="G23" i="64"/>
  <c r="F23" i="64"/>
  <c r="E23" i="64"/>
  <c r="C23" i="64"/>
  <c r="B23" i="64"/>
  <c r="A23" i="64"/>
  <c r="S22" i="64"/>
  <c r="R22" i="64"/>
  <c r="P22" i="64"/>
  <c r="O22" i="64"/>
  <c r="W22" i="64" s="1"/>
  <c r="N22" i="64"/>
  <c r="M22" i="64"/>
  <c r="L22" i="64"/>
  <c r="K22" i="64"/>
  <c r="J22" i="64"/>
  <c r="I22" i="64"/>
  <c r="H22" i="64"/>
  <c r="G22" i="64"/>
  <c r="F22" i="64"/>
  <c r="E22" i="64"/>
  <c r="C22" i="64"/>
  <c r="B22" i="64"/>
  <c r="A22" i="64"/>
  <c r="S21" i="64"/>
  <c r="R21" i="64"/>
  <c r="P21" i="64"/>
  <c r="O21" i="64"/>
  <c r="W21" i="64" s="1"/>
  <c r="N21" i="64"/>
  <c r="M21" i="64"/>
  <c r="L21" i="64"/>
  <c r="K21" i="64"/>
  <c r="J21" i="64"/>
  <c r="I21" i="64"/>
  <c r="H21" i="64"/>
  <c r="G21" i="64"/>
  <c r="F21" i="64"/>
  <c r="E21" i="64"/>
  <c r="C21" i="64"/>
  <c r="B21" i="64"/>
  <c r="A21" i="64"/>
  <c r="S20" i="64"/>
  <c r="R20" i="64"/>
  <c r="P20" i="64"/>
  <c r="O20" i="64"/>
  <c r="W20" i="64" s="1"/>
  <c r="X20" i="64" s="1"/>
  <c r="Y20" i="64" s="1"/>
  <c r="Z20" i="64" s="1"/>
  <c r="N20" i="64"/>
  <c r="M20" i="64"/>
  <c r="L20" i="64"/>
  <c r="K20" i="64"/>
  <c r="J20" i="64"/>
  <c r="I20" i="64"/>
  <c r="H20" i="64"/>
  <c r="G20" i="64"/>
  <c r="F20" i="64"/>
  <c r="E20" i="64"/>
  <c r="C20" i="64"/>
  <c r="B20" i="64"/>
  <c r="A20" i="64"/>
  <c r="S19" i="64"/>
  <c r="P19" i="64"/>
  <c r="U19" i="64" s="1"/>
  <c r="N19" i="64"/>
  <c r="M19" i="64"/>
  <c r="L19" i="64"/>
  <c r="K19" i="64"/>
  <c r="J19" i="64"/>
  <c r="I19" i="64"/>
  <c r="F19" i="64"/>
  <c r="E19" i="64"/>
  <c r="C19" i="64"/>
  <c r="B19" i="64"/>
  <c r="A19" i="64"/>
  <c r="S18" i="64"/>
  <c r="R18" i="64"/>
  <c r="P18" i="64"/>
  <c r="T18" i="64" s="1"/>
  <c r="O18" i="64"/>
  <c r="W18" i="64" s="1"/>
  <c r="X18" i="64" s="1"/>
  <c r="Y18" i="64" s="1"/>
  <c r="Z18" i="64" s="1"/>
  <c r="N18" i="64"/>
  <c r="M18" i="64"/>
  <c r="L18" i="64"/>
  <c r="K18" i="64"/>
  <c r="J18" i="64"/>
  <c r="I18" i="64"/>
  <c r="H18" i="64"/>
  <c r="G18" i="64"/>
  <c r="F18" i="64"/>
  <c r="E18" i="64"/>
  <c r="C18" i="64"/>
  <c r="B18" i="64"/>
  <c r="A18" i="64"/>
  <c r="S17" i="64"/>
  <c r="R17" i="64"/>
  <c r="P17" i="64"/>
  <c r="O17" i="64"/>
  <c r="W17" i="64" s="1"/>
  <c r="N17" i="64"/>
  <c r="M17" i="64"/>
  <c r="L17" i="64"/>
  <c r="K17" i="64"/>
  <c r="J17" i="64"/>
  <c r="I17" i="64"/>
  <c r="H17" i="64"/>
  <c r="G17" i="64"/>
  <c r="F17" i="64"/>
  <c r="E17" i="64"/>
  <c r="C17" i="64"/>
  <c r="B17" i="64"/>
  <c r="A17" i="64"/>
  <c r="S16" i="64"/>
  <c r="R16" i="64"/>
  <c r="P16" i="64"/>
  <c r="O16" i="64"/>
  <c r="W16" i="64" s="1"/>
  <c r="N16" i="64"/>
  <c r="M16" i="64"/>
  <c r="L16" i="64"/>
  <c r="K16" i="64"/>
  <c r="J16" i="64"/>
  <c r="I16" i="64"/>
  <c r="H16" i="64"/>
  <c r="G16" i="64"/>
  <c r="F16" i="64"/>
  <c r="E16" i="64"/>
  <c r="C16" i="64"/>
  <c r="B16" i="64"/>
  <c r="A16" i="64"/>
  <c r="S15" i="64"/>
  <c r="R15" i="64"/>
  <c r="P15" i="64"/>
  <c r="O15" i="64"/>
  <c r="W15" i="64" s="1"/>
  <c r="N15" i="64"/>
  <c r="M15" i="64"/>
  <c r="L15" i="64"/>
  <c r="K15" i="64"/>
  <c r="J15" i="64"/>
  <c r="I15" i="64"/>
  <c r="H15" i="64"/>
  <c r="G15" i="64"/>
  <c r="F15" i="64"/>
  <c r="E15" i="64"/>
  <c r="C15" i="64"/>
  <c r="B15" i="64"/>
  <c r="A15" i="64"/>
  <c r="L14" i="64"/>
  <c r="K14" i="64"/>
  <c r="J14" i="64"/>
  <c r="I14" i="64"/>
  <c r="H14" i="64"/>
  <c r="F14" i="64"/>
  <c r="E14" i="64"/>
  <c r="D14" i="64"/>
  <c r="C14" i="64"/>
  <c r="B14" i="64"/>
  <c r="A14" i="64"/>
  <c r="S13" i="64"/>
  <c r="R13" i="64"/>
  <c r="Q13" i="64"/>
  <c r="P13" i="64"/>
  <c r="O13" i="64"/>
  <c r="N13" i="64"/>
  <c r="M13" i="64"/>
  <c r="L13" i="64"/>
  <c r="K13" i="64"/>
  <c r="J13" i="64"/>
  <c r="I13" i="64"/>
  <c r="G13" i="64"/>
  <c r="F13" i="64"/>
  <c r="E13" i="64"/>
  <c r="D13" i="64"/>
  <c r="C13" i="64"/>
  <c r="B13" i="64"/>
  <c r="A13" i="64"/>
  <c r="A12" i="64"/>
  <c r="A11" i="64"/>
  <c r="Q9" i="60"/>
  <c r="A10" i="64"/>
  <c r="A9" i="64"/>
  <c r="A8" i="64"/>
  <c r="A7" i="64"/>
  <c r="A6" i="64"/>
  <c r="A5" i="64"/>
  <c r="A4" i="64"/>
  <c r="A3" i="64"/>
  <c r="A2" i="64"/>
  <c r="AP1" i="64"/>
  <c r="AO1" i="64"/>
  <c r="AN1" i="64"/>
  <c r="AM1" i="64"/>
  <c r="AL1" i="64"/>
  <c r="AK1" i="64"/>
  <c r="AI1" i="64"/>
  <c r="AH1" i="64"/>
  <c r="AG1" i="64"/>
  <c r="AF1" i="64"/>
  <c r="AE1" i="64"/>
  <c r="AD1" i="64"/>
  <c r="AC1" i="64"/>
  <c r="AB1" i="64"/>
  <c r="U1" i="64"/>
  <c r="T1" i="64"/>
  <c r="R1" i="64"/>
  <c r="O1" i="64"/>
  <c r="N1" i="64"/>
  <c r="M1" i="64"/>
  <c r="L1" i="64"/>
  <c r="K1" i="64"/>
  <c r="J1" i="64"/>
  <c r="I1" i="64"/>
  <c r="G1" i="64"/>
  <c r="F1" i="64"/>
  <c r="E1" i="64"/>
  <c r="D1" i="64"/>
  <c r="C1" i="64"/>
  <c r="B1" i="64"/>
  <c r="A1" i="64"/>
  <c r="C41" i="60"/>
  <c r="C34" i="60"/>
  <c r="C27" i="60"/>
  <c r="C20" i="60"/>
  <c r="Q10" i="60"/>
  <c r="T8" i="67"/>
  <c r="J1" i="56"/>
  <c r="Y28" i="56"/>
  <c r="U28" i="56"/>
  <c r="Y27" i="56"/>
  <c r="U27" i="56"/>
  <c r="Y26" i="56"/>
  <c r="U26" i="56"/>
  <c r="U25" i="56"/>
  <c r="U24" i="56"/>
  <c r="U23" i="56"/>
  <c r="Y22" i="56"/>
  <c r="U22" i="56"/>
  <c r="Y21" i="56"/>
  <c r="U21" i="56"/>
  <c r="Y20" i="56"/>
  <c r="U20" i="56"/>
  <c r="Y19" i="56"/>
  <c r="U19" i="56"/>
  <c r="U18" i="56"/>
  <c r="U17" i="56"/>
  <c r="U16" i="56"/>
  <c r="U15" i="56"/>
  <c r="U14" i="56"/>
  <c r="U13" i="56"/>
  <c r="U12" i="56"/>
  <c r="U11" i="56"/>
  <c r="U10" i="56"/>
  <c r="U9" i="56"/>
  <c r="U8" i="56"/>
  <c r="Q411" i="64"/>
  <c r="A138" i="65"/>
  <c r="Q410" i="64"/>
  <c r="A137" i="65"/>
  <c r="A136" i="65"/>
  <c r="O408" i="64"/>
  <c r="W408" i="64" s="1"/>
  <c r="X408" i="64" s="1"/>
  <c r="Y408" i="64" s="1"/>
  <c r="Z408" i="64" s="1"/>
  <c r="A135" i="65"/>
  <c r="Q134" i="65"/>
  <c r="Q407" i="64" s="1"/>
  <c r="A134" i="65"/>
  <c r="Q133" i="65"/>
  <c r="Q406" i="64" s="1"/>
  <c r="A133" i="65"/>
  <c r="Q132" i="65"/>
  <c r="Q405" i="64" s="1"/>
  <c r="A132" i="65"/>
  <c r="Q131" i="65"/>
  <c r="Q404" i="64" s="1"/>
  <c r="A131" i="65"/>
  <c r="O130" i="65"/>
  <c r="O403" i="64" s="1"/>
  <c r="W403" i="64" s="1"/>
  <c r="X403" i="64" s="1"/>
  <c r="Y403" i="64" s="1"/>
  <c r="Z403" i="64" s="1"/>
  <c r="A130" i="65"/>
  <c r="Q129" i="65"/>
  <c r="Q402" i="64" s="1"/>
  <c r="A129" i="65"/>
  <c r="Q128" i="65"/>
  <c r="Q401" i="64" s="1"/>
  <c r="A128" i="65"/>
  <c r="Q127" i="65"/>
  <c r="A127" i="65"/>
  <c r="Q126" i="65"/>
  <c r="Q399" i="64" s="1"/>
  <c r="A126" i="65"/>
  <c r="Q125" i="65"/>
  <c r="Q398" i="64" s="1"/>
  <c r="A125" i="65"/>
  <c r="O124" i="65"/>
  <c r="O397" i="64" s="1"/>
  <c r="W397" i="64" s="1"/>
  <c r="X397" i="64" s="1"/>
  <c r="Y397" i="64" s="1"/>
  <c r="Z397" i="64" s="1"/>
  <c r="N124" i="65"/>
  <c r="G28" i="56" s="1"/>
  <c r="AE16" i="56" s="1"/>
  <c r="A124" i="65"/>
  <c r="Q396" i="64"/>
  <c r="A123" i="65"/>
  <c r="Q395" i="64"/>
  <c r="A122" i="65"/>
  <c r="Q394" i="64"/>
  <c r="A121" i="65"/>
  <c r="O393" i="64"/>
  <c r="W393" i="64" s="1"/>
  <c r="X393" i="64" s="1"/>
  <c r="Y393" i="64" s="1"/>
  <c r="Z393" i="64" s="1"/>
  <c r="A120" i="65"/>
  <c r="Q391" i="64"/>
  <c r="A118" i="65"/>
  <c r="Q390" i="64"/>
  <c r="A117" i="65"/>
  <c r="Q389" i="64"/>
  <c r="A116" i="65"/>
  <c r="Q388" i="64"/>
  <c r="A115" i="65"/>
  <c r="O387" i="64"/>
  <c r="W387" i="64" s="1"/>
  <c r="X387" i="64" s="1"/>
  <c r="Y387" i="64" s="1"/>
  <c r="Z387" i="64" s="1"/>
  <c r="A114" i="65"/>
  <c r="Q386" i="64"/>
  <c r="A113" i="65"/>
  <c r="Q385" i="64"/>
  <c r="A112" i="65"/>
  <c r="Q384" i="64"/>
  <c r="A111" i="65"/>
  <c r="Q383" i="64"/>
  <c r="A110" i="65"/>
  <c r="A109" i="65"/>
  <c r="Q108" i="65"/>
  <c r="Q381" i="64" s="1"/>
  <c r="A108" i="65"/>
  <c r="Q107" i="65"/>
  <c r="Q380" i="64" s="1"/>
  <c r="A107" i="65"/>
  <c r="Q106" i="65"/>
  <c r="Q379" i="64" s="1"/>
  <c r="A106" i="65"/>
  <c r="Q105" i="65"/>
  <c r="Q378" i="64" s="1"/>
  <c r="A105" i="65"/>
  <c r="Q104" i="65"/>
  <c r="Q377" i="64" s="1"/>
  <c r="A104" i="65"/>
  <c r="Q103" i="65"/>
  <c r="Q376" i="64" s="1"/>
  <c r="A103" i="65"/>
  <c r="Q102" i="65"/>
  <c r="Q375" i="64" s="1"/>
  <c r="A102" i="65"/>
  <c r="Q101" i="65"/>
  <c r="Q374" i="64" s="1"/>
  <c r="A101" i="65"/>
  <c r="Q100" i="65"/>
  <c r="Q373" i="64" s="1"/>
  <c r="A100" i="65"/>
  <c r="Q99" i="65"/>
  <c r="Q372" i="64" s="1"/>
  <c r="A99" i="65"/>
  <c r="O98" i="65"/>
  <c r="O371" i="64" s="1"/>
  <c r="W371" i="64" s="1"/>
  <c r="X371" i="64" s="1"/>
  <c r="Y371" i="64" s="1"/>
  <c r="Z371" i="64" s="1"/>
  <c r="N98" i="65"/>
  <c r="N371" i="64" s="1"/>
  <c r="A98" i="65"/>
  <c r="Q370" i="64"/>
  <c r="A97" i="65"/>
  <c r="Q369" i="64"/>
  <c r="A96" i="65"/>
  <c r="A95" i="65"/>
  <c r="O367" i="64"/>
  <c r="W367" i="64" s="1"/>
  <c r="X367" i="64" s="1"/>
  <c r="Y367" i="64" s="1"/>
  <c r="Z367" i="64" s="1"/>
  <c r="A94" i="65"/>
  <c r="Q93" i="65"/>
  <c r="Q366" i="64" s="1"/>
  <c r="A93" i="65"/>
  <c r="Q92" i="65"/>
  <c r="Q365" i="64" s="1"/>
  <c r="A92" i="65"/>
  <c r="Q91" i="65"/>
  <c r="Q364" i="64" s="1"/>
  <c r="A91" i="65"/>
  <c r="Q90" i="65"/>
  <c r="Q363" i="64" s="1"/>
  <c r="A90" i="65"/>
  <c r="Q89" i="65"/>
  <c r="Q362" i="64" s="1"/>
  <c r="A89" i="65"/>
  <c r="O88" i="65"/>
  <c r="O361" i="64" s="1"/>
  <c r="W361" i="64" s="1"/>
  <c r="X361" i="64" s="1"/>
  <c r="Y361" i="64" s="1"/>
  <c r="Z361" i="64" s="1"/>
  <c r="A88" i="65"/>
  <c r="A87" i="65"/>
  <c r="A86" i="65"/>
  <c r="Q358" i="64"/>
  <c r="A85" i="65"/>
  <c r="A84" i="65"/>
  <c r="A83" i="65"/>
  <c r="O355" i="64"/>
  <c r="W355" i="64" s="1"/>
  <c r="X355" i="64" s="1"/>
  <c r="Y355" i="64" s="1"/>
  <c r="Z355" i="64" s="1"/>
  <c r="A82" i="65"/>
  <c r="Q81" i="65"/>
  <c r="Q354" i="64" s="1"/>
  <c r="A81" i="65"/>
  <c r="Q80" i="65"/>
  <c r="Q353" i="64" s="1"/>
  <c r="A80" i="65"/>
  <c r="Q79" i="65"/>
  <c r="Q352" i="64" s="1"/>
  <c r="A79" i="65"/>
  <c r="Q78" i="65"/>
  <c r="Q351" i="64" s="1"/>
  <c r="A78" i="65"/>
  <c r="Q77" i="65"/>
  <c r="Q350" i="64" s="1"/>
  <c r="A77" i="65"/>
  <c r="Q76" i="65"/>
  <c r="Q349" i="64" s="1"/>
  <c r="A76" i="65"/>
  <c r="O75" i="65"/>
  <c r="O348" i="64" s="1"/>
  <c r="W348" i="64" s="1"/>
  <c r="X348" i="64" s="1"/>
  <c r="Y348" i="64" s="1"/>
  <c r="Z348" i="64" s="1"/>
  <c r="A75" i="65"/>
  <c r="A74" i="65"/>
  <c r="Q346" i="64"/>
  <c r="A73" i="65"/>
  <c r="Q345" i="64"/>
  <c r="A72" i="65"/>
  <c r="Q344" i="64"/>
  <c r="A71" i="65"/>
  <c r="O343" i="64"/>
  <c r="W343" i="64" s="1"/>
  <c r="X343" i="64" s="1"/>
  <c r="Y343" i="64" s="1"/>
  <c r="Z343" i="64" s="1"/>
  <c r="A70" i="65"/>
  <c r="Q342" i="64"/>
  <c r="A69" i="65"/>
  <c r="Q341" i="64"/>
  <c r="A68" i="65"/>
  <c r="A67" i="65"/>
  <c r="A66" i="65"/>
  <c r="Q338" i="64"/>
  <c r="A65" i="65"/>
  <c r="N64" i="65"/>
  <c r="G26" i="56" s="1"/>
  <c r="AE14" i="56" s="1"/>
  <c r="A64" i="65"/>
  <c r="A63" i="65"/>
  <c r="A62" i="65"/>
  <c r="Q334" i="64"/>
  <c r="A61" i="65"/>
  <c r="Q60" i="65"/>
  <c r="Q333" i="64" s="1"/>
  <c r="O333" i="64"/>
  <c r="W333" i="64" s="1"/>
  <c r="X333" i="64" s="1"/>
  <c r="Y333" i="64" s="1"/>
  <c r="Z333" i="64" s="1"/>
  <c r="A60" i="65"/>
  <c r="Q332" i="64"/>
  <c r="A59" i="65"/>
  <c r="Q331" i="64"/>
  <c r="A58" i="65"/>
  <c r="A57" i="65"/>
  <c r="Q56" i="65"/>
  <c r="Q329" i="64" s="1"/>
  <c r="O329" i="64"/>
  <c r="W329" i="64" s="1"/>
  <c r="X329" i="64" s="1"/>
  <c r="Y329" i="64" s="1"/>
  <c r="Z329" i="64" s="1"/>
  <c r="A56" i="65"/>
  <c r="A55" i="65"/>
  <c r="A54" i="65"/>
  <c r="A53" i="65"/>
  <c r="A52" i="65"/>
  <c r="Q51" i="65"/>
  <c r="Q324" i="64" s="1"/>
  <c r="O324" i="64"/>
  <c r="W324" i="64" s="1"/>
  <c r="X324" i="64" s="1"/>
  <c r="Y324" i="64" s="1"/>
  <c r="Z324" i="64" s="1"/>
  <c r="A51" i="65"/>
  <c r="Q323" i="64"/>
  <c r="A50" i="65"/>
  <c r="Q322" i="64"/>
  <c r="A49" i="65"/>
  <c r="Q321" i="64"/>
  <c r="A48" i="65"/>
  <c r="Q47" i="65"/>
  <c r="R47" i="65" s="1"/>
  <c r="O320" i="64"/>
  <c r="W320" i="64" s="1"/>
  <c r="X320" i="64" s="1"/>
  <c r="Y320" i="64" s="1"/>
  <c r="Z320" i="64" s="1"/>
  <c r="A47" i="65"/>
  <c r="Q43" i="65"/>
  <c r="R43" i="65" s="1"/>
  <c r="A46" i="65"/>
  <c r="A45" i="65"/>
  <c r="A44" i="65"/>
  <c r="O316" i="64"/>
  <c r="W316" i="64" s="1"/>
  <c r="X316" i="64" s="1"/>
  <c r="Y316" i="64" s="1"/>
  <c r="Z316" i="64" s="1"/>
  <c r="N43" i="65"/>
  <c r="G25" i="56" s="1"/>
  <c r="A43" i="65"/>
  <c r="Q42" i="65"/>
  <c r="Q315" i="64" s="1"/>
  <c r="A42" i="65"/>
  <c r="Q41" i="65"/>
  <c r="Q314" i="64" s="1"/>
  <c r="A41" i="65"/>
  <c r="Q40" i="65"/>
  <c r="Q313" i="64" s="1"/>
  <c r="A40" i="65"/>
  <c r="Q39" i="65"/>
  <c r="Q312" i="64" s="1"/>
  <c r="A39" i="65"/>
  <c r="Q38" i="65"/>
  <c r="Q311" i="64" s="1"/>
  <c r="A38" i="65"/>
  <c r="Q37" i="65"/>
  <c r="Q310" i="64" s="1"/>
  <c r="A37" i="65"/>
  <c r="Q36" i="65"/>
  <c r="A36" i="65"/>
  <c r="O35" i="65"/>
  <c r="P35" i="65" s="1"/>
  <c r="P308" i="64" s="1"/>
  <c r="U308" i="64" s="1"/>
  <c r="N35" i="65"/>
  <c r="G24" i="56" s="1"/>
  <c r="A35" i="65"/>
  <c r="Q34" i="65"/>
  <c r="Q307" i="64" s="1"/>
  <c r="A34" i="65"/>
  <c r="Q33" i="65"/>
  <c r="Q306" i="64" s="1"/>
  <c r="A33" i="65"/>
  <c r="Q32" i="65"/>
  <c r="Q305" i="64" s="1"/>
  <c r="A32" i="65"/>
  <c r="Q31" i="65"/>
  <c r="Q304" i="64" s="1"/>
  <c r="A31" i="65"/>
  <c r="Q30" i="65"/>
  <c r="Q303" i="64" s="1"/>
  <c r="A30" i="65"/>
  <c r="O29" i="65"/>
  <c r="O302" i="64" s="1"/>
  <c r="W302" i="64" s="1"/>
  <c r="X302" i="64" s="1"/>
  <c r="Y302" i="64" s="1"/>
  <c r="Z302" i="64" s="1"/>
  <c r="A29" i="65"/>
  <c r="A28" i="65"/>
  <c r="Q300" i="64"/>
  <c r="A27" i="65"/>
  <c r="Q299" i="64"/>
  <c r="A26" i="65"/>
  <c r="Q298" i="64"/>
  <c r="A25" i="65"/>
  <c r="Q297" i="64"/>
  <c r="A24" i="65"/>
  <c r="O296" i="64"/>
  <c r="W296" i="64" s="1"/>
  <c r="X296" i="64" s="1"/>
  <c r="Y296" i="64" s="1"/>
  <c r="Z296" i="64" s="1"/>
  <c r="A23" i="65"/>
  <c r="Q22" i="65"/>
  <c r="A22" i="65"/>
  <c r="Q21" i="65"/>
  <c r="Q294" i="64" s="1"/>
  <c r="Q20" i="65"/>
  <c r="Q293" i="64" s="1"/>
  <c r="Q19" i="65"/>
  <c r="Q292" i="64" s="1"/>
  <c r="A19" i="65"/>
  <c r="A18" i="65"/>
  <c r="Q17" i="65"/>
  <c r="Q290" i="64" s="1"/>
  <c r="A17" i="65"/>
  <c r="Q16" i="65"/>
  <c r="Q289" i="64" s="1"/>
  <c r="A16" i="65"/>
  <c r="Q15" i="65"/>
  <c r="Q288" i="64" s="1"/>
  <c r="A15" i="65"/>
  <c r="Q14" i="65"/>
  <c r="Q287" i="64" s="1"/>
  <c r="A14" i="65"/>
  <c r="Q13" i="65"/>
  <c r="Q286" i="64" s="1"/>
  <c r="A13" i="65"/>
  <c r="Q12" i="65"/>
  <c r="Q285" i="64" s="1"/>
  <c r="A12" i="65"/>
  <c r="O284" i="64"/>
  <c r="W284" i="64" s="1"/>
  <c r="X284" i="64" s="1"/>
  <c r="Y284" i="64" s="1"/>
  <c r="Z284" i="64" s="1"/>
  <c r="N11" i="65"/>
  <c r="F18" i="67" s="1"/>
  <c r="A11" i="65"/>
  <c r="A10" i="65"/>
  <c r="A9" i="65"/>
  <c r="A8" i="65"/>
  <c r="A7" i="65"/>
  <c r="A6" i="65"/>
  <c r="A5" i="65"/>
  <c r="A4" i="65"/>
  <c r="A3" i="65"/>
  <c r="A2" i="65"/>
  <c r="AI1" i="65"/>
  <c r="AH1" i="65"/>
  <c r="AG1" i="65"/>
  <c r="AF1" i="65"/>
  <c r="AE1" i="65"/>
  <c r="AD1" i="65"/>
  <c r="AB1" i="65"/>
  <c r="AA1" i="65"/>
  <c r="Z1" i="65"/>
  <c r="Y1" i="65"/>
  <c r="X1" i="65"/>
  <c r="W1" i="65"/>
  <c r="V1" i="65"/>
  <c r="U1" i="65"/>
  <c r="T1" i="65"/>
  <c r="R1" i="65"/>
  <c r="O1" i="65"/>
  <c r="N1" i="65"/>
  <c r="M1" i="65"/>
  <c r="L1" i="65"/>
  <c r="K1" i="65"/>
  <c r="J1" i="65"/>
  <c r="I1" i="65"/>
  <c r="G1" i="65"/>
  <c r="F1" i="65"/>
  <c r="E1" i="65"/>
  <c r="D1" i="65"/>
  <c r="C1" i="65"/>
  <c r="B1" i="65"/>
  <c r="A1" i="65"/>
  <c r="Q283" i="64"/>
  <c r="A280" i="61"/>
  <c r="Q282" i="64"/>
  <c r="A279" i="61"/>
  <c r="Q281" i="64"/>
  <c r="A278" i="61"/>
  <c r="O280" i="64"/>
  <c r="W280" i="64" s="1"/>
  <c r="X280" i="64" s="1"/>
  <c r="Y280" i="64" s="1"/>
  <c r="Z280" i="64" s="1"/>
  <c r="A277" i="61"/>
  <c r="Q276" i="61"/>
  <c r="Q279" i="64" s="1"/>
  <c r="A276" i="61"/>
  <c r="Q275" i="61"/>
  <c r="Q278" i="64" s="1"/>
  <c r="A275" i="61"/>
  <c r="Q274" i="61"/>
  <c r="Q277" i="64" s="1"/>
  <c r="A274" i="61"/>
  <c r="Q273" i="61"/>
  <c r="A273" i="61"/>
  <c r="O272" i="61"/>
  <c r="O275" i="64" s="1"/>
  <c r="W275" i="64" s="1"/>
  <c r="X275" i="64" s="1"/>
  <c r="Y275" i="64" s="1"/>
  <c r="Z275" i="64" s="1"/>
  <c r="A272" i="61"/>
  <c r="Q271" i="61"/>
  <c r="Q274" i="64" s="1"/>
  <c r="A271" i="61"/>
  <c r="Q270" i="61"/>
  <c r="Q273" i="64" s="1"/>
  <c r="A270" i="61"/>
  <c r="Q269" i="61"/>
  <c r="Q272" i="64" s="1"/>
  <c r="A269" i="61"/>
  <c r="Q268" i="61"/>
  <c r="A268" i="61"/>
  <c r="Q267" i="61"/>
  <c r="Q270" i="64" s="1"/>
  <c r="A267" i="61"/>
  <c r="Q266" i="61"/>
  <c r="Q269" i="64" s="1"/>
  <c r="A266" i="61"/>
  <c r="O265" i="61"/>
  <c r="O268" i="64" s="1"/>
  <c r="W268" i="64" s="1"/>
  <c r="X268" i="64" s="1"/>
  <c r="Y268" i="64" s="1"/>
  <c r="Z268" i="64" s="1"/>
  <c r="N265" i="61"/>
  <c r="N268" i="64" s="1"/>
  <c r="A265" i="61"/>
  <c r="Q267" i="64"/>
  <c r="A264" i="61"/>
  <c r="Q266" i="64"/>
  <c r="A263" i="61"/>
  <c r="Q265" i="64"/>
  <c r="A262" i="61"/>
  <c r="Q264" i="64"/>
  <c r="A261" i="61"/>
  <c r="O263" i="64"/>
  <c r="W263" i="64" s="1"/>
  <c r="X263" i="64" s="1"/>
  <c r="Y263" i="64" s="1"/>
  <c r="Z263" i="64" s="1"/>
  <c r="A260" i="61"/>
  <c r="Q259" i="61"/>
  <c r="Q262" i="64" s="1"/>
  <c r="A259" i="61"/>
  <c r="Q258" i="61"/>
  <c r="Q261" i="64" s="1"/>
  <c r="A258" i="61"/>
  <c r="Q257" i="61"/>
  <c r="Q260" i="64" s="1"/>
  <c r="A257" i="61"/>
  <c r="Q256" i="61"/>
  <c r="Q259" i="64" s="1"/>
  <c r="A256" i="61"/>
  <c r="Q255" i="61"/>
  <c r="Q258" i="64" s="1"/>
  <c r="A255" i="61"/>
  <c r="Q254" i="61"/>
  <c r="Q257" i="64" s="1"/>
  <c r="A254" i="61"/>
  <c r="O253" i="61"/>
  <c r="O256" i="64" s="1"/>
  <c r="W256" i="64" s="1"/>
  <c r="X256" i="64" s="1"/>
  <c r="Y256" i="64" s="1"/>
  <c r="Z256" i="64" s="1"/>
  <c r="A253" i="61"/>
  <c r="Q252" i="61"/>
  <c r="Q255" i="64" s="1"/>
  <c r="A252" i="61"/>
  <c r="Q251" i="61"/>
  <c r="Q254" i="64" s="1"/>
  <c r="A251" i="61"/>
  <c r="Q250" i="61"/>
  <c r="Q253" i="64" s="1"/>
  <c r="Q249" i="61"/>
  <c r="Q252" i="64" s="1"/>
  <c r="A249" i="61"/>
  <c r="Q248" i="61"/>
  <c r="Q251" i="64" s="1"/>
  <c r="A248" i="61"/>
  <c r="Q247" i="61"/>
  <c r="Q250" i="64" s="1"/>
  <c r="A247" i="61"/>
  <c r="Q246" i="61"/>
  <c r="Q249" i="64" s="1"/>
  <c r="A246" i="61"/>
  <c r="Q245" i="61"/>
  <c r="A245" i="61"/>
  <c r="O244" i="61"/>
  <c r="O247" i="64" s="1"/>
  <c r="W247" i="64" s="1"/>
  <c r="X247" i="64" s="1"/>
  <c r="Y247" i="64" s="1"/>
  <c r="Z247" i="64" s="1"/>
  <c r="N244" i="61"/>
  <c r="N247" i="64" s="1"/>
  <c r="A244" i="61"/>
  <c r="A243" i="61"/>
  <c r="Q245" i="64"/>
  <c r="A242" i="61"/>
  <c r="Q244" i="64"/>
  <c r="A241" i="61"/>
  <c r="O243" i="64"/>
  <c r="W243" i="64" s="1"/>
  <c r="X243" i="64" s="1"/>
  <c r="Y243" i="64" s="1"/>
  <c r="Z243" i="64" s="1"/>
  <c r="A240" i="61"/>
  <c r="A239" i="61"/>
  <c r="Q241" i="64"/>
  <c r="A238" i="61"/>
  <c r="O240" i="64"/>
  <c r="W240" i="64" s="1"/>
  <c r="X240" i="64" s="1"/>
  <c r="Y240" i="64" s="1"/>
  <c r="Z240" i="64" s="1"/>
  <c r="A237" i="61"/>
  <c r="Q239" i="64"/>
  <c r="A236" i="61"/>
  <c r="A235" i="61"/>
  <c r="O237" i="64"/>
  <c r="W237" i="64" s="1"/>
  <c r="X237" i="64" s="1"/>
  <c r="Y237" i="64" s="1"/>
  <c r="Z237" i="64" s="1"/>
  <c r="A234" i="61"/>
  <c r="Q236" i="64"/>
  <c r="A233" i="61"/>
  <c r="Q235" i="64"/>
  <c r="A232" i="61"/>
  <c r="O234" i="64"/>
  <c r="W234" i="64" s="1"/>
  <c r="X234" i="64" s="1"/>
  <c r="Y234" i="64" s="1"/>
  <c r="Z234" i="64" s="1"/>
  <c r="A231" i="61"/>
  <c r="Q230" i="61"/>
  <c r="Q233" i="64" s="1"/>
  <c r="A230" i="61"/>
  <c r="Q229" i="61"/>
  <c r="Q232" i="64" s="1"/>
  <c r="A229" i="61"/>
  <c r="Q228" i="61"/>
  <c r="Q231" i="64" s="1"/>
  <c r="A228" i="61"/>
  <c r="Q227" i="61"/>
  <c r="Q230" i="64" s="1"/>
  <c r="A227" i="61"/>
  <c r="Q226" i="61"/>
  <c r="Q229" i="64" s="1"/>
  <c r="A226" i="61"/>
  <c r="Q225" i="61"/>
  <c r="Q228" i="64" s="1"/>
  <c r="A225" i="61"/>
  <c r="Q224" i="61"/>
  <c r="Q227" i="64" s="1"/>
  <c r="A224" i="61"/>
  <c r="O223" i="61"/>
  <c r="O226" i="64" s="1"/>
  <c r="W226" i="64" s="1"/>
  <c r="X226" i="64" s="1"/>
  <c r="Y226" i="64" s="1"/>
  <c r="Z226" i="64" s="1"/>
  <c r="A223" i="61"/>
  <c r="Q222" i="61"/>
  <c r="Q225" i="64" s="1"/>
  <c r="A222" i="61"/>
  <c r="Q221" i="61"/>
  <c r="Q224" i="64" s="1"/>
  <c r="A221" i="61"/>
  <c r="Q220" i="61"/>
  <c r="Q223" i="64" s="1"/>
  <c r="A220" i="61"/>
  <c r="Q219" i="61"/>
  <c r="Q222" i="64" s="1"/>
  <c r="A219" i="61"/>
  <c r="Q218" i="61"/>
  <c r="Q221" i="64" s="1"/>
  <c r="A218" i="61"/>
  <c r="Q217" i="61"/>
  <c r="A217" i="61"/>
  <c r="Q216" i="61"/>
  <c r="Q219" i="64" s="1"/>
  <c r="A216" i="61"/>
  <c r="Q215" i="61"/>
  <c r="Q218" i="64" s="1"/>
  <c r="A215" i="61"/>
  <c r="O214" i="61"/>
  <c r="O217" i="64" s="1"/>
  <c r="W217" i="64" s="1"/>
  <c r="X217" i="64" s="1"/>
  <c r="Y217" i="64" s="1"/>
  <c r="Z217" i="64" s="1"/>
  <c r="A214" i="61"/>
  <c r="Q213" i="61"/>
  <c r="Q216" i="64" s="1"/>
  <c r="A213" i="61"/>
  <c r="Q212" i="61"/>
  <c r="Q215" i="64" s="1"/>
  <c r="A212" i="61"/>
  <c r="Q211" i="61"/>
  <c r="Q214" i="64" s="1"/>
  <c r="A211" i="61"/>
  <c r="Q210" i="61"/>
  <c r="Q213" i="64" s="1"/>
  <c r="A210" i="61"/>
  <c r="Q209" i="61"/>
  <c r="Q212" i="64" s="1"/>
  <c r="A209" i="61"/>
  <c r="Q208" i="61"/>
  <c r="Q211" i="64" s="1"/>
  <c r="A208" i="61"/>
  <c r="Q207" i="61"/>
  <c r="Q210" i="64" s="1"/>
  <c r="A207" i="61"/>
  <c r="Q206" i="61"/>
  <c r="Q209" i="64" s="1"/>
  <c r="A206" i="61"/>
  <c r="Q205" i="61"/>
  <c r="A205" i="61"/>
  <c r="Q204" i="61"/>
  <c r="Q207" i="64" s="1"/>
  <c r="A204" i="61"/>
  <c r="Q203" i="61"/>
  <c r="Q206" i="64" s="1"/>
  <c r="A203" i="61"/>
  <c r="Q202" i="61"/>
  <c r="Q205" i="64" s="1"/>
  <c r="A202" i="61"/>
  <c r="O201" i="61"/>
  <c r="O204" i="64" s="1"/>
  <c r="W204" i="64" s="1"/>
  <c r="X204" i="64" s="1"/>
  <c r="Y204" i="64" s="1"/>
  <c r="Z204" i="64" s="1"/>
  <c r="A201" i="61"/>
  <c r="Q200" i="61"/>
  <c r="Q203" i="64" s="1"/>
  <c r="A200" i="61"/>
  <c r="Q199" i="61"/>
  <c r="Q202" i="64" s="1"/>
  <c r="A199" i="61"/>
  <c r="Q198" i="61"/>
  <c r="Q201" i="64" s="1"/>
  <c r="A198" i="61"/>
  <c r="Q197" i="61"/>
  <c r="Q200" i="64" s="1"/>
  <c r="A197" i="61"/>
  <c r="Q196" i="61"/>
  <c r="Q199" i="64" s="1"/>
  <c r="A196" i="61"/>
  <c r="O195" i="61"/>
  <c r="O198" i="64" s="1"/>
  <c r="W198" i="64" s="1"/>
  <c r="X198" i="64" s="1"/>
  <c r="Y198" i="64" s="1"/>
  <c r="Z198" i="64" s="1"/>
  <c r="A195" i="61"/>
  <c r="Q194" i="61"/>
  <c r="Q197" i="64" s="1"/>
  <c r="A194" i="61"/>
  <c r="Q193" i="61"/>
  <c r="Q196" i="64" s="1"/>
  <c r="A193" i="61"/>
  <c r="Q192" i="61"/>
  <c r="Q195" i="64" s="1"/>
  <c r="A192" i="61"/>
  <c r="Q191" i="61"/>
  <c r="Q194" i="64" s="1"/>
  <c r="A191" i="61"/>
  <c r="Q190" i="61"/>
  <c r="Q193" i="64" s="1"/>
  <c r="A190" i="61"/>
  <c r="O189" i="61"/>
  <c r="O192" i="64" s="1"/>
  <c r="W192" i="64" s="1"/>
  <c r="X192" i="64" s="1"/>
  <c r="Y192" i="64" s="1"/>
  <c r="Z192" i="64" s="1"/>
  <c r="N189" i="61"/>
  <c r="G20" i="56" s="1"/>
  <c r="AE11" i="56" s="1"/>
  <c r="A189" i="61"/>
  <c r="Q188" i="61"/>
  <c r="Q191" i="64" s="1"/>
  <c r="A188" i="61"/>
  <c r="Q187" i="61"/>
  <c r="Q190" i="64" s="1"/>
  <c r="A187" i="61"/>
  <c r="Q186" i="61"/>
  <c r="Q189" i="64" s="1"/>
  <c r="A186" i="61"/>
  <c r="Q185" i="61"/>
  <c r="A185" i="61"/>
  <c r="O184" i="61"/>
  <c r="O187" i="64" s="1"/>
  <c r="W187" i="64" s="1"/>
  <c r="X187" i="64" s="1"/>
  <c r="Y187" i="64" s="1"/>
  <c r="Z187" i="64" s="1"/>
  <c r="A184" i="61"/>
  <c r="Q186" i="64"/>
  <c r="A183" i="61"/>
  <c r="Q185" i="64"/>
  <c r="A182" i="61"/>
  <c r="Q184" i="64"/>
  <c r="A181" i="61"/>
  <c r="A180" i="61"/>
  <c r="Q182" i="64"/>
  <c r="A179" i="61"/>
  <c r="O181" i="64"/>
  <c r="W181" i="64" s="1"/>
  <c r="X181" i="64" s="1"/>
  <c r="Y181" i="64" s="1"/>
  <c r="Z181" i="64" s="1"/>
  <c r="M178" i="61"/>
  <c r="M181" i="64" s="1"/>
  <c r="A178" i="61"/>
  <c r="Q180" i="64"/>
  <c r="A177" i="61"/>
  <c r="Q179" i="64"/>
  <c r="A176" i="61"/>
  <c r="Q178" i="64"/>
  <c r="A175" i="61"/>
  <c r="Q177" i="64"/>
  <c r="A174" i="61"/>
  <c r="Q176" i="64"/>
  <c r="A173" i="61"/>
  <c r="O175" i="64"/>
  <c r="W175" i="64" s="1"/>
  <c r="X175" i="64" s="1"/>
  <c r="Y175" i="64" s="1"/>
  <c r="Z175" i="64" s="1"/>
  <c r="M172" i="61"/>
  <c r="M175" i="64" s="1"/>
  <c r="A172" i="61"/>
  <c r="Q174" i="64"/>
  <c r="A171" i="61"/>
  <c r="Q173" i="64"/>
  <c r="A170" i="61"/>
  <c r="O172" i="64"/>
  <c r="W172" i="64" s="1"/>
  <c r="X172" i="64" s="1"/>
  <c r="Y172" i="64" s="1"/>
  <c r="Z172" i="64" s="1"/>
  <c r="M169" i="61"/>
  <c r="M172" i="64" s="1"/>
  <c r="A169" i="61"/>
  <c r="Q171" i="64"/>
  <c r="A168" i="61"/>
  <c r="Q170" i="64"/>
  <c r="A167" i="61"/>
  <c r="Q169" i="64"/>
  <c r="A166" i="61"/>
  <c r="Q168" i="64"/>
  <c r="A165" i="61"/>
  <c r="A164" i="61"/>
  <c r="O166" i="64"/>
  <c r="W166" i="64" s="1"/>
  <c r="X166" i="64" s="1"/>
  <c r="Y166" i="64" s="1"/>
  <c r="Z166" i="64" s="1"/>
  <c r="M163" i="61"/>
  <c r="M166" i="64" s="1"/>
  <c r="A163" i="61"/>
  <c r="A162" i="61"/>
  <c r="Q164" i="64"/>
  <c r="A161" i="61"/>
  <c r="O163" i="64"/>
  <c r="W163" i="64" s="1"/>
  <c r="X163" i="64" s="1"/>
  <c r="Y163" i="64" s="1"/>
  <c r="Z163" i="64" s="1"/>
  <c r="M160" i="61"/>
  <c r="M163" i="64" s="1"/>
  <c r="A160" i="61"/>
  <c r="Q162" i="64"/>
  <c r="A159" i="61"/>
  <c r="A158" i="61"/>
  <c r="O160" i="64"/>
  <c r="W160" i="64" s="1"/>
  <c r="X160" i="64" s="1"/>
  <c r="Y160" i="64" s="1"/>
  <c r="Z160" i="64" s="1"/>
  <c r="M157" i="61"/>
  <c r="A157" i="61"/>
  <c r="Q159" i="64"/>
  <c r="A156" i="61"/>
  <c r="Q158" i="64"/>
  <c r="A155" i="61"/>
  <c r="Q157" i="64"/>
  <c r="A154" i="61"/>
  <c r="Q156" i="64"/>
  <c r="A153" i="61"/>
  <c r="O155" i="64"/>
  <c r="W155" i="64" s="1"/>
  <c r="X155" i="64" s="1"/>
  <c r="Y155" i="64" s="1"/>
  <c r="Z155" i="64" s="1"/>
  <c r="M152" i="61"/>
  <c r="A152" i="61"/>
  <c r="A151" i="61"/>
  <c r="Q153" i="64"/>
  <c r="A150" i="61"/>
  <c r="O152" i="64"/>
  <c r="W152" i="64" s="1"/>
  <c r="X152" i="64" s="1"/>
  <c r="Y152" i="64" s="1"/>
  <c r="Z152" i="64" s="1"/>
  <c r="M149" i="61"/>
  <c r="A149" i="61"/>
  <c r="Q148" i="61"/>
  <c r="Q151" i="64" s="1"/>
  <c r="A148" i="61"/>
  <c r="Q147" i="61"/>
  <c r="Q150" i="64" s="1"/>
  <c r="A147" i="61"/>
  <c r="Q146" i="61"/>
  <c r="Q149" i="64" s="1"/>
  <c r="A146" i="61"/>
  <c r="Q145" i="61"/>
  <c r="Q148" i="64" s="1"/>
  <c r="A145" i="61"/>
  <c r="Q144" i="61"/>
  <c r="Q147" i="64" s="1"/>
  <c r="A144" i="61"/>
  <c r="Q143" i="61"/>
  <c r="Q146" i="64" s="1"/>
  <c r="A143" i="61"/>
  <c r="Q142" i="61"/>
  <c r="Q145" i="64" s="1"/>
  <c r="A142" i="61"/>
  <c r="Q141" i="61"/>
  <c r="A141" i="61"/>
  <c r="O140" i="61"/>
  <c r="O143" i="64" s="1"/>
  <c r="W143" i="64" s="1"/>
  <c r="X143" i="64" s="1"/>
  <c r="Y143" i="64" s="1"/>
  <c r="Z143" i="64" s="1"/>
  <c r="A140" i="61"/>
  <c r="Q138" i="61"/>
  <c r="Q141" i="64" s="1"/>
  <c r="A138" i="61"/>
  <c r="Q137" i="61"/>
  <c r="Q140" i="64" s="1"/>
  <c r="A137" i="61"/>
  <c r="Q136" i="61"/>
  <c r="Q139" i="64" s="1"/>
  <c r="A136" i="61"/>
  <c r="Q135" i="61"/>
  <c r="Q138" i="64" s="1"/>
  <c r="A135" i="61"/>
  <c r="Q134" i="61"/>
  <c r="Q137" i="64" s="1"/>
  <c r="A134" i="61"/>
  <c r="Q133" i="61"/>
  <c r="Q136" i="64" s="1"/>
  <c r="A133" i="61"/>
  <c r="Q132" i="61"/>
  <c r="Q135" i="64" s="1"/>
  <c r="A132" i="61"/>
  <c r="Q131" i="61"/>
  <c r="Q134" i="64" s="1"/>
  <c r="A131" i="61"/>
  <c r="Q130" i="61"/>
  <c r="Q133" i="64" s="1"/>
  <c r="A130" i="61"/>
  <c r="Q129" i="61"/>
  <c r="Q132" i="64" s="1"/>
  <c r="A129" i="61"/>
  <c r="Q128" i="61"/>
  <c r="R128" i="61" s="1"/>
  <c r="O128" i="61"/>
  <c r="O131" i="64" s="1"/>
  <c r="W131" i="64" s="1"/>
  <c r="X131" i="64" s="1"/>
  <c r="Y131" i="64" s="1"/>
  <c r="Z131" i="64" s="1"/>
  <c r="A128" i="61"/>
  <c r="Q127" i="61"/>
  <c r="Q130" i="64" s="1"/>
  <c r="A127" i="61"/>
  <c r="Q126" i="61"/>
  <c r="Q129" i="64" s="1"/>
  <c r="A126" i="61"/>
  <c r="Q125" i="61"/>
  <c r="Q128" i="64" s="1"/>
  <c r="A125" i="61"/>
  <c r="Q124" i="61"/>
  <c r="Q127" i="64" s="1"/>
  <c r="A124" i="61"/>
  <c r="Q123" i="61"/>
  <c r="Q126" i="64" s="1"/>
  <c r="A123" i="61"/>
  <c r="O122" i="61"/>
  <c r="O125" i="64" s="1"/>
  <c r="W125" i="64" s="1"/>
  <c r="X125" i="64" s="1"/>
  <c r="Y125" i="64" s="1"/>
  <c r="Z125" i="64" s="1"/>
  <c r="A122" i="61"/>
  <c r="Q121" i="61"/>
  <c r="Q124" i="64" s="1"/>
  <c r="A121" i="61"/>
  <c r="Q120" i="61"/>
  <c r="Q123" i="64" s="1"/>
  <c r="Q119" i="61"/>
  <c r="Q122" i="64" s="1"/>
  <c r="A119" i="61"/>
  <c r="Q118" i="61"/>
  <c r="Q121" i="64" s="1"/>
  <c r="A118" i="61"/>
  <c r="Q117" i="61"/>
  <c r="Q120" i="64" s="1"/>
  <c r="A117" i="61"/>
  <c r="Q116" i="61"/>
  <c r="Q119" i="64" s="1"/>
  <c r="A116" i="61"/>
  <c r="Q115" i="61"/>
  <c r="A115" i="61"/>
  <c r="Q114" i="61"/>
  <c r="Q117" i="64" s="1"/>
  <c r="A114" i="61"/>
  <c r="O113" i="61"/>
  <c r="O116" i="64" s="1"/>
  <c r="W116" i="64" s="1"/>
  <c r="X116" i="64" s="1"/>
  <c r="Y116" i="64" s="1"/>
  <c r="Z116" i="64" s="1"/>
  <c r="A113" i="61"/>
  <c r="Q112" i="61"/>
  <c r="Q115" i="64" s="1"/>
  <c r="A112" i="61"/>
  <c r="Q111" i="61"/>
  <c r="Q114" i="64" s="1"/>
  <c r="A111" i="61"/>
  <c r="Q110" i="61"/>
  <c r="Q113" i="64" s="1"/>
  <c r="A110" i="61"/>
  <c r="Q109" i="61"/>
  <c r="Q112" i="64" s="1"/>
  <c r="A109" i="61"/>
  <c r="Q108" i="61"/>
  <c r="Q111" i="64" s="1"/>
  <c r="A108" i="61"/>
  <c r="Q107" i="61"/>
  <c r="Q110" i="64" s="1"/>
  <c r="A107" i="61"/>
  <c r="O106" i="61"/>
  <c r="O109" i="64" s="1"/>
  <c r="W109" i="64" s="1"/>
  <c r="X109" i="64" s="1"/>
  <c r="Y109" i="64" s="1"/>
  <c r="Z109" i="64" s="1"/>
  <c r="A106" i="61"/>
  <c r="Q105" i="61"/>
  <c r="Q108" i="64" s="1"/>
  <c r="A105" i="61"/>
  <c r="Q104" i="61"/>
  <c r="Q107" i="64" s="1"/>
  <c r="A104" i="61"/>
  <c r="Q103" i="61"/>
  <c r="Q106" i="64" s="1"/>
  <c r="A103" i="61"/>
  <c r="Q102" i="61"/>
  <c r="Q105" i="64" s="1"/>
  <c r="A102" i="61"/>
  <c r="Q101" i="61"/>
  <c r="Q104" i="64" s="1"/>
  <c r="Q100" i="61"/>
  <c r="Q103" i="64" s="1"/>
  <c r="Q99" i="61"/>
  <c r="Q102" i="64" s="1"/>
  <c r="A99" i="61"/>
  <c r="O98" i="61"/>
  <c r="O101" i="64" s="1"/>
  <c r="W101" i="64" s="1"/>
  <c r="X101" i="64" s="1"/>
  <c r="Y101" i="64" s="1"/>
  <c r="Z101" i="64" s="1"/>
  <c r="A98" i="61"/>
  <c r="Q97" i="61"/>
  <c r="Q100" i="64" s="1"/>
  <c r="A97" i="61"/>
  <c r="Q96" i="61"/>
  <c r="Q99" i="64" s="1"/>
  <c r="A96" i="61"/>
  <c r="Q95" i="61"/>
  <c r="Q98" i="64" s="1"/>
  <c r="A95" i="61"/>
  <c r="Q94" i="61"/>
  <c r="Q97" i="64" s="1"/>
  <c r="A94" i="61"/>
  <c r="Q93" i="61"/>
  <c r="Q96" i="64" s="1"/>
  <c r="A93" i="61"/>
  <c r="Q92" i="61"/>
  <c r="Q95" i="64" s="1"/>
  <c r="A92" i="61"/>
  <c r="O91" i="61"/>
  <c r="O94" i="64" s="1"/>
  <c r="W94" i="64" s="1"/>
  <c r="X94" i="64" s="1"/>
  <c r="Y94" i="64" s="1"/>
  <c r="Z94" i="64" s="1"/>
  <c r="A91" i="61"/>
  <c r="Q90" i="61"/>
  <c r="Q93" i="64" s="1"/>
  <c r="A90" i="61"/>
  <c r="Q89" i="61"/>
  <c r="Q92" i="64" s="1"/>
  <c r="A89" i="61"/>
  <c r="Q88" i="61"/>
  <c r="Q91" i="64" s="1"/>
  <c r="A88" i="61"/>
  <c r="Q87" i="61"/>
  <c r="Q90" i="64" s="1"/>
  <c r="A87" i="61"/>
  <c r="Q86" i="61"/>
  <c r="Q89" i="64" s="1"/>
  <c r="A86" i="61"/>
  <c r="Q85" i="61"/>
  <c r="Q88" i="64" s="1"/>
  <c r="A85" i="61"/>
  <c r="Q84" i="61"/>
  <c r="Q87" i="64" s="1"/>
  <c r="A84" i="61"/>
  <c r="Q83" i="61"/>
  <c r="Q86" i="64" s="1"/>
  <c r="A83" i="61"/>
  <c r="Q82" i="61"/>
  <c r="Q85" i="64" s="1"/>
  <c r="A82" i="61"/>
  <c r="O81" i="61"/>
  <c r="O84" i="64" s="1"/>
  <c r="W84" i="64" s="1"/>
  <c r="X84" i="64" s="1"/>
  <c r="Y84" i="64" s="1"/>
  <c r="Z84" i="64" s="1"/>
  <c r="A81" i="61"/>
  <c r="Q80" i="61"/>
  <c r="Q83" i="64" s="1"/>
  <c r="A80" i="61"/>
  <c r="Q79" i="61"/>
  <c r="Q82" i="64" s="1"/>
  <c r="A79" i="61"/>
  <c r="Q78" i="61"/>
  <c r="Q81" i="64" s="1"/>
  <c r="A78" i="61"/>
  <c r="Q77" i="61"/>
  <c r="Q80" i="64" s="1"/>
  <c r="A77" i="61"/>
  <c r="Q76" i="61"/>
  <c r="Q79" i="64" s="1"/>
  <c r="A76" i="61"/>
  <c r="Q75" i="61"/>
  <c r="Q78" i="64" s="1"/>
  <c r="A75" i="61"/>
  <c r="Q74" i="61"/>
  <c r="Q77" i="64" s="1"/>
  <c r="A74" i="61"/>
  <c r="O73" i="61"/>
  <c r="O76" i="64" s="1"/>
  <c r="W76" i="64" s="1"/>
  <c r="X76" i="64" s="1"/>
  <c r="Y76" i="64" s="1"/>
  <c r="Z76" i="64" s="1"/>
  <c r="M73" i="61"/>
  <c r="M76" i="64" s="1"/>
  <c r="A73" i="61"/>
  <c r="Q72" i="61"/>
  <c r="Q75" i="64" s="1"/>
  <c r="A72" i="61"/>
  <c r="Q71" i="61"/>
  <c r="Q74" i="64" s="1"/>
  <c r="A71" i="61"/>
  <c r="Q70" i="61"/>
  <c r="Q73" i="64" s="1"/>
  <c r="A70" i="61"/>
  <c r="Q69" i="61"/>
  <c r="Q72" i="64" s="1"/>
  <c r="A69" i="61"/>
  <c r="P68" i="61"/>
  <c r="P71" i="64" s="1"/>
  <c r="M68" i="61"/>
  <c r="M71" i="64" s="1"/>
  <c r="A68" i="61"/>
  <c r="Q67" i="61"/>
  <c r="Q70" i="64" s="1"/>
  <c r="A67" i="61"/>
  <c r="Q66" i="61"/>
  <c r="Q69" i="64" s="1"/>
  <c r="A66" i="61"/>
  <c r="Q65" i="61"/>
  <c r="A65" i="61"/>
  <c r="Q64" i="61"/>
  <c r="Q67" i="64" s="1"/>
  <c r="A64" i="61"/>
  <c r="Q63" i="61"/>
  <c r="Q66" i="64" s="1"/>
  <c r="A63" i="61"/>
  <c r="O62" i="61"/>
  <c r="M62" i="61"/>
  <c r="A62" i="61"/>
  <c r="Q61" i="61"/>
  <c r="Q64" i="64" s="1"/>
  <c r="A61" i="61"/>
  <c r="Q60" i="61"/>
  <c r="Q63" i="64" s="1"/>
  <c r="A60" i="61"/>
  <c r="Q59" i="61"/>
  <c r="Q62" i="64" s="1"/>
  <c r="A59" i="61"/>
  <c r="Q58" i="61"/>
  <c r="Q61" i="64" s="1"/>
  <c r="A58" i="61"/>
  <c r="Q57" i="61"/>
  <c r="Q60" i="64" s="1"/>
  <c r="A57" i="61"/>
  <c r="Q56" i="61"/>
  <c r="A56" i="61"/>
  <c r="O55" i="61"/>
  <c r="N55" i="61"/>
  <c r="N58" i="64" s="1"/>
  <c r="A55" i="61"/>
  <c r="Q54" i="61"/>
  <c r="Q57" i="64" s="1"/>
  <c r="A54" i="61"/>
  <c r="Q53" i="61"/>
  <c r="Q56" i="64" s="1"/>
  <c r="A53" i="61"/>
  <c r="Q52" i="61"/>
  <c r="Q55" i="64" s="1"/>
  <c r="A52" i="61"/>
  <c r="Q51" i="61"/>
  <c r="Q54" i="64" s="1"/>
  <c r="A51" i="61"/>
  <c r="Q50" i="61"/>
  <c r="Q53" i="64" s="1"/>
  <c r="A50" i="61"/>
  <c r="Q49" i="61"/>
  <c r="Q52" i="64" s="1"/>
  <c r="A49" i="61"/>
  <c r="Q48" i="61"/>
  <c r="A48" i="61"/>
  <c r="O47" i="61"/>
  <c r="O50" i="64" s="1"/>
  <c r="W50" i="64" s="1"/>
  <c r="X50" i="64" s="1"/>
  <c r="Y50" i="64" s="1"/>
  <c r="Z50" i="64" s="1"/>
  <c r="N47" i="61"/>
  <c r="A47" i="61"/>
  <c r="Q46" i="61"/>
  <c r="Q49" i="64" s="1"/>
  <c r="A46" i="61"/>
  <c r="Q45" i="61"/>
  <c r="Q48" i="64" s="1"/>
  <c r="A45" i="61"/>
  <c r="Q44" i="61"/>
  <c r="Q47" i="64" s="1"/>
  <c r="A44" i="61"/>
  <c r="Q43" i="61"/>
  <c r="Q46" i="64" s="1"/>
  <c r="A43" i="61"/>
  <c r="Q42" i="61"/>
  <c r="Q45" i="64" s="1"/>
  <c r="A42" i="61"/>
  <c r="Q41" i="61"/>
  <c r="Q44" i="64" s="1"/>
  <c r="A41" i="61"/>
  <c r="Q40" i="61"/>
  <c r="Q43" i="64" s="1"/>
  <c r="A40" i="61"/>
  <c r="Q39" i="61"/>
  <c r="Q42" i="64" s="1"/>
  <c r="A39" i="61"/>
  <c r="Q38" i="61"/>
  <c r="Q41" i="64" s="1"/>
  <c r="A38" i="61"/>
  <c r="O37" i="61"/>
  <c r="P37" i="61" s="1"/>
  <c r="P40" i="64" s="1"/>
  <c r="N37" i="61"/>
  <c r="A37" i="61"/>
  <c r="Q36" i="61"/>
  <c r="Q39" i="64" s="1"/>
  <c r="A36" i="61"/>
  <c r="Q35" i="61"/>
  <c r="Q38" i="64" s="1"/>
  <c r="A35" i="61"/>
  <c r="Q34" i="61"/>
  <c r="Q37" i="64" s="1"/>
  <c r="A34" i="61"/>
  <c r="Q33" i="61"/>
  <c r="Q36" i="64" s="1"/>
  <c r="A33" i="61"/>
  <c r="Q32" i="61"/>
  <c r="Q35" i="64" s="1"/>
  <c r="A32" i="61"/>
  <c r="Q31" i="61"/>
  <c r="A31" i="61"/>
  <c r="Q30" i="61"/>
  <c r="Q33" i="64" s="1"/>
  <c r="A30" i="61"/>
  <c r="O29" i="61"/>
  <c r="P29" i="61" s="1"/>
  <c r="P32" i="64" s="1"/>
  <c r="U32" i="64" s="1"/>
  <c r="N29" i="61"/>
  <c r="N32" i="64" s="1"/>
  <c r="A29" i="61"/>
  <c r="Q28" i="61"/>
  <c r="Q31" i="64" s="1"/>
  <c r="A28" i="61"/>
  <c r="Q27" i="61"/>
  <c r="Q30" i="64" s="1"/>
  <c r="A27" i="61"/>
  <c r="Q26" i="61"/>
  <c r="Q29" i="64" s="1"/>
  <c r="A26" i="61"/>
  <c r="Q25" i="61"/>
  <c r="Q28" i="64" s="1"/>
  <c r="A25" i="61"/>
  <c r="Q24" i="61"/>
  <c r="Q27" i="64" s="1"/>
  <c r="A24" i="61"/>
  <c r="Q23" i="61"/>
  <c r="A23" i="61"/>
  <c r="O22" i="61"/>
  <c r="P22" i="61" s="1"/>
  <c r="P25" i="64" s="1"/>
  <c r="N22" i="61"/>
  <c r="N25" i="64" s="1"/>
  <c r="A22" i="61"/>
  <c r="Q21" i="61"/>
  <c r="Q24" i="64" s="1"/>
  <c r="A21" i="61"/>
  <c r="Q20" i="61"/>
  <c r="Q23" i="64" s="1"/>
  <c r="A20" i="61"/>
  <c r="Q19" i="61"/>
  <c r="Q22" i="64" s="1"/>
  <c r="A19" i="61"/>
  <c r="Q18" i="61"/>
  <c r="Q21" i="64" s="1"/>
  <c r="A18" i="61"/>
  <c r="Q17" i="61"/>
  <c r="Q20" i="64" s="1"/>
  <c r="A17" i="61"/>
  <c r="H16" i="61"/>
  <c r="H19" i="64" s="1"/>
  <c r="A16" i="61"/>
  <c r="Q15" i="61"/>
  <c r="Q18" i="64" s="1"/>
  <c r="A15" i="61"/>
  <c r="Q14" i="61"/>
  <c r="Q17" i="64" s="1"/>
  <c r="A14" i="61"/>
  <c r="Q13" i="61"/>
  <c r="Q16" i="64" s="1"/>
  <c r="A13" i="61"/>
  <c r="Q12" i="61"/>
  <c r="A12" i="61"/>
  <c r="O11" i="61"/>
  <c r="O14" i="64" s="1"/>
  <c r="W14" i="64" s="1"/>
  <c r="X14" i="64" s="1"/>
  <c r="Y14" i="64" s="1"/>
  <c r="Z14" i="64" s="1"/>
  <c r="M11" i="61"/>
  <c r="N11" i="61" s="1"/>
  <c r="A11" i="61"/>
  <c r="A10" i="61"/>
  <c r="A9" i="61"/>
  <c r="A8" i="61"/>
  <c r="A7" i="61"/>
  <c r="A6" i="61"/>
  <c r="A5" i="61"/>
  <c r="A4" i="61"/>
  <c r="A3" i="61"/>
  <c r="A2" i="61"/>
  <c r="AI1" i="61"/>
  <c r="AH1" i="61"/>
  <c r="AG1" i="61"/>
  <c r="AF1" i="61"/>
  <c r="AE1" i="61"/>
  <c r="AD1" i="61"/>
  <c r="AB1" i="61"/>
  <c r="AA1" i="61"/>
  <c r="Z1" i="61"/>
  <c r="Y1" i="61"/>
  <c r="X1" i="61"/>
  <c r="W1" i="61"/>
  <c r="V1" i="61"/>
  <c r="U1" i="61"/>
  <c r="T1" i="61"/>
  <c r="R1" i="61"/>
  <c r="O1" i="61"/>
  <c r="N1" i="61"/>
  <c r="M1" i="61"/>
  <c r="L1" i="61"/>
  <c r="K1" i="61"/>
  <c r="J1" i="61"/>
  <c r="I1" i="61"/>
  <c r="G1" i="61"/>
  <c r="F1" i="61"/>
  <c r="E1" i="61"/>
  <c r="D1" i="61"/>
  <c r="C1" i="61"/>
  <c r="B1" i="61"/>
  <c r="A1" i="61"/>
  <c r="W396" i="64" l="1"/>
  <c r="X396" i="64" s="1"/>
  <c r="Y396" i="64" s="1"/>
  <c r="Z396" i="64" s="1"/>
  <c r="P124" i="65"/>
  <c r="P397" i="64" s="1"/>
  <c r="Q35" i="65"/>
  <c r="F19" i="67"/>
  <c r="Q120" i="65"/>
  <c r="R120" i="65" s="1"/>
  <c r="R393" i="64" s="1"/>
  <c r="F20" i="67"/>
  <c r="U368" i="64"/>
  <c r="T364" i="64"/>
  <c r="T288" i="64"/>
  <c r="N316" i="64"/>
  <c r="T303" i="64"/>
  <c r="T299" i="64"/>
  <c r="T404" i="64"/>
  <c r="Q124" i="65"/>
  <c r="Q397" i="64" s="1"/>
  <c r="T321" i="64"/>
  <c r="Q18" i="65"/>
  <c r="R18" i="65" s="1"/>
  <c r="T286" i="64"/>
  <c r="U378" i="64"/>
  <c r="O308" i="64"/>
  <c r="W308" i="64" s="1"/>
  <c r="X308" i="64" s="1"/>
  <c r="Y308" i="64" s="1"/>
  <c r="Z308" i="64" s="1"/>
  <c r="U338" i="64"/>
  <c r="Q135" i="65"/>
  <c r="R135" i="65" s="1"/>
  <c r="T302" i="64"/>
  <c r="T313" i="64"/>
  <c r="T358" i="64"/>
  <c r="U377" i="64"/>
  <c r="U390" i="64"/>
  <c r="T370" i="64"/>
  <c r="T346" i="64"/>
  <c r="T330" i="64"/>
  <c r="T343" i="64"/>
  <c r="T362" i="64"/>
  <c r="T365" i="64"/>
  <c r="U367" i="64"/>
  <c r="T393" i="64"/>
  <c r="T396" i="64"/>
  <c r="U403" i="64"/>
  <c r="U331" i="64"/>
  <c r="T328" i="64"/>
  <c r="T383" i="64"/>
  <c r="T312" i="64"/>
  <c r="T345" i="64"/>
  <c r="T389" i="64"/>
  <c r="T290" i="64"/>
  <c r="U355" i="64"/>
  <c r="T395" i="64"/>
  <c r="T292" i="64"/>
  <c r="U304" i="64"/>
  <c r="U381" i="64"/>
  <c r="W390" i="64"/>
  <c r="Q308" i="64"/>
  <c r="R35" i="65"/>
  <c r="Q309" i="64"/>
  <c r="P98" i="65"/>
  <c r="P371" i="64" s="1"/>
  <c r="G27" i="56"/>
  <c r="AE15" i="56" s="1"/>
  <c r="Q75" i="65"/>
  <c r="Q98" i="65"/>
  <c r="Q109" i="65"/>
  <c r="Q382" i="64" s="1"/>
  <c r="Q114" i="65"/>
  <c r="N308" i="64"/>
  <c r="T319" i="64"/>
  <c r="N397" i="64"/>
  <c r="Q400" i="64"/>
  <c r="T285" i="64"/>
  <c r="T293" i="64"/>
  <c r="Q295" i="64"/>
  <c r="T363" i="64"/>
  <c r="U384" i="64"/>
  <c r="T394" i="64"/>
  <c r="Q409" i="64"/>
  <c r="U329" i="64"/>
  <c r="T314" i="64"/>
  <c r="T324" i="64"/>
  <c r="T336" i="64"/>
  <c r="T342" i="64"/>
  <c r="T344" i="64"/>
  <c r="T380" i="64"/>
  <c r="U406" i="64"/>
  <c r="U409" i="64"/>
  <c r="Q29" i="65"/>
  <c r="Q88" i="65"/>
  <c r="G23" i="56"/>
  <c r="N284" i="64"/>
  <c r="T289" i="64"/>
  <c r="T296" i="64"/>
  <c r="T305" i="64"/>
  <c r="N337" i="64"/>
  <c r="T347" i="64"/>
  <c r="T379" i="64"/>
  <c r="Q130" i="65"/>
  <c r="U322" i="64"/>
  <c r="T333" i="64"/>
  <c r="T382" i="64"/>
  <c r="T405" i="64"/>
  <c r="U348" i="64"/>
  <c r="W411" i="64"/>
  <c r="X411" i="64" s="1"/>
  <c r="Y411" i="64" s="1"/>
  <c r="Z411" i="64" s="1"/>
  <c r="U366" i="64"/>
  <c r="T357" i="64"/>
  <c r="T402" i="64"/>
  <c r="U341" i="64"/>
  <c r="T354" i="64"/>
  <c r="U361" i="64"/>
  <c r="T388" i="64"/>
  <c r="T392" i="64"/>
  <c r="T411" i="64"/>
  <c r="U298" i="64"/>
  <c r="T309" i="64"/>
  <c r="U310" i="64"/>
  <c r="T318" i="64"/>
  <c r="T320" i="64"/>
  <c r="T335" i="64"/>
  <c r="T353" i="64"/>
  <c r="T360" i="64"/>
  <c r="T374" i="64"/>
  <c r="U375" i="64"/>
  <c r="T400" i="64"/>
  <c r="U401" i="64"/>
  <c r="T410" i="64"/>
  <c r="T295" i="64"/>
  <c r="U301" i="64"/>
  <c r="T326" i="64"/>
  <c r="T332" i="64"/>
  <c r="T340" i="64"/>
  <c r="T352" i="64"/>
  <c r="T356" i="64"/>
  <c r="T373" i="64"/>
  <c r="T387" i="64"/>
  <c r="T399" i="64"/>
  <c r="T323" i="64"/>
  <c r="T334" i="64"/>
  <c r="T351" i="64"/>
  <c r="T372" i="64"/>
  <c r="T398" i="64"/>
  <c r="T408" i="64"/>
  <c r="T287" i="64"/>
  <c r="T311" i="64"/>
  <c r="T294" i="64"/>
  <c r="T297" i="64"/>
  <c r="T300" i="64"/>
  <c r="T307" i="64"/>
  <c r="T317" i="64"/>
  <c r="T339" i="64"/>
  <c r="T350" i="64"/>
  <c r="T359" i="64"/>
  <c r="T369" i="64"/>
  <c r="T386" i="64"/>
  <c r="U327" i="64"/>
  <c r="T306" i="64"/>
  <c r="T315" i="64"/>
  <c r="T325" i="64"/>
  <c r="T349" i="64"/>
  <c r="T385" i="64"/>
  <c r="T391" i="64"/>
  <c r="T407" i="64"/>
  <c r="T376" i="64"/>
  <c r="T291" i="64"/>
  <c r="O382" i="64"/>
  <c r="W382" i="64" s="1"/>
  <c r="X382" i="64" s="1"/>
  <c r="Y382" i="64" s="1"/>
  <c r="Z382" i="64" s="1"/>
  <c r="Q94" i="65"/>
  <c r="Q367" i="64" s="1"/>
  <c r="P64" i="65"/>
  <c r="P337" i="64" s="1"/>
  <c r="Q368" i="64"/>
  <c r="Q82" i="65"/>
  <c r="R82" i="65" s="1"/>
  <c r="Q356" i="64"/>
  <c r="Q70" i="65"/>
  <c r="Q343" i="64" s="1"/>
  <c r="O337" i="64"/>
  <c r="W337" i="64" s="1"/>
  <c r="X337" i="64" s="1"/>
  <c r="Y337" i="64" s="1"/>
  <c r="Z337" i="64" s="1"/>
  <c r="Q64" i="65"/>
  <c r="R60" i="65"/>
  <c r="R56" i="65"/>
  <c r="R51" i="65"/>
  <c r="Q320" i="64"/>
  <c r="G47" i="65"/>
  <c r="G320" i="64" s="1"/>
  <c r="R320" i="64"/>
  <c r="Q319" i="64"/>
  <c r="G43" i="65"/>
  <c r="G316" i="64" s="1"/>
  <c r="R316" i="64"/>
  <c r="P43" i="65"/>
  <c r="P316" i="64" s="1"/>
  <c r="Q316" i="64"/>
  <c r="O18" i="65"/>
  <c r="O291" i="64" s="1"/>
  <c r="W291" i="64" s="1"/>
  <c r="X291" i="64" s="1"/>
  <c r="Y291" i="64" s="1"/>
  <c r="Z291" i="64" s="1"/>
  <c r="Q23" i="65"/>
  <c r="Q11" i="65"/>
  <c r="G9" i="56"/>
  <c r="F9" i="67"/>
  <c r="F10" i="67"/>
  <c r="Q157" i="61"/>
  <c r="Q160" i="64" s="1"/>
  <c r="Q11" i="61"/>
  <c r="Q14" i="64" s="1"/>
  <c r="G10" i="56"/>
  <c r="W246" i="64"/>
  <c r="X246" i="64" s="1"/>
  <c r="Y246" i="64" s="1"/>
  <c r="Z246" i="64" s="1"/>
  <c r="Q22" i="61"/>
  <c r="R22" i="61" s="1"/>
  <c r="W154" i="64"/>
  <c r="X154" i="64" s="1"/>
  <c r="Y154" i="64" s="1"/>
  <c r="Z154" i="64" s="1"/>
  <c r="G21" i="56"/>
  <c r="AE12" i="56" s="1"/>
  <c r="Q201" i="61"/>
  <c r="Q204" i="64" s="1"/>
  <c r="P11" i="61"/>
  <c r="P14" i="64" s="1"/>
  <c r="Q231" i="61"/>
  <c r="Q234" i="64" s="1"/>
  <c r="Q15" i="64"/>
  <c r="Q208" i="64"/>
  <c r="U66" i="64"/>
  <c r="U140" i="64"/>
  <c r="N192" i="64"/>
  <c r="Q91" i="61"/>
  <c r="Q94" i="64" s="1"/>
  <c r="Q260" i="61"/>
  <c r="Q263" i="64" s="1"/>
  <c r="P265" i="61"/>
  <c r="P268" i="64" s="1"/>
  <c r="N73" i="61"/>
  <c r="N76" i="64" s="1"/>
  <c r="Q149" i="61"/>
  <c r="Q152" i="64" s="1"/>
  <c r="Q62" i="61"/>
  <c r="Q65" i="64" s="1"/>
  <c r="Q277" i="61"/>
  <c r="Q280" i="64" s="1"/>
  <c r="W186" i="64"/>
  <c r="X186" i="64" s="1"/>
  <c r="Y186" i="64" s="1"/>
  <c r="Z186" i="64" s="1"/>
  <c r="U236" i="64"/>
  <c r="Q172" i="61"/>
  <c r="Q175" i="64" s="1"/>
  <c r="G22" i="56"/>
  <c r="AE13" i="56" s="1"/>
  <c r="Q16" i="61"/>
  <c r="R16" i="61" s="1"/>
  <c r="R19" i="64" s="1"/>
  <c r="H22" i="61"/>
  <c r="H25" i="64" s="1"/>
  <c r="Q81" i="61"/>
  <c r="Q84" i="64" s="1"/>
  <c r="Q195" i="61"/>
  <c r="R195" i="61" s="1"/>
  <c r="O32" i="64"/>
  <c r="W32" i="64" s="1"/>
  <c r="X32" i="64" s="1"/>
  <c r="Y32" i="64" s="1"/>
  <c r="Z32" i="64" s="1"/>
  <c r="Q161" i="64"/>
  <c r="N68" i="61"/>
  <c r="F16" i="67" s="1"/>
  <c r="P189" i="61"/>
  <c r="P192" i="64" s="1"/>
  <c r="Q240" i="61"/>
  <c r="R240" i="61" s="1"/>
  <c r="Q163" i="61"/>
  <c r="R163" i="61" s="1"/>
  <c r="Q169" i="61"/>
  <c r="R169" i="61" s="1"/>
  <c r="G169" i="61" s="1"/>
  <c r="G172" i="64" s="1"/>
  <c r="N14" i="64"/>
  <c r="Q246" i="64"/>
  <c r="P73" i="61"/>
  <c r="P76" i="64" s="1"/>
  <c r="U76" i="64" s="1"/>
  <c r="F11" i="67"/>
  <c r="Q265" i="61"/>
  <c r="Q268" i="64" s="1"/>
  <c r="M160" i="64"/>
  <c r="U211" i="64"/>
  <c r="U257" i="64"/>
  <c r="U151" i="64"/>
  <c r="U282" i="64"/>
  <c r="T100" i="64"/>
  <c r="T165" i="64"/>
  <c r="T175" i="64"/>
  <c r="W236" i="64"/>
  <c r="X236" i="64" s="1"/>
  <c r="Y236" i="64" s="1"/>
  <c r="Z236" i="64" s="1"/>
  <c r="T33" i="64"/>
  <c r="T112" i="64"/>
  <c r="T55" i="64"/>
  <c r="U67" i="64"/>
  <c r="T118" i="64"/>
  <c r="M65" i="64"/>
  <c r="N40" i="64"/>
  <c r="F12" i="67"/>
  <c r="G12" i="56"/>
  <c r="N62" i="61"/>
  <c r="Q152" i="61"/>
  <c r="Q155" i="64" s="1"/>
  <c r="Q165" i="64"/>
  <c r="Q160" i="61"/>
  <c r="Q163" i="64" s="1"/>
  <c r="Q189" i="61"/>
  <c r="U164" i="64"/>
  <c r="T164" i="64"/>
  <c r="O65" i="64"/>
  <c r="W65" i="64" s="1"/>
  <c r="X65" i="64" s="1"/>
  <c r="Y65" i="64" s="1"/>
  <c r="Z65" i="64" s="1"/>
  <c r="P62" i="61"/>
  <c r="P65" i="64" s="1"/>
  <c r="U65" i="64" s="1"/>
  <c r="M152" i="64"/>
  <c r="N106" i="61"/>
  <c r="Q184" i="61"/>
  <c r="Q188" i="64"/>
  <c r="Q214" i="61"/>
  <c r="Q220" i="64"/>
  <c r="O40" i="64"/>
  <c r="W40" i="64" s="1"/>
  <c r="X40" i="64" s="1"/>
  <c r="Y40" i="64" s="1"/>
  <c r="Z40" i="64" s="1"/>
  <c r="Q68" i="64"/>
  <c r="T271" i="64"/>
  <c r="U271" i="64"/>
  <c r="R131" i="64"/>
  <c r="G128" i="61"/>
  <c r="G131" i="64" s="1"/>
  <c r="M155" i="64"/>
  <c r="N50" i="64"/>
  <c r="F13" i="67"/>
  <c r="G13" i="56"/>
  <c r="U89" i="64"/>
  <c r="T89" i="64"/>
  <c r="Q118" i="64"/>
  <c r="Q113" i="61"/>
  <c r="O19" i="64"/>
  <c r="W19" i="64" s="1"/>
  <c r="X19" i="64" s="1"/>
  <c r="Y19" i="64" s="1"/>
  <c r="Z19" i="64" s="1"/>
  <c r="T21" i="64"/>
  <c r="U21" i="64"/>
  <c r="Q26" i="64"/>
  <c r="T195" i="64"/>
  <c r="U195" i="64"/>
  <c r="Q29" i="61"/>
  <c r="Q34" i="64"/>
  <c r="O282" i="61"/>
  <c r="Q37" i="61"/>
  <c r="Q242" i="64"/>
  <c r="Q237" i="61"/>
  <c r="Q271" i="64"/>
  <c r="Q98" i="61"/>
  <c r="Q223" i="61"/>
  <c r="U99" i="64"/>
  <c r="T99" i="64"/>
  <c r="T223" i="64"/>
  <c r="U223" i="64"/>
  <c r="Q167" i="64"/>
  <c r="U189" i="64"/>
  <c r="T189" i="64"/>
  <c r="Q55" i="61"/>
  <c r="Q59" i="64"/>
  <c r="Q140" i="61"/>
  <c r="Q144" i="64"/>
  <c r="Q272" i="61"/>
  <c r="Q276" i="64"/>
  <c r="Q234" i="61"/>
  <c r="Q238" i="64"/>
  <c r="Q154" i="64"/>
  <c r="U200" i="64"/>
  <c r="T200" i="64"/>
  <c r="Q51" i="64"/>
  <c r="Q183" i="64"/>
  <c r="Q178" i="61"/>
  <c r="Q73" i="61"/>
  <c r="P163" i="61"/>
  <c r="P166" i="64" s="1"/>
  <c r="Q253" i="61"/>
  <c r="R11" i="61"/>
  <c r="O58" i="64"/>
  <c r="W58" i="64" s="1"/>
  <c r="X58" i="64" s="1"/>
  <c r="Y58" i="64" s="1"/>
  <c r="Z58" i="64" s="1"/>
  <c r="P55" i="61"/>
  <c r="P58" i="64" s="1"/>
  <c r="U58" i="64" s="1"/>
  <c r="Q106" i="61"/>
  <c r="Q122" i="61"/>
  <c r="Q244" i="61"/>
  <c r="Q248" i="64"/>
  <c r="G11" i="56"/>
  <c r="U88" i="64"/>
  <c r="T88" i="64"/>
  <c r="M14" i="64"/>
  <c r="O25" i="64"/>
  <c r="W25" i="64" s="1"/>
  <c r="X25" i="64" s="1"/>
  <c r="Y25" i="64" s="1"/>
  <c r="Z25" i="64" s="1"/>
  <c r="P244" i="61"/>
  <c r="P247" i="64" s="1"/>
  <c r="F14" i="67"/>
  <c r="Q131" i="64"/>
  <c r="P47" i="61"/>
  <c r="P50" i="64" s="1"/>
  <c r="U50" i="64" s="1"/>
  <c r="G14" i="56"/>
  <c r="U75" i="64"/>
  <c r="D4" i="67"/>
  <c r="T222" i="64"/>
  <c r="W171" i="64"/>
  <c r="X171" i="64" s="1"/>
  <c r="Y171" i="64" s="1"/>
  <c r="Z171" i="64" s="1"/>
  <c r="W162" i="64"/>
  <c r="X162" i="64" s="1"/>
  <c r="Y162" i="64" s="1"/>
  <c r="Z162" i="64" s="1"/>
  <c r="T188" i="64"/>
  <c r="T246" i="64"/>
  <c r="U18" i="64"/>
  <c r="T54" i="64"/>
  <c r="U129" i="64"/>
  <c r="U163" i="64"/>
  <c r="T174" i="64"/>
  <c r="T210" i="64"/>
  <c r="T281" i="64"/>
  <c r="U139" i="64"/>
  <c r="U150" i="64"/>
  <c r="T221" i="64"/>
  <c r="U27" i="64"/>
  <c r="T45" i="64"/>
  <c r="T267" i="64"/>
  <c r="T125" i="64"/>
  <c r="T264" i="64"/>
  <c r="U24" i="64"/>
  <c r="T184" i="64"/>
  <c r="T153" i="64"/>
  <c r="U46" i="64"/>
  <c r="U34" i="64"/>
  <c r="T113" i="64"/>
  <c r="T124" i="64"/>
  <c r="W174" i="64"/>
  <c r="X174" i="64" s="1"/>
  <c r="Y174" i="64" s="1"/>
  <c r="Z174" i="64" s="1"/>
  <c r="U237" i="64"/>
  <c r="U49" i="64"/>
  <c r="U81" i="64"/>
  <c r="U201" i="64"/>
  <c r="U123" i="64"/>
  <c r="T123" i="64"/>
  <c r="T159" i="64"/>
  <c r="U159" i="64"/>
  <c r="T231" i="64"/>
  <c r="U231" i="64"/>
  <c r="U111" i="64"/>
  <c r="T111" i="64"/>
  <c r="T178" i="64"/>
  <c r="U178" i="64"/>
  <c r="T37" i="64"/>
  <c r="U37" i="64"/>
  <c r="T64" i="64"/>
  <c r="U64" i="64"/>
  <c r="T225" i="64"/>
  <c r="U225" i="64"/>
  <c r="T235" i="64"/>
  <c r="U235" i="64"/>
  <c r="T26" i="64"/>
  <c r="U26" i="64"/>
  <c r="U44" i="64"/>
  <c r="T44" i="64"/>
  <c r="U108" i="64"/>
  <c r="T108" i="64"/>
  <c r="T199" i="64"/>
  <c r="U199" i="64"/>
  <c r="U138" i="64"/>
  <c r="T138" i="64"/>
  <c r="T61" i="64"/>
  <c r="U61" i="64"/>
  <c r="U149" i="64"/>
  <c r="T149" i="64"/>
  <c r="U245" i="64"/>
  <c r="T245" i="64"/>
  <c r="T256" i="64"/>
  <c r="U256" i="64"/>
  <c r="T162" i="64"/>
  <c r="U162" i="64"/>
  <c r="T187" i="64"/>
  <c r="U187" i="64"/>
  <c r="U209" i="64"/>
  <c r="T209" i="64"/>
  <c r="T173" i="64"/>
  <c r="U173" i="64"/>
  <c r="T220" i="64"/>
  <c r="U220" i="64"/>
  <c r="U43" i="64"/>
  <c r="T43" i="64"/>
  <c r="U20" i="64"/>
  <c r="T20" i="64"/>
  <c r="U98" i="64"/>
  <c r="T98" i="64"/>
  <c r="U15" i="64"/>
  <c r="T15" i="64"/>
  <c r="U53" i="64"/>
  <c r="T53" i="64"/>
  <c r="T77" i="64"/>
  <c r="T116" i="64"/>
  <c r="T137" i="64"/>
  <c r="T148" i="64"/>
  <c r="W165" i="64"/>
  <c r="X165" i="64" s="1"/>
  <c r="Y165" i="64" s="1"/>
  <c r="Z165" i="64" s="1"/>
  <c r="T183" i="64"/>
  <c r="T194" i="64"/>
  <c r="T208" i="64"/>
  <c r="T219" i="64"/>
  <c r="T244" i="64"/>
  <c r="T255" i="64"/>
  <c r="T276" i="64"/>
  <c r="U280" i="64"/>
  <c r="U31" i="64"/>
  <c r="T42" i="64"/>
  <c r="T73" i="64"/>
  <c r="U87" i="64"/>
  <c r="U97" i="64"/>
  <c r="T107" i="64"/>
  <c r="T145" i="64"/>
  <c r="T169" i="64"/>
  <c r="T172" i="64"/>
  <c r="T198" i="64"/>
  <c r="T216" i="64"/>
  <c r="T230" i="64"/>
  <c r="T234" i="64"/>
  <c r="W267" i="64"/>
  <c r="X267" i="64" s="1"/>
  <c r="Y267" i="64" s="1"/>
  <c r="Z267" i="64" s="1"/>
  <c r="T279" i="64"/>
  <c r="T57" i="64"/>
  <c r="T86" i="64"/>
  <c r="T186" i="64"/>
  <c r="U213" i="64"/>
  <c r="U241" i="64"/>
  <c r="U36" i="64"/>
  <c r="T60" i="64"/>
  <c r="T69" i="64"/>
  <c r="U96" i="64"/>
  <c r="T106" i="64"/>
  <c r="U115" i="64"/>
  <c r="U122" i="64"/>
  <c r="T127" i="64"/>
  <c r="T155" i="64"/>
  <c r="T158" i="64"/>
  <c r="U161" i="64"/>
  <c r="U197" i="64"/>
  <c r="U233" i="64"/>
  <c r="U248" i="64"/>
  <c r="U254" i="64"/>
  <c r="U259" i="64"/>
  <c r="U265" i="64"/>
  <c r="T269" i="64"/>
  <c r="T278" i="64"/>
  <c r="T35" i="64"/>
  <c r="T41" i="64"/>
  <c r="T56" i="64"/>
  <c r="T68" i="64"/>
  <c r="T82" i="64"/>
  <c r="T85" i="64"/>
  <c r="U93" i="64"/>
  <c r="T114" i="64"/>
  <c r="T126" i="64"/>
  <c r="U133" i="64"/>
  <c r="T141" i="64"/>
  <c r="T154" i="64"/>
  <c r="T171" i="64"/>
  <c r="T176" i="64"/>
  <c r="T190" i="64"/>
  <c r="T212" i="64"/>
  <c r="T253" i="64"/>
  <c r="T134" i="64"/>
  <c r="T63" i="64"/>
  <c r="U205" i="64"/>
  <c r="T251" i="64"/>
  <c r="T262" i="64"/>
  <c r="D3" i="67"/>
  <c r="U28" i="64"/>
  <c r="U103" i="64"/>
  <c r="U144" i="64"/>
  <c r="W242" i="64"/>
  <c r="X242" i="64" s="1"/>
  <c r="Y242" i="64" s="1"/>
  <c r="Z242" i="64" s="1"/>
  <c r="U51" i="64"/>
  <c r="T51" i="64"/>
  <c r="U80" i="64"/>
  <c r="T80" i="64"/>
  <c r="U136" i="64"/>
  <c r="T136" i="64"/>
  <c r="T147" i="64"/>
  <c r="U147" i="64"/>
  <c r="T229" i="64"/>
  <c r="U229" i="64"/>
  <c r="U232" i="64"/>
  <c r="T232" i="64"/>
  <c r="U243" i="64"/>
  <c r="T243" i="64"/>
  <c r="T23" i="64"/>
  <c r="U23" i="64"/>
  <c r="U105" i="64"/>
  <c r="T105" i="64"/>
  <c r="U177" i="64"/>
  <c r="T177" i="64"/>
  <c r="U95" i="64"/>
  <c r="T95" i="64"/>
  <c r="U39" i="64"/>
  <c r="T39" i="64"/>
  <c r="U48" i="64"/>
  <c r="T48" i="64"/>
  <c r="U240" i="64"/>
  <c r="T240" i="64"/>
  <c r="U250" i="64"/>
  <c r="T250" i="64"/>
  <c r="U17" i="64"/>
  <c r="T17" i="64"/>
  <c r="U121" i="64"/>
  <c r="T121" i="64"/>
  <c r="U59" i="64"/>
  <c r="T59" i="64"/>
  <c r="U83" i="64"/>
  <c r="T92" i="64"/>
  <c r="U94" i="64"/>
  <c r="T94" i="64"/>
  <c r="T19" i="64"/>
  <c r="U146" i="64"/>
  <c r="T146" i="64"/>
  <c r="U157" i="64"/>
  <c r="T157" i="64"/>
  <c r="U22" i="64"/>
  <c r="T22" i="64"/>
  <c r="U38" i="64"/>
  <c r="T38" i="64"/>
  <c r="U47" i="64"/>
  <c r="T47" i="64"/>
  <c r="U104" i="64"/>
  <c r="T104" i="64"/>
  <c r="U143" i="64"/>
  <c r="T143" i="64"/>
  <c r="T182" i="64"/>
  <c r="U182" i="64"/>
  <c r="W239" i="64"/>
  <c r="X239" i="64" s="1"/>
  <c r="Y239" i="64" s="1"/>
  <c r="Z239" i="64" s="1"/>
  <c r="U277" i="64"/>
  <c r="T277" i="64"/>
  <c r="T110" i="64"/>
  <c r="U110" i="64"/>
  <c r="T30" i="64"/>
  <c r="U160" i="64"/>
  <c r="T160" i="64"/>
  <c r="U72" i="64"/>
  <c r="T72" i="64"/>
  <c r="U128" i="64"/>
  <c r="T128" i="64"/>
  <c r="U185" i="64"/>
  <c r="T185" i="64"/>
  <c r="T193" i="64"/>
  <c r="U193" i="64"/>
  <c r="U249" i="64"/>
  <c r="T249" i="64"/>
  <c r="T263" i="64"/>
  <c r="U263" i="64"/>
  <c r="U62" i="64"/>
  <c r="T62" i="64"/>
  <c r="U16" i="64"/>
  <c r="T16" i="64"/>
  <c r="U29" i="64"/>
  <c r="T29" i="64"/>
  <c r="U117" i="64"/>
  <c r="T117" i="64"/>
  <c r="U91" i="64"/>
  <c r="T91" i="64"/>
  <c r="U102" i="64"/>
  <c r="T102" i="64"/>
  <c r="U132" i="64"/>
  <c r="T132" i="64"/>
  <c r="T52" i="64"/>
  <c r="U52" i="64"/>
  <c r="U74" i="64"/>
  <c r="T74" i="64"/>
  <c r="U84" i="64"/>
  <c r="T84" i="64"/>
  <c r="U196" i="64"/>
  <c r="T196" i="64"/>
  <c r="T207" i="64"/>
  <c r="U207" i="64"/>
  <c r="U224" i="64"/>
  <c r="T224" i="64"/>
  <c r="U260" i="64"/>
  <c r="T260" i="64"/>
  <c r="U274" i="64"/>
  <c r="T274" i="64"/>
  <c r="T170" i="64"/>
  <c r="U170" i="64"/>
  <c r="U270" i="64"/>
  <c r="T270" i="64"/>
  <c r="U215" i="64"/>
  <c r="T215" i="64"/>
  <c r="U214" i="64"/>
  <c r="T214" i="64"/>
  <c r="U70" i="64"/>
  <c r="T70" i="64"/>
  <c r="U40" i="64"/>
  <c r="U101" i="64"/>
  <c r="T101" i="64"/>
  <c r="U167" i="64"/>
  <c r="T167" i="64"/>
  <c r="U204" i="64"/>
  <c r="T204" i="64"/>
  <c r="U218" i="64"/>
  <c r="T218" i="64"/>
  <c r="U156" i="64"/>
  <c r="T156" i="64"/>
  <c r="W159" i="64"/>
  <c r="X159" i="64" s="1"/>
  <c r="Y159" i="64" s="1"/>
  <c r="Z159" i="64" s="1"/>
  <c r="U142" i="64"/>
  <c r="T142" i="64"/>
  <c r="U79" i="64"/>
  <c r="T79" i="64"/>
  <c r="U90" i="64"/>
  <c r="T90" i="64"/>
  <c r="U131" i="64"/>
  <c r="T131" i="64"/>
  <c r="U152" i="64"/>
  <c r="W180" i="64"/>
  <c r="X180" i="64" s="1"/>
  <c r="Y180" i="64" s="1"/>
  <c r="Z180" i="64" s="1"/>
  <c r="U202" i="64"/>
  <c r="T202" i="64"/>
  <c r="U238" i="64"/>
  <c r="T238" i="64"/>
  <c r="U273" i="64"/>
  <c r="T273" i="64"/>
  <c r="U203" i="64"/>
  <c r="T203" i="64"/>
  <c r="U239" i="64"/>
  <c r="T239" i="64"/>
  <c r="U120" i="64"/>
  <c r="T120" i="64"/>
  <c r="T135" i="64"/>
  <c r="U180" i="64"/>
  <c r="T180" i="64"/>
  <c r="T181" i="64"/>
  <c r="U191" i="64"/>
  <c r="T191" i="64"/>
  <c r="T206" i="64"/>
  <c r="U217" i="64"/>
  <c r="U227" i="64"/>
  <c r="T227" i="64"/>
  <c r="T228" i="64"/>
  <c r="T242" i="64"/>
  <c r="U252" i="64"/>
  <c r="T258" i="64"/>
  <c r="T266" i="64"/>
  <c r="U261" i="64"/>
  <c r="T261" i="64"/>
  <c r="U272" i="64"/>
  <c r="T272" i="64"/>
  <c r="U78" i="64"/>
  <c r="T78" i="64"/>
  <c r="U130" i="64"/>
  <c r="T130" i="64"/>
  <c r="U119" i="64"/>
  <c r="T119" i="64"/>
  <c r="U168" i="64"/>
  <c r="T168" i="64"/>
  <c r="U179" i="64"/>
  <c r="T179" i="64"/>
  <c r="U226" i="64"/>
  <c r="T226" i="64"/>
  <c r="U275" i="64"/>
  <c r="T275" i="64"/>
  <c r="P106" i="61"/>
  <c r="P109" i="64" s="1"/>
  <c r="O71" i="64"/>
  <c r="W71" i="64" s="1"/>
  <c r="X71" i="64" s="1"/>
  <c r="Y71" i="64" s="1"/>
  <c r="Z71" i="64" s="1"/>
  <c r="Q68" i="61"/>
  <c r="Q71" i="64" s="1"/>
  <c r="U71" i="64"/>
  <c r="G120" i="65" l="1"/>
  <c r="G393" i="64" s="1"/>
  <c r="Q393" i="64"/>
  <c r="Q291" i="64"/>
  <c r="Q408" i="64"/>
  <c r="R124" i="65"/>
  <c r="R397" i="64" s="1"/>
  <c r="S43" i="65"/>
  <c r="S316" i="64" s="1"/>
  <c r="E20" i="67" s="1"/>
  <c r="X20" i="67" s="1"/>
  <c r="R109" i="65"/>
  <c r="R382" i="64" s="1"/>
  <c r="Q371" i="64"/>
  <c r="R98" i="65"/>
  <c r="R75" i="65"/>
  <c r="Q348" i="64"/>
  <c r="S35" i="65"/>
  <c r="S308" i="64" s="1"/>
  <c r="G35" i="65"/>
  <c r="G308" i="64" s="1"/>
  <c r="I437" i="64" s="1"/>
  <c r="R308" i="64"/>
  <c r="Q302" i="64"/>
  <c r="R29" i="65"/>
  <c r="R408" i="64"/>
  <c r="G135" i="65"/>
  <c r="G408" i="64" s="1"/>
  <c r="R130" i="65"/>
  <c r="Q403" i="64"/>
  <c r="R291" i="64"/>
  <c r="G18" i="65"/>
  <c r="G291" i="64" s="1"/>
  <c r="R114" i="65"/>
  <c r="Q387" i="64"/>
  <c r="R88" i="65"/>
  <c r="Q361" i="64"/>
  <c r="R94" i="65"/>
  <c r="R367" i="64" s="1"/>
  <c r="Q355" i="64"/>
  <c r="R355" i="64"/>
  <c r="G82" i="65"/>
  <c r="G355" i="64" s="1"/>
  <c r="R70" i="65"/>
  <c r="G70" i="65" s="1"/>
  <c r="G343" i="64" s="1"/>
  <c r="T316" i="64"/>
  <c r="Z20" i="67" s="1"/>
  <c r="U20" i="67" s="1"/>
  <c r="Q337" i="64"/>
  <c r="R64" i="65"/>
  <c r="R333" i="64"/>
  <c r="G60" i="65"/>
  <c r="G333" i="64" s="1"/>
  <c r="R329" i="64"/>
  <c r="G56" i="65"/>
  <c r="G329" i="64" s="1"/>
  <c r="R324" i="64"/>
  <c r="G51" i="65"/>
  <c r="G324" i="64" s="1"/>
  <c r="P11" i="65"/>
  <c r="P284" i="64" s="1"/>
  <c r="R23" i="65"/>
  <c r="Q296" i="64"/>
  <c r="Q284" i="64"/>
  <c r="R11" i="65"/>
  <c r="S11" i="65" s="1"/>
  <c r="G17" i="56"/>
  <c r="Q25" i="64"/>
  <c r="G16" i="61"/>
  <c r="G19" i="64" s="1"/>
  <c r="R265" i="61"/>
  <c r="G265" i="61" s="1"/>
  <c r="G268" i="64" s="1"/>
  <c r="R157" i="61"/>
  <c r="R172" i="61"/>
  <c r="G172" i="61" s="1"/>
  <c r="G175" i="64" s="1"/>
  <c r="R231" i="61"/>
  <c r="R234" i="64" s="1"/>
  <c r="Q166" i="64"/>
  <c r="Q243" i="64"/>
  <c r="R172" i="64"/>
  <c r="Q172" i="64"/>
  <c r="Q198" i="64"/>
  <c r="R81" i="61"/>
  <c r="G81" i="61" s="1"/>
  <c r="G84" i="64" s="1"/>
  <c r="R201" i="61"/>
  <c r="R204" i="64" s="1"/>
  <c r="N71" i="64"/>
  <c r="R277" i="61"/>
  <c r="R280" i="64" s="1"/>
  <c r="R160" i="61"/>
  <c r="R163" i="64" s="1"/>
  <c r="R149" i="61"/>
  <c r="G149" i="61" s="1"/>
  <c r="G152" i="64" s="1"/>
  <c r="F17" i="67"/>
  <c r="H29" i="61"/>
  <c r="H32" i="64" s="1"/>
  <c r="R62" i="61"/>
  <c r="G62" i="61" s="1"/>
  <c r="G65" i="64" s="1"/>
  <c r="I428" i="64" s="1"/>
  <c r="N166" i="64"/>
  <c r="G19" i="56"/>
  <c r="AE10" i="56" s="1"/>
  <c r="G16" i="56"/>
  <c r="R260" i="61"/>
  <c r="G260" i="61" s="1"/>
  <c r="G263" i="64" s="1"/>
  <c r="Q19" i="64"/>
  <c r="R91" i="61"/>
  <c r="G91" i="61" s="1"/>
  <c r="G94" i="64" s="1"/>
  <c r="G18" i="56"/>
  <c r="AE9" i="56" s="1"/>
  <c r="N109" i="64"/>
  <c r="R25" i="64"/>
  <c r="G22" i="61"/>
  <c r="G25" i="64" s="1"/>
  <c r="I423" i="64" s="1"/>
  <c r="S22" i="61"/>
  <c r="S25" i="64" s="1"/>
  <c r="R55" i="61"/>
  <c r="Q58" i="64"/>
  <c r="R166" i="64"/>
  <c r="G163" i="61"/>
  <c r="G166" i="64" s="1"/>
  <c r="R113" i="61"/>
  <c r="Q116" i="64"/>
  <c r="R253" i="61"/>
  <c r="Q256" i="64"/>
  <c r="R234" i="61"/>
  <c r="Q237" i="64"/>
  <c r="R223" i="61"/>
  <c r="Q226" i="64"/>
  <c r="Q101" i="64"/>
  <c r="R98" i="61"/>
  <c r="R29" i="61"/>
  <c r="Q32" i="64"/>
  <c r="R73" i="61"/>
  <c r="Q76" i="64"/>
  <c r="Q275" i="64"/>
  <c r="R272" i="61"/>
  <c r="G195" i="61"/>
  <c r="G198" i="64" s="1"/>
  <c r="R198" i="64"/>
  <c r="R243" i="64"/>
  <c r="G240" i="61"/>
  <c r="G243" i="64" s="1"/>
  <c r="R37" i="61"/>
  <c r="Q40" i="64"/>
  <c r="R152" i="61"/>
  <c r="R237" i="61"/>
  <c r="Q240" i="64"/>
  <c r="Q217" i="64"/>
  <c r="R214" i="61"/>
  <c r="Q192" i="64"/>
  <c r="R189" i="61"/>
  <c r="R184" i="61"/>
  <c r="Q187" i="64"/>
  <c r="R122" i="61"/>
  <c r="Q125" i="64"/>
  <c r="R47" i="61"/>
  <c r="Q50" i="64"/>
  <c r="R140" i="61"/>
  <c r="Q143" i="64"/>
  <c r="N65" i="64"/>
  <c r="F15" i="67"/>
  <c r="F8" i="67" s="1"/>
  <c r="G15" i="56"/>
  <c r="R106" i="61"/>
  <c r="Q109" i="64"/>
  <c r="R14" i="64"/>
  <c r="G11" i="61"/>
  <c r="G14" i="64" s="1"/>
  <c r="S11" i="61"/>
  <c r="S14" i="64" s="1"/>
  <c r="Q247" i="64"/>
  <c r="R244" i="61"/>
  <c r="Q181" i="64"/>
  <c r="R178" i="61"/>
  <c r="R68" i="61"/>
  <c r="R71" i="64" s="1"/>
  <c r="R268" i="64" l="1"/>
  <c r="F25" i="56"/>
  <c r="Y25" i="56" s="1"/>
  <c r="G94" i="65"/>
  <c r="G367" i="64" s="1"/>
  <c r="S98" i="65"/>
  <c r="S371" i="64" s="1"/>
  <c r="F27" i="56" s="1"/>
  <c r="AD15" i="56" s="1"/>
  <c r="G124" i="65"/>
  <c r="G397" i="64" s="1"/>
  <c r="G109" i="65"/>
  <c r="G382" i="64" s="1"/>
  <c r="S124" i="65"/>
  <c r="S397" i="64" s="1"/>
  <c r="F28" i="56" s="1"/>
  <c r="AD16" i="56" s="1"/>
  <c r="R361" i="64"/>
  <c r="G88" i="65"/>
  <c r="G361" i="64" s="1"/>
  <c r="F24" i="56"/>
  <c r="Y24" i="56" s="1"/>
  <c r="E19" i="67"/>
  <c r="X19" i="67" s="1"/>
  <c r="T308" i="64"/>
  <c r="G114" i="65"/>
  <c r="G387" i="64" s="1"/>
  <c r="R387" i="64"/>
  <c r="G75" i="65"/>
  <c r="G348" i="64" s="1"/>
  <c r="R348" i="64"/>
  <c r="G130" i="65"/>
  <c r="G403" i="64" s="1"/>
  <c r="R403" i="64"/>
  <c r="R371" i="64"/>
  <c r="G98" i="65"/>
  <c r="G371" i="64" s="1"/>
  <c r="R302" i="64"/>
  <c r="G29" i="65"/>
  <c r="G302" i="64" s="1"/>
  <c r="R343" i="64"/>
  <c r="AA25" i="56"/>
  <c r="V25" i="56" s="1"/>
  <c r="W25" i="56" s="1"/>
  <c r="R337" i="64"/>
  <c r="G64" i="65"/>
  <c r="G337" i="64" s="1"/>
  <c r="S64" i="65"/>
  <c r="S337" i="64" s="1"/>
  <c r="I438" i="64"/>
  <c r="W20" i="67"/>
  <c r="V20" i="67"/>
  <c r="G23" i="65"/>
  <c r="G296" i="64" s="1"/>
  <c r="R296" i="64"/>
  <c r="R284" i="64"/>
  <c r="G11" i="65"/>
  <c r="G284" i="64" s="1"/>
  <c r="R175" i="64"/>
  <c r="R152" i="64"/>
  <c r="I422" i="64"/>
  <c r="R65" i="64"/>
  <c r="R84" i="64"/>
  <c r="R160" i="64"/>
  <c r="G157" i="61"/>
  <c r="G160" i="64" s="1"/>
  <c r="S62" i="61"/>
  <c r="S65" i="64" s="1"/>
  <c r="T65" i="64" s="1"/>
  <c r="G231" i="61"/>
  <c r="G234" i="64" s="1"/>
  <c r="S163" i="61"/>
  <c r="S166" i="64" s="1"/>
  <c r="F19" i="56" s="1"/>
  <c r="AD10" i="56" s="1"/>
  <c r="R94" i="64"/>
  <c r="G201" i="61"/>
  <c r="G204" i="64" s="1"/>
  <c r="G160" i="61"/>
  <c r="G163" i="64" s="1"/>
  <c r="H37" i="61"/>
  <c r="H47" i="61" s="1"/>
  <c r="G277" i="61"/>
  <c r="G280" i="64" s="1"/>
  <c r="R263" i="64"/>
  <c r="G189" i="61"/>
  <c r="G192" i="64" s="1"/>
  <c r="R192" i="64"/>
  <c r="S189" i="61"/>
  <c r="S192" i="64" s="1"/>
  <c r="R226" i="64"/>
  <c r="G223" i="61"/>
  <c r="G226" i="64" s="1"/>
  <c r="G272" i="61"/>
  <c r="G275" i="64" s="1"/>
  <c r="R275" i="64"/>
  <c r="S47" i="61"/>
  <c r="S50" i="64" s="1"/>
  <c r="R50" i="64"/>
  <c r="G47" i="61"/>
  <c r="G50" i="64" s="1"/>
  <c r="I426" i="64" s="1"/>
  <c r="R237" i="64"/>
  <c r="G234" i="61"/>
  <c r="G237" i="64" s="1"/>
  <c r="R116" i="64"/>
  <c r="G113" i="61"/>
  <c r="G116" i="64" s="1"/>
  <c r="G73" i="61"/>
  <c r="G76" i="64" s="1"/>
  <c r="S73" i="61"/>
  <c r="S76" i="64" s="1"/>
  <c r="R76" i="64"/>
  <c r="R256" i="64"/>
  <c r="G253" i="61"/>
  <c r="G256" i="64" s="1"/>
  <c r="R181" i="64"/>
  <c r="G178" i="61"/>
  <c r="G181" i="64" s="1"/>
  <c r="R143" i="64"/>
  <c r="G140" i="61"/>
  <c r="G143" i="64" s="1"/>
  <c r="G184" i="61"/>
  <c r="G187" i="64" s="1"/>
  <c r="R187" i="64"/>
  <c r="R155" i="64"/>
  <c r="G152" i="61"/>
  <c r="G155" i="64" s="1"/>
  <c r="S29" i="61"/>
  <c r="S32" i="64" s="1"/>
  <c r="G29" i="61"/>
  <c r="G32" i="64" s="1"/>
  <c r="I424" i="64" s="1"/>
  <c r="R32" i="64"/>
  <c r="R217" i="64"/>
  <c r="G214" i="61"/>
  <c r="G217" i="64" s="1"/>
  <c r="R240" i="64"/>
  <c r="G237" i="61"/>
  <c r="G240" i="64" s="1"/>
  <c r="R247" i="64"/>
  <c r="S244" i="61"/>
  <c r="S247" i="64" s="1"/>
  <c r="G244" i="61"/>
  <c r="G247" i="64" s="1"/>
  <c r="S55" i="61"/>
  <c r="S58" i="64" s="1"/>
  <c r="R58" i="64"/>
  <c r="G55" i="61"/>
  <c r="G58" i="64" s="1"/>
  <c r="I427" i="64" s="1"/>
  <c r="R101" i="64"/>
  <c r="G98" i="61"/>
  <c r="G101" i="64" s="1"/>
  <c r="E9" i="67"/>
  <c r="X9" i="67" s="1"/>
  <c r="F9" i="56"/>
  <c r="Y9" i="56" s="1"/>
  <c r="T14" i="64"/>
  <c r="G122" i="61"/>
  <c r="G125" i="64" s="1"/>
  <c r="R125" i="64"/>
  <c r="S106" i="61"/>
  <c r="S109" i="64" s="1"/>
  <c r="F18" i="56" s="1"/>
  <c r="G106" i="61"/>
  <c r="G109" i="64" s="1"/>
  <c r="R109" i="64"/>
  <c r="S265" i="61"/>
  <c r="S268" i="64" s="1"/>
  <c r="S37" i="61"/>
  <c r="S40" i="64" s="1"/>
  <c r="R40" i="64"/>
  <c r="G37" i="61"/>
  <c r="G40" i="64" s="1"/>
  <c r="I425" i="64" s="1"/>
  <c r="E10" i="67"/>
  <c r="X10" i="67" s="1"/>
  <c r="F10" i="56"/>
  <c r="Y10" i="56" s="1"/>
  <c r="T25" i="64"/>
  <c r="U25" i="64" s="1"/>
  <c r="G68" i="61"/>
  <c r="G71" i="64" s="1"/>
  <c r="S68" i="61"/>
  <c r="S71" i="64" s="1"/>
  <c r="U14" i="64" l="1"/>
  <c r="V14" i="64" s="1"/>
  <c r="V15" i="64" s="1"/>
  <c r="V16" i="64" s="1"/>
  <c r="I417" i="64"/>
  <c r="I418" i="64"/>
  <c r="AD9" i="56"/>
  <c r="Y18" i="56"/>
  <c r="T397" i="64"/>
  <c r="AA28" i="56" s="1"/>
  <c r="V28" i="56" s="1"/>
  <c r="W28" i="56" s="1"/>
  <c r="I441" i="64"/>
  <c r="T371" i="64"/>
  <c r="AA27" i="56" s="1"/>
  <c r="V27" i="56" s="1"/>
  <c r="W27" i="56" s="1"/>
  <c r="I440" i="64"/>
  <c r="AA24" i="56"/>
  <c r="V24" i="56" s="1"/>
  <c r="W24" i="56" s="1"/>
  <c r="Z19" i="67"/>
  <c r="U19" i="67" s="1"/>
  <c r="I439" i="64"/>
  <c r="F26" i="56"/>
  <c r="AD14" i="56" s="1"/>
  <c r="T337" i="64"/>
  <c r="AA26" i="56" s="1"/>
  <c r="V26" i="56" s="1"/>
  <c r="W26" i="56" s="1"/>
  <c r="S284" i="64"/>
  <c r="S139" i="65"/>
  <c r="S140" i="65" s="1"/>
  <c r="F15" i="56"/>
  <c r="Y15" i="56" s="1"/>
  <c r="E15" i="67"/>
  <c r="X15" i="67" s="1"/>
  <c r="AA15" i="56"/>
  <c r="V15" i="56" s="1"/>
  <c r="W15" i="56" s="1"/>
  <c r="Z15" i="67"/>
  <c r="U15" i="67" s="1"/>
  <c r="W15" i="67" s="1"/>
  <c r="H40" i="64"/>
  <c r="T166" i="64"/>
  <c r="AA19" i="56" s="1"/>
  <c r="V19" i="56" s="1"/>
  <c r="W19" i="56" s="1"/>
  <c r="I430" i="64"/>
  <c r="I435" i="64"/>
  <c r="I434" i="64"/>
  <c r="I432" i="64"/>
  <c r="I431" i="64"/>
  <c r="E17" i="67"/>
  <c r="X17" i="67" s="1"/>
  <c r="F17" i="56"/>
  <c r="Y17" i="56" s="1"/>
  <c r="T76" i="64"/>
  <c r="AA10" i="56"/>
  <c r="V10" i="56" s="1"/>
  <c r="W10" i="56" s="1"/>
  <c r="Z10" i="67"/>
  <c r="U10" i="67" s="1"/>
  <c r="F20" i="56"/>
  <c r="AD11" i="56" s="1"/>
  <c r="T192" i="64"/>
  <c r="AA20" i="56" s="1"/>
  <c r="V20" i="56" s="1"/>
  <c r="W20" i="56" s="1"/>
  <c r="E14" i="67"/>
  <c r="X14" i="67" s="1"/>
  <c r="T58" i="64"/>
  <c r="F14" i="56"/>
  <c r="Y14" i="56" s="1"/>
  <c r="I433" i="64"/>
  <c r="F13" i="56"/>
  <c r="Y13" i="56" s="1"/>
  <c r="E13" i="67"/>
  <c r="X13" i="67" s="1"/>
  <c r="T50" i="64"/>
  <c r="F21" i="56"/>
  <c r="AD12" i="56" s="1"/>
  <c r="T247" i="64"/>
  <c r="AA21" i="56" s="1"/>
  <c r="V21" i="56" s="1"/>
  <c r="W21" i="56" s="1"/>
  <c r="T109" i="64"/>
  <c r="AA18" i="56" s="1"/>
  <c r="V18" i="56" s="1"/>
  <c r="W18" i="56" s="1"/>
  <c r="F22" i="56"/>
  <c r="AD13" i="56" s="1"/>
  <c r="T268" i="64"/>
  <c r="H55" i="61"/>
  <c r="H50" i="64"/>
  <c r="Z9" i="67"/>
  <c r="U9" i="67" s="1"/>
  <c r="AA9" i="56"/>
  <c r="V9" i="56" s="1"/>
  <c r="W9" i="56" s="1"/>
  <c r="I419" i="64"/>
  <c r="E12" i="67"/>
  <c r="X12" i="67" s="1"/>
  <c r="T40" i="64"/>
  <c r="F12" i="56"/>
  <c r="Y12" i="56" s="1"/>
  <c r="F11" i="56"/>
  <c r="Y11" i="56" s="1"/>
  <c r="T32" i="64"/>
  <c r="E11" i="67"/>
  <c r="X11" i="67" s="1"/>
  <c r="I429" i="64"/>
  <c r="S281" i="61"/>
  <c r="S282" i="61" s="1"/>
  <c r="E16" i="67"/>
  <c r="X16" i="67" s="1"/>
  <c r="F16" i="56"/>
  <c r="Y16" i="56" s="1"/>
  <c r="T71" i="64"/>
  <c r="V17" i="64" l="1"/>
  <c r="AA22" i="56"/>
  <c r="V22" i="56" s="1"/>
  <c r="W22" i="56" s="1"/>
  <c r="U268" i="64"/>
  <c r="V15" i="67"/>
  <c r="W19" i="67"/>
  <c r="V19" i="67"/>
  <c r="F23" i="56"/>
  <c r="Y23" i="56" s="1"/>
  <c r="Y8" i="56" s="1"/>
  <c r="F8" i="56" s="1"/>
  <c r="E18" i="67"/>
  <c r="X18" i="67" s="1"/>
  <c r="X8" i="67" s="1"/>
  <c r="E8" i="67" s="1"/>
  <c r="T284" i="64"/>
  <c r="U284" i="64" s="1"/>
  <c r="U412" i="64"/>
  <c r="U413" i="64" s="1"/>
  <c r="Z8" i="67" s="1"/>
  <c r="S412" i="64"/>
  <c r="S413" i="64" s="1"/>
  <c r="AA8" i="56" s="1"/>
  <c r="V9" i="67"/>
  <c r="W9" i="67"/>
  <c r="AA11" i="56"/>
  <c r="V11" i="56" s="1"/>
  <c r="W11" i="56" s="1"/>
  <c r="Z11" i="67"/>
  <c r="U11" i="67" s="1"/>
  <c r="Z12" i="67"/>
  <c r="U12" i="67" s="1"/>
  <c r="AA12" i="56"/>
  <c r="V12" i="56" s="1"/>
  <c r="W12" i="56" s="1"/>
  <c r="H58" i="64"/>
  <c r="H62" i="61"/>
  <c r="V10" i="67"/>
  <c r="W10" i="67"/>
  <c r="Z17" i="67"/>
  <c r="U17" i="67" s="1"/>
  <c r="AA17" i="56"/>
  <c r="V17" i="56" s="1"/>
  <c r="W17" i="56" s="1"/>
  <c r="AA14" i="56"/>
  <c r="V14" i="56" s="1"/>
  <c r="W14" i="56" s="1"/>
  <c r="Z14" i="67"/>
  <c r="U14" i="67" s="1"/>
  <c r="Z13" i="67"/>
  <c r="U13" i="67" s="1"/>
  <c r="AA13" i="56"/>
  <c r="V13" i="56" s="1"/>
  <c r="W13" i="56" s="1"/>
  <c r="U247" i="64"/>
  <c r="U192" i="64"/>
  <c r="AA16" i="56"/>
  <c r="V16" i="56" s="1"/>
  <c r="W16" i="56" s="1"/>
  <c r="Z16" i="67"/>
  <c r="U16" i="67" s="1"/>
  <c r="U166" i="64"/>
  <c r="V18" i="64" l="1"/>
  <c r="V19" i="64" s="1"/>
  <c r="V20" i="64" s="1"/>
  <c r="V21" i="64" s="1"/>
  <c r="U8" i="67"/>
  <c r="V8" i="67" s="1"/>
  <c r="U371" i="64"/>
  <c r="U109" i="64"/>
  <c r="U337" i="64"/>
  <c r="U397" i="64"/>
  <c r="U316" i="64"/>
  <c r="AA23" i="56"/>
  <c r="V23" i="56" s="1"/>
  <c r="W23" i="56" s="1"/>
  <c r="Z18" i="67"/>
  <c r="U18" i="67" s="1"/>
  <c r="V8" i="56"/>
  <c r="W8" i="56" s="1"/>
  <c r="W17" i="67"/>
  <c r="V17" i="67"/>
  <c r="W12" i="67"/>
  <c r="V12" i="67"/>
  <c r="V11" i="67"/>
  <c r="W11" i="67"/>
  <c r="H68" i="61"/>
  <c r="H65" i="64"/>
  <c r="V13" i="67"/>
  <c r="W13" i="67"/>
  <c r="W14" i="67"/>
  <c r="V14" i="67"/>
  <c r="V16" i="67"/>
  <c r="W16" i="67"/>
  <c r="V22" i="64" l="1"/>
  <c r="C28" i="60"/>
  <c r="I28" i="60" s="1"/>
  <c r="C42" i="60"/>
  <c r="I42" i="60" s="1"/>
  <c r="C35" i="60"/>
  <c r="I35" i="60" s="1"/>
  <c r="C21" i="60"/>
  <c r="I21" i="60" s="1"/>
  <c r="C14" i="60"/>
  <c r="I14" i="60" s="1"/>
  <c r="W18" i="67"/>
  <c r="V18" i="67"/>
  <c r="X177" i="64"/>
  <c r="Y177" i="64" s="1"/>
  <c r="Z177" i="64" s="1"/>
  <c r="H73" i="61"/>
  <c r="H71" i="64"/>
  <c r="V23" i="64" l="1"/>
  <c r="H42" i="60"/>
  <c r="H76" i="64"/>
  <c r="H81" i="61"/>
  <c r="V24" i="64" l="1"/>
  <c r="V25" i="64" s="1"/>
  <c r="V26" i="64" s="1"/>
  <c r="H91" i="61"/>
  <c r="H84" i="64"/>
  <c r="V27" i="64" l="1"/>
  <c r="V28" i="64"/>
  <c r="V29" i="64"/>
  <c r="H94" i="64"/>
  <c r="H98" i="61"/>
  <c r="V30" i="64" l="1"/>
  <c r="V31" i="64"/>
  <c r="V32" i="64" s="1"/>
  <c r="V33" i="64" s="1"/>
  <c r="V34" i="64" s="1"/>
  <c r="V35" i="64" s="1"/>
  <c r="V36" i="64" s="1"/>
  <c r="V37" i="64" s="1"/>
  <c r="V38" i="64" s="1"/>
  <c r="V39" i="64" s="1"/>
  <c r="V40" i="64" s="1"/>
  <c r="V41" i="64" s="1"/>
  <c r="V42" i="64" s="1"/>
  <c r="V43" i="64" s="1"/>
  <c r="V44" i="64" s="1"/>
  <c r="V45" i="64" s="1"/>
  <c r="V46" i="64" s="1"/>
  <c r="V47" i="64" s="1"/>
  <c r="V48" i="64" s="1"/>
  <c r="V49" i="64" s="1"/>
  <c r="V50" i="64" s="1"/>
  <c r="V51" i="64" s="1"/>
  <c r="V52" i="64" s="1"/>
  <c r="V53" i="64" s="1"/>
  <c r="V54" i="64" s="1"/>
  <c r="V55" i="64" s="1"/>
  <c r="V56" i="64" s="1"/>
  <c r="V57" i="64" s="1"/>
  <c r="V58" i="64" s="1"/>
  <c r="V59" i="64" s="1"/>
  <c r="V60" i="64" s="1"/>
  <c r="V61" i="64" s="1"/>
  <c r="V62" i="64" s="1"/>
  <c r="V63" i="64" s="1"/>
  <c r="V64" i="64" s="1"/>
  <c r="V65" i="64" s="1"/>
  <c r="V66" i="64" s="1"/>
  <c r="V67" i="64" s="1"/>
  <c r="V68" i="64" s="1"/>
  <c r="V69" i="64" s="1"/>
  <c r="V70" i="64" s="1"/>
  <c r="V71" i="64" s="1"/>
  <c r="V72" i="64" s="1"/>
  <c r="V73" i="64" s="1"/>
  <c r="V74" i="64" s="1"/>
  <c r="V75" i="64" s="1"/>
  <c r="V76" i="64" s="1"/>
  <c r="V77" i="64" s="1"/>
  <c r="V78" i="64" s="1"/>
  <c r="V79" i="64" s="1"/>
  <c r="V80" i="64" s="1"/>
  <c r="V81" i="64" s="1"/>
  <c r="V82" i="64" s="1"/>
  <c r="V83" i="64" s="1"/>
  <c r="V84" i="64" s="1"/>
  <c r="V85" i="64" s="1"/>
  <c r="V86" i="64" s="1"/>
  <c r="V87" i="64" s="1"/>
  <c r="V88" i="64" s="1"/>
  <c r="V89" i="64" s="1"/>
  <c r="V90" i="64" s="1"/>
  <c r="V91" i="64" s="1"/>
  <c r="V92" i="64" s="1"/>
  <c r="V93" i="64" s="1"/>
  <c r="V94" i="64" s="1"/>
  <c r="V95" i="64" s="1"/>
  <c r="V96" i="64" s="1"/>
  <c r="V97" i="64" s="1"/>
  <c r="V98" i="64" s="1"/>
  <c r="H106" i="61"/>
  <c r="H101" i="64"/>
  <c r="V99" i="64" l="1"/>
  <c r="V100" i="64" s="1"/>
  <c r="X272" i="64"/>
  <c r="Y272" i="64" s="1"/>
  <c r="Z272" i="64" s="1"/>
  <c r="X390" i="64"/>
  <c r="Y390" i="64" s="1"/>
  <c r="Z390" i="64" s="1"/>
  <c r="X383" i="64"/>
  <c r="Y383" i="64" s="1"/>
  <c r="Z383" i="64" s="1"/>
  <c r="H109" i="64"/>
  <c r="H113" i="61"/>
  <c r="V101" i="64" l="1"/>
  <c r="H116" i="64"/>
  <c r="H122" i="61"/>
  <c r="V102" i="64" l="1"/>
  <c r="H125" i="64"/>
  <c r="H128" i="61"/>
  <c r="V105" i="64" l="1"/>
  <c r="V106" i="64" s="1"/>
  <c r="V107" i="64" s="1"/>
  <c r="V108" i="64" s="1"/>
  <c r="V109" i="64" s="1"/>
  <c r="V110" i="64" s="1"/>
  <c r="V111" i="64" s="1"/>
  <c r="V112" i="64" s="1"/>
  <c r="V113" i="64" s="1"/>
  <c r="V114" i="64" s="1"/>
  <c r="V115" i="64" s="1"/>
  <c r="V116" i="64" s="1"/>
  <c r="V117" i="64" s="1"/>
  <c r="V118" i="64" s="1"/>
  <c r="V119" i="64" s="1"/>
  <c r="V120" i="64" s="1"/>
  <c r="V121" i="64" s="1"/>
  <c r="V122" i="64" s="1"/>
  <c r="V103" i="64"/>
  <c r="H131" i="64"/>
  <c r="H140" i="61"/>
  <c r="V104" i="64" l="1"/>
  <c r="V123" i="64"/>
  <c r="X176" i="64" s="1"/>
  <c r="Y176" i="64" s="1"/>
  <c r="Z176" i="64" s="1"/>
  <c r="V124" i="64"/>
  <c r="V125" i="64" s="1"/>
  <c r="V126" i="64" s="1"/>
  <c r="V127" i="64" s="1"/>
  <c r="V128" i="64" s="1"/>
  <c r="V129" i="64" s="1"/>
  <c r="V130" i="64" s="1"/>
  <c r="V131" i="64" s="1"/>
  <c r="V132" i="64" s="1"/>
  <c r="V133" i="64" s="1"/>
  <c r="V134" i="64" s="1"/>
  <c r="V135" i="64" s="1"/>
  <c r="V136" i="64" s="1"/>
  <c r="V137" i="64" s="1"/>
  <c r="V138" i="64" s="1"/>
  <c r="V139" i="64" s="1"/>
  <c r="V140" i="64" s="1"/>
  <c r="V141" i="64" s="1"/>
  <c r="V142" i="64" s="1"/>
  <c r="V143" i="64" s="1"/>
  <c r="V144" i="64" s="1"/>
  <c r="V145" i="64" s="1"/>
  <c r="V146" i="64" s="1"/>
  <c r="V147" i="64" s="1"/>
  <c r="V148" i="64" s="1"/>
  <c r="V149" i="64" s="1"/>
  <c r="V150" i="64" s="1"/>
  <c r="V151" i="64" s="1"/>
  <c r="V152" i="64" s="1"/>
  <c r="V153" i="64" s="1"/>
  <c r="V154" i="64" s="1"/>
  <c r="V155" i="64" s="1"/>
  <c r="V156" i="64" s="1"/>
  <c r="V157" i="64" s="1"/>
  <c r="V158" i="64" s="1"/>
  <c r="V159" i="64" s="1"/>
  <c r="V160" i="64" s="1"/>
  <c r="V161" i="64" s="1"/>
  <c r="V162" i="64" s="1"/>
  <c r="V163" i="64" s="1"/>
  <c r="V164" i="64" s="1"/>
  <c r="V165" i="64" s="1"/>
  <c r="V166" i="64" s="1"/>
  <c r="V167" i="64" s="1"/>
  <c r="V168" i="64" s="1"/>
  <c r="V169" i="64" s="1"/>
  <c r="V170" i="64" s="1"/>
  <c r="V171" i="64" s="1"/>
  <c r="V172" i="64" s="1"/>
  <c r="V173" i="64" s="1"/>
  <c r="V174" i="64" s="1"/>
  <c r="V175" i="64" s="1"/>
  <c r="V176" i="64" s="1"/>
  <c r="V177" i="64" s="1"/>
  <c r="V178" i="64" s="1"/>
  <c r="V179" i="64" s="1"/>
  <c r="V180" i="64" s="1"/>
  <c r="V181" i="64" s="1"/>
  <c r="V182" i="64" s="1"/>
  <c r="V183" i="64" s="1"/>
  <c r="V184" i="64" s="1"/>
  <c r="V185" i="64" s="1"/>
  <c r="V186" i="64" s="1"/>
  <c r="V187" i="64" s="1"/>
  <c r="V188" i="64" s="1"/>
  <c r="V189" i="64" s="1"/>
  <c r="V190" i="64" s="1"/>
  <c r="V191" i="64" s="1"/>
  <c r="V192" i="64" s="1"/>
  <c r="V193" i="64" s="1"/>
  <c r="V194" i="64" s="1"/>
  <c r="V195" i="64" s="1"/>
  <c r="V196" i="64" s="1"/>
  <c r="V197" i="64" s="1"/>
  <c r="V198" i="64" s="1"/>
  <c r="V199" i="64" s="1"/>
  <c r="V200" i="64" s="1"/>
  <c r="V201" i="64" s="1"/>
  <c r="V202" i="64" s="1"/>
  <c r="V203" i="64" s="1"/>
  <c r="V204" i="64" s="1"/>
  <c r="V205" i="64" s="1"/>
  <c r="V206" i="64" s="1"/>
  <c r="V207" i="64" s="1"/>
  <c r="V208" i="64" s="1"/>
  <c r="V209" i="64" s="1"/>
  <c r="V210" i="64" s="1"/>
  <c r="V211" i="64" s="1"/>
  <c r="V212" i="64" s="1"/>
  <c r="V213" i="64" s="1"/>
  <c r="V214" i="64" s="1"/>
  <c r="V215" i="64" s="1"/>
  <c r="V216" i="64" s="1"/>
  <c r="V217" i="64" s="1"/>
  <c r="V218" i="64" s="1"/>
  <c r="V219" i="64" s="1"/>
  <c r="V220" i="64" s="1"/>
  <c r="V221" i="64" s="1"/>
  <c r="V222" i="64" s="1"/>
  <c r="V223" i="64" s="1"/>
  <c r="V224" i="64" s="1"/>
  <c r="V225" i="64" s="1"/>
  <c r="V226" i="64" s="1"/>
  <c r="V227" i="64" s="1"/>
  <c r="V228" i="64" s="1"/>
  <c r="V229" i="64" s="1"/>
  <c r="V230" i="64" s="1"/>
  <c r="V231" i="64" s="1"/>
  <c r="V232" i="64" s="1"/>
  <c r="V233" i="64" s="1"/>
  <c r="V234" i="64" s="1"/>
  <c r="V235" i="64" s="1"/>
  <c r="V236" i="64" s="1"/>
  <c r="V237" i="64" s="1"/>
  <c r="V238" i="64" s="1"/>
  <c r="V239" i="64" s="1"/>
  <c r="V240" i="64" s="1"/>
  <c r="V241" i="64" s="1"/>
  <c r="V242" i="64" s="1"/>
  <c r="V243" i="64" s="1"/>
  <c r="V244" i="64" s="1"/>
  <c r="V245" i="64" s="1"/>
  <c r="V246" i="64" s="1"/>
  <c r="V247" i="64" s="1"/>
  <c r="V248" i="64" s="1"/>
  <c r="V249" i="64" s="1"/>
  <c r="V250" i="64" s="1"/>
  <c r="V251" i="64" s="1"/>
  <c r="V252" i="64" s="1"/>
  <c r="X292" i="64"/>
  <c r="Y292" i="64" s="1"/>
  <c r="Z292" i="64" s="1"/>
  <c r="H149" i="61"/>
  <c r="H143" i="64"/>
  <c r="V253" i="64" l="1"/>
  <c r="V254" i="64"/>
  <c r="V255" i="64" s="1"/>
  <c r="V256" i="64" s="1"/>
  <c r="V257" i="64" s="1"/>
  <c r="V258" i="64" s="1"/>
  <c r="V259" i="64" s="1"/>
  <c r="V260" i="64" s="1"/>
  <c r="V261" i="64" s="1"/>
  <c r="V262" i="64" s="1"/>
  <c r="V263" i="64" s="1"/>
  <c r="V264" i="64" s="1"/>
  <c r="V265" i="64" s="1"/>
  <c r="V266" i="64" s="1"/>
  <c r="V267" i="64" s="1"/>
  <c r="V268" i="64" s="1"/>
  <c r="V269" i="64" s="1"/>
  <c r="V270" i="64" s="1"/>
  <c r="V271" i="64" s="1"/>
  <c r="V272" i="64" s="1"/>
  <c r="V273" i="64" s="1"/>
  <c r="V274" i="64" s="1"/>
  <c r="V275" i="64" s="1"/>
  <c r="V276" i="64" s="1"/>
  <c r="V277" i="64" s="1"/>
  <c r="V278" i="64" s="1"/>
  <c r="V279" i="64" s="1"/>
  <c r="V280" i="64" s="1"/>
  <c r="V281" i="64" s="1"/>
  <c r="V282" i="64" s="1"/>
  <c r="V283" i="64" s="1"/>
  <c r="V284" i="64" s="1"/>
  <c r="V285" i="64" s="1"/>
  <c r="V286" i="64" s="1"/>
  <c r="V287" i="64" s="1"/>
  <c r="V288" i="64" s="1"/>
  <c r="V289" i="64" s="1"/>
  <c r="V290" i="64" s="1"/>
  <c r="V291" i="64" s="1"/>
  <c r="V292" i="64" s="1"/>
  <c r="H152" i="64"/>
  <c r="H152" i="61"/>
  <c r="V295" i="64" l="1"/>
  <c r="V296" i="64" s="1"/>
  <c r="V297" i="64" s="1"/>
  <c r="V298" i="64" s="1"/>
  <c r="V299" i="64" s="1"/>
  <c r="V300" i="64" s="1"/>
  <c r="V301" i="64" s="1"/>
  <c r="V302" i="64" s="1"/>
  <c r="V303" i="64" s="1"/>
  <c r="V304" i="64" s="1"/>
  <c r="V305" i="64" s="1"/>
  <c r="V306" i="64" s="1"/>
  <c r="V307" i="64" s="1"/>
  <c r="V308" i="64" s="1"/>
  <c r="V309" i="64" s="1"/>
  <c r="V310" i="64" s="1"/>
  <c r="V311" i="64" s="1"/>
  <c r="V312" i="64" s="1"/>
  <c r="V313" i="64" s="1"/>
  <c r="V293" i="64"/>
  <c r="H157" i="61"/>
  <c r="H155" i="64"/>
  <c r="X16" i="64" l="1"/>
  <c r="Y16" i="64" s="1"/>
  <c r="Z16" i="64" s="1"/>
  <c r="V294" i="64"/>
  <c r="X15" i="64"/>
  <c r="Y15" i="64" s="1"/>
  <c r="Z15" i="64" s="1"/>
  <c r="V315" i="64"/>
  <c r="V316" i="64" s="1"/>
  <c r="V317" i="64" s="1"/>
  <c r="V318" i="64" s="1"/>
  <c r="V319" i="64" s="1"/>
  <c r="V320" i="64" s="1"/>
  <c r="V321" i="64" s="1"/>
  <c r="V322" i="64" s="1"/>
  <c r="V323" i="64" s="1"/>
  <c r="V324" i="64" s="1"/>
  <c r="V325" i="64" s="1"/>
  <c r="V326" i="64" s="1"/>
  <c r="V327" i="64" s="1"/>
  <c r="V328" i="64" s="1"/>
  <c r="V329" i="64" s="1"/>
  <c r="V330" i="64" s="1"/>
  <c r="V331" i="64" s="1"/>
  <c r="V332" i="64" s="1"/>
  <c r="V333" i="64" s="1"/>
  <c r="V334" i="64" s="1"/>
  <c r="V335" i="64" s="1"/>
  <c r="V336" i="64" s="1"/>
  <c r="V337" i="64" s="1"/>
  <c r="V338" i="64" s="1"/>
  <c r="V339" i="64" s="1"/>
  <c r="V340" i="64" s="1"/>
  <c r="V341" i="64" s="1"/>
  <c r="V342" i="64" s="1"/>
  <c r="V343" i="64" s="1"/>
  <c r="V344" i="64" s="1"/>
  <c r="V345" i="64" s="1"/>
  <c r="V346" i="64" s="1"/>
  <c r="V347" i="64" s="1"/>
  <c r="V348" i="64" s="1"/>
  <c r="V349" i="64" s="1"/>
  <c r="V350" i="64" s="1"/>
  <c r="V351" i="64" s="1"/>
  <c r="V352" i="64" s="1"/>
  <c r="V353" i="64" s="1"/>
  <c r="V354" i="64" s="1"/>
  <c r="V355" i="64" s="1"/>
  <c r="V356" i="64" s="1"/>
  <c r="V357" i="64" s="1"/>
  <c r="V358" i="64" s="1"/>
  <c r="V359" i="64" s="1"/>
  <c r="V360" i="64" s="1"/>
  <c r="V361" i="64" s="1"/>
  <c r="V362" i="64" s="1"/>
  <c r="V363" i="64" s="1"/>
  <c r="V364" i="64" s="1"/>
  <c r="V365" i="64" s="1"/>
  <c r="V366" i="64" s="1"/>
  <c r="V367" i="64" s="1"/>
  <c r="V368" i="64" s="1"/>
  <c r="V369" i="64" s="1"/>
  <c r="V370" i="64" s="1"/>
  <c r="V371" i="64" s="1"/>
  <c r="V372" i="64" s="1"/>
  <c r="V373" i="64" s="1"/>
  <c r="V374" i="64" s="1"/>
  <c r="V375" i="64" s="1"/>
  <c r="V376" i="64" s="1"/>
  <c r="V377" i="64" s="1"/>
  <c r="V378" i="64" s="1"/>
  <c r="V379" i="64" s="1"/>
  <c r="V380" i="64" s="1"/>
  <c r="V381" i="64" s="1"/>
  <c r="V382" i="64" s="1"/>
  <c r="V383" i="64" s="1"/>
  <c r="V384" i="64" s="1"/>
  <c r="V385" i="64" s="1"/>
  <c r="V386" i="64" s="1"/>
  <c r="V387" i="64" s="1"/>
  <c r="V388" i="64" s="1"/>
  <c r="V389" i="64" s="1"/>
  <c r="V390" i="64" s="1"/>
  <c r="V391" i="64" s="1"/>
  <c r="V392" i="64" s="1"/>
  <c r="V393" i="64" s="1"/>
  <c r="V394" i="64" s="1"/>
  <c r="V395" i="64" s="1"/>
  <c r="V396" i="64" s="1"/>
  <c r="V397" i="64" s="1"/>
  <c r="V398" i="64" s="1"/>
  <c r="V399" i="64" s="1"/>
  <c r="V400" i="64" s="1"/>
  <c r="V401" i="64" s="1"/>
  <c r="V402" i="64" s="1"/>
  <c r="V403" i="64" s="1"/>
  <c r="V404" i="64" s="1"/>
  <c r="V405" i="64" s="1"/>
  <c r="V406" i="64" s="1"/>
  <c r="V407" i="64" s="1"/>
  <c r="V408" i="64" s="1"/>
  <c r="V409" i="64" s="1"/>
  <c r="V410" i="64" s="1"/>
  <c r="V411" i="64" s="1"/>
  <c r="X26" i="64" s="1"/>
  <c r="Y26" i="64" s="1"/>
  <c r="Z26" i="64" s="1"/>
  <c r="V314" i="64"/>
  <c r="H160" i="64"/>
  <c r="H160" i="61"/>
  <c r="X30" i="64" l="1"/>
  <c r="Y30" i="64" s="1"/>
  <c r="Z30" i="64" s="1"/>
  <c r="X29" i="64"/>
  <c r="Y29" i="64" s="1"/>
  <c r="Z29" i="64" s="1"/>
  <c r="X22" i="64"/>
  <c r="Y22" i="64" s="1"/>
  <c r="Z22" i="64" s="1"/>
  <c r="X21" i="64"/>
  <c r="Y21" i="64" s="1"/>
  <c r="Z21" i="64" s="1"/>
  <c r="X28" i="64"/>
  <c r="Y28" i="64" s="1"/>
  <c r="Z28" i="64" s="1"/>
  <c r="X27" i="64"/>
  <c r="Y27" i="64" s="1"/>
  <c r="Z27" i="64" s="1"/>
  <c r="X23" i="64"/>
  <c r="Y23" i="64" s="1"/>
  <c r="Z23" i="64" s="1"/>
  <c r="X17" i="64"/>
  <c r="Y17" i="64" s="1"/>
  <c r="Z17" i="64" s="1"/>
  <c r="H163" i="64"/>
  <c r="H163" i="61"/>
  <c r="D30" i="60" l="1"/>
  <c r="I30" i="60" s="1"/>
  <c r="D16" i="60"/>
  <c r="I16" i="60" s="1"/>
  <c r="D42" i="60"/>
  <c r="D47" i="60"/>
  <c r="I47" i="60" s="1"/>
  <c r="D46" i="60"/>
  <c r="I46" i="60" s="1"/>
  <c r="D41" i="60"/>
  <c r="D34" i="60"/>
  <c r="D19" i="60"/>
  <c r="I19" i="60" s="1"/>
  <c r="D39" i="60"/>
  <c r="I39" i="60" s="1"/>
  <c r="D28" i="60"/>
  <c r="D27" i="60"/>
  <c r="D38" i="60"/>
  <c r="I38" i="60" s="1"/>
  <c r="D44" i="60"/>
  <c r="I44" i="60" s="1"/>
  <c r="D36" i="60"/>
  <c r="I36" i="60" s="1"/>
  <c r="D37" i="60"/>
  <c r="I37" i="60" s="1"/>
  <c r="D24" i="60"/>
  <c r="I24" i="60" s="1"/>
  <c r="D23" i="60"/>
  <c r="I23" i="60" s="1"/>
  <c r="D25" i="60"/>
  <c r="I25" i="60" s="1"/>
  <c r="D35" i="60"/>
  <c r="D18" i="60"/>
  <c r="I18" i="60" s="1"/>
  <c r="D31" i="60"/>
  <c r="I31" i="60" s="1"/>
  <c r="D20" i="60"/>
  <c r="D15" i="60"/>
  <c r="I15" i="60" s="1"/>
  <c r="D33" i="60"/>
  <c r="I33" i="60" s="1"/>
  <c r="D43" i="60"/>
  <c r="I43" i="60" s="1"/>
  <c r="D22" i="60"/>
  <c r="I22" i="60" s="1"/>
  <c r="D26" i="60"/>
  <c r="I26" i="60" s="1"/>
  <c r="D32" i="60"/>
  <c r="I32" i="60" s="1"/>
  <c r="D40" i="60"/>
  <c r="I40" i="60" s="1"/>
  <c r="D17" i="60"/>
  <c r="I17" i="60" s="1"/>
  <c r="D21" i="60"/>
  <c r="D29" i="60"/>
  <c r="I29" i="60" s="1"/>
  <c r="D45" i="60"/>
  <c r="I45" i="60" s="1"/>
  <c r="H166" i="64"/>
  <c r="H169" i="61"/>
  <c r="H172" i="61" l="1"/>
  <c r="H172" i="64"/>
  <c r="H175" i="64" l="1"/>
  <c r="H178" i="61"/>
  <c r="H181" i="64" l="1"/>
  <c r="H184" i="61"/>
  <c r="H189" i="61" l="1"/>
  <c r="H187" i="64"/>
  <c r="H195" i="61" l="1"/>
  <c r="H192" i="64"/>
  <c r="H201" i="61" l="1"/>
  <c r="H198" i="64"/>
  <c r="H214" i="61" l="1"/>
  <c r="H204" i="64"/>
  <c r="H217" i="64" l="1"/>
  <c r="H223" i="61"/>
  <c r="H231" i="61" l="1"/>
  <c r="H226" i="64"/>
  <c r="H234" i="61" l="1"/>
  <c r="H234" i="64"/>
  <c r="H237" i="61" l="1"/>
  <c r="H237" i="64"/>
  <c r="H240" i="64" l="1"/>
  <c r="H240" i="61"/>
  <c r="H243" i="64" l="1"/>
  <c r="H244" i="61"/>
  <c r="H247" i="64" l="1"/>
  <c r="H253" i="61"/>
  <c r="H260" i="61" l="1"/>
  <c r="H256" i="64"/>
  <c r="H263" i="64" l="1"/>
  <c r="H265" i="61"/>
  <c r="H272" i="61" l="1"/>
  <c r="H268" i="64"/>
  <c r="H277" i="61" l="1"/>
  <c r="H275" i="64"/>
  <c r="H11" i="65" l="1"/>
  <c r="H284" i="64" l="1"/>
  <c r="H18" i="65"/>
  <c r="H23" i="65" l="1"/>
  <c r="H291" i="64"/>
  <c r="H29" i="65" l="1"/>
  <c r="H296" i="64"/>
  <c r="H302" i="64" l="1"/>
  <c r="H35" i="65"/>
  <c r="H43" i="65" l="1"/>
  <c r="H308" i="64"/>
  <c r="H316" i="64" l="1"/>
  <c r="H47" i="65"/>
  <c r="H51" i="65" l="1"/>
  <c r="H320" i="64"/>
  <c r="H324" i="64" l="1"/>
  <c r="H56" i="65"/>
  <c r="H329" i="64" l="1"/>
  <c r="H60" i="65"/>
  <c r="H333" i="64" l="1"/>
  <c r="H64" i="65"/>
  <c r="H337" i="64" l="1"/>
  <c r="H70" i="65"/>
  <c r="H75" i="65" l="1"/>
  <c r="H343" i="64"/>
  <c r="H348" i="64" l="1"/>
  <c r="H82" i="65"/>
  <c r="H355" i="64" l="1"/>
  <c r="H88" i="65"/>
  <c r="H94" i="65" l="1"/>
  <c r="H361" i="64"/>
  <c r="H367" i="64" l="1"/>
  <c r="H98" i="65"/>
  <c r="H371" i="64" l="1"/>
  <c r="H109" i="65"/>
  <c r="H382" i="64" l="1"/>
  <c r="H114" i="65"/>
  <c r="H387" i="64" l="1"/>
  <c r="H120" i="65"/>
  <c r="H393" i="64" l="1"/>
  <c r="H124" i="65"/>
  <c r="H397" i="64" l="1"/>
  <c r="H130" i="65"/>
  <c r="H403" i="64" l="1"/>
  <c r="H135" i="65"/>
  <c r="H408" i="64" s="1"/>
</calcChain>
</file>

<file path=xl/comments1.xml><?xml version="1.0" encoding="utf-8"?>
<comments xmlns="http://schemas.openxmlformats.org/spreadsheetml/2006/main">
  <authors>
    <author>作成者</author>
  </authors>
  <commentList>
    <comment ref="C14" authorId="0" shapeId="0">
      <text>
        <r>
          <rPr>
            <b/>
            <sz val="9"/>
            <color indexed="81"/>
            <rFont val="MS P ゴシック"/>
            <family val="3"/>
            <charset val="128"/>
          </rPr>
          <t>中項目からランキング順に転記</t>
        </r>
      </text>
    </comment>
    <comment ref="C21" authorId="0" shapeId="0">
      <text>
        <r>
          <rPr>
            <b/>
            <sz val="9"/>
            <color indexed="81"/>
            <rFont val="MS P ゴシック"/>
            <family val="3"/>
            <charset val="128"/>
          </rPr>
          <t>中項目からランキング順に転記</t>
        </r>
      </text>
    </comment>
    <comment ref="C28" authorId="0" shapeId="0">
      <text>
        <r>
          <rPr>
            <b/>
            <sz val="9"/>
            <color indexed="81"/>
            <rFont val="MS P ゴシック"/>
            <family val="3"/>
            <charset val="128"/>
          </rPr>
          <t>中項目からランキング順に転記</t>
        </r>
      </text>
    </comment>
    <comment ref="C35" authorId="0" shapeId="0">
      <text>
        <r>
          <rPr>
            <b/>
            <sz val="9"/>
            <color indexed="81"/>
            <rFont val="MS P ゴシック"/>
            <family val="3"/>
            <charset val="128"/>
          </rPr>
          <t>中項目からランキング順に転記</t>
        </r>
      </text>
    </comment>
    <comment ref="C42" authorId="0" shapeId="0">
      <text>
        <r>
          <rPr>
            <b/>
            <sz val="9"/>
            <color indexed="81"/>
            <rFont val="MS P ゴシック"/>
            <family val="3"/>
            <charset val="128"/>
          </rPr>
          <t>中項目からランキング順に転記</t>
        </r>
      </text>
    </comment>
  </commentList>
</comments>
</file>

<file path=xl/comments2.xml><?xml version="1.0" encoding="utf-8"?>
<comments xmlns="http://schemas.openxmlformats.org/spreadsheetml/2006/main">
  <authors>
    <author>作成者</author>
  </authors>
  <commentList>
    <comment ref="U13" authorId="0" shapeId="0">
      <text>
        <r>
          <rPr>
            <b/>
            <sz val="9"/>
            <color indexed="81"/>
            <rFont val="MS P ゴシック"/>
            <family val="3"/>
            <charset val="128"/>
          </rPr>
          <t>配点oの回答（「行ってない」等）だけにチェックが入っている中項目もランキングに入ってしまうが、上位5位には入らないため問題なし</t>
        </r>
      </text>
    </comment>
    <comment ref="X13" authorId="0" shapeId="0">
      <text>
        <r>
          <rPr>
            <b/>
            <sz val="9"/>
            <color indexed="81"/>
            <rFont val="MS P ゴシック"/>
            <family val="3"/>
            <charset val="128"/>
          </rPr>
          <t>配点が0の小項目はここで除外</t>
        </r>
      </text>
    </comment>
    <comment ref="J176" authorId="0" shapeId="0">
      <text>
        <r>
          <rPr>
            <sz val="11"/>
            <color theme="1"/>
            <rFont val="ＭＳ Ｐゴシック"/>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既出の設問と同じ？
矢澤：
問9と重複しているが、有識者の方の意見を踏まえて両方との残し、こちらは”人権への配慮”要素を強めた設問とする。</t>
        </r>
      </text>
    </comment>
  </commentList>
</comments>
</file>

<file path=xl/sharedStrings.xml><?xml version="1.0" encoding="utf-8"?>
<sst xmlns="http://schemas.openxmlformats.org/spreadsheetml/2006/main" count="1153" uniqueCount="781">
  <si>
    <t>ガバナンス（企業統治）体制</t>
    <phoneticPr fontId="1"/>
  </si>
  <si>
    <t>多様な人材の活躍支援</t>
    <phoneticPr fontId="1"/>
  </si>
  <si>
    <t>項目</t>
    <rPh sb="0" eb="2">
      <t>コウモク</t>
    </rPh>
    <phoneticPr fontId="1"/>
  </si>
  <si>
    <t>ガバナンス</t>
    <phoneticPr fontId="1"/>
  </si>
  <si>
    <t>職場における安全衛生管理の推進</t>
    <phoneticPr fontId="1"/>
  </si>
  <si>
    <t>健康経営への取組</t>
    <phoneticPr fontId="1"/>
  </si>
  <si>
    <t>雇用の拡大・維持</t>
    <phoneticPr fontId="1"/>
  </si>
  <si>
    <t>気候変動への取組</t>
    <rPh sb="6" eb="8">
      <t>トリクミ</t>
    </rPh>
    <phoneticPr fontId="1"/>
  </si>
  <si>
    <t>資源循環・廃棄物削減</t>
    <phoneticPr fontId="1"/>
  </si>
  <si>
    <t>水環境保全</t>
    <phoneticPr fontId="1"/>
  </si>
  <si>
    <t>自然環境との調和（生物多様性保全）</t>
    <phoneticPr fontId="1"/>
  </si>
  <si>
    <t>環境負荷低減マネジメント</t>
    <phoneticPr fontId="1"/>
  </si>
  <si>
    <t>企業情報の公開</t>
    <phoneticPr fontId="1"/>
  </si>
  <si>
    <t>情報セキュリティ等の対策</t>
    <rPh sb="0" eb="2">
      <t>ジョウホウ</t>
    </rPh>
    <rPh sb="8" eb="9">
      <t>ナド</t>
    </rPh>
    <rPh sb="10" eb="12">
      <t>タイサク</t>
    </rPh>
    <phoneticPr fontId="1"/>
  </si>
  <si>
    <t>製品・サービスの品質と安全性</t>
    <phoneticPr fontId="1"/>
  </si>
  <si>
    <t>バリューチェーン全体で社会的責任を果たす取組</t>
    <phoneticPr fontId="1"/>
  </si>
  <si>
    <t>リスクと機会の認識</t>
    <rPh sb="4" eb="6">
      <t>キカイ</t>
    </rPh>
    <rPh sb="7" eb="9">
      <t>ニンシキ</t>
    </rPh>
    <phoneticPr fontId="1"/>
  </si>
  <si>
    <t>従業員の人権配慮（人権デューデリジェンス）</t>
    <rPh sb="0" eb="3">
      <t>ジュウギョウイン</t>
    </rPh>
    <phoneticPr fontId="1"/>
  </si>
  <si>
    <t>戦略</t>
    <rPh sb="0" eb="2">
      <t>センリャク</t>
    </rPh>
    <phoneticPr fontId="1"/>
  </si>
  <si>
    <t>リスク管理</t>
    <rPh sb="3" eb="5">
      <t>カンリ</t>
    </rPh>
    <phoneticPr fontId="1"/>
  </si>
  <si>
    <t>ガバナンス</t>
  </si>
  <si>
    <t>コア・コンテンツ</t>
    <phoneticPr fontId="1"/>
  </si>
  <si>
    <t>生産性の向上</t>
    <rPh sb="0" eb="3">
      <t>セイサンセイ</t>
    </rPh>
    <rPh sb="4" eb="6">
      <t>コウジョウ</t>
    </rPh>
    <phoneticPr fontId="1"/>
  </si>
  <si>
    <t>必須</t>
    <rPh sb="0" eb="2">
      <t>ヒッス</t>
    </rPh>
    <phoneticPr fontId="1"/>
  </si>
  <si>
    <t>e</t>
    <phoneticPr fontId="1"/>
  </si>
  <si>
    <t>リスク管理</t>
    <phoneticPr fontId="1"/>
  </si>
  <si>
    <t>公正な経済取引（不正防止）</t>
    <phoneticPr fontId="1"/>
  </si>
  <si>
    <t>平時の事業継続に関する取組</t>
    <rPh sb="0" eb="2">
      <t>ヘイジ</t>
    </rPh>
    <phoneticPr fontId="1"/>
  </si>
  <si>
    <t>非常時の事業継続に関する取組</t>
    <rPh sb="0" eb="3">
      <t>ヒジョウジ</t>
    </rPh>
    <phoneticPr fontId="1"/>
  </si>
  <si>
    <t>点数</t>
    <rPh sb="0" eb="2">
      <t>テンスウ</t>
    </rPh>
    <phoneticPr fontId="1"/>
  </si>
  <si>
    <t>全得点</t>
    <rPh sb="0" eb="3">
      <t>ゼントクテン</t>
    </rPh>
    <phoneticPr fontId="1"/>
  </si>
  <si>
    <t>環境項目</t>
    <rPh sb="0" eb="4">
      <t>カンキョウコウモク</t>
    </rPh>
    <phoneticPr fontId="1"/>
  </si>
  <si>
    <t>一般項目</t>
    <rPh sb="0" eb="2">
      <t>イッパン</t>
    </rPh>
    <rPh sb="2" eb="4">
      <t>コウモク</t>
    </rPh>
    <phoneticPr fontId="1"/>
  </si>
  <si>
    <t>必須項目(12)</t>
    <rPh sb="0" eb="2">
      <t>ヒッス</t>
    </rPh>
    <rPh sb="2" eb="4">
      <t>コウモク</t>
    </rPh>
    <phoneticPr fontId="1"/>
  </si>
  <si>
    <t>日付</t>
    <rPh sb="0" eb="2">
      <t>ヒヅケ</t>
    </rPh>
    <phoneticPr fontId="1"/>
  </si>
  <si>
    <t>社名</t>
    <rPh sb="0" eb="2">
      <t>シャメイ</t>
    </rPh>
    <phoneticPr fontId="1"/>
  </si>
  <si>
    <t>総合評価</t>
    <rPh sb="0" eb="4">
      <t>ソウゴウヒョウカ</t>
    </rPh>
    <phoneticPr fontId="1"/>
  </si>
  <si>
    <t>このチェックシートは、○○です。</t>
    <phoneticPr fontId="1"/>
  </si>
  <si>
    <t>【実施手順】</t>
    <rPh sb="1" eb="3">
      <t>ジッシ</t>
    </rPh>
    <rPh sb="3" eb="5">
      <t>テジュン</t>
    </rPh>
    <phoneticPr fontId="1"/>
  </si>
  <si>
    <t>開示書表示用の項目の文章</t>
    <rPh sb="0" eb="3">
      <t>カイジショ</t>
    </rPh>
    <rPh sb="3" eb="6">
      <t>ヒョウジヨウ</t>
    </rPh>
    <rPh sb="7" eb="9">
      <t>コウモク</t>
    </rPh>
    <rPh sb="10" eb="12">
      <t>ブンショウ</t>
    </rPh>
    <phoneticPr fontId="1"/>
  </si>
  <si>
    <t>日付</t>
  </si>
  <si>
    <t>社名</t>
  </si>
  <si>
    <t>取組状況確認ツール（仮称）チェック項目入力シート</t>
    <rPh sb="0" eb="2">
      <t>トリクミ</t>
    </rPh>
    <rPh sb="2" eb="4">
      <t>ジョウキョウ</t>
    </rPh>
    <rPh sb="4" eb="6">
      <t>カクニン</t>
    </rPh>
    <rPh sb="10" eb="12">
      <t>カショウ</t>
    </rPh>
    <rPh sb="17" eb="19">
      <t>コウモク</t>
    </rPh>
    <rPh sb="19" eb="21">
      <t>ニュウリョク</t>
    </rPh>
    <phoneticPr fontId="1"/>
  </si>
  <si>
    <t>戦略</t>
    <phoneticPr fontId="1"/>
  </si>
  <si>
    <t>指標及び目標</t>
    <phoneticPr fontId="1"/>
  </si>
  <si>
    <t>指標及び目標</t>
  </si>
  <si>
    <t>取り組みチェック</t>
    <rPh sb="0" eb="1">
      <t>ト</t>
    </rPh>
    <rPh sb="2" eb="3">
      <t>ク</t>
    </rPh>
    <phoneticPr fontId="1"/>
  </si>
  <si>
    <t>合計獲得点数→</t>
    <rPh sb="0" eb="6">
      <t>ゴウケイカクトクテンスウ</t>
    </rPh>
    <phoneticPr fontId="1"/>
  </si>
  <si>
    <t>小項目の転記用</t>
    <rPh sb="0" eb="3">
      <t>ショウコウモク</t>
    </rPh>
    <rPh sb="4" eb="6">
      <t>テンキ</t>
    </rPh>
    <rPh sb="6" eb="7">
      <t>ヨウ</t>
    </rPh>
    <phoneticPr fontId="1"/>
  </si>
  <si>
    <t>獲得点数（小計）</t>
    <rPh sb="0" eb="2">
      <t>カクトク</t>
    </rPh>
    <rPh sb="2" eb="4">
      <t>テンスウ</t>
    </rPh>
    <rPh sb="5" eb="7">
      <t>ショウケイ</t>
    </rPh>
    <phoneticPr fontId="1"/>
  </si>
  <si>
    <t>中項目ごとの配点（小計）</t>
    <rPh sb="0" eb="3">
      <t>チュウコウモク</t>
    </rPh>
    <rPh sb="6" eb="8">
      <t>ハイテン</t>
    </rPh>
    <phoneticPr fontId="1"/>
  </si>
  <si>
    <t>獲得点数（小々計）</t>
    <rPh sb="0" eb="4">
      <t>カクトクテンスウ</t>
    </rPh>
    <rPh sb="5" eb="8">
      <t>ショウショウケイ</t>
    </rPh>
    <phoneticPr fontId="1"/>
  </si>
  <si>
    <t>公開していない</t>
    <rPh sb="0" eb="2">
      <t>コウカイ</t>
    </rPh>
    <phoneticPr fontId="1"/>
  </si>
  <si>
    <t>行っていない</t>
    <phoneticPr fontId="1"/>
  </si>
  <si>
    <t>取組を行っていない。</t>
    <phoneticPr fontId="1"/>
  </si>
  <si>
    <t>　サ　いずれの取組も行っていない</t>
    <phoneticPr fontId="1"/>
  </si>
  <si>
    <t>配点</t>
    <rPh sb="0" eb="2">
      <t>ハイテン</t>
    </rPh>
    <phoneticPr fontId="1"/>
  </si>
  <si>
    <t>企業の意思決定において多様性を確保するため、女性や外国人を取締役に任命している</t>
    <phoneticPr fontId="1"/>
  </si>
  <si>
    <t>経営上の重要な意思決定に資するよう、社外取締役や経営コンサルタントなど外部の意見を取り入れている</t>
    <phoneticPr fontId="1"/>
  </si>
  <si>
    <t>コンプライアンスに関連する規則などを定め、従業員に対する勉強会を年に１回以上実施している</t>
    <phoneticPr fontId="1"/>
  </si>
  <si>
    <t>公益通報者保護法に従い、公益通報制度（内部通報制度）を整備している</t>
    <phoneticPr fontId="1"/>
  </si>
  <si>
    <t>コンプライアンスに資するよう、弁護士などから定期的に指導・助言を受けている</t>
    <phoneticPr fontId="1"/>
  </si>
  <si>
    <t>会社の経営体制及び各部署との関係が分かる組織図を作成している</t>
  </si>
  <si>
    <t>財務状況を公開している</t>
    <phoneticPr fontId="1"/>
  </si>
  <si>
    <t>取締役会の構成員数を公開している</t>
    <phoneticPr fontId="1"/>
  </si>
  <si>
    <t>女性管理職比率を公開している</t>
    <phoneticPr fontId="1"/>
  </si>
  <si>
    <t>株主の構成（会社の実質的所有関係）を公開している</t>
    <phoneticPr fontId="1"/>
  </si>
  <si>
    <t>具体的な環境や社会に対する取組（サステナビリティレポートなど）を公開している</t>
    <rPh sb="0" eb="3">
      <t>グタイテキ</t>
    </rPh>
    <phoneticPr fontId="1"/>
  </si>
  <si>
    <t>全従業員を対象に安全に関する勉強会を年１回以上実施している</t>
    <phoneticPr fontId="1"/>
  </si>
  <si>
    <t>職場の安全衛生管理上のリスクを定期的に評価し、改善策を講じている</t>
    <phoneticPr fontId="1"/>
  </si>
  <si>
    <t>労働災害発生度数率などの安全衛生管理に関する情報を公表している</t>
    <phoneticPr fontId="1"/>
  </si>
  <si>
    <t>個人情報や機密情報について適切な管理やセキュリティ対策のルールを定め、従業員に周知している</t>
    <phoneticPr fontId="1"/>
  </si>
  <si>
    <t>情報漏洩事故が発生した場合の具体的な対応策を定め、従業員に周知している</t>
    <phoneticPr fontId="1"/>
  </si>
  <si>
    <t>サイバー攻撃が発生した場合の対応手順を事前に策定し、従業員に周知している</t>
    <phoneticPr fontId="1"/>
  </si>
  <si>
    <t>従業員が年１回以上情報セキュリティチェックを行っている</t>
    <phoneticPr fontId="1"/>
  </si>
  <si>
    <t>情報セキュリティを所管する部署を設けている</t>
    <phoneticPr fontId="1"/>
  </si>
  <si>
    <t>事業承継を検討（承継スケジュールや手順を明確化）し、長期的な視点で準備を進めている</t>
    <phoneticPr fontId="1"/>
  </si>
  <si>
    <t>従業員、取引先、金融機関に事業承継の方針を伝え、不安を解消する取組を行っている</t>
  </si>
  <si>
    <t>経営スキルの習得や実務経験を積ませることで、後継者の育成を行っている</t>
  </si>
  <si>
    <t>財務状況を整理し、負債の見直しやキャッシュフローの改善を行うことで、承継後の経営負担を軽減している</t>
  </si>
  <si>
    <t>自社株の移転方法（贈与・売却）、相続税対策、持株分散防止策を実施している</t>
  </si>
  <si>
    <t>BCP（事業継続計画）に沿った訓練を年１回以上実施している</t>
  </si>
  <si>
    <t>中小企業等経営強化法に基づく事業継続力強化計画の認定を受けている</t>
  </si>
  <si>
    <t>透明性と正確性を確保するため、会計規定や財務規則を定めている</t>
  </si>
  <si>
    <t>不正防止に関わる倫理規定等を定め、従業員に遵守を求めている</t>
  </si>
  <si>
    <t>環境への負荷や従業員の労務環境、コンプライアンス（法令遵守）など環境や社会への影響を考慮している</t>
  </si>
  <si>
    <t>環境や社会への影響について、取引先（サプライヤー）から何らかの情報を得ている</t>
  </si>
  <si>
    <t>環境や社会への影響について、客観的な判断基準を設けている</t>
  </si>
  <si>
    <t>従業員にデジタル化に向けた計画や手順を示している</t>
  </si>
  <si>
    <t>部門を超えたデジタル化のための体制やプロジェクトを構築している</t>
  </si>
  <si>
    <t>定量的な目標を設定し、独自に生産性向上への寄与度などの評価を行っている</t>
  </si>
  <si>
    <t>新入社員に対する研修及び育成体制を設けている</t>
  </si>
  <si>
    <t>メンター制度やブラザーシスター制度など会社全体で従業員をサポートする制度がある</t>
    <phoneticPr fontId="1"/>
  </si>
  <si>
    <t>キャリアアップやキャリア転換のための研修（非管理職向けの管理職研修など）を実施している</t>
    <phoneticPr fontId="1"/>
  </si>
  <si>
    <t>キャリアに特化しないライフスキル研修（金融リテラシー、外国語など）を実施している</t>
  </si>
  <si>
    <t>希望に応じた部署転換制度を設けている</t>
  </si>
  <si>
    <t>中期（３～５年の期間）の経営計画を策定し、社内で共有、または公表されている</t>
  </si>
  <si>
    <t>事業転換や経営の多角化、設備投資、新規出店や商圏拡大などを経営計画等で明文化し、実施している</t>
  </si>
  <si>
    <t>「経営革新計画承認制度」による承認を受けている</t>
  </si>
  <si>
    <t>従業員一人当たりの売上高・利益が前年比プラスである</t>
  </si>
  <si>
    <t>ROE（自己資本利益率）= 当期純利益 ÷ 自己資本 × 100　が8％以上である</t>
  </si>
  <si>
    <t>人種や信条、性別等を理由として採用や給与などの待遇、研修機会で差を設けていない</t>
  </si>
  <si>
    <t>時間単位の有給休暇制度を導入している</t>
    <rPh sb="12" eb="14">
      <t>ドウニュウ</t>
    </rPh>
    <phoneticPr fontId="1"/>
  </si>
  <si>
    <t>テレワーク制度を導入している</t>
    <phoneticPr fontId="1"/>
  </si>
  <si>
    <t>副業、兼業制度を導入している</t>
    <phoneticPr fontId="1"/>
  </si>
  <si>
    <t>選択的週休三日制度を導入している</t>
    <phoneticPr fontId="1"/>
  </si>
  <si>
    <t>妻の出産時や学校行事参加のための特別休暇などの休暇制度を導入している</t>
    <phoneticPr fontId="1"/>
  </si>
  <si>
    <t>出産退職者、介護離職者等の復職・再雇用制度を導入している</t>
    <phoneticPr fontId="1"/>
  </si>
  <si>
    <t>「３歳未満の子、１日６時間」の水準を上回る育児のための短時間勤務制度を導入している</t>
    <phoneticPr fontId="1"/>
  </si>
  <si>
    <t>「通算93日、３回まで分割可」の水準を上回る介護休業制度を導入している</t>
    <phoneticPr fontId="1"/>
  </si>
  <si>
    <t>従業員が職場環境改善の意見や提案を経営層に伝達する機会がある</t>
  </si>
  <si>
    <t>多様な人材が働きやすい職場となるため、設備面で具体的な対応を行っている</t>
  </si>
  <si>
    <t>多様な人材が働きやすい職場となるために行っている具体的な取組を公表している</t>
  </si>
  <si>
    <t>法令で定められている法定雇用率を満たしている</t>
  </si>
  <si>
    <t>障害の有無による待遇やキャリア開発において、不利益な取扱いを行っていない</t>
  </si>
  <si>
    <t>点字や手話など、障害のある従業員との円滑なコミュニケーションができる環境が整っている</t>
  </si>
  <si>
    <t>障害者を対象とした研修プログラムを設けている</t>
  </si>
  <si>
    <t>障害者の雇用状況について、対外的に公表している</t>
  </si>
  <si>
    <t>障害者雇用に関する優良な中小事業主に対する「もにす認定」（厚生労働省）の認定を受けている</t>
  </si>
  <si>
    <t>「職場定着協力事業所」（埼玉労働局）の認証を受けている</t>
  </si>
  <si>
    <t>「埼玉県障害者雇用優良事業者認証」の認証を受けている</t>
  </si>
  <si>
    <t>高齢者であることによる待遇面やキャリア開発における不利益な取扱いを行っていない</t>
  </si>
  <si>
    <t>高齢者を対象とした研修プログラムを設けている</t>
  </si>
  <si>
    <t>65歳を超えても定年廃止または定年延長などにより、年齢に関わらず働くことができる制度を設けている</t>
  </si>
  <si>
    <t>短時間勤務等の高齢者が働きやすい制度を設けている</t>
    <phoneticPr fontId="1"/>
  </si>
  <si>
    <t>高齢者が働きやすい職場環境整備のための取組を行っている</t>
  </si>
  <si>
    <t>高齢者の雇用状況について、対外的に公表している</t>
  </si>
  <si>
    <t>安全衛生管理の対策を行っている</t>
    <phoneticPr fontId="1"/>
  </si>
  <si>
    <t>情報セキュリティ対策を実施している</t>
    <phoneticPr fontId="1"/>
  </si>
  <si>
    <t>事業継続に関する取組を行っている</t>
    <phoneticPr fontId="1"/>
  </si>
  <si>
    <t>中長期的な発展のための取組を行っている</t>
    <phoneticPr fontId="1"/>
  </si>
  <si>
    <t>障害者が働きやすい職場環境整備のための取組を行っている</t>
    <phoneticPr fontId="1"/>
  </si>
  <si>
    <t>男女間賃金格差はほとんどなく、維持に努めている</t>
    <rPh sb="15" eb="17">
      <t>イジ</t>
    </rPh>
    <rPh sb="18" eb="19">
      <t>ツト</t>
    </rPh>
    <phoneticPr fontId="1"/>
  </si>
  <si>
    <t>男女間賃金格差を把握しており、是正のための有効な対策を講じている</t>
    <phoneticPr fontId="1"/>
  </si>
  <si>
    <t>男女間賃金格差を把握しているが、特段是正のための有効な手段を講じていない</t>
    <phoneticPr fontId="1"/>
  </si>
  <si>
    <t>人権ポリシーや人権尊重に関する方針を定めている</t>
  </si>
  <si>
    <t>全従業員を対象に人権ポリシーや人権尊重に関する勉強会を年1回以上実施している</t>
  </si>
  <si>
    <t>人権ポリシーや人権尊重などに関する方針を定めるとともに、具体的な取組を行っている</t>
  </si>
  <si>
    <t>人権ポリシーや人権尊重などに関する方針を定め、対外的に公表するとともに、具体的な取組を行っている</t>
  </si>
  <si>
    <t>性の多様性に配慮した取組を進める企業として、「埼玉県アライチャレンジ企業登録制度」に登録している</t>
  </si>
  <si>
    <t>強制労働禁止などの人権への配慮を考慮した上で取引先の選定・継続を判断している</t>
  </si>
  <si>
    <t>人権への配慮に関して、客観的な判断基準はないが、取引先から何らかの情報を得た上で選定・継続を判断している</t>
  </si>
  <si>
    <t>人権への配慮に関して、客観的な判断基準を設け、これに則り選定・継続を判断している</t>
  </si>
  <si>
    <t>人権への配慮に関して、客観的な判断基準を設け、公表し、これに則り選定・継続を判断している</t>
  </si>
  <si>
    <t>各種ハラスメント防止の取組を行っている</t>
  </si>
  <si>
    <t>従業員の労働時間について目標や指標を設定し、具体的な対策を講じている</t>
    <phoneticPr fontId="1"/>
  </si>
  <si>
    <t>健康診断の受診率について目標や指標を設定し、具体的な対策を講じている</t>
    <phoneticPr fontId="1"/>
  </si>
  <si>
    <t>従業員間で、基本給や賞与、研修受講機会などあらゆる待遇について、不合理な待遇差を設けていない</t>
  </si>
  <si>
    <t>職責や職務内容に応じた給与規定を定めている</t>
  </si>
  <si>
    <t>男女賃金格差を公表している</t>
  </si>
  <si>
    <t>インターンシップまたは職場体験のための体制を整備している</t>
  </si>
  <si>
    <t>インターン生に業績評価などのフィードバックを行っている</t>
  </si>
  <si>
    <t>過去2年間で、インターン生を正社員として採用した実績がある</t>
  </si>
  <si>
    <t>女性活躍推進企業として「えるぼし認定」（厚生労働省）の認定を受けている</t>
    <phoneticPr fontId="1"/>
  </si>
  <si>
    <t>子育てサポート企業として「トライくるみん」（厚生労働省）の認定を受けている</t>
    <phoneticPr fontId="1"/>
  </si>
  <si>
    <t>子育てサポート企業として「くるみん」（厚生労働省）の認定を受けている</t>
    <phoneticPr fontId="1"/>
  </si>
  <si>
    <t>子育てサポート企業として「プラチナくるみん」（厚生労働省）の認定を受けている</t>
    <phoneticPr fontId="1"/>
  </si>
  <si>
    <t>「埼玉県多様な働き方実践企業認定制度」の多様な働き方実践企業の認定を受けている</t>
    <phoneticPr fontId="1"/>
  </si>
  <si>
    <t>「埼玉県多様な働き方実践企業認定制度」の多様な働き方実践企業　プライム企業の認定を受けている</t>
    <phoneticPr fontId="1"/>
  </si>
  <si>
    <t>従業員を対象とした表彰制度を設けている</t>
  </si>
  <si>
    <t>永年勤続などに対する特別休暇取得制度を設けている</t>
  </si>
  <si>
    <t>奨学金の返済支援の制度を設けている</t>
  </si>
  <si>
    <t>業種平均を上回る賃金の引き上げやボーナスの支給等を行っている</t>
  </si>
  <si>
    <t>エンゲージメント向上の取組を行っている</t>
  </si>
  <si>
    <t>従業員の直近３年間程度の離職率を算出している</t>
  </si>
  <si>
    <t>従業員の離職原因について、把握し、分析している</t>
  </si>
  <si>
    <t>定期的（年 1 回以上）に従業員満足度調査（ES調査）等を実施している</t>
  </si>
  <si>
    <t>特定保健指導を実施している</t>
  </si>
  <si>
    <t>「埼玉県健康経営実践事業所」の認定を受けている</t>
  </si>
  <si>
    <t>業務災害の発生件数を把握していない</t>
    <rPh sb="0" eb="2">
      <t>ギョウム</t>
    </rPh>
    <rPh sb="2" eb="4">
      <t>サイガイ</t>
    </rPh>
    <rPh sb="5" eb="7">
      <t>ハッセイ</t>
    </rPh>
    <rPh sb="7" eb="9">
      <t>ケンスウ</t>
    </rPh>
    <rPh sb="10" eb="12">
      <t>ハアク</t>
    </rPh>
    <phoneticPr fontId="1"/>
  </si>
  <si>
    <t>ステークホルダーエンゲージメントに関する方針を明文化している</t>
  </si>
  <si>
    <t>口コミサイトやサービスの認証等自社以外の仕組みを活用することで、価値や品質の見える化に取り組んでいる</t>
  </si>
  <si>
    <t>ステークホルダーのテストやフィードバックを製品やサービスの設計に反映させるための仕組みがある</t>
  </si>
  <si>
    <t>品質・安全性管理メカニズムを設定している</t>
  </si>
  <si>
    <t>第三者による品質・安全性認証または認定を受けている</t>
  </si>
  <si>
    <t>環境方針等を明文化して定めている</t>
  </si>
  <si>
    <t>環境方針等を従業員に共有するとともに、関係者が閲覧可能な状態としている</t>
  </si>
  <si>
    <t>環境方針等を自社ホームページ等で対外的に公表している</t>
  </si>
  <si>
    <t>環境方針等を対外的に公表するとともに従業員に浸透するための対策を講じている</t>
  </si>
  <si>
    <t>エネルギー使用量削減のため、自社の取組計画及び相応の目標を設定し、実行している</t>
  </si>
  <si>
    <t>エネルギー使用量削減のため、自社の取組計画及び相応の目標を設定し、実行し、かつその目標を公表している</t>
    <phoneticPr fontId="1"/>
  </si>
  <si>
    <t>再生可能エネルギーの使用割合について相応の目標を設定し、実行している</t>
  </si>
  <si>
    <t>再生可能エネルギーの使用割合について相応の目標を設定し、実行し、かつその目標を公表している</t>
    <phoneticPr fontId="1"/>
  </si>
  <si>
    <t>店舗や事務所等の木造化・木質化、あるいは木材の備品購入等において、埼玉県産木材を利用している</t>
  </si>
  <si>
    <t>廃棄物を適切に分別し、リサイクル可能な資源を再利用している（リサイクルの推進）</t>
  </si>
  <si>
    <t>サーキュラーエコノミーの重要性を広め、個人や企業の意識を高める取組を行っている（教育と啓発活動）</t>
  </si>
  <si>
    <t>製品の全ライフサイクルを通じて環境負荷を最小限に抑えている（製品のライフサイクル管理）</t>
  </si>
  <si>
    <t>物品やサービスを共有することで、資源の効率的な利用を促進している（シェアリングエコノミーの活用）</t>
  </si>
  <si>
    <t>生産過程や消費において廃棄物を最小限に抑える工夫をしている（廃棄物の削減）</t>
  </si>
  <si>
    <t>使用済み製品を修理・再利用し、新たな製品の購入を減らしている（リユースの促進）</t>
  </si>
  <si>
    <t>製品を長持ちさせ、修理やリサイクルがしやすい設計としている（製品の設計改善）</t>
  </si>
  <si>
    <t>再生可能な生物資源を利用して、化石燃料の使用を減らしている（バイオマスの利用）</t>
  </si>
  <si>
    <t>廃棄物の排出量を定期的に記録している</t>
  </si>
  <si>
    <t>廃棄物の排出量を定期的に記録し、廃棄物ゼロの目標を設定している</t>
  </si>
  <si>
    <t>有害廃棄物の排出量を定期的に記録している</t>
  </si>
  <si>
    <t>有害廃棄物削減のための具体的な取組を行っている</t>
  </si>
  <si>
    <t>有害廃棄物削減のための具体的な取組を従業員に浸透するための対策を講じている</t>
  </si>
  <si>
    <t>廃棄物の排出量の削減について相応の目標を設定し、実行している</t>
  </si>
  <si>
    <t>廃棄物の排出量の削減について相応の目標を設定し、実行し、かつその目標を公表している</t>
    <phoneticPr fontId="1"/>
  </si>
  <si>
    <t>水資源の保全や有効活用を行っている</t>
  </si>
  <si>
    <t>少量灌漑、雨水を利用している</t>
  </si>
  <si>
    <t>水資源の効率的な利用に向けた取組を行っている</t>
  </si>
  <si>
    <t>水使用量について相応の削減目標を設定し、実行している</t>
  </si>
  <si>
    <t>水使用量について相応の削減目標を設定し、実行し、かつその目標を公表している</t>
    <phoneticPr fontId="1"/>
  </si>
  <si>
    <t>項目</t>
    <phoneticPr fontId="1"/>
  </si>
  <si>
    <t>総合評価</t>
    <phoneticPr fontId="1"/>
  </si>
  <si>
    <t>配点合計</t>
    <rPh sb="0" eb="2">
      <t>ハイテン</t>
    </rPh>
    <rPh sb="2" eb="4">
      <t>ゴウケイ</t>
    </rPh>
    <phoneticPr fontId="1"/>
  </si>
  <si>
    <t>グラフ用</t>
    <rPh sb="3" eb="4">
      <t>ヨウ</t>
    </rPh>
    <phoneticPr fontId="1"/>
  </si>
  <si>
    <t>取得率</t>
    <rPh sb="0" eb="3">
      <t>シュトクリツ</t>
    </rPh>
    <phoneticPr fontId="1"/>
  </si>
  <si>
    <t>不足分</t>
    <rPh sb="0" eb="2">
      <t>フソク</t>
    </rPh>
    <rPh sb="2" eb="3">
      <t>ブン</t>
    </rPh>
    <phoneticPr fontId="1"/>
  </si>
  <si>
    <t>①自社の取り組み内容について、該当項目をチェックしてください。</t>
    <phoneticPr fontId="1"/>
  </si>
  <si>
    <t>項目</t>
    <rPh sb="0" eb="2">
      <t>コウモク</t>
    </rPh>
    <phoneticPr fontId="1"/>
  </si>
  <si>
    <t>職場における
安全衛生管理の推進</t>
    <phoneticPr fontId="1"/>
  </si>
  <si>
    <t>平時の事業継続
に関する取組</t>
    <rPh sb="0" eb="2">
      <t>ヘイジ</t>
    </rPh>
    <phoneticPr fontId="1"/>
  </si>
  <si>
    <t>非常時の事業継続
に関する取組</t>
    <rPh sb="0" eb="3">
      <t>ヒジョウジ</t>
    </rPh>
    <phoneticPr fontId="1"/>
  </si>
  <si>
    <t>公正な経済取引
（不正防止）</t>
    <phoneticPr fontId="1"/>
  </si>
  <si>
    <t>バリューチェーン全体で
社会的責任を果たす取組</t>
    <phoneticPr fontId="1"/>
  </si>
  <si>
    <t>多様な人材の
活躍支援</t>
    <phoneticPr fontId="1"/>
  </si>
  <si>
    <t>従業員の人権配慮
（人権デューデリジェンス）</t>
    <rPh sb="0" eb="3">
      <t>ジュウギョウイン</t>
    </rPh>
    <phoneticPr fontId="1"/>
  </si>
  <si>
    <t>製品・サービスの
品質と安全性</t>
    <phoneticPr fontId="1"/>
  </si>
  <si>
    <t>環境負荷低減
マネジメント</t>
    <phoneticPr fontId="1"/>
  </si>
  <si>
    <t>自然環境との調和
（生物多様性保全）</t>
    <phoneticPr fontId="1"/>
  </si>
  <si>
    <t>ガバナンス（企業統治）
体制</t>
    <phoneticPr fontId="1"/>
  </si>
  <si>
    <t>複数回答</t>
  </si>
  <si>
    <t>複数回答</t>
    <phoneticPr fontId="1"/>
  </si>
  <si>
    <t>単回答</t>
  </si>
  <si>
    <t>単回答</t>
    <phoneticPr fontId="1"/>
  </si>
  <si>
    <t>●不法行為や不祥事を未然に防ぐため、次の取組を通じてガバナンス（企業統治）を強化している。</t>
    <phoneticPr fontId="1"/>
  </si>
  <si>
    <t>●事業を継続させるため、次の対策を講じている。</t>
  </si>
  <si>
    <t>●働き方に対する従業員の多様なニーズに応えるため、次の制度を導入している。</t>
    <rPh sb="27" eb="29">
      <t>セイド</t>
    </rPh>
    <rPh sb="30" eb="32">
      <t>ドウニュウ</t>
    </rPh>
    <phoneticPr fontId="1"/>
  </si>
  <si>
    <t>●持続可能な経営を実現するため、次の取組を通じてコンプライアンス（法令遵守）を強化している。</t>
    <rPh sb="21" eb="22">
      <t>ツウ</t>
    </rPh>
    <rPh sb="39" eb="41">
      <t>キョウカ</t>
    </rPh>
    <phoneticPr fontId="1"/>
  </si>
  <si>
    <t>●企業経営の透明性、公平性を確保するため、次の企業情報を公開している。</t>
    <rPh sb="23" eb="27">
      <t>キギョウジョウホウ</t>
    </rPh>
    <rPh sb="28" eb="30">
      <t>コウカイ</t>
    </rPh>
    <phoneticPr fontId="1"/>
  </si>
  <si>
    <t>●職場における労働災害防止のため、次の安全衛生管理の取組を行っている。</t>
  </si>
  <si>
    <t>●個人情報や機密情報の漏洩防止、悪意ある攻撃から情報資産を守るため、次の情報セキュリティ対策を行っている。</t>
  </si>
  <si>
    <t>●事業を継続させるため、事故・災害、感染症のまん延、サイバーセキュリティ等の脅威への対応として、次の対策を講じている。</t>
  </si>
  <si>
    <t>●公正な経済取引（贈収賄、汚職等の不正防止）実現のため、次の取組を行っている。</t>
  </si>
  <si>
    <t>●企業が将来に渡って持続可能な成長を成し遂げるため、次の取組を行っている。</t>
  </si>
  <si>
    <t>●男女間賃金格差は次のとおりである。</t>
    <rPh sb="9" eb="10">
      <t>ツギ</t>
    </rPh>
    <phoneticPr fontId="1"/>
  </si>
  <si>
    <t>●性の多様性に配慮した取組を進める企業として、「埼玉県アライチャレンジ企業登録制度」に登録している。</t>
  </si>
  <si>
    <t>●自社だけでなく、バリューチェーン全体で人権尊重の意識を共有するため、取引先（サプライヤー）に対して次の取組を行っている。</t>
    <rPh sb="1" eb="3">
      <t>ジシャ</t>
    </rPh>
    <rPh sb="20" eb="22">
      <t>ジンケン</t>
    </rPh>
    <rPh sb="22" eb="24">
      <t>ソンチョウ</t>
    </rPh>
    <rPh sb="25" eb="27">
      <t>イシキ</t>
    </rPh>
    <rPh sb="28" eb="30">
      <t>キョウユウ</t>
    </rPh>
    <phoneticPr fontId="1"/>
  </si>
  <si>
    <t>●各種ハラスメント（パワハラ、セクハラ、マタハラ、カスハラ等）防止のため、次の取組を行っている。</t>
  </si>
  <si>
    <t>●次の項目について目標や指標を設定し、具体的な対策を講じている。</t>
    <rPh sb="12" eb="14">
      <t>シヒョウ</t>
    </rPh>
    <phoneticPr fontId="1"/>
  </si>
  <si>
    <t>●従業員の企業へのエンゲージメント向上による離職防止のため、次の取組を行っている。</t>
    <rPh sb="32" eb="34">
      <t>トリクミ</t>
    </rPh>
    <phoneticPr fontId="1"/>
  </si>
  <si>
    <t>●年間の１人当たり月平均残業時間が別に示す業種別平均と比較して次のとおりである。なお、業種別平均がない場合は、全産業の平均と比較する。</t>
  </si>
  <si>
    <t>●従業員の健康課題の把握と必要な対策を検討するため、次の取組を行っている。</t>
  </si>
  <si>
    <t>●エネルギー使用量削減のため、自社の取組計画及び相応の目標を設定し、実行している。</t>
  </si>
  <si>
    <t>●再生可能エネルギーの使用割合について相応の目標を設定し、実行している。</t>
  </si>
  <si>
    <t>●事業活動によって、周辺地域の野生生物や生態系の破壊、天然資源の枯渇といった環境負荷の軽減のため、次の取組を行っている。</t>
    <rPh sb="1" eb="5">
      <t>ジギョウカツドウ</t>
    </rPh>
    <rPh sb="10" eb="12">
      <t>シュウヘン</t>
    </rPh>
    <rPh sb="12" eb="14">
      <t>チイキ</t>
    </rPh>
    <rPh sb="15" eb="19">
      <t>ヤセイセイブツ</t>
    </rPh>
    <rPh sb="20" eb="23">
      <t>セイタイケイ</t>
    </rPh>
    <rPh sb="24" eb="26">
      <t>ハカイ</t>
    </rPh>
    <rPh sb="27" eb="31">
      <t>テンネンシゲン</t>
    </rPh>
    <rPh sb="32" eb="34">
      <t>コカツ</t>
    </rPh>
    <rPh sb="38" eb="40">
      <t>カンキョウ</t>
    </rPh>
    <rPh sb="40" eb="42">
      <t>フカ</t>
    </rPh>
    <rPh sb="43" eb="45">
      <t>ケイゲン</t>
    </rPh>
    <rPh sb="49" eb="50">
      <t>ツギ</t>
    </rPh>
    <rPh sb="51" eb="53">
      <t>トリクミ</t>
    </rPh>
    <rPh sb="54" eb="55">
      <t>オコナ</t>
    </rPh>
    <phoneticPr fontId="1"/>
  </si>
  <si>
    <t>●豊かな自然環境を保全することで、野生生物の保護や生態系の維持、安全な水利用に貢献することから、事業活動において次の取組を行っている。</t>
  </si>
  <si>
    <t>●自社の事業活動で発生する廃棄物の排出について、次の取組を行っている。</t>
    <rPh sb="17" eb="19">
      <t>ハイシュツ</t>
    </rPh>
    <phoneticPr fontId="1"/>
  </si>
  <si>
    <t>●廃棄物の排出量の削減について相応の目標を設定し、実行している。</t>
    <rPh sb="5" eb="7">
      <t>ハイシュツ</t>
    </rPh>
    <rPh sb="7" eb="8">
      <t>リョウ</t>
    </rPh>
    <phoneticPr fontId="1"/>
  </si>
  <si>
    <t>●水資源の効率的な利用のため、事業所または工場において、次の取組を行っている。</t>
  </si>
  <si>
    <t>●水使用量について相応の削減目標を設定し、実行している。</t>
  </si>
  <si>
    <t>ア　会社の経営体制及び各部署との関係が分かる組織図を作成している</t>
    <rPh sb="2" eb="4">
      <t>カイシャ</t>
    </rPh>
    <rPh sb="5" eb="9">
      <t>ケイエイタイセイ</t>
    </rPh>
    <rPh sb="9" eb="10">
      <t>オヨ</t>
    </rPh>
    <rPh sb="11" eb="14">
      <t>カクブショ</t>
    </rPh>
    <rPh sb="16" eb="18">
      <t>カンケイ</t>
    </rPh>
    <rPh sb="19" eb="20">
      <t>ワ</t>
    </rPh>
    <rPh sb="22" eb="25">
      <t>ソシキズ</t>
    </rPh>
    <rPh sb="26" eb="28">
      <t>サクセイ</t>
    </rPh>
    <phoneticPr fontId="1"/>
  </si>
  <si>
    <t>イ　企業の意思決定において多様性を確保するため、女性や外国人を取締役に任命している</t>
    <phoneticPr fontId="1"/>
  </si>
  <si>
    <t>ウ　経営上の重要な意思決定に資するよう、社外取締役や経営コンサルタントなど外部の意見を取り入れている</t>
    <rPh sb="20" eb="22">
      <t>シャガイ</t>
    </rPh>
    <rPh sb="22" eb="25">
      <t>トリシマリヤク</t>
    </rPh>
    <rPh sb="26" eb="28">
      <t>ケイエイ</t>
    </rPh>
    <rPh sb="37" eb="39">
      <t>ガイブ</t>
    </rPh>
    <phoneticPr fontId="1"/>
  </si>
  <si>
    <t>エ　行っていない</t>
  </si>
  <si>
    <t>エ　行っていない</t>
    <phoneticPr fontId="1"/>
  </si>
  <si>
    <t>イ　公益通報者保護法に従い、公益通報制度（内部通報制度）を整備している</t>
    <phoneticPr fontId="1"/>
  </si>
  <si>
    <t>ウ　コンプライアンスに資するよう、弁護士などから定期的に指導・助言を受けている</t>
    <rPh sb="11" eb="12">
      <t>シ</t>
    </rPh>
    <rPh sb="17" eb="20">
      <t>ベンゴシ</t>
    </rPh>
    <phoneticPr fontId="1"/>
  </si>
  <si>
    <t>オ　行っていない</t>
  </si>
  <si>
    <t>オ　行っていない</t>
    <phoneticPr fontId="1"/>
  </si>
  <si>
    <t>イ　取締役会の構成員数</t>
    <phoneticPr fontId="1"/>
  </si>
  <si>
    <t>ウ　女性管理職比率</t>
    <phoneticPr fontId="1"/>
  </si>
  <si>
    <t>エ　株主の構成（会社の実質的所有関係）</t>
    <phoneticPr fontId="1"/>
  </si>
  <si>
    <t>カ　公開していない</t>
    <rPh sb="2" eb="4">
      <t>コウカイ</t>
    </rPh>
    <phoneticPr fontId="1"/>
  </si>
  <si>
    <t>イ　全従業員を対象に安全に関する勉強会を年１回以上実施している</t>
  </si>
  <si>
    <t>イ　情報漏洩事故が発生した場合の具体的な対応策を定め、従業員に周知している</t>
  </si>
  <si>
    <t>イ　不正防止に関わる倫理規定等を定め、従業員に遵守を求めている</t>
    <rPh sb="2" eb="6">
      <t>フセイボウシ</t>
    </rPh>
    <rPh sb="7" eb="8">
      <t>カカ</t>
    </rPh>
    <rPh sb="19" eb="22">
      <t>ジュウギョウイン</t>
    </rPh>
    <phoneticPr fontId="1"/>
  </si>
  <si>
    <t>イ　環境や社会への影響について、取引先（サプライヤー）から何らかの情報を得ている</t>
  </si>
  <si>
    <t>イ　メンター制度やブラザーシスター制度など会社全体で従業員をサポートする制度がある</t>
  </si>
  <si>
    <t>イ　事業転換や経営の多角化、設備投資、新規出店や商圏拡大などを経営計画等で明文化し、実施している</t>
  </si>
  <si>
    <t>イ　テレワーク制度</t>
  </si>
  <si>
    <t>イ　従業員が職場環境改善の意見や提案を経営層に伝達する機会がある</t>
    <rPh sb="27" eb="29">
      <t>キカイ</t>
    </rPh>
    <phoneticPr fontId="1"/>
  </si>
  <si>
    <t>イ　障害の有無による待遇やキャリア開発において、不利益な取扱いを行っていない</t>
  </si>
  <si>
    <t>イ　高齢者を対象とした研修プログラムを設けている</t>
    <rPh sb="19" eb="20">
      <t>モウ</t>
    </rPh>
    <phoneticPr fontId="1"/>
  </si>
  <si>
    <t>イ　上回っていない</t>
    <rPh sb="2" eb="4">
      <t>ウワマワ</t>
    </rPh>
    <phoneticPr fontId="1"/>
  </si>
  <si>
    <t>イ　上回っていない。</t>
    <rPh sb="2" eb="4">
      <t>ウワマワ</t>
    </rPh>
    <phoneticPr fontId="1"/>
  </si>
  <si>
    <t>イ　把握しており、是正のための有効な対策を講じている</t>
  </si>
  <si>
    <t>イ　全従業員を対象に人権ポリシーや人権尊重に関する勉強会を年1回以上実施している</t>
  </si>
  <si>
    <t>イ　登録していない</t>
    <rPh sb="2" eb="4">
      <t>トウロク</t>
    </rPh>
    <phoneticPr fontId="1"/>
  </si>
  <si>
    <t>イ　人権への配慮に関して、客観的な判断基準はないが、取引先から何らかの情報を得た上で選定・継続を判断している</t>
    <rPh sb="9" eb="10">
      <t>カン</t>
    </rPh>
    <phoneticPr fontId="1"/>
  </si>
  <si>
    <t>イ　従業員を対象に年１回以上勉強会を行っている</t>
  </si>
  <si>
    <t>イ　健康診断の受診率</t>
  </si>
  <si>
    <t>イ　職責や職務内容に応じた給与規定を定めている</t>
  </si>
  <si>
    <t>イ　子育てサポート企業として「くるみん認定」（厚生労働省）</t>
  </si>
  <si>
    <t>イ　永年勤続などに対する特別休暇取得制度を設けている</t>
  </si>
  <si>
    <t>イ　下回っていない</t>
    <rPh sb="2" eb="4">
      <t>シタマワ</t>
    </rPh>
    <phoneticPr fontId="1"/>
  </si>
  <si>
    <t>イ　上回っている</t>
  </si>
  <si>
    <t>イ　口コミサイトやサービスの認証等自社以外の仕組みを活用することで、価値や品質の見える化に取り組んでいる</t>
  </si>
  <si>
    <t>イ　実行し、かつその指標及び目標を公表している</t>
  </si>
  <si>
    <t>イ　環境方針等を従業員に共有するとともに、関係者が閲覧可能な状態としている</t>
  </si>
  <si>
    <t>イ　自然環境との調和（生物多様性）</t>
  </si>
  <si>
    <t>イ　取組が、短期（概ね1～2年）、中長期（概ね3～10年）でどの程度削減に貢献するのか対外的に公表している</t>
  </si>
  <si>
    <t>イ　実行し、かつその目標を公表している</t>
  </si>
  <si>
    <t>イ　グリーンオフィスの導入（オフィス内の緑化、観葉植物の設置、環境に優しい製品やサービスの利用、ペーパーレス化の推進）</t>
  </si>
  <si>
    <t>イ　サーキュラーエコノミーの重要性を広め、個人や企業の意識を高める取組を行っている（教育と啓発活動）</t>
  </si>
  <si>
    <t>イ　有害廃棄物削減のための具体的な取組を行っている</t>
  </si>
  <si>
    <t>イ　少量灌漑、雨水を利用している</t>
  </si>
  <si>
    <t>ウ　サイバー攻撃が発生した場合の対応手順を事前に策定し、従業員に周知している</t>
  </si>
  <si>
    <t>ウ　BCP（事業継続計画）に沿った訓練を年１回以上実施している</t>
  </si>
  <si>
    <t>ウ　環境や社会への影響について、客観的な判断基準を設けている</t>
    <rPh sb="16" eb="18">
      <t>キャッカン</t>
    </rPh>
    <phoneticPr fontId="1"/>
  </si>
  <si>
    <t>ウ　従業員にデジタル化に向けた計画や手順を示している</t>
    <rPh sb="2" eb="5">
      <t>ジュウギョウイン</t>
    </rPh>
    <phoneticPr fontId="1"/>
  </si>
  <si>
    <t>ウ　出産退職者、介護離職者等の復職・再雇用制度</t>
  </si>
  <si>
    <t>ウ　多様な人材が働きやすい職場となるため、設備面で具体的な対応を行っている</t>
  </si>
  <si>
    <t>ウ　点字や手話など、障害のある従業員との円滑なコミュニケーションができる環境が整っている</t>
  </si>
  <si>
    <t>ウ　65歳を超えても定年廃止または定年延長などにより、年齢に関わらず働くことができる制度を設けている</t>
  </si>
  <si>
    <t>ウ　把握しているが、特段是正のための有効な手段を講じていない</t>
  </si>
  <si>
    <t>ウ　人権ポリシーや人権尊重などに関する方針を定めるとともに、具体的な取組を行っている</t>
  </si>
  <si>
    <t>ウ　人権への配慮に関して、客観的な判断基準を設け、これに則り選定・継続を判断している</t>
  </si>
  <si>
    <t>ウ　社内（外部委託を含む）に相談体制を整備している</t>
    <rPh sb="5" eb="9">
      <t>ガイブイタク</t>
    </rPh>
    <rPh sb="10" eb="11">
      <t>フク</t>
    </rPh>
    <phoneticPr fontId="1"/>
  </si>
  <si>
    <t>ウ　「埼玉県多様な働き方実践企業認定制度」</t>
  </si>
  <si>
    <t>ウ　奨学金の返済支援の制度を設けている</t>
  </si>
  <si>
    <t>ウ　従業員の直近３年間程度の離職率を算出している</t>
  </si>
  <si>
    <t>ウ　上回っていない</t>
    <rPh sb="2" eb="4">
      <t>ウワマワ</t>
    </rPh>
    <phoneticPr fontId="1"/>
  </si>
  <si>
    <t>ウ　業務災害はない</t>
    <rPh sb="2" eb="6">
      <t>ギョウムサイガイ</t>
    </rPh>
    <phoneticPr fontId="1"/>
  </si>
  <si>
    <t>ウ　第三者による品質・安全性認証または認定を受けている</t>
  </si>
  <si>
    <t>ウ　実行していない</t>
  </si>
  <si>
    <t>ウ　環境方針等を自社ホームページ等で対外的に公表している</t>
  </si>
  <si>
    <t>ウ　定量的な目標を設定し、独自に評価を行っている</t>
  </si>
  <si>
    <t>ウ　廃棄物及び危険物管理</t>
  </si>
  <si>
    <t>ウ　取組方針等を明文化し、従業員等に共有し、浸透に努めている</t>
  </si>
  <si>
    <t>ウ　汚染物質等の排出量を定期的に記録し、具体的な取組を従業員に浸透するための対策を講じている</t>
  </si>
  <si>
    <t>ウ　地域社会との協働（地元の環境保護活動への参加や支援、地域の生態系保全プロジェクトへの協力、環境教育イベントの開催や参加）</t>
  </si>
  <si>
    <t>ウ　製品の全ライフサイクルを通じて環境負荷を最小限に抑えている（製品のライフサイクル管理）</t>
  </si>
  <si>
    <t>ウ　廃棄物の排出量を定期的に記録し、廃棄物ゼロの目標を設定している</t>
    <rPh sb="6" eb="8">
      <t>ハイシュツ</t>
    </rPh>
    <phoneticPr fontId="1"/>
  </si>
  <si>
    <t>ア　個人情報や機密情報について適切な管理やセキュリティ対策のルールを定め、従業員に周知している</t>
    <rPh sb="34" eb="35">
      <t>サダ</t>
    </rPh>
    <rPh sb="37" eb="40">
      <t>ジュウギョウイン</t>
    </rPh>
    <rPh sb="41" eb="43">
      <t>シュウチ</t>
    </rPh>
    <phoneticPr fontId="1"/>
  </si>
  <si>
    <t>ア　透明性と正確性を確保するため、会計規定や財務規則を定めている</t>
  </si>
  <si>
    <t>ア　環境への負荷や従業員の労務環境、コンプライアンス（法令遵守）など環境や社会への影響を考慮している</t>
  </si>
  <si>
    <t>ア　社内に担当部署を設置している</t>
  </si>
  <si>
    <t>ア　新入社員に対する研修及び育成体制を設けている</t>
    <rPh sb="4" eb="6">
      <t>シャイン</t>
    </rPh>
    <rPh sb="19" eb="20">
      <t>モウ</t>
    </rPh>
    <phoneticPr fontId="1"/>
  </si>
  <si>
    <t>ア　中期（３～５年の期間）の経営計画を策定し、社内で共有、または公表されている</t>
  </si>
  <si>
    <t>ア　時間単位の有給休暇制度</t>
  </si>
  <si>
    <t>ア　妻の出産時や学校行事参加のための特別休暇などの休暇制度</t>
  </si>
  <si>
    <t>ア　人種や信条、性別等を理由として採用や給与などの待遇、研修機会で差を設けていない</t>
    <rPh sb="2" eb="4">
      <t>ジンシュ</t>
    </rPh>
    <rPh sb="5" eb="7">
      <t>シンジョウ</t>
    </rPh>
    <rPh sb="8" eb="10">
      <t>セイベツ</t>
    </rPh>
    <phoneticPr fontId="1"/>
  </si>
  <si>
    <t>ア　高齢者であることによる待遇面やキャリア開発における不利益な取扱いを行っていない</t>
  </si>
  <si>
    <t>ア　上回っている</t>
  </si>
  <si>
    <t>ア　登録している</t>
  </si>
  <si>
    <t>ア　強制労働禁止などの人権への配慮を考慮した上で取引先の選定・継続を判断している</t>
    <rPh sb="2" eb="6">
      <t>キョウセイロウドウ</t>
    </rPh>
    <rPh sb="6" eb="8">
      <t>キンシ</t>
    </rPh>
    <rPh sb="15" eb="17">
      <t>ハイリョ</t>
    </rPh>
    <phoneticPr fontId="1"/>
  </si>
  <si>
    <t>ア　各種ハラスメント防止のための規則等を定めている</t>
  </si>
  <si>
    <t>ア　従業員の労働時間</t>
  </si>
  <si>
    <t>ア　従業員間で、基本給や賞与、研修受講機会などあらゆる待遇について、不合理な待遇差を設けていない</t>
    <rPh sb="2" eb="5">
      <t>ジュウギョウイン</t>
    </rPh>
    <phoneticPr fontId="1"/>
  </si>
  <si>
    <t>ア　従業員を対象とした表彰制度を設けている</t>
  </si>
  <si>
    <t>ア　下回っている</t>
  </si>
  <si>
    <t>ア　特定保健指導を実施している</t>
  </si>
  <si>
    <t>ア　ステークホルダーエンゲージメントに関する方針を明文化している</t>
  </si>
  <si>
    <t>ア　品質・安全性管理メカニズムを設定している</t>
  </si>
  <si>
    <t>ア　実行している</t>
  </si>
  <si>
    <t>ア　環境方針等を明文化して定めている</t>
  </si>
  <si>
    <t>ア　事業活動における環境に与える影響について、把握に努めている</t>
  </si>
  <si>
    <t>ア　汚染物質等の特定を行っている</t>
  </si>
  <si>
    <t>ア　持続可能な資源利用（環境に配慮した原材料の調達、エネルギー効率の向上と再生可能エネルギーの利用、廃棄物の削減とリサイクルの推進）</t>
  </si>
  <si>
    <t>ア　有害廃棄物の排出量を定期的に記録している</t>
  </si>
  <si>
    <t>ア　水資源の保全や有効活用を行っている</t>
  </si>
  <si>
    <t>オ　従業員が年１回以上情報セキュリティチェックを行っている</t>
    <rPh sb="8" eb="9">
      <t>カイ</t>
    </rPh>
    <rPh sb="9" eb="11">
      <t>イジョウ</t>
    </rPh>
    <phoneticPr fontId="1"/>
  </si>
  <si>
    <t>オ　自社株の移転方法（贈与・売却）、相続税対策、持株分散防止策を実施している</t>
  </si>
  <si>
    <t>オ　定量的な目標を設定し、独自に生産性向上への寄与度などの評価を行っている</t>
  </si>
  <si>
    <t>オ　行っていない。</t>
  </si>
  <si>
    <t>オ　いずれも満たしていない</t>
    <rPh sb="6" eb="7">
      <t>ミ</t>
    </rPh>
    <phoneticPr fontId="1"/>
  </si>
  <si>
    <t>オ　選択的週休三日制度</t>
  </si>
  <si>
    <t>オ　「通算93日、３回まで分割可」の水準を上回る介護休業制度</t>
    <rPh sb="18" eb="20">
      <t>スイジュン</t>
    </rPh>
    <phoneticPr fontId="1"/>
  </si>
  <si>
    <t>オ　障害者を対象とした研修プログラムを設けている</t>
    <rPh sb="19" eb="20">
      <t>モウ</t>
    </rPh>
    <phoneticPr fontId="1"/>
  </si>
  <si>
    <t>オ　認定を受けていない</t>
  </si>
  <si>
    <t>オ　業種平均を上回る賃金の引き上げやボーナスの支給等を行っている</t>
  </si>
  <si>
    <t>オ　定期的（年 1 回以上）に従業員満足度調査（ES調査）等を実施している</t>
    <rPh sb="11" eb="13">
      <t>イジョウ</t>
    </rPh>
    <phoneticPr fontId="1"/>
  </si>
  <si>
    <t>オ　取組を行っていない</t>
  </si>
  <si>
    <t>オ　規格等を取得していない</t>
  </si>
  <si>
    <t>オ　取組を行っていない。</t>
  </si>
  <si>
    <t>オ　いずれも行っていない</t>
    <rPh sb="6" eb="7">
      <t>オコナ</t>
    </rPh>
    <phoneticPr fontId="1"/>
  </si>
  <si>
    <t>オ　生産過程や消費において廃棄物を最小限に抑える工夫をしている（廃棄物の削減）</t>
  </si>
  <si>
    <t>カ　情報セキュリティを所管する部署を設けている</t>
  </si>
  <si>
    <t>カ　講じていない</t>
    <rPh sb="2" eb="3">
      <t>コウ</t>
    </rPh>
    <phoneticPr fontId="1"/>
  </si>
  <si>
    <t>カ　講じていない。</t>
    <rPh sb="2" eb="3">
      <t>コウ</t>
    </rPh>
    <phoneticPr fontId="1"/>
  </si>
  <si>
    <t>カ　希望に応じた部署転換制度を設けている</t>
  </si>
  <si>
    <t>カ　導入していない</t>
    <rPh sb="2" eb="4">
      <t>ドウニュウ</t>
    </rPh>
    <phoneticPr fontId="1"/>
  </si>
  <si>
    <t>カ　高齢者の雇用状況について、対外的に公表している</t>
  </si>
  <si>
    <t>カ　行っていない</t>
  </si>
  <si>
    <t>カ　いずれも行っていない</t>
    <rPh sb="6" eb="7">
      <t>オコナ</t>
    </rPh>
    <phoneticPr fontId="1"/>
  </si>
  <si>
    <t>カ　取組を行っていない</t>
  </si>
  <si>
    <t>カ　取組を行っていない。</t>
  </si>
  <si>
    <t>カ　使用済み製品を修理・再利用し、新たな製品の購入を減らしている（リユースの促進）</t>
  </si>
  <si>
    <t>キ　行っていない</t>
  </si>
  <si>
    <t>キ　講じていない</t>
    <rPh sb="2" eb="3">
      <t>コウ</t>
    </rPh>
    <phoneticPr fontId="1"/>
  </si>
  <si>
    <t>キ　講じていない。</t>
    <rPh sb="2" eb="3">
      <t>コウ</t>
    </rPh>
    <phoneticPr fontId="1"/>
  </si>
  <si>
    <t>キ　行っていない。</t>
  </si>
  <si>
    <t>キ　導入していない</t>
    <rPh sb="2" eb="4">
      <t>ドウニュウ</t>
    </rPh>
    <phoneticPr fontId="1"/>
  </si>
  <si>
    <t>キ　障害者の雇用状況について、対外的に公表している</t>
  </si>
  <si>
    <t>キ　製品を長持ちさせ、修理やリサイクルがしやすい設計としている（製品の設計改善）</t>
  </si>
  <si>
    <t>ク　障害者雇用に関する優良な中小事業主に対する「もにす認定」（厚生労働省）の認定を受けている</t>
  </si>
  <si>
    <t>ク　行っていない</t>
  </si>
  <si>
    <t>ク　行っていない。</t>
  </si>
  <si>
    <t>ケ　行っていない</t>
  </si>
  <si>
    <t>ケ　「職場定着協力事業所」（埼玉労働局）の認証を受けている</t>
  </si>
  <si>
    <t>コ　「埼玉県障害者雇用優良事業者認証」の認証を受けている</t>
  </si>
  <si>
    <t>エ　職場の安全衛生管理上のリスクを定期的に評価し、改善策を講じている</t>
    <rPh sb="7" eb="9">
      <t>エイセイ</t>
    </rPh>
    <phoneticPr fontId="1"/>
  </si>
  <si>
    <t>エ　財務状況を整理し、負債の見直しやキャッシュフローの改善を行うことで、承継後の経営負担を軽減している</t>
  </si>
  <si>
    <t>エ　中小企業等経営強化法に基づく事業継続力強化計画の認定を受けている</t>
  </si>
  <si>
    <t>エ　部門を超えたデジタル化のための体制やプロジェクトを構築している</t>
  </si>
  <si>
    <t>エ　副業、兼業制度</t>
  </si>
  <si>
    <t>エ　「３歳未満の子、１日６時間」の水準を上回る育児のための短時間勤務制度</t>
    <rPh sb="17" eb="19">
      <t>スイジュン</t>
    </rPh>
    <phoneticPr fontId="1"/>
  </si>
  <si>
    <t>エ　多様な人材が働きやすい職場となるために行っている具体的な取組を公表している</t>
  </si>
  <si>
    <t>エ　短時間勤務等の高齢者が働きやすい制度を設けている</t>
  </si>
  <si>
    <t>エ　把握していない</t>
  </si>
  <si>
    <t>エ　人権ポリシーや人権尊重などに関する方針を定め、対外的に公表するとともに、具体的な取組を行っている</t>
  </si>
  <si>
    <t>エ　人権への配慮に関して、客観的な判断基準を設け、公表し、これに則り選定・継続を判断している</t>
  </si>
  <si>
    <t>エ　講じていない</t>
    <rPh sb="2" eb="3">
      <t>コウ</t>
    </rPh>
    <phoneticPr fontId="1"/>
  </si>
  <si>
    <t>エ　男女賃金格差を公表している</t>
  </si>
  <si>
    <t>エ　従業員の離職原因について、把握し、分析している</t>
  </si>
  <si>
    <t>エ　業務災害の発生件数を把握していない</t>
    <rPh sb="2" eb="4">
      <t>ギョウム</t>
    </rPh>
    <rPh sb="4" eb="6">
      <t>サイガイ</t>
    </rPh>
    <rPh sb="7" eb="9">
      <t>ハッセイ</t>
    </rPh>
    <rPh sb="9" eb="11">
      <t>ケンスウ</t>
    </rPh>
    <rPh sb="12" eb="14">
      <t>ハアク</t>
    </rPh>
    <phoneticPr fontId="1"/>
  </si>
  <si>
    <t>エ　ステークホルダーのテストやフィードバックを製品やサービスの設計に反映させるための仕組みがある</t>
  </si>
  <si>
    <t>エ　環境方針等を対外的に公表するとともに従業員に浸透するための対策を講じている</t>
  </si>
  <si>
    <t>エ　取組を行っていない</t>
  </si>
  <si>
    <t>エ　実行していない</t>
  </si>
  <si>
    <t>エ　取組方針等を自社ホームページ等で対外的に公表している</t>
  </si>
  <si>
    <t>エ　　「合法木材推進マーク」の使用許可を受けた事業者から購入するなど合法的に伐採された木材であることを確認して調達している</t>
  </si>
  <si>
    <t>エ　従業員の環境意識向上（環境に関する勉強会やワークショップの実施、環境保全に関する社内キャンペーンの展開、環境に配慮した行動を奨励するインセンティブ制度の導入）</t>
  </si>
  <si>
    <t>エ　物品やサービスを共有することで、資源の効率的な利用を促進している（シェアリングエコノミーの活用）</t>
  </si>
  <si>
    <t>ク　ア～キに類似する情報セキュリティ対策を実施している</t>
    <phoneticPr fontId="1"/>
  </si>
  <si>
    <t>カ　ア～エに類似の安全衛生管理の対策を行っている</t>
    <phoneticPr fontId="1"/>
  </si>
  <si>
    <t>ア　事業承継を検討（承継スケジュールや手順を明確化）し、長期的な視点で準備を進めている</t>
    <rPh sb="7" eb="9">
      <t>ケントウ</t>
    </rPh>
    <phoneticPr fontId="1"/>
  </si>
  <si>
    <t>イ　従業員、取引先、金融機関に事業承継の方針を伝え、不安を解消する取組を行っている</t>
    <rPh sb="33" eb="35">
      <t>トリクミ</t>
    </rPh>
    <rPh sb="36" eb="37">
      <t>オコナ</t>
    </rPh>
    <phoneticPr fontId="1"/>
  </si>
  <si>
    <t>ウ　経営スキルの習得や実務経験を積ませることで、後継者の育成を行っている</t>
    <phoneticPr fontId="1"/>
  </si>
  <si>
    <t>オ　ア～エに類似の事業継続に関する取組を行っている</t>
    <phoneticPr fontId="1"/>
  </si>
  <si>
    <t>ウ　キャリアアップやキャリア転換のための研修（非管理職向けの管理職研修など）を実施している</t>
    <phoneticPr fontId="1"/>
  </si>
  <si>
    <t>エ　キャリアに特化しないライフスキル研修（金融リテラシー、外国語など）を実施している</t>
    <phoneticPr fontId="1"/>
  </si>
  <si>
    <t>オ　ア～エに類似の研修を実施している</t>
    <rPh sb="9" eb="11">
      <t>ケンシュウ</t>
    </rPh>
    <rPh sb="12" eb="14">
      <t>ジッシ</t>
    </rPh>
    <phoneticPr fontId="1"/>
  </si>
  <si>
    <t>ク　ア～キの取組や制度について対外的に公表している</t>
    <phoneticPr fontId="1"/>
  </si>
  <si>
    <t>カ　イ～オに類似の障害者が働きやすい職場環境整備のための取組を行っている</t>
    <rPh sb="9" eb="12">
      <t>ショウガイシャ</t>
    </rPh>
    <phoneticPr fontId="1"/>
  </si>
  <si>
    <t>サ　行っていない</t>
    <phoneticPr fontId="1"/>
  </si>
  <si>
    <t>●多様な人材の活躍による生産性向上のため、高齢者雇用に関連する次の取組を行っている。</t>
    <phoneticPr fontId="1"/>
  </si>
  <si>
    <t>オ　イ～エに類似の高齢者が働きやすい職場環境整備のための取組を行っている</t>
    <phoneticPr fontId="1"/>
  </si>
  <si>
    <t>エ　ア～ウに類似する各種ハラスメント防止の取組を行っている</t>
    <phoneticPr fontId="1"/>
  </si>
  <si>
    <t>イ　インターン生に業績評価などのフィードバックを行っている</t>
    <phoneticPr fontId="1"/>
  </si>
  <si>
    <t>　　①「えるぼし（★1～3のいずれか）」</t>
    <phoneticPr fontId="1"/>
  </si>
  <si>
    <t>　　②「プラチナえるぼし」</t>
    <phoneticPr fontId="1"/>
  </si>
  <si>
    <t>　　①「トライくるみん」</t>
    <phoneticPr fontId="1"/>
  </si>
  <si>
    <t>　　②「くるみん」</t>
    <phoneticPr fontId="1"/>
  </si>
  <si>
    <t>　　③「プラチナくるみん」</t>
    <phoneticPr fontId="1"/>
  </si>
  <si>
    <t>　　①多様な働き方実践企業</t>
    <phoneticPr fontId="1"/>
  </si>
  <si>
    <t>　　②多様な働き方実践企業　プライム企業</t>
    <phoneticPr fontId="1"/>
  </si>
  <si>
    <t>オ　認定を受けていない</t>
    <phoneticPr fontId="1"/>
  </si>
  <si>
    <t>カ　ア～オに類似の取組を行っている</t>
    <phoneticPr fontId="1"/>
  </si>
  <si>
    <t>オ　ア～エに類似した取組を行っている</t>
    <phoneticPr fontId="1"/>
  </si>
  <si>
    <t>ア　カーボンニュートラル（温室効果ガス削減）</t>
    <phoneticPr fontId="1"/>
  </si>
  <si>
    <t>ア　実行している</t>
    <phoneticPr fontId="1"/>
  </si>
  <si>
    <t>日付：</t>
    <rPh sb="0" eb="2">
      <t>ヒヅケ</t>
    </rPh>
    <phoneticPr fontId="1"/>
  </si>
  <si>
    <t>社名：</t>
    <rPh sb="0" eb="2">
      <t>シャメイ</t>
    </rPh>
    <phoneticPr fontId="1"/>
  </si>
  <si>
    <t>中項目未回答判別</t>
    <rPh sb="0" eb="3">
      <t>チュウコウモク</t>
    </rPh>
    <rPh sb="3" eb="6">
      <t>ミカイトウ</t>
    </rPh>
    <rPh sb="6" eb="8">
      <t>ハンベツ</t>
    </rPh>
    <phoneticPr fontId="1"/>
  </si>
  <si>
    <t>タイトル用</t>
    <rPh sb="4" eb="5">
      <t>ヨウ</t>
    </rPh>
    <phoneticPr fontId="1"/>
  </si>
  <si>
    <t>カ ア～オのいずれについても検討していない</t>
    <rPh sb="14" eb="16">
      <t>ケントウ</t>
    </rPh>
    <phoneticPr fontId="1"/>
  </si>
  <si>
    <t>設問No</t>
    <rPh sb="0" eb="2">
      <t>セツモン</t>
    </rPh>
    <phoneticPr fontId="1"/>
  </si>
  <si>
    <t>中項目Rank関数用（獲得割合）</t>
    <rPh sb="0" eb="3">
      <t>チュウコウモク</t>
    </rPh>
    <rPh sb="7" eb="9">
      <t>カンスウ</t>
    </rPh>
    <rPh sb="9" eb="10">
      <t>ヨウ</t>
    </rPh>
    <rPh sb="11" eb="15">
      <t>カクトクワリアイ</t>
    </rPh>
    <phoneticPr fontId="1"/>
  </si>
  <si>
    <t>小項目ランキング用
（中項目のランキング）</t>
    <rPh sb="0" eb="1">
      <t>ショウ</t>
    </rPh>
    <rPh sb="1" eb="3">
      <t>コウモク</t>
    </rPh>
    <rPh sb="8" eb="9">
      <t>ヨウ</t>
    </rPh>
    <rPh sb="11" eb="14">
      <t>チュウコウモク</t>
    </rPh>
    <phoneticPr fontId="1"/>
  </si>
  <si>
    <t>小項目ランキング用
（中項目ランクが同じグループ内で配点高い順）</t>
    <rPh sb="0" eb="1">
      <t>ショウ</t>
    </rPh>
    <rPh sb="1" eb="3">
      <t>コウモク</t>
    </rPh>
    <rPh sb="8" eb="9">
      <t>ヨウ</t>
    </rPh>
    <rPh sb="11" eb="14">
      <t>チュウコウモク</t>
    </rPh>
    <rPh sb="18" eb="19">
      <t>オナ</t>
    </rPh>
    <rPh sb="24" eb="25">
      <t>ナイ</t>
    </rPh>
    <rPh sb="26" eb="29">
      <t>ハイテンタカ</t>
    </rPh>
    <rPh sb="30" eb="31">
      <t>ジュン</t>
    </rPh>
    <phoneticPr fontId="1"/>
  </si>
  <si>
    <t>小項目ランキング用
（回答済の場合のみ、配点を表示）</t>
    <rPh sb="0" eb="1">
      <t>ショウ</t>
    </rPh>
    <rPh sb="1" eb="3">
      <t>コウモク</t>
    </rPh>
    <rPh sb="8" eb="9">
      <t>ヨウ</t>
    </rPh>
    <rPh sb="11" eb="13">
      <t>カイトウ</t>
    </rPh>
    <rPh sb="13" eb="14">
      <t>ズ</t>
    </rPh>
    <rPh sb="15" eb="17">
      <t>バアイ</t>
    </rPh>
    <rPh sb="20" eb="22">
      <t>ハイテン</t>
    </rPh>
    <rPh sb="23" eb="25">
      <t>ヒョウジ</t>
    </rPh>
    <phoneticPr fontId="1"/>
  </si>
  <si>
    <t>獲得点
（配点未考慮）</t>
    <rPh sb="0" eb="2">
      <t>カクトク</t>
    </rPh>
    <rPh sb="2" eb="3">
      <t>テン</t>
    </rPh>
    <rPh sb="5" eb="7">
      <t>ハイテン</t>
    </rPh>
    <rPh sb="7" eb="10">
      <t>ミコウリョ</t>
    </rPh>
    <phoneticPr fontId="1"/>
  </si>
  <si>
    <t>取得率
（100倍）</t>
    <rPh sb="0" eb="3">
      <t>シュトクリツ</t>
    </rPh>
    <rPh sb="8" eb="9">
      <t>バイ</t>
    </rPh>
    <phoneticPr fontId="1"/>
  </si>
  <si>
    <t>選択項目上位4つ</t>
    <rPh sb="0" eb="2">
      <t>センタク</t>
    </rPh>
    <rPh sb="2" eb="4">
      <t>コウモク</t>
    </rPh>
    <rPh sb="4" eb="6">
      <t>ジョウイ</t>
    </rPh>
    <phoneticPr fontId="1"/>
  </si>
  <si>
    <t>多様な人材の活躍支援</t>
  </si>
  <si>
    <t>従業員の人権配慮（人権デューデリジェンス）</t>
  </si>
  <si>
    <t>雇用の拡大・維持</t>
  </si>
  <si>
    <t>健康経営への取組</t>
  </si>
  <si>
    <t>製品・サービスの品質と安全性</t>
  </si>
  <si>
    <t>自然環境との調和（生物多様性保全）</t>
  </si>
  <si>
    <t>資源循環・廃棄物削減</t>
  </si>
  <si>
    <t>水環境保全</t>
  </si>
  <si>
    <t>合計用</t>
    <rPh sb="0" eb="3">
      <t>ゴウケイヨウ</t>
    </rPh>
    <phoneticPr fontId="1"/>
  </si>
  <si>
    <t>小項目ランキング用
（配点が同じ場合に行番が若い順に採番）</t>
    <rPh sb="0" eb="1">
      <t>ショウ</t>
    </rPh>
    <rPh sb="1" eb="3">
      <t>コウモク</t>
    </rPh>
    <rPh sb="8" eb="9">
      <t>ヨウ</t>
    </rPh>
    <rPh sb="11" eb="13">
      <t>ハイテン</t>
    </rPh>
    <rPh sb="14" eb="15">
      <t>オナ</t>
    </rPh>
    <rPh sb="16" eb="18">
      <t>バアイ</t>
    </rPh>
    <rPh sb="19" eb="21">
      <t>ギョウバン</t>
    </rPh>
    <rPh sb="22" eb="23">
      <t>ワカ</t>
    </rPh>
    <rPh sb="24" eb="25">
      <t>ジュン</t>
    </rPh>
    <rPh sb="26" eb="28">
      <t>サイバン</t>
    </rPh>
    <phoneticPr fontId="1"/>
  </si>
  <si>
    <t>中項目ランキング用
（開示書に利用）</t>
    <rPh sb="0" eb="3">
      <t>チュウコウモク</t>
    </rPh>
    <rPh sb="8" eb="9">
      <t>ヨウ</t>
    </rPh>
    <rPh sb="11" eb="13">
      <t>カイジ</t>
    </rPh>
    <rPh sb="13" eb="14">
      <t>ショ</t>
    </rPh>
    <rPh sb="15" eb="17">
      <t>リヨウ</t>
    </rPh>
    <phoneticPr fontId="1"/>
  </si>
  <si>
    <t>小項目ランキング用
（開示書に利用）</t>
    <rPh sb="0" eb="1">
      <t>ショウ</t>
    </rPh>
    <rPh sb="1" eb="3">
      <t>コウモク</t>
    </rPh>
    <rPh sb="8" eb="9">
      <t>ヨウ</t>
    </rPh>
    <phoneticPr fontId="1"/>
  </si>
  <si>
    <t>得点分布（%）</t>
    <rPh sb="0" eb="2">
      <t>トクテン</t>
    </rPh>
    <rPh sb="2" eb="4">
      <t>ブンプ</t>
    </rPh>
    <phoneticPr fontId="1"/>
  </si>
  <si>
    <t>企業情報の公開</t>
  </si>
  <si>
    <t>安全衛生管理</t>
    <rPh sb="0" eb="2">
      <t>アンゼン</t>
    </rPh>
    <rPh sb="2" eb="4">
      <t>エイセイ</t>
    </rPh>
    <rPh sb="4" eb="6">
      <t>カンリ</t>
    </rPh>
    <phoneticPr fontId="1"/>
  </si>
  <si>
    <t>情報セキュリティ</t>
    <rPh sb="0" eb="2">
      <t>ジョウホウ</t>
    </rPh>
    <phoneticPr fontId="1"/>
  </si>
  <si>
    <t>平時の事業継続</t>
    <rPh sb="0" eb="2">
      <t>ヘイジ</t>
    </rPh>
    <rPh sb="3" eb="5">
      <t>ジギョウ</t>
    </rPh>
    <rPh sb="5" eb="7">
      <t>ケイゾク</t>
    </rPh>
    <phoneticPr fontId="1"/>
  </si>
  <si>
    <t>非常時の事業継続</t>
    <rPh sb="0" eb="2">
      <t>ヒジョウ</t>
    </rPh>
    <rPh sb="2" eb="3">
      <t>ジ</t>
    </rPh>
    <rPh sb="4" eb="6">
      <t>ジギョウ</t>
    </rPh>
    <rPh sb="6" eb="8">
      <t>ケイゾク</t>
    </rPh>
    <phoneticPr fontId="1"/>
  </si>
  <si>
    <t>不正防止</t>
    <rPh sb="0" eb="2">
      <t>フセイ</t>
    </rPh>
    <rPh sb="2" eb="4">
      <t>ボウシ</t>
    </rPh>
    <phoneticPr fontId="1"/>
  </si>
  <si>
    <t>バリューチェーン</t>
  </si>
  <si>
    <t>生産性の向上</t>
  </si>
  <si>
    <t>環境マネジメント</t>
    <rPh sb="0" eb="2">
      <t>カンキョウ</t>
    </rPh>
    <phoneticPr fontId="1"/>
  </si>
  <si>
    <t>リスクと機会の認識</t>
  </si>
  <si>
    <t>気候変動への取組</t>
  </si>
  <si>
    <t>マーカー用</t>
    <rPh sb="4" eb="5">
      <t>ヨウ</t>
    </rPh>
    <phoneticPr fontId="1"/>
  </si>
  <si>
    <t>エ　コンプライアンス委員会を設置するなどのチェック体制を設けている</t>
    <rPh sb="28" eb="29">
      <t>モウ</t>
    </rPh>
    <phoneticPr fontId="1"/>
  </si>
  <si>
    <t>コンプライアンス委員会を設置するなどのチェック体制を設けている</t>
    <phoneticPr fontId="1"/>
  </si>
  <si>
    <t>ウ　パートナーシップ構築宣言を実施し、サプライチェーン全体の共存共栄のための取組を行っている</t>
    <phoneticPr fontId="1"/>
  </si>
  <si>
    <t>エ　「経営革新計画承認制度」による承認を受けている</t>
    <phoneticPr fontId="1"/>
  </si>
  <si>
    <t>オ　ア～エに類似の中長期的な発展のための取組を行っている</t>
    <phoneticPr fontId="1"/>
  </si>
  <si>
    <t>カ　行っていない</t>
    <phoneticPr fontId="1"/>
  </si>
  <si>
    <t>パートナーシップ構築宣言を実施し、サプライチェーン全体の共存共栄のための取組を行っている</t>
    <phoneticPr fontId="1"/>
  </si>
  <si>
    <t>情報セキュリティ対策</t>
    <rPh sb="0" eb="2">
      <t>ジョウホウ</t>
    </rPh>
    <rPh sb="8" eb="10">
      <t>タイサク</t>
    </rPh>
    <phoneticPr fontId="1"/>
  </si>
  <si>
    <t>人材定着・確保</t>
    <phoneticPr fontId="1"/>
  </si>
  <si>
    <t>水資源の確保</t>
    <phoneticPr fontId="1"/>
  </si>
  <si>
    <t>ア　財務状況（従業員に対して明らかにしている場合も含む）</t>
    <phoneticPr fontId="1"/>
  </si>
  <si>
    <t>オ　サステナビリティレポートなど具体的な環境や社会に対する取組</t>
    <rPh sb="16" eb="19">
      <t>グタイテキ</t>
    </rPh>
    <rPh sb="20" eb="22">
      <t>カンキョウ</t>
    </rPh>
    <rPh sb="23" eb="25">
      <t>シャカイ</t>
    </rPh>
    <rPh sb="26" eb="27">
      <t>タイ</t>
    </rPh>
    <rPh sb="29" eb="31">
      <t>トリクミ</t>
    </rPh>
    <phoneticPr fontId="1"/>
  </si>
  <si>
    <t>ア　労働安全衛生に係る規則が策定されており、かつ担当者を設置している</t>
    <phoneticPr fontId="1"/>
  </si>
  <si>
    <t>労働安全衛生に係る規則が策定されており、かつ担当者を設置している</t>
    <phoneticPr fontId="1"/>
  </si>
  <si>
    <t>ウ　従業員が参加・協議・コミュニケーションを取る機会を定期的に設けている</t>
    <phoneticPr fontId="1"/>
  </si>
  <si>
    <t>従業員が参加・協議・コミュニケーションを取る機会を定期的に設けている</t>
    <phoneticPr fontId="1"/>
  </si>
  <si>
    <t>キ　プライバシーマーク（一般財団法人日本情報経済社会推進協会）を取得している</t>
    <phoneticPr fontId="1"/>
  </si>
  <si>
    <t>プライバシーマーク（一般財団法人日本情報経済社会推進協会）を取得している</t>
    <phoneticPr fontId="1"/>
  </si>
  <si>
    <t>ア　事故・災害等が発生した際の事業を継続するための対策を検討している</t>
    <phoneticPr fontId="1"/>
  </si>
  <si>
    <t>事故・災害等が発生した際の事業を継続するための対策を検討している</t>
    <phoneticPr fontId="1"/>
  </si>
  <si>
    <t>イ　事業の中断を想定したＢＣＰ（事業継続計画）を策定し、年１回以上見直しを行っている</t>
    <phoneticPr fontId="1"/>
  </si>
  <si>
    <t>事業の中断を想定したＢＣＰ（事業継続計画）を策定し、年１回以上見直しを行っている</t>
    <phoneticPr fontId="1"/>
  </si>
  <si>
    <t>エ　不正防止に焦点を当てたリスク評価を年１回以上実施している</t>
    <rPh sb="19" eb="20">
      <t>ネン</t>
    </rPh>
    <rPh sb="21" eb="22">
      <t>カイ</t>
    </rPh>
    <rPh sb="22" eb="24">
      <t>イジョウ</t>
    </rPh>
    <phoneticPr fontId="1"/>
  </si>
  <si>
    <t>不正防止に焦点を当てたリスク評価を年１回以上実施している</t>
    <phoneticPr fontId="1"/>
  </si>
  <si>
    <t>イ　経営層がＤＸ実現に向けたビジョンや目指すべき方向性を社内外に説明している</t>
    <phoneticPr fontId="1"/>
  </si>
  <si>
    <t>経営層がＤＸ実現に向けたビジョンや目指すべき方向性を社内外に説明している</t>
    <phoneticPr fontId="1"/>
  </si>
  <si>
    <t>カ　年１回以上、第三者による生産性向上への寄与度などの評価を受けている</t>
    <phoneticPr fontId="1"/>
  </si>
  <si>
    <t>年１回以上、第三者による生産性向上への寄与度などの評価を受けている</t>
    <phoneticPr fontId="1"/>
  </si>
  <si>
    <t>●生産性向上に関する取組や成果を評価するための財務面での実績が、次に該当する。</t>
    <phoneticPr fontId="1"/>
  </si>
  <si>
    <t>キ　いずれも満たしていない</t>
    <rPh sb="6" eb="7">
      <t>ミ</t>
    </rPh>
    <phoneticPr fontId="1"/>
  </si>
  <si>
    <t>債務超過していない</t>
    <phoneticPr fontId="1"/>
  </si>
  <si>
    <t>ウ　フレックスタイム制度</t>
    <phoneticPr fontId="1"/>
  </si>
  <si>
    <t>フレックスタイム制度を導入している</t>
    <phoneticPr fontId="1"/>
  </si>
  <si>
    <t>●仕事と育児・介護・治療の両立を支援するため、次の制度を導入している。</t>
    <phoneticPr fontId="1"/>
  </si>
  <si>
    <t>キ　治療と仕事の両立支援制度</t>
    <phoneticPr fontId="1"/>
  </si>
  <si>
    <t>ク　導入していない</t>
    <rPh sb="2" eb="4">
      <t>ドウニュウ</t>
    </rPh>
    <phoneticPr fontId="1"/>
  </si>
  <si>
    <t>治療と仕事の両立支援制度を導入している</t>
    <phoneticPr fontId="1"/>
  </si>
  <si>
    <t>●多様な人材の活躍による生産性向上のため、次の取組を行っている。</t>
    <phoneticPr fontId="1"/>
  </si>
  <si>
    <t>●誰もが安心して働き続けられる社会を実現するため、障害者雇用に関連する次の取組を行っている。</t>
    <phoneticPr fontId="1"/>
  </si>
  <si>
    <t>エ　エレベーターやスロープ等を整備し、障害者が不自由なく勤務できる環境を整えている</t>
    <phoneticPr fontId="1"/>
  </si>
  <si>
    <t>エレベーターやスロープ等を整備し、障害者が不自由なく勤務できる環境を整えている</t>
    <phoneticPr fontId="1"/>
  </si>
  <si>
    <t>キ　「シニア活躍推進宣言企業」（埼玉県）の認定を受けており、70歳以上の高齢者が働ける制度を設けている</t>
    <phoneticPr fontId="1"/>
  </si>
  <si>
    <t>「シニア活躍推進宣言企業」（埼玉県）の認定を受けており、70歳以上の高齢者が働ける制度を設けている</t>
    <phoneticPr fontId="1"/>
  </si>
  <si>
    <t>ア　把握しており、現状格差はほとんどなく、維持に努めている</t>
    <rPh sb="21" eb="23">
      <t>イジ</t>
    </rPh>
    <rPh sb="24" eb="25">
      <t>ツト</t>
    </rPh>
    <phoneticPr fontId="1"/>
  </si>
  <si>
    <t>●人材の定着・確保のため、従業員の待遇に関して次の取組を行っている。</t>
    <phoneticPr fontId="1"/>
  </si>
  <si>
    <t>ウ　初任給の他にモデル賃金、入社後のキャリアデザイン、生涯年収等について関係者が閲覧可能な状態としている</t>
    <phoneticPr fontId="1"/>
  </si>
  <si>
    <t>初任給の他にモデル賃金、入社後のキャリアデザイン、生涯年収等について関係者が閲覧可能な状態としている</t>
    <phoneticPr fontId="1"/>
  </si>
  <si>
    <t>●人材の定着・確保のため、インターンシップの採用や処遇について、次の取組を行っている。</t>
    <phoneticPr fontId="1"/>
  </si>
  <si>
    <t>ア　インターンシップまたは職場体験のための体制を整備している</t>
    <rPh sb="21" eb="23">
      <t>タイセイ</t>
    </rPh>
    <rPh sb="24" eb="26">
      <t>セイビ</t>
    </rPh>
    <phoneticPr fontId="1"/>
  </si>
  <si>
    <t>ウ　インターンシップを実施したことによる採用への効果（求人応募者数増加、採用説明会・面接への参加率向上、採用後の早期離職減少、内定承諾率向上）がある</t>
    <phoneticPr fontId="1"/>
  </si>
  <si>
    <t>エ　過去2年間で、インターン生を正社員として採用した実績がある</t>
    <rPh sb="16" eb="19">
      <t>セイシャイン</t>
    </rPh>
    <rPh sb="26" eb="28">
      <t>ジッセキ</t>
    </rPh>
    <phoneticPr fontId="1"/>
  </si>
  <si>
    <t>エ　ア～ウに類似の制度の認定を受けている</t>
    <phoneticPr fontId="1"/>
  </si>
  <si>
    <t>ア　定期的な面談などにより従業員の希望や不満等を聞き取る仕組みを設けている</t>
    <phoneticPr fontId="1"/>
  </si>
  <si>
    <t>定期的な面談などにより従業員の希望や不満等を聞き取る仕組みを設けている</t>
    <phoneticPr fontId="1"/>
  </si>
  <si>
    <t>イ　人事評価制度を運用し、目標設定や評価結果に対してフィードバックの機会を設けている</t>
    <phoneticPr fontId="1"/>
  </si>
  <si>
    <t>人事評価制度を運用し、目標設定や評価結果に対してフィードバックの機会を設けている</t>
    <phoneticPr fontId="1"/>
  </si>
  <si>
    <t>●年次有給休暇の年間取得率が別に示す業種別平均と比較して次のとおりである。なお、業種別平均がない場合は、全産業の平均と比較する。</t>
    <phoneticPr fontId="1"/>
  </si>
  <si>
    <t>●従業員の平均勤続年数が別に示す業種別平均と比較して次のとおりである。なお、業種別平均がない場合は、全産業の平均と比較する。</t>
    <phoneticPr fontId="1"/>
  </si>
  <si>
    <t>ア　健康的なメニューの紹介等、食生活改善に関する情報提供</t>
    <phoneticPr fontId="1"/>
  </si>
  <si>
    <t>健康的なメニューの紹介等、食生活改善に関する情報提供を行っている</t>
    <phoneticPr fontId="1"/>
  </si>
  <si>
    <t>イ　体操やストレッチ等の時間の設定</t>
    <phoneticPr fontId="1"/>
  </si>
  <si>
    <t>ウ　敷地内禁煙または屋内禁煙</t>
    <phoneticPr fontId="1"/>
  </si>
  <si>
    <t>敷地内禁煙または屋内禁煙を行っている</t>
    <phoneticPr fontId="1"/>
  </si>
  <si>
    <t>エ　たばこの害に関する情報提供</t>
    <phoneticPr fontId="1"/>
  </si>
  <si>
    <t>たばこの害に関する情報提供を行っている</t>
    <phoneticPr fontId="1"/>
  </si>
  <si>
    <t>オ　運動施設の紹介や歩数増加の勧奨等運動する機会を増やす対策</t>
    <phoneticPr fontId="1"/>
  </si>
  <si>
    <t>運動施設の紹介や歩数増加の勧奨等運動する機会を増やす対策を実施している</t>
    <phoneticPr fontId="1"/>
  </si>
  <si>
    <t>ク　行っていない</t>
    <phoneticPr fontId="1"/>
  </si>
  <si>
    <t>カ　メンタルヘルス相談窓口の設置</t>
    <phoneticPr fontId="1"/>
  </si>
  <si>
    <t>メンタルヘルス相談窓口を設置している</t>
    <phoneticPr fontId="1"/>
  </si>
  <si>
    <t>ア　人権ポリシーや人権尊重に関する方針を定めている</t>
    <phoneticPr fontId="1"/>
  </si>
  <si>
    <t>エ　「埼玉県健康経営実践事業所」の認定を受けている</t>
    <phoneticPr fontId="1"/>
  </si>
  <si>
    <t>ウ　直近1年間で従業員全員が健康診断を受診している</t>
    <phoneticPr fontId="1"/>
  </si>
  <si>
    <t>直近1年間で従業員全員が健康診断を受診している</t>
    <phoneticPr fontId="1"/>
  </si>
  <si>
    <t>イ　業務災害はあるが、直近5年間の平均値より減少</t>
    <rPh sb="2" eb="4">
      <t>ギョウム</t>
    </rPh>
    <rPh sb="4" eb="6">
      <t>サイガイ</t>
    </rPh>
    <rPh sb="11" eb="13">
      <t>チョッキン</t>
    </rPh>
    <rPh sb="14" eb="16">
      <t>ネンカン</t>
    </rPh>
    <rPh sb="17" eb="20">
      <t>ヘイキンチ</t>
    </rPh>
    <rPh sb="22" eb="24">
      <t>ゲンショウ</t>
    </rPh>
    <phoneticPr fontId="1"/>
  </si>
  <si>
    <t>ウ　アンケート調査等によりステークホルダーの満足度を定期的（年1回以上）に把握している</t>
    <phoneticPr fontId="1"/>
  </si>
  <si>
    <t>アンケート調査等によりステークホルダーの満足度を定期的（年1回以上）に把握している</t>
    <phoneticPr fontId="1"/>
  </si>
  <si>
    <t>●製品やサービスの品質・安全性管理のため、次の取組を行っている。</t>
    <phoneticPr fontId="1"/>
  </si>
  <si>
    <t>イ　製品やサービスの保証または保護方針を定めている</t>
    <phoneticPr fontId="1"/>
  </si>
  <si>
    <t>製品やサービスの保証または保護方針を定めている</t>
    <phoneticPr fontId="1"/>
  </si>
  <si>
    <t>●顧客満足度等による製品やサービスの品質管理について、自社の取組計画及び目標の設定について、次のいずれかである。</t>
    <phoneticPr fontId="1"/>
  </si>
  <si>
    <t>顧客満足度等による製品やサービスの品質管理について、自社の取組計画及び目標を設定し、実行している</t>
    <phoneticPr fontId="1"/>
  </si>
  <si>
    <t>イ　独自に評価（エネルギー使用量の測定、廃棄物排出量の確認、水資源利用状況の把握等）を行っている</t>
    <phoneticPr fontId="1"/>
  </si>
  <si>
    <t>エ　環境監査（環境方針や法規制を遵守し、環境マネジメントシステムが適切に機能しているかを確認）もしくはこれと同等の第三者（ISO14001やエコアクション21などの認証審査機関や環境コンサル企業等）による確認を受けている</t>
    <phoneticPr fontId="1"/>
  </si>
  <si>
    <t>●自社の環境負荷低減マネジメントに対する客観的な評価を受けるため、国内外で設けられた環境関連の認証等を取得している。</t>
    <phoneticPr fontId="1"/>
  </si>
  <si>
    <t>ア　「ISO14001」の認証を取得している</t>
    <phoneticPr fontId="1"/>
  </si>
  <si>
    <t>「ISO14001」の認証を取得している</t>
    <phoneticPr fontId="1"/>
  </si>
  <si>
    <t>イ　「エコアクション21」（環境省）の認証を取得している</t>
    <phoneticPr fontId="1"/>
  </si>
  <si>
    <t>「エコアクション21」（環境省）の認証を取得している</t>
    <phoneticPr fontId="1"/>
  </si>
  <si>
    <t>ウ　「埼玉県エコアップ認証制度」の認証を受けている</t>
    <phoneticPr fontId="1"/>
  </si>
  <si>
    <t>「埼玉県エコアップ認証制度」の認証を受けている</t>
    <phoneticPr fontId="1"/>
  </si>
  <si>
    <t>エ　ア～ウに類似の環境関連の認証等を取得している</t>
    <phoneticPr fontId="1"/>
  </si>
  <si>
    <t>環境関連の認証等を取得している</t>
    <phoneticPr fontId="1"/>
  </si>
  <si>
    <t>オ　認証等を取得していない</t>
    <phoneticPr fontId="1"/>
  </si>
  <si>
    <t>●次の事項について、事業活動が環境に与える影響を検討し、対応しない場合のリスクと対応によるビジネスチャンスを明確化した上で、その必要性を認識し、適切な経営判断を行っている。</t>
    <phoneticPr fontId="1"/>
  </si>
  <si>
    <t>エ　サーキュラーエコノミー（循環経済）</t>
    <phoneticPr fontId="1"/>
  </si>
  <si>
    <t>オ　水資源の確保</t>
    <phoneticPr fontId="1"/>
  </si>
  <si>
    <t>カ　大気環境保全</t>
    <phoneticPr fontId="1"/>
  </si>
  <si>
    <t>キ　いずれについても検討していない</t>
    <rPh sb="10" eb="12">
      <t>ケントウ</t>
    </rPh>
    <phoneticPr fontId="1"/>
  </si>
  <si>
    <t>●地球温暖化や自然災害の激甚化・頻発化等の気候変動への対応として、自社の事業活動にどのようなリスクがあるか、またどのような機会（ビジネスチャンス）があるのかの見通しについて、次のとおり対応している。</t>
    <phoneticPr fontId="1"/>
  </si>
  <si>
    <t>ア　どのような事業活動上のリスクと機会があるのか分析し、具体的な内容を洗い出している</t>
    <phoneticPr fontId="1"/>
  </si>
  <si>
    <t>イ　事業活動上のリスクと機会に対して、適切な対応方針（戦略）を立てている</t>
    <phoneticPr fontId="1"/>
  </si>
  <si>
    <t>ウ　取組を行っていない</t>
    <phoneticPr fontId="1"/>
  </si>
  <si>
    <t>●地球温暖化や自然災害の激甚化・頻発化等の気候変動によって、自社の資産への損害見通しについて、次のとおり対応している。</t>
    <phoneticPr fontId="1"/>
  </si>
  <si>
    <t>ア　どのような損害のリスクがあるか分析し、具体的な内容を洗い出している</t>
    <phoneticPr fontId="1"/>
  </si>
  <si>
    <t>イ　資産へのリスク予測に対して、適切な対応方針（戦略）を立てている</t>
    <phoneticPr fontId="1"/>
  </si>
  <si>
    <t>●埼玉県地球温暖化対策実行計画（第2期）では、令和12年度（2030年度）までに埼玉県の温室効果ガス排出量を平成25年度（2013年度）比46％削減することを目標としているが、温室効果ガス排出量（GHG）削減のため、次の対応を行っている。</t>
    <phoneticPr fontId="1"/>
  </si>
  <si>
    <t>ウ　県が定める温室効果ガス排出量平成25年度（2013年度）比46％削減以上の目標を定め、対外的に公表している</t>
    <phoneticPr fontId="1"/>
  </si>
  <si>
    <t>エ　取組を行っていない</t>
    <phoneticPr fontId="1"/>
  </si>
  <si>
    <t>ア　どのような取組を行っているのか自社のホームページ等で対外的に公表している</t>
    <phoneticPr fontId="1"/>
  </si>
  <si>
    <t>ア　事業の実施にあたっては、自然との調和を意識している</t>
    <phoneticPr fontId="1"/>
  </si>
  <si>
    <t>ア　どのような事業活動上のリスクと機会があるのか検討し、具体的な内容を洗い出している</t>
    <phoneticPr fontId="1"/>
  </si>
  <si>
    <t>ウ　事業活動上のリスクと機会に対して、時系列を踏まえた適切な対応方針（戦略）を立てている</t>
    <phoneticPr fontId="1"/>
  </si>
  <si>
    <t>イ　生物の生息地・希少種の保全、または在来種に配慮している</t>
    <phoneticPr fontId="1"/>
  </si>
  <si>
    <t>生物の生息地・希少種の保全、または在来種に配慮している</t>
    <phoneticPr fontId="1"/>
  </si>
  <si>
    <t>●生態系や人間の健康に有害となりうる汚染物質等は周囲の環境に負荷を与えることから、事業活動に関連し排出される汚染物質等（＊）について、次の対応を行っている。</t>
    <phoneticPr fontId="1"/>
  </si>
  <si>
    <t>●生産活動や消費活動などのあらゆる段階で資源の効率的・循環的な利用を図るサーキュラーエコノミー（循環経済）推進のため、次の取組を行っている。</t>
    <phoneticPr fontId="1"/>
  </si>
  <si>
    <t>ク　FSC認証、PEFC認証、エコラベルなどの環境認証付き材料を選び、持続可能な資源管理を行っている（持続可能な材料の使用）</t>
    <phoneticPr fontId="1"/>
  </si>
  <si>
    <t>ケ　再生可能な生物資源を利用して、化石燃料の使用を減らしている（バイオマスの利用）</t>
    <phoneticPr fontId="1"/>
  </si>
  <si>
    <t>コ　いずれの取組も行っていない</t>
    <phoneticPr fontId="1"/>
  </si>
  <si>
    <t>●自社の事業活動から発生するバッテリー、塗料、電子機器などの有害廃棄物（＊）について、次の取組を行っている。</t>
    <phoneticPr fontId="1"/>
  </si>
  <si>
    <t>●農業、工業をはじめ、さまざまな産業で水資源が欠かせないことから、水資源の確保、活用推進のため、次の取組を行っている。</t>
    <phoneticPr fontId="1"/>
  </si>
  <si>
    <t>イ　水資源の有効活用、節水に向けた取組、商品・技術、サービス等を提供している</t>
    <phoneticPr fontId="1"/>
  </si>
  <si>
    <t>水資源の有効活用、節水に向けた取組、商品・技術、サービス等を提供している</t>
    <phoneticPr fontId="1"/>
  </si>
  <si>
    <t>ウ　健全な水循環の確保を目的とした山林の植林・保全を行っている</t>
    <phoneticPr fontId="1"/>
  </si>
  <si>
    <t>健全な水循環の確保を目的とした山林の植林・保全を行っている</t>
    <phoneticPr fontId="1"/>
  </si>
  <si>
    <t>エ　健全な水循環を目的とした河川や海洋環境の保全を行っている</t>
    <phoneticPr fontId="1"/>
  </si>
  <si>
    <t>健全な水循環を目的とした河川や海洋環境の保全を行っている</t>
    <phoneticPr fontId="1"/>
  </si>
  <si>
    <t>営業利益率（営業利益 ÷ 売上高）が増加傾向にある</t>
    <phoneticPr fontId="1"/>
  </si>
  <si>
    <t>インターンシップを実施したことによる採用への効果がある</t>
    <phoneticPr fontId="1"/>
  </si>
  <si>
    <t>直近２年間の業務災害があるが、直近5年間の平均値より減少している</t>
    <rPh sb="15" eb="17">
      <t>チョッキン</t>
    </rPh>
    <rPh sb="18" eb="20">
      <t>ネンカン</t>
    </rPh>
    <rPh sb="21" eb="24">
      <t>ヘイキンチ</t>
    </rPh>
    <rPh sb="26" eb="28">
      <t>ゲンショウ</t>
    </rPh>
    <phoneticPr fontId="1"/>
  </si>
  <si>
    <t>製品やサービスの品質管理について、自社の取組計画及び目標を設定し、実行し、かつその指標及び目標を公表している</t>
    <phoneticPr fontId="1"/>
  </si>
  <si>
    <t>環境方針等を従業員に浸透させるとともに、自社の中長期的な事業活動拡大にどのように寄与するのか公表している</t>
    <phoneticPr fontId="1"/>
  </si>
  <si>
    <t>環境監査もしくは同等の第三者（ISO14001やエコアクション21など）による確認を受けている</t>
    <phoneticPr fontId="1"/>
  </si>
  <si>
    <t>カーボンニュートラル（温室効果ガス削減）について、その必要性を認識し、適切な経営判断を行っている</t>
    <phoneticPr fontId="1"/>
  </si>
  <si>
    <t>自然環境との調和（生物多様性）について、その必要性を認識し、適切な経営判断を行っている</t>
    <phoneticPr fontId="1"/>
  </si>
  <si>
    <t>廃棄物及び危険物管理について、その必要性を認識し、適切な経営判断を行っている</t>
    <phoneticPr fontId="1"/>
  </si>
  <si>
    <t>サーキュラーエコノミー（循環経済）について、その必要性を認識し、適切な経営判断を行っている</t>
    <phoneticPr fontId="1"/>
  </si>
  <si>
    <t>水資源の確保について、その必要性を認識し、適切な経営判断を行っている</t>
    <phoneticPr fontId="1"/>
  </si>
  <si>
    <t>大気環境保全について、その必要性を認識し、適切な経営判断を行っている</t>
    <phoneticPr fontId="1"/>
  </si>
  <si>
    <t>気候変動への対応として、どのような事業活動上のリスクと機会があるのか分析し、具体的な内容を洗い出している</t>
    <phoneticPr fontId="1"/>
  </si>
  <si>
    <t>気候変動への対応として、事業活動上のリスクと機会に対して、適切な対応方針（戦略）を立てている</t>
    <phoneticPr fontId="1"/>
  </si>
  <si>
    <t>温室効果ガス排出量（GHG）削減のための取組を自社のホームページ等で対外的に公表している</t>
    <phoneticPr fontId="1"/>
  </si>
  <si>
    <t>温室効果ガス排出量（GHG）削減のための取組が、短期、中長期でどの程度削減に貢献するのか対外的に公表している</t>
    <phoneticPr fontId="1"/>
  </si>
  <si>
    <t>温室効果ガス排出量（GHG）削減のため、県が定める温室効果ガス排出量削減目標以上の目標を定め、公表している</t>
    <rPh sb="36" eb="38">
      <t>モクヒョウ</t>
    </rPh>
    <phoneticPr fontId="1"/>
  </si>
  <si>
    <t>事業の実施にあたっては、自然との調和を意識している</t>
    <phoneticPr fontId="1"/>
  </si>
  <si>
    <t>環境負荷の軽減のため、取組方針等を明文化し、従業員等に共有し、浸透に努めている</t>
    <phoneticPr fontId="1"/>
  </si>
  <si>
    <t>環境負荷の軽減のための取組方針等を自社ホームページ等で対外的に公表している</t>
    <phoneticPr fontId="1"/>
  </si>
  <si>
    <t>「合法木材推進マーク」など合法的に伐採された木材であることを確認して調達している</t>
    <phoneticPr fontId="1"/>
  </si>
  <si>
    <t>FSC認証などの環境認証付き材料を選び、持続可能な資源管理を行っている（持続可能な材料の使用）</t>
    <phoneticPr fontId="1"/>
  </si>
  <si>
    <t>ア　低流量の蛇口、水栓、トイレ、シャワーヘッドを使用している</t>
    <phoneticPr fontId="1"/>
  </si>
  <si>
    <t>低流量の蛇口、水栓、トイレ、シャワーヘッドを使用している</t>
    <phoneticPr fontId="1"/>
  </si>
  <si>
    <t>合計獲得点（必須項目のみ）→</t>
    <rPh sb="0" eb="2">
      <t>ゴウケイ</t>
    </rPh>
    <rPh sb="2" eb="4">
      <t>カクトク</t>
    </rPh>
    <rPh sb="4" eb="5">
      <t>テン</t>
    </rPh>
    <rPh sb="6" eb="8">
      <t>ヒッス</t>
    </rPh>
    <rPh sb="8" eb="10">
      <t>コウモク</t>
    </rPh>
    <phoneticPr fontId="1"/>
  </si>
  <si>
    <t>総合評価（必須項目のみ）</t>
    <rPh sb="0" eb="4">
      <t>ソウゴウヒョウカ</t>
    </rPh>
    <phoneticPr fontId="1"/>
  </si>
  <si>
    <t>キ　ア～カに類似のエンゲージメント向上の取組を行っている</t>
    <phoneticPr fontId="1"/>
  </si>
  <si>
    <t>●労働者の離職防止と満足度向上のため、次の取組を行っている。</t>
    <phoneticPr fontId="1"/>
  </si>
  <si>
    <t>労働者の離職防止と満足度向上のための取組を行っている</t>
    <phoneticPr fontId="1"/>
  </si>
  <si>
    <t>●従業員にとって働きやすい職場とするため、次の認定を受けている。</t>
    <phoneticPr fontId="1"/>
  </si>
  <si>
    <t>●取引先や顧客等ステークホルダーの満足度を向上させるため、次の取組を行っている。</t>
    <phoneticPr fontId="1"/>
  </si>
  <si>
    <t>取引先や顧客等ステークホルダーの満足度を向上させるための取組を行っている</t>
    <phoneticPr fontId="1"/>
  </si>
  <si>
    <r>
      <t>売上高成長率（ (当期売上高 - 前期売上高) / 前期売上高 × 100</t>
    </r>
    <r>
      <rPr>
        <sz val="11"/>
        <color theme="1"/>
        <rFont val="Tahoma"/>
        <family val="3"/>
        <charset val="1"/>
      </rPr>
      <t>﻿</t>
    </r>
    <r>
      <rPr>
        <sz val="11"/>
        <color theme="1"/>
        <rFont val="BIZ UDPゴシック"/>
        <family val="3"/>
        <charset val="128"/>
      </rPr>
      <t>）が前年比で向上している</t>
    </r>
    <phoneticPr fontId="1"/>
  </si>
  <si>
    <t>●男性の従業員で、育児・介護休業法における育児休業（出産時育児休業を含む）を取得した者の割合が別に示す県の目標を上回っている。</t>
    <phoneticPr fontId="1"/>
  </si>
  <si>
    <t>ア　会社設立時から申請日までの期間が業種別平均勤続年数の期間未満である</t>
    <rPh sb="2" eb="4">
      <t>カイシャ</t>
    </rPh>
    <rPh sb="4" eb="6">
      <t>セツリツ</t>
    </rPh>
    <rPh sb="6" eb="7">
      <t>ジ</t>
    </rPh>
    <rPh sb="9" eb="11">
      <t>シンセイ</t>
    </rPh>
    <rPh sb="11" eb="12">
      <t>ビ</t>
    </rPh>
    <rPh sb="15" eb="17">
      <t>キカン</t>
    </rPh>
    <rPh sb="18" eb="20">
      <t>ギョウシュ</t>
    </rPh>
    <rPh sb="20" eb="21">
      <t>ベツ</t>
    </rPh>
    <rPh sb="21" eb="23">
      <t>ヘイキン</t>
    </rPh>
    <rPh sb="23" eb="25">
      <t>キンゾク</t>
    </rPh>
    <rPh sb="25" eb="27">
      <t>ネンスウ</t>
    </rPh>
    <rPh sb="28" eb="30">
      <t>キカン</t>
    </rPh>
    <rPh sb="30" eb="32">
      <t>ミマン</t>
    </rPh>
    <phoneticPr fontId="1"/>
  </si>
  <si>
    <t>●企業へのエンゲージメントや仕事へのモチベーションの向上を目指し、従業員の健康を保持・増進するため、次の取組を行っている。</t>
    <phoneticPr fontId="1"/>
  </si>
  <si>
    <t>従業員の健康を保持・増進するための取組を行っている</t>
    <phoneticPr fontId="1"/>
  </si>
  <si>
    <t>ア　業務災害発生件数を把握している</t>
    <rPh sb="2" eb="4">
      <t>ギョウム</t>
    </rPh>
    <rPh sb="4" eb="6">
      <t>サイガイ</t>
    </rPh>
    <rPh sb="6" eb="8">
      <t>ハッセイ</t>
    </rPh>
    <rPh sb="8" eb="10">
      <t>ケンスウ</t>
    </rPh>
    <rPh sb="11" eb="13">
      <t>ハアク</t>
    </rPh>
    <phoneticPr fontId="1"/>
  </si>
  <si>
    <t>直近２年間の業務災害発生件数を把握している</t>
    <phoneticPr fontId="1"/>
  </si>
  <si>
    <t>直近２年間の業務災害がない</t>
    <phoneticPr fontId="1"/>
  </si>
  <si>
    <t>ウ　実行していない</t>
    <phoneticPr fontId="1"/>
  </si>
  <si>
    <t>●自社の事業活動において、環境負荷低減のため、次の取組を行っている。</t>
    <phoneticPr fontId="1"/>
  </si>
  <si>
    <t>ア　省エネ設備の導入</t>
    <rPh sb="2" eb="3">
      <t>ショウ</t>
    </rPh>
    <rPh sb="5" eb="7">
      <t>セツビ</t>
    </rPh>
    <rPh sb="8" eb="10">
      <t>ドウニュウ</t>
    </rPh>
    <phoneticPr fontId="2"/>
  </si>
  <si>
    <t>イ　再生可能エネルギーの活用</t>
    <rPh sb="2" eb="6">
      <t>サイセイカノウ</t>
    </rPh>
    <rPh sb="12" eb="14">
      <t>カツヨウ</t>
    </rPh>
    <phoneticPr fontId="2"/>
  </si>
  <si>
    <t>イ　有給での子の看護休暇または親族の介護休暇制度</t>
    <rPh sb="15" eb="17">
      <t>シンゾク</t>
    </rPh>
    <phoneticPr fontId="1"/>
  </si>
  <si>
    <t>有給での子の看護休暇または親族の介護休暇制度を導入している</t>
  </si>
  <si>
    <t>イ　がん検診等、任意検診の受診を促すための取組または制度がある</t>
  </si>
  <si>
    <t>がん検診等、任意検診の受診を促すための取組または制度がある</t>
  </si>
  <si>
    <t>●直近２年間の業務災害（業務上の事由による労働者の負傷、疾病、障害または死亡）について、次のいずれかである。</t>
    <rPh sb="7" eb="11">
      <t>ギョウムサイガイ</t>
    </rPh>
    <phoneticPr fontId="1"/>
  </si>
  <si>
    <t>●取引先（サプライヤー）の選定または継続に当たり、次の取組を行っている。</t>
    <rPh sb="21" eb="22">
      <t>ア</t>
    </rPh>
    <phoneticPr fontId="1"/>
  </si>
  <si>
    <t>カ　「子が１歳（一定の場合には子が２歳）に達するまで」の水準を上回る育児休業制度</t>
    <rPh sb="28" eb="30">
      <t>スイジュン</t>
    </rPh>
    <phoneticPr fontId="1"/>
  </si>
  <si>
    <t>「子が１歳（一定の場合には子が２歳）に達するまで」の水準を上回る育児休業制度を導入している</t>
    <phoneticPr fontId="1"/>
  </si>
  <si>
    <t>流動比率が100％以上である</t>
    <phoneticPr fontId="1"/>
  </si>
  <si>
    <t>従業員にとって働きやすい職場であることの認定を受けている</t>
    <phoneticPr fontId="1"/>
  </si>
  <si>
    <t>エ　情報セキュリティ勉強会を年１回以上従業員に実施している</t>
    <phoneticPr fontId="1"/>
  </si>
  <si>
    <t>情報セキュリティ勉強会を年１回以上従業員に実施している</t>
    <phoneticPr fontId="1"/>
  </si>
  <si>
    <t>カ　親族内承継が難しい場合、第三者承継（M&amp;A）を視野に入れ、最適な引き継ぎ方法を検討している</t>
    <phoneticPr fontId="1"/>
  </si>
  <si>
    <t>親族内承継が難しい場合、第三者承継（M&amp;A）を視野に入れ、最適な引き継ぎ方法を検討している</t>
    <phoneticPr fontId="1"/>
  </si>
  <si>
    <t>ウ　不正防止に関わる勉強会を全従業員対象に年１回以上実施している</t>
    <phoneticPr fontId="1"/>
  </si>
  <si>
    <t>不正防止に関わる勉強会を全従業員対象に年１回以上実施している</t>
    <phoneticPr fontId="1"/>
  </si>
  <si>
    <t>キ　希望者が社外の研究会・研修会に参加するための助成制度を設けている</t>
    <phoneticPr fontId="1"/>
  </si>
  <si>
    <r>
      <t>ア　売上高成長率（ (当期売上高 - 前期売上高) / 前期売上高 × 100</t>
    </r>
    <r>
      <rPr>
        <sz val="11"/>
        <color theme="1"/>
        <rFont val="Tahoma"/>
        <family val="2"/>
        <charset val="128"/>
      </rPr>
      <t>﻿</t>
    </r>
    <r>
      <rPr>
        <sz val="11"/>
        <color theme="1"/>
        <rFont val="BIZ UDPゴシック"/>
        <family val="3"/>
        <charset val="128"/>
      </rPr>
      <t>）が前年比で向上している</t>
    </r>
    <phoneticPr fontId="1"/>
  </si>
  <si>
    <t>ウ　従業員一人当たりの売上高・利益が前年比プラスである</t>
    <phoneticPr fontId="1"/>
  </si>
  <si>
    <t>エ　ROE（自己資本利益率）= 当期純利益 ÷ 自己資本 × 100　が8％以上である</t>
    <phoneticPr fontId="1"/>
  </si>
  <si>
    <t>オ　債務超過でないこと</t>
    <phoneticPr fontId="1"/>
  </si>
  <si>
    <t>カ　流動比率が一定以上であること（少なくとも100％以上）</t>
    <phoneticPr fontId="1"/>
  </si>
  <si>
    <t>●過去5年間において、介護休業した従業員で復帰した者の割合は50％を上回っているか。</t>
    <phoneticPr fontId="1"/>
  </si>
  <si>
    <t>●過去5年間において、出産した女性従業員の仕事復帰1年後の継続就業率は50％を上回っているか。</t>
    <phoneticPr fontId="1"/>
  </si>
  <si>
    <t>●従業員の人権に配慮することで採用の円滑化や職場への定着、生産性の向上を図るため、次の取組を行っている。</t>
    <phoneticPr fontId="1"/>
  </si>
  <si>
    <t>エ　大学等への修学や資格取得の支援制度を設けている</t>
    <phoneticPr fontId="1"/>
  </si>
  <si>
    <t>カ　退職年金制度(確定給付年金、確定拠出年金、中小事業主掛金納付制度)等を設けている</t>
    <phoneticPr fontId="1"/>
  </si>
  <si>
    <t>キ　ア～カに類似した取組</t>
    <phoneticPr fontId="1"/>
  </si>
  <si>
    <t>オ　「健康経営優良法人」（経済産業省）の認定を受けている</t>
    <phoneticPr fontId="1"/>
  </si>
  <si>
    <t>オ　環境方針等を従業員に浸透するための対策を講じるとともに、取組によって、自社の中長期的な事業活動拡大にどのように寄与するのか対外的に公表している</t>
    <phoneticPr fontId="1"/>
  </si>
  <si>
    <t>イ　自然環境へ深刻な影響が出ないよう取組方針等を定めている</t>
    <phoneticPr fontId="1"/>
  </si>
  <si>
    <t>●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t>
    <phoneticPr fontId="1"/>
  </si>
  <si>
    <t>ウ　店舗や事務所等の木造化・木質化、または木材の備品購入等において、埼玉県産木材を利用している</t>
    <phoneticPr fontId="1"/>
  </si>
  <si>
    <t>ウ　有害廃棄物削減の具体的な取組を従業員に浸透するための対策を講じている</t>
    <phoneticPr fontId="1"/>
  </si>
  <si>
    <t>（＊）環境や健康に悪影響を及ぼす可能性がある重金属や有機溶剤を含む製品・材料、または特定の危険性（引火性、腐食性、反応性、毒性）を持つ固形廃棄物</t>
    <rPh sb="3" eb="5">
      <t>カンキョウ</t>
    </rPh>
    <rPh sb="6" eb="8">
      <t>ケンコウ</t>
    </rPh>
    <rPh sb="9" eb="12">
      <t>アクエイキョウ</t>
    </rPh>
    <rPh sb="13" eb="14">
      <t>オヨ</t>
    </rPh>
    <rPh sb="16" eb="19">
      <t>カノウセイ</t>
    </rPh>
    <rPh sb="22" eb="25">
      <t>ジュウキンゾク</t>
    </rPh>
    <rPh sb="26" eb="28">
      <t>ユウキ</t>
    </rPh>
    <rPh sb="28" eb="30">
      <t>ヨウザイ</t>
    </rPh>
    <rPh sb="31" eb="32">
      <t>フク</t>
    </rPh>
    <rPh sb="33" eb="35">
      <t>セイヒン</t>
    </rPh>
    <rPh sb="36" eb="38">
      <t>ザイリョウ</t>
    </rPh>
    <rPh sb="42" eb="44">
      <t>トクテイ</t>
    </rPh>
    <rPh sb="45" eb="48">
      <t>キケンセイ</t>
    </rPh>
    <rPh sb="49" eb="52">
      <t>インカセイ</t>
    </rPh>
    <rPh sb="53" eb="56">
      <t>フショクセイ</t>
    </rPh>
    <rPh sb="57" eb="60">
      <t>ハンノウセイ</t>
    </rPh>
    <rPh sb="61" eb="63">
      <t>ドクセイ</t>
    </rPh>
    <rPh sb="65" eb="66">
      <t>モ</t>
    </rPh>
    <rPh sb="67" eb="69">
      <t>コケイ</t>
    </rPh>
    <rPh sb="69" eb="72">
      <t>ハイキブツ</t>
    </rPh>
    <phoneticPr fontId="1"/>
  </si>
  <si>
    <t>●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t>
  </si>
  <si>
    <t>ア　森林の適切な維持・管理を直接担う、または管理する団体等への支援を通して緑の保全に貢献している</t>
  </si>
  <si>
    <t>森林の適切な維持・管理を直接担う、または管理する団体等への支援を通して緑の保全に貢献している</t>
  </si>
  <si>
    <t>オ　「彩の国みどりの基金」または「さいたま緑のトラスト基金」に直近3年間で寄附をしている</t>
  </si>
  <si>
    <t>「彩の国みどりの基金」または「さいたま緑のトラスト基金」に直近３年間で寄附している</t>
  </si>
  <si>
    <t>ウ　アまたはイ以外に、水資源の効率的な利用に向けた取組を行っている</t>
  </si>
  <si>
    <t>●デジタル化による生産性向上のため、次の取組を行っている。</t>
    <phoneticPr fontId="1"/>
  </si>
  <si>
    <t>デジタル化による生産性向上のため、社内に担当部署を設置している</t>
    <phoneticPr fontId="1"/>
  </si>
  <si>
    <t>●組織の活性化、生産性向上、従業員のキャリア開発に関する次の取組を行っている。</t>
    <phoneticPr fontId="1"/>
  </si>
  <si>
    <t>組織の活性化、生産性向上、従業員のキャリア開発のため、研修を実施している</t>
    <phoneticPr fontId="1"/>
  </si>
  <si>
    <t>希望者が社外の研究会・研修会に参加するための助成制度を設けている</t>
    <phoneticPr fontId="1"/>
  </si>
  <si>
    <t>組織の活性化、生産性向上、従業員のキャリア開発に関する取組や制度について対外的に公表している</t>
    <phoneticPr fontId="1"/>
  </si>
  <si>
    <t>過去5年間において、介護休業した従業員で復帰した者の割合は50％を上回っている</t>
    <phoneticPr fontId="1"/>
  </si>
  <si>
    <t>過去5年間において、出産した女性従業員の仕事復帰1年後の継続就業率は50％を上回っている</t>
    <phoneticPr fontId="1"/>
  </si>
  <si>
    <t>各種ハラスメント防止のための規則等を定めている</t>
    <phoneticPr fontId="1"/>
  </si>
  <si>
    <t>各種ハラスメント防止のため、従業員を対象に年１回以上勉強会を行っている</t>
    <phoneticPr fontId="1"/>
  </si>
  <si>
    <t>各種ハラスメント防止のため、社内（外部委託を含む）に相談体制を整備している</t>
    <phoneticPr fontId="1"/>
  </si>
  <si>
    <t>イ　子育てサポート企業として「くるみん認定」（厚生労働省）</t>
    <phoneticPr fontId="1"/>
  </si>
  <si>
    <t>ア　女性活躍推進企業として「えるぼし認定」（厚生労働省）</t>
    <phoneticPr fontId="1"/>
  </si>
  <si>
    <t>女性活躍推進企業として「えるぼし（★1～3のいずれか）」（厚生労働省）の認定を受けている</t>
    <phoneticPr fontId="1"/>
  </si>
  <si>
    <t>女性活躍推進企業として「プラチナえるぼし」（厚生労働省）の認定を受けている</t>
    <phoneticPr fontId="1"/>
  </si>
  <si>
    <t>大学等への修学や資格取得の支援制度を設けている</t>
    <phoneticPr fontId="1"/>
  </si>
  <si>
    <t>退職年金制度(確定給付年金、確定拠出年金、中小事業主掛金納付制度)等を設けている</t>
    <phoneticPr fontId="1"/>
  </si>
  <si>
    <t>年間の１人当たり月平均残業時間が業種別平均を下回っている</t>
    <phoneticPr fontId="1"/>
  </si>
  <si>
    <t>男性の従業員で、育児・介護休業法における育児休業を取得した者の割合が県の目標を上回っている</t>
    <phoneticPr fontId="1"/>
  </si>
  <si>
    <t>年次有給休暇の年間取得率が業種別平均を上回っている</t>
    <phoneticPr fontId="1"/>
  </si>
  <si>
    <t>会社設立時から申請日まで、従業員の平均勤続年数が業種別平均勤続年数の期間未満である</t>
    <phoneticPr fontId="1"/>
  </si>
  <si>
    <t>従業員の平均勤続年数が業種別平均を上回っている</t>
    <phoneticPr fontId="1"/>
  </si>
  <si>
    <t>体操やストレッチ等の時間を設定している</t>
    <phoneticPr fontId="1"/>
  </si>
  <si>
    <t>「健康経営優良法人」（経済産業省）の認定を受けている</t>
    <phoneticPr fontId="1"/>
  </si>
  <si>
    <t>環境負荷低減のため、省エネ設備を導入している</t>
    <phoneticPr fontId="1"/>
  </si>
  <si>
    <t>環境負荷低減のため、再生可能エネルギーを活用している</t>
    <phoneticPr fontId="1"/>
  </si>
  <si>
    <t>環境負荷低減のための取組を行っている</t>
    <phoneticPr fontId="1"/>
  </si>
  <si>
    <t>●自社の事業活動が、環境に与える影響を客観的に分析するため、次の取組を行っている。</t>
    <phoneticPr fontId="1"/>
  </si>
  <si>
    <t>事業活動が環境に与える影響について、把握に努めている</t>
    <phoneticPr fontId="1"/>
  </si>
  <si>
    <t>事業活動が環境に与える影響について、独自に評価を行っている</t>
    <phoneticPr fontId="1"/>
  </si>
  <si>
    <t>事業活動が環境に与える影響について、定量的な目標を設定し、独自に評価を行っている</t>
    <phoneticPr fontId="1"/>
  </si>
  <si>
    <t>気候変動によって、自社の資産へどのような損害のリスクがあるか分析し、具体的な内容を洗い出している</t>
    <phoneticPr fontId="1"/>
  </si>
  <si>
    <t>気候変動によって、自社の資産へのリスク予測に対して、適切な対応方針（戦略）を立てている</t>
    <phoneticPr fontId="1"/>
  </si>
  <si>
    <t>事業活動によって、自然環境へ深刻な影響が出ないよう取組方針等を定めている</t>
    <phoneticPr fontId="1"/>
  </si>
  <si>
    <t>自然環境に関する事業活動上のリスクと機会を検討し、具体的な内容を洗い出している</t>
    <rPh sb="0" eb="2">
      <t>シゼン</t>
    </rPh>
    <rPh sb="2" eb="4">
      <t>カンキョウ</t>
    </rPh>
    <rPh sb="5" eb="6">
      <t>カン</t>
    </rPh>
    <phoneticPr fontId="1"/>
  </si>
  <si>
    <t>自然環境に関する事業活動上のリスクと機会に対して、適切な対応方針（戦略）を立てている</t>
    <phoneticPr fontId="1"/>
  </si>
  <si>
    <t>自然環境に関する事業活動上のリスクと機会に対して、時系列を踏まえた適切な対応方針（戦略）を立てている</t>
    <phoneticPr fontId="1"/>
  </si>
  <si>
    <t>事業活動に関連し排出される汚染物質等の特定を行っている</t>
    <phoneticPr fontId="1"/>
  </si>
  <si>
    <t>事業活動に関連し排出される汚染物質等の排出量を定期的に記録している</t>
    <phoneticPr fontId="1"/>
  </si>
  <si>
    <t>事業活動に関連し排出される汚染物質等の排出量を定期的に記録し、具体的な取組を従業員に浸透するための対策を講じている</t>
    <phoneticPr fontId="1"/>
  </si>
  <si>
    <t>●自然環境との調和（生物多様性保全）の今後の社会的関心の高まりを見据え、次の取組を行っている。</t>
    <phoneticPr fontId="1"/>
  </si>
  <si>
    <t>●自然環境との調和（生物多様性保全）のため、自社の取組計画の策定及び目標の設定を行い、実行している。</t>
    <phoneticPr fontId="1"/>
  </si>
  <si>
    <t>自然環境との調和（生物多様性保全）のため、自社の取組計画の策定及び目標の設定を行い、実行している</t>
    <phoneticPr fontId="1"/>
  </si>
  <si>
    <t>自然環境との調和（生物多様性保全）のため、自社の取組計画の策定及び目標の設定を行い、実行し、かつその目標を公表している</t>
    <phoneticPr fontId="1"/>
  </si>
  <si>
    <t>自然環境との調和（生物多様性保全）のため、従業員の環境意識向上の取組を実施している</t>
    <rPh sb="32" eb="34">
      <t>トリクミ</t>
    </rPh>
    <rPh sb="35" eb="37">
      <t>ジッシ</t>
    </rPh>
    <phoneticPr fontId="1"/>
  </si>
  <si>
    <t>自然環境との調和（生物多様性保全）のため、地域社会と協働して取組を実施している</t>
    <rPh sb="30" eb="31">
      <t>ト</t>
    </rPh>
    <rPh sb="31" eb="32">
      <t>ク</t>
    </rPh>
    <rPh sb="33" eb="35">
      <t>ジッシ</t>
    </rPh>
    <phoneticPr fontId="1"/>
  </si>
  <si>
    <t>グリーンオフィスを導入している</t>
    <phoneticPr fontId="1"/>
  </si>
  <si>
    <t>持続可能な資源利用（環境に配慮した原材料の調達等）を行っている</t>
    <phoneticPr fontId="1"/>
  </si>
  <si>
    <t>廃棄物の排出量を定期的に記録し、具体的な削減目標を設定している</t>
    <phoneticPr fontId="1"/>
  </si>
  <si>
    <t xml:space="preserve">オ　労働災害発生度数率などの安全衛生管理に関する情報を公表している
※度数率は、「労働災害による死傷者数÷延べ実労働時間数×1,000,000」で算出度数率が高いほど、労働災害の発生件数が多いことを表す </t>
    <rPh sb="10" eb="11">
      <t>リツ</t>
    </rPh>
    <rPh sb="14" eb="18">
      <t>アンゼンエイセイ</t>
    </rPh>
    <rPh sb="18" eb="20">
      <t>カンリ</t>
    </rPh>
    <rPh sb="21" eb="22">
      <t>カン</t>
    </rPh>
    <phoneticPr fontId="1"/>
  </si>
  <si>
    <t>イ　営業利益率（営業利益 ÷ 売上高）が増加傾向にある（一過性のマイナスは省き、過去5年間で前年比プラスが3回以上ある）</t>
    <phoneticPr fontId="1"/>
  </si>
  <si>
    <t>ア　法令で定められている法定雇用率を満たしている（アが非該当の場合、以下はチェックがあっても本項目の得点はない）</t>
    <rPh sb="2" eb="4">
      <t>ホウレイ</t>
    </rPh>
    <rPh sb="5" eb="6">
      <t>サダ</t>
    </rPh>
    <rPh sb="12" eb="14">
      <t>ホウテイ</t>
    </rPh>
    <rPh sb="14" eb="17">
      <t>コヨウリツ</t>
    </rPh>
    <rPh sb="18" eb="19">
      <t>ミ</t>
    </rPh>
    <rPh sb="27" eb="28">
      <t>ヒ</t>
    </rPh>
    <rPh sb="28" eb="30">
      <t>ガイトウ</t>
    </rPh>
    <rPh sb="31" eb="33">
      <t>バアイ</t>
    </rPh>
    <rPh sb="34" eb="36">
      <t>イカ</t>
    </rPh>
    <rPh sb="46" eb="47">
      <t>ホン</t>
    </rPh>
    <rPh sb="47" eb="49">
      <t>コウモク</t>
    </rPh>
    <rPh sb="50" eb="52">
      <t>トクテン</t>
    </rPh>
    <phoneticPr fontId="1"/>
  </si>
  <si>
    <t>「埼玉県サステナブル企業認証制度」取組状況確認ツール　入力シート（一般項目）</t>
    <rPh sb="1" eb="4">
      <t>サイタマケン</t>
    </rPh>
    <rPh sb="10" eb="12">
      <t>キギョウ</t>
    </rPh>
    <rPh sb="12" eb="14">
      <t>ニンショウ</t>
    </rPh>
    <rPh sb="14" eb="16">
      <t>セイド</t>
    </rPh>
    <rPh sb="17" eb="19">
      <t>トリクミ</t>
    </rPh>
    <rPh sb="19" eb="21">
      <t>ジョウキョウ</t>
    </rPh>
    <rPh sb="21" eb="23">
      <t>カクニン</t>
    </rPh>
    <rPh sb="27" eb="29">
      <t>ニュウリョク</t>
    </rPh>
    <rPh sb="33" eb="35">
      <t>イッパン</t>
    </rPh>
    <rPh sb="35" eb="37">
      <t>コウモク</t>
    </rPh>
    <phoneticPr fontId="1"/>
  </si>
  <si>
    <t>環境項目</t>
    <rPh sb="0" eb="2">
      <t>カンキョウ</t>
    </rPh>
    <rPh sb="2" eb="4">
      <t>コウモク</t>
    </rPh>
    <phoneticPr fontId="1"/>
  </si>
  <si>
    <t>「今後の取組予定」</t>
    <phoneticPr fontId="1"/>
  </si>
  <si>
    <t>・</t>
    <phoneticPr fontId="1"/>
  </si>
  <si>
    <t>　　　　　　　　　　　　　　　　　　評価シート（必須項目）</t>
    <rPh sb="18" eb="20">
      <t>ヒョウカ</t>
    </rPh>
    <rPh sb="24" eb="26">
      <t>ヒッス</t>
    </rPh>
    <rPh sb="26" eb="28">
      <t>コウモク</t>
    </rPh>
    <phoneticPr fontId="1"/>
  </si>
  <si>
    <t>ア　コンプライアンスに関連する規則などを定め、従業員に対する勉強会を年１回以上実施している</t>
    <rPh sb="11" eb="12">
      <t>カン</t>
    </rPh>
    <phoneticPr fontId="1"/>
  </si>
  <si>
    <t>選択</t>
    <phoneticPr fontId="1"/>
  </si>
  <si>
    <t>一般項目、環境項目ともに「必須」はすべて回答、「選択」は全8項目（一般項目5項目、環境項目3項目）から4項目選んで回答</t>
  </si>
  <si>
    <t>選択項目</t>
    <phoneticPr fontId="1"/>
  </si>
  <si>
    <t>選択項目(8)</t>
    <rPh sb="2" eb="4">
      <t>コウモク</t>
    </rPh>
    <phoneticPr fontId="1"/>
  </si>
  <si>
    <t>②必須項目はすべて、選択項目は８項目中４項目を回答してください。</t>
  </si>
  <si>
    <t>　　一般項目、環境項目ともに「必須」はすべて回答、「選択」は全8項目（一般項目5項目、環境項目3項目）から4項目選んで回答</t>
    <rPh sb="2" eb="4">
      <t>イッパン</t>
    </rPh>
    <rPh sb="4" eb="6">
      <t>コウモク</t>
    </rPh>
    <rPh sb="7" eb="11">
      <t>カンキョウコウモク</t>
    </rPh>
    <rPh sb="15" eb="17">
      <t>ヒッス</t>
    </rPh>
    <rPh sb="22" eb="24">
      <t>カイトウ</t>
    </rPh>
    <rPh sb="30" eb="31">
      <t>ゼン</t>
    </rPh>
    <rPh sb="32" eb="34">
      <t>コウモク</t>
    </rPh>
    <rPh sb="35" eb="39">
      <t>イッパンコウモク</t>
    </rPh>
    <rPh sb="40" eb="42">
      <t>コウモク</t>
    </rPh>
    <rPh sb="43" eb="47">
      <t>カンキョウコウモク</t>
    </rPh>
    <rPh sb="48" eb="50">
      <t>コウモク</t>
    </rPh>
    <rPh sb="54" eb="56">
      <t>コウモク</t>
    </rPh>
    <rPh sb="56" eb="57">
      <t>エラ</t>
    </rPh>
    <rPh sb="59" eb="61">
      <t>カイトウ</t>
    </rPh>
    <phoneticPr fontId="1"/>
  </si>
  <si>
    <t>人材定着・確保</t>
    <rPh sb="0" eb="4">
      <t>ジンザイテイチャク</t>
    </rPh>
    <rPh sb="5" eb="7">
      <t>カクホ</t>
    </rPh>
    <phoneticPr fontId="1"/>
  </si>
  <si>
    <t>水資源の確保</t>
    <rPh sb="1" eb="3">
      <t>シゲン</t>
    </rPh>
    <rPh sb="4" eb="6">
      <t>カクホ</t>
    </rPh>
    <phoneticPr fontId="1"/>
  </si>
  <si>
    <t>　　　　　　　　　　　　　　　　　　　　評価シート（合計点数）</t>
    <rPh sb="20" eb="22">
      <t>ヒョウカ</t>
    </rPh>
    <rPh sb="26" eb="30">
      <t>ゴウケイテンスウ</t>
    </rPh>
    <phoneticPr fontId="1"/>
  </si>
  <si>
    <t>「埼玉県サステナブル企業認証制度」取組状況確認ツール　チェックシート（環境項目）</t>
    <rPh sb="35" eb="37">
      <t>カンキョウ</t>
    </rPh>
    <phoneticPr fontId="1"/>
  </si>
  <si>
    <t>「埼玉県サステナブル企業認証制度」に基づく
取組状況開示書</t>
    <rPh sb="24" eb="26">
      <t>ジョウキョウ</t>
    </rPh>
    <phoneticPr fontId="1"/>
  </si>
  <si>
    <t>　「埼玉県サステナブル企業認証制度」の審査項目のうち、当社が取り組んでいる項目を開示します。</t>
    <rPh sb="19" eb="21">
      <t>シンサ</t>
    </rPh>
    <phoneticPr fontId="1"/>
  </si>
  <si>
    <t>ウ　有給休暇の取得率</t>
    <rPh sb="7" eb="9">
      <t>シュトク</t>
    </rPh>
    <phoneticPr fontId="1"/>
  </si>
  <si>
    <t>有給休暇の取得率について目標や指標を設定し、具体的な対策を講じている</t>
    <rPh sb="5" eb="7">
      <t>シュトク</t>
    </rPh>
    <phoneticPr fontId="1"/>
  </si>
  <si>
    <t>ア　廃棄物の排出量を定期的に記録している</t>
    <phoneticPr fontId="1"/>
  </si>
  <si>
    <t>選択項目</t>
    <rPh sb="0" eb="2">
      <t>センタク</t>
    </rPh>
    <rPh sb="2" eb="4">
      <t>コウモク</t>
    </rPh>
    <phoneticPr fontId="1"/>
  </si>
  <si>
    <t>イ　汚染物質等の排出量を定期的に記録している</t>
    <phoneticPr fontId="1"/>
  </si>
  <si>
    <t>（＊）大気汚染物質(重金属類，浮遊粉塵，一酸化炭素，硫黄酸化物，窒素酸化物，炭化水素類，揮発性有機化合物など) ，水質汚濁物質(鉱工業廃水，家庭廃水，農薬，カドミウム，シアン，ヒ素，総水銀，PCBなど有害物質，ならびに有機汚濁物質等) ，悪臭の原因となる物質等</t>
    <phoneticPr fontId="1"/>
  </si>
  <si>
    <t>大気汚染物質(重金属類，浮遊粉塵，一酸化炭素，硫黄酸化物，窒素酸化物，炭化水素類，揮発性有機化合物など) ，水質汚濁物質(鉱工業廃水，家庭廃水，農薬，カドミウム，シアン，ヒ素，総水銀，PCBなど有害物質，ならびに有機汚濁物質等) ，悪臭の原因となる物質等</t>
    <phoneticPr fontId="1"/>
  </si>
  <si>
    <t>ウ　ア～イと類似の取組を行っている</t>
    <rPh sb="6" eb="8">
      <t>ルイジ</t>
    </rPh>
    <rPh sb="9" eb="11">
      <t>トリクミ</t>
    </rPh>
    <rPh sb="12" eb="13">
      <t>オコナ</t>
    </rPh>
    <phoneticPr fontId="2"/>
  </si>
  <si>
    <t>エ　行っていない</t>
    <rPh sb="2" eb="3">
      <t>オコナ</t>
    </rPh>
    <phoneticPr fontId="2"/>
  </si>
  <si>
    <t>　※チェックに当たっては、「埼玉県サステナブル企業認証制度　公募要領・制度の手引」をご参照ください。</t>
    <rPh sb="7" eb="8">
      <t>ア</t>
    </rPh>
    <rPh sb="43" eb="45">
      <t>サンショウ</t>
    </rPh>
    <phoneticPr fontId="1"/>
  </si>
  <si>
    <t>チェックに当たっては、「埼玉県サステナブル企業認証制度　公募要領・制度の手引」をご参照ください。</t>
    <rPh sb="5" eb="6">
      <t>ア</t>
    </rPh>
    <rPh sb="41" eb="43">
      <t>サンショウ</t>
    </rPh>
    <phoneticPr fontId="1"/>
  </si>
  <si>
    <t>●女性の管理職（課長相当職以上）比率は18.6％を上回っているか。</t>
    <phoneticPr fontId="1"/>
  </si>
  <si>
    <t>女性の管理職（課長相当職以上）比率が18.6%を上回っている</t>
    <phoneticPr fontId="1"/>
  </si>
  <si>
    <t>ア　廃棄物を適切に分別し、リサイクル可能な資源を再利用している（再資源化の推進）</t>
    <phoneticPr fontId="1"/>
  </si>
  <si>
    <t>イ　廃棄物の排出量を定期的に記録し、具体的な削減目標を設定している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</si>
</sst>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Red]\-#,##0.0"/>
    <numFmt numFmtId="178" formatCode="[$-411]ggge&quot;年&quot;m&quot;月&quot;d&quot;日&quot;;@"/>
  </numFmts>
  <fonts count="46">
    <font>
      <sz val="11"/>
      <color theme="1"/>
      <name val="ＭＳ Ｐゴシック"/>
      <family val="2"/>
      <charset val="128"/>
    </font>
    <font>
      <sz val="6"/>
      <name val="ＭＳ Ｐゴシック"/>
      <family val="2"/>
      <charset val="128"/>
    </font>
    <font>
      <sz val="11"/>
      <name val="Meiryo UI"/>
      <family val="3"/>
      <charset val="128"/>
    </font>
    <font>
      <sz val="11"/>
      <color theme="1"/>
      <name val="游ゴシック"/>
      <family val="2"/>
      <charset val="128"/>
    </font>
    <font>
      <sz val="11"/>
      <color theme="1"/>
      <name val="BIZ UDPゴシック"/>
      <family val="3"/>
      <charset val="128"/>
    </font>
    <font>
      <sz val="14"/>
      <color theme="1"/>
      <name val="BIZ UDPゴシック"/>
      <family val="3"/>
      <charset val="128"/>
    </font>
    <font>
      <sz val="11"/>
      <color theme="0"/>
      <name val="BIZ UDPゴシック"/>
      <family val="3"/>
      <charset val="128"/>
    </font>
    <font>
      <u/>
      <sz val="11"/>
      <color theme="1"/>
      <name val="BIZ UDPゴシック"/>
      <family val="3"/>
      <charset val="128"/>
    </font>
    <font>
      <b/>
      <sz val="20"/>
      <color theme="1"/>
      <name val="BIZ UDPゴシック"/>
      <family val="3"/>
      <charset val="128"/>
    </font>
    <font>
      <i/>
      <sz val="11"/>
      <color theme="1"/>
      <name val="BIZ UDPゴシック"/>
      <family val="3"/>
      <charset val="128"/>
    </font>
    <font>
      <sz val="11"/>
      <color theme="1"/>
      <name val="ＭＳ Ｐゴシック"/>
      <family val="2"/>
      <charset val="128"/>
    </font>
    <font>
      <b/>
      <sz val="18"/>
      <color theme="1"/>
      <name val="BIZ UDPゴシック"/>
      <family val="3"/>
      <charset val="128"/>
    </font>
    <font>
      <b/>
      <sz val="9"/>
      <color indexed="81"/>
      <name val="MS P ゴシック"/>
      <family val="3"/>
      <charset val="128"/>
    </font>
    <font>
      <sz val="12"/>
      <color theme="1"/>
      <name val="BIZ UDPゴシック"/>
      <family val="3"/>
      <charset val="128"/>
    </font>
    <font>
      <b/>
      <sz val="12"/>
      <color theme="1"/>
      <name val="BIZ UDPゴシック"/>
      <family val="3"/>
      <charset val="128"/>
    </font>
    <font>
      <b/>
      <sz val="11"/>
      <color theme="1"/>
      <name val="BIZ UDPゴシック"/>
      <family val="3"/>
      <charset val="128"/>
    </font>
    <font>
      <sz val="9"/>
      <color theme="0"/>
      <name val="BIZ UDPゴシック"/>
      <family val="3"/>
      <charset val="128"/>
    </font>
    <font>
      <sz val="10"/>
      <name val="BIZ UDPゴシック"/>
      <family val="3"/>
      <charset val="128"/>
    </font>
    <font>
      <b/>
      <sz val="11"/>
      <color theme="0"/>
      <name val="BIZ UDPゴシック"/>
      <family val="3"/>
      <charset val="128"/>
    </font>
    <font>
      <sz val="10"/>
      <color theme="1"/>
      <name val="BIZ UDPゴシック"/>
      <family val="3"/>
      <charset val="128"/>
    </font>
    <font>
      <b/>
      <sz val="24"/>
      <color theme="1"/>
      <name val="BIZ UDPゴシック"/>
      <family val="3"/>
      <charset val="128"/>
    </font>
    <font>
      <sz val="11"/>
      <name val="BIZ UDPゴシック"/>
      <family val="3"/>
      <charset val="128"/>
    </font>
    <font>
      <sz val="22"/>
      <name val="BIZ UDPゴシック"/>
      <family val="3"/>
      <charset val="128"/>
    </font>
    <font>
      <sz val="12"/>
      <name val="BIZ UDPゴシック"/>
      <family val="3"/>
      <charset val="128"/>
    </font>
    <font>
      <b/>
      <sz val="14"/>
      <name val="BIZ UDPゴシック"/>
      <family val="3"/>
      <charset val="128"/>
    </font>
    <font>
      <b/>
      <sz val="14"/>
      <color theme="1"/>
      <name val="BIZ UDPゴシック"/>
      <family val="3"/>
      <charset val="128"/>
    </font>
    <font>
      <b/>
      <sz val="10"/>
      <color theme="0"/>
      <name val="BIZ UDPゴシック"/>
      <family val="3"/>
      <charset val="128"/>
    </font>
    <font>
      <b/>
      <sz val="11"/>
      <name val="BIZ UDPゴシック"/>
      <family val="3"/>
      <charset val="128"/>
    </font>
    <font>
      <strike/>
      <sz val="11"/>
      <color theme="1"/>
      <name val="BIZ UDPゴシック"/>
      <family val="3"/>
      <charset val="128"/>
    </font>
    <font>
      <strike/>
      <sz val="11"/>
      <name val="BIZ UDPゴシック"/>
      <family val="3"/>
      <charset val="128"/>
    </font>
    <font>
      <sz val="14"/>
      <name val="BIZ UDPゴシック"/>
      <family val="3"/>
      <charset val="128"/>
    </font>
    <font>
      <b/>
      <sz val="12"/>
      <color theme="0"/>
      <name val="BIZ UDPゴシック"/>
      <family val="3"/>
      <charset val="128"/>
    </font>
    <font>
      <sz val="12"/>
      <color theme="0"/>
      <name val="BIZ UDPゴシック"/>
      <family val="3"/>
      <charset val="128"/>
    </font>
    <font>
      <b/>
      <strike/>
      <sz val="11"/>
      <name val="BIZ UDPゴシック"/>
      <family val="3"/>
      <charset val="128"/>
    </font>
    <font>
      <sz val="9"/>
      <color theme="1"/>
      <name val="BIZ UDPゴシック"/>
      <family val="3"/>
      <charset val="128"/>
    </font>
    <font>
      <sz val="11"/>
      <color rgb="FFFF0000"/>
      <name val="BIZ UDPゴシック"/>
      <family val="3"/>
      <charset val="128"/>
    </font>
    <font>
      <u/>
      <sz val="8"/>
      <color theme="1"/>
      <name val="BIZ UDPゴシック"/>
      <family val="3"/>
      <charset val="128"/>
    </font>
    <font>
      <sz val="8"/>
      <color theme="1"/>
      <name val="BIZ UDPゴシック"/>
      <family val="3"/>
      <charset val="128"/>
    </font>
    <font>
      <b/>
      <sz val="9"/>
      <color theme="0"/>
      <name val="BIZ UDPゴシック"/>
      <family val="3"/>
      <charset val="128"/>
    </font>
    <font>
      <sz val="10"/>
      <color theme="0"/>
      <name val="BIZ UDPゴシック"/>
      <family val="3"/>
      <charset val="128"/>
    </font>
    <font>
      <sz val="11"/>
      <color theme="1"/>
      <name val="Tahoma"/>
      <family val="2"/>
      <charset val="128"/>
    </font>
    <font>
      <sz val="11"/>
      <color theme="1"/>
      <name val="Tahoma"/>
      <family val="3"/>
      <charset val="1"/>
    </font>
    <font>
      <b/>
      <sz val="11"/>
      <color rgb="FFFF0000"/>
      <name val="BIZ UDPゴシック"/>
      <family val="3"/>
      <charset val="128"/>
    </font>
    <font>
      <sz val="9"/>
      <color rgb="FF000000"/>
      <name val="Meiryo UI"/>
      <family val="3"/>
      <charset val="128"/>
    </font>
    <font>
      <sz val="18"/>
      <color rgb="FFFF0000"/>
      <name val="BIZ UDPゴシック"/>
      <family val="3"/>
      <charset val="128"/>
    </font>
    <font>
      <b/>
      <sz val="22"/>
      <color theme="1"/>
      <name val="BIZ UDPゴシック"/>
      <family val="3"/>
      <charset val="128"/>
    </font>
  </fonts>
  <fills count="11">
    <fill>
      <patternFill patternType="none"/>
    </fill>
    <fill>
      <patternFill patternType="gray125"/>
    </fill>
    <fill>
      <patternFill patternType="solid">
        <fgColor theme="0"/>
        <bgColor indexed="64"/>
      </patternFill>
    </fill>
    <fill>
      <patternFill patternType="solid">
        <fgColor rgb="FF215C98"/>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s>
  <borders count="8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style="thin">
        <color theme="0"/>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style="thin">
        <color theme="0"/>
      </left>
      <right style="thin">
        <color theme="0"/>
      </right>
      <top style="medium">
        <color auto="1"/>
      </top>
      <bottom/>
      <diagonal/>
    </border>
    <border>
      <left style="thin">
        <color auto="1"/>
      </left>
      <right style="thin">
        <color auto="1"/>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theme="0"/>
      </left>
      <right/>
      <top style="medium">
        <color auto="1"/>
      </top>
      <bottom/>
      <diagonal/>
    </border>
    <border>
      <left/>
      <right style="thin">
        <color theme="0"/>
      </right>
      <top/>
      <bottom/>
      <diagonal/>
    </border>
    <border>
      <left style="thin">
        <color theme="0"/>
      </left>
      <right style="thin">
        <color theme="0"/>
      </right>
      <top/>
      <bottom/>
      <diagonal/>
    </border>
    <border>
      <left style="thin">
        <color theme="0"/>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theme="0"/>
      </left>
      <right style="thin">
        <color theme="0"/>
      </right>
      <top/>
      <bottom style="thin">
        <color indexed="64"/>
      </bottom>
      <diagonal/>
    </border>
    <border>
      <left/>
      <right/>
      <top style="thin">
        <color auto="1"/>
      </top>
      <bottom style="thin">
        <color indexed="64"/>
      </bottom>
      <diagonal/>
    </border>
    <border>
      <left style="thin">
        <color auto="1"/>
      </left>
      <right/>
      <top style="medium">
        <color indexed="64"/>
      </top>
      <bottom/>
      <diagonal/>
    </border>
    <border>
      <left style="hair">
        <color auto="1"/>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style="thin">
        <color indexed="64"/>
      </right>
      <top style="thin">
        <color auto="1"/>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theme="0"/>
      </top>
      <bottom/>
      <diagonal/>
    </border>
    <border>
      <left style="thin">
        <color theme="0"/>
      </left>
      <right style="thin">
        <color theme="0"/>
      </right>
      <top style="thin">
        <color theme="0"/>
      </top>
      <bottom/>
      <diagonal/>
    </border>
  </borders>
  <cellStyleXfs count="4">
    <xf numFmtId="0" fontId="0" fillId="0" borderId="0">
      <alignment vertical="center"/>
    </xf>
    <xf numFmtId="0" fontId="3"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42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xf>
    <xf numFmtId="0" fontId="4" fillId="2" borderId="0" xfId="0" applyFont="1" applyFill="1">
      <alignment vertical="center"/>
    </xf>
    <xf numFmtId="0" fontId="8" fillId="3" borderId="0" xfId="0" applyFont="1" applyFill="1" applyAlignment="1">
      <alignment horizontal="left" vertical="center" indent="1"/>
    </xf>
    <xf numFmtId="0" fontId="7" fillId="0" borderId="0" xfId="0" applyFont="1" applyAlignment="1">
      <alignment horizontal="center" vertical="center" wrapText="1"/>
    </xf>
    <xf numFmtId="0" fontId="4" fillId="2" borderId="0" xfId="0" applyFont="1" applyFill="1" applyAlignment="1">
      <alignment horizontal="center" vertical="center"/>
    </xf>
    <xf numFmtId="177" fontId="4" fillId="0" borderId="0" xfId="2" applyNumberFormat="1" applyFont="1" applyAlignment="1">
      <alignment vertical="center"/>
    </xf>
    <xf numFmtId="0" fontId="9" fillId="0" borderId="0" xfId="0" applyFont="1">
      <alignment vertical="center"/>
    </xf>
    <xf numFmtId="0" fontId="16" fillId="5" borderId="19" xfId="0" applyFont="1" applyFill="1" applyBorder="1" applyAlignment="1">
      <alignment horizontal="center" vertical="center"/>
    </xf>
    <xf numFmtId="0" fontId="16" fillId="5" borderId="19" xfId="0" applyFont="1" applyFill="1" applyBorder="1" applyAlignment="1">
      <alignment horizontal="center" vertical="center" wrapText="1"/>
    </xf>
    <xf numFmtId="0" fontId="17" fillId="4" borderId="19" xfId="0" applyFont="1" applyFill="1" applyBorder="1" applyAlignment="1">
      <alignment vertical="center" shrinkToFit="1"/>
    </xf>
    <xf numFmtId="0" fontId="17" fillId="4" borderId="21" xfId="0" applyFont="1" applyFill="1" applyBorder="1" applyAlignment="1">
      <alignment vertical="center" shrinkToFit="1"/>
    </xf>
    <xf numFmtId="0" fontId="17" fillId="8" borderId="18" xfId="0" applyFont="1" applyFill="1" applyBorder="1" applyAlignment="1">
      <alignment vertical="center" shrinkToFit="1"/>
    </xf>
    <xf numFmtId="0" fontId="17" fillId="8" borderId="19" xfId="0" applyFont="1" applyFill="1" applyBorder="1" applyAlignment="1">
      <alignment vertical="center" shrinkToFit="1"/>
    </xf>
    <xf numFmtId="0" fontId="17" fillId="4" borderId="20" xfId="0" applyFont="1" applyFill="1" applyBorder="1" applyAlignment="1">
      <alignment vertical="center" shrinkToFit="1"/>
    </xf>
    <xf numFmtId="0" fontId="17" fillId="8" borderId="29" xfId="0" applyFont="1" applyFill="1" applyBorder="1" applyAlignment="1">
      <alignment vertical="center" shrinkToFit="1"/>
    </xf>
    <xf numFmtId="0" fontId="17" fillId="4" borderId="32" xfId="0" applyFont="1" applyFill="1" applyBorder="1" applyAlignment="1">
      <alignment vertical="center" shrinkToFit="1"/>
    </xf>
    <xf numFmtId="0" fontId="16" fillId="5" borderId="32" xfId="0" applyFont="1" applyFill="1" applyBorder="1" applyAlignment="1">
      <alignment horizontal="center" vertical="center" wrapText="1"/>
    </xf>
    <xf numFmtId="177" fontId="4" fillId="0" borderId="35" xfId="2" applyNumberFormat="1" applyFont="1" applyBorder="1" applyAlignment="1">
      <alignment vertical="center"/>
    </xf>
    <xf numFmtId="177" fontId="4" fillId="0" borderId="36" xfId="2" applyNumberFormat="1" applyFont="1" applyBorder="1" applyAlignment="1">
      <alignment vertical="center"/>
    </xf>
    <xf numFmtId="177" fontId="4" fillId="0" borderId="37" xfId="2" applyNumberFormat="1" applyFont="1" applyBorder="1" applyAlignment="1">
      <alignment vertical="center"/>
    </xf>
    <xf numFmtId="177" fontId="4" fillId="0" borderId="38" xfId="2" applyNumberFormat="1" applyFont="1" applyBorder="1" applyAlignment="1">
      <alignment vertical="center"/>
    </xf>
    <xf numFmtId="177" fontId="4" fillId="0" borderId="39" xfId="2" applyNumberFormat="1" applyFont="1" applyBorder="1" applyAlignment="1">
      <alignment vertical="center"/>
    </xf>
    <xf numFmtId="177" fontId="14" fillId="0" borderId="33" xfId="2" applyNumberFormat="1" applyFont="1" applyBorder="1" applyAlignment="1">
      <alignment vertical="center"/>
    </xf>
    <xf numFmtId="0" fontId="18" fillId="6" borderId="24" xfId="0" applyFont="1" applyFill="1" applyBorder="1" applyAlignment="1">
      <alignment horizontal="centerContinuous" vertical="center"/>
    </xf>
    <xf numFmtId="177" fontId="6" fillId="6" borderId="25" xfId="2" applyNumberFormat="1" applyFont="1" applyFill="1" applyBorder="1" applyAlignment="1">
      <alignment horizontal="center" vertical="center"/>
    </xf>
    <xf numFmtId="0" fontId="14" fillId="9" borderId="27" xfId="0" applyFont="1" applyFill="1" applyBorder="1" applyAlignment="1">
      <alignment horizontal="centerContinuous" vertical="center"/>
    </xf>
    <xf numFmtId="0" fontId="14" fillId="9" borderId="7" xfId="0" applyFont="1" applyFill="1" applyBorder="1" applyAlignment="1">
      <alignment horizontal="centerContinuous" vertical="center"/>
    </xf>
    <xf numFmtId="0" fontId="14" fillId="9" borderId="14" xfId="0" applyFont="1" applyFill="1" applyBorder="1" applyAlignment="1">
      <alignment horizontal="centerContinuous" vertical="center"/>
    </xf>
    <xf numFmtId="0" fontId="4" fillId="2" borderId="0" xfId="0" applyFont="1" applyFill="1" applyAlignment="1">
      <alignment vertical="center" wrapText="1"/>
    </xf>
    <xf numFmtId="177" fontId="18" fillId="6" borderId="55" xfId="2" applyNumberFormat="1" applyFont="1" applyFill="1" applyBorder="1" applyAlignment="1">
      <alignment horizontal="center" vertical="center"/>
    </xf>
    <xf numFmtId="0" fontId="4" fillId="0" borderId="6" xfId="0" applyFont="1" applyBorder="1">
      <alignment vertical="center"/>
    </xf>
    <xf numFmtId="0" fontId="4" fillId="0" borderId="42" xfId="0" applyFont="1" applyBorder="1">
      <alignment vertical="center"/>
    </xf>
    <xf numFmtId="9" fontId="4" fillId="0" borderId="0" xfId="0" applyNumberFormat="1" applyFont="1">
      <alignment vertical="center"/>
    </xf>
    <xf numFmtId="0" fontId="9" fillId="0" borderId="6" xfId="0" applyFont="1" applyBorder="1">
      <alignment vertical="center"/>
    </xf>
    <xf numFmtId="9" fontId="9" fillId="0" borderId="0" xfId="0" applyNumberFormat="1" applyFont="1">
      <alignment vertical="center"/>
    </xf>
    <xf numFmtId="0" fontId="9" fillId="0" borderId="42" xfId="0" applyFont="1" applyBorder="1">
      <alignment vertical="center"/>
    </xf>
    <xf numFmtId="0" fontId="4" fillId="0" borderId="47" xfId="0" applyFont="1" applyBorder="1">
      <alignment vertical="center"/>
    </xf>
    <xf numFmtId="0" fontId="4" fillId="0" borderId="43" xfId="0" applyFont="1" applyBorder="1">
      <alignment vertical="center"/>
    </xf>
    <xf numFmtId="0" fontId="4" fillId="0" borderId="44" xfId="0" applyFont="1" applyBorder="1">
      <alignment vertical="center"/>
    </xf>
    <xf numFmtId="0" fontId="18" fillId="6" borderId="22" xfId="0" applyFont="1" applyFill="1" applyBorder="1" applyAlignment="1">
      <alignment horizontal="centerContinuous" vertical="center"/>
    </xf>
    <xf numFmtId="0" fontId="18" fillId="6" borderId="23" xfId="0" applyFont="1" applyFill="1" applyBorder="1" applyAlignment="1">
      <alignment horizontal="centerContinuous" vertical="center"/>
    </xf>
    <xf numFmtId="0" fontId="6" fillId="6" borderId="8" xfId="0" applyFont="1" applyFill="1" applyBorder="1" applyAlignment="1">
      <alignment horizontal="center" vertical="center"/>
    </xf>
    <xf numFmtId="176" fontId="19" fillId="0" borderId="8" xfId="0" applyNumberFormat="1" applyFont="1" applyBorder="1" applyAlignment="1">
      <alignment horizontal="center" vertical="center" shrinkToFit="1"/>
    </xf>
    <xf numFmtId="38" fontId="14" fillId="9" borderId="7" xfId="2" applyFont="1" applyFill="1" applyBorder="1" applyAlignment="1">
      <alignment horizontal="center" vertical="center"/>
    </xf>
    <xf numFmtId="38" fontId="4" fillId="0" borderId="40" xfId="2" applyFont="1" applyBorder="1" applyAlignment="1">
      <alignment horizontal="center" vertical="center"/>
    </xf>
    <xf numFmtId="38" fontId="4" fillId="0" borderId="17" xfId="2" applyFont="1" applyBorder="1" applyAlignment="1">
      <alignment horizontal="center" vertical="center"/>
    </xf>
    <xf numFmtId="38" fontId="4" fillId="0" borderId="56" xfId="2" applyFont="1" applyBorder="1" applyAlignment="1">
      <alignment horizontal="center" vertical="center"/>
    </xf>
    <xf numFmtId="38" fontId="4" fillId="0" borderId="45" xfId="2" applyFont="1" applyBorder="1" applyAlignment="1">
      <alignment horizontal="center" vertical="center"/>
    </xf>
    <xf numFmtId="38" fontId="4" fillId="0" borderId="57" xfId="2" applyFont="1" applyBorder="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top" wrapText="1"/>
    </xf>
    <xf numFmtId="0" fontId="4"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wrapText="1"/>
    </xf>
    <xf numFmtId="0" fontId="21" fillId="2" borderId="0" xfId="0" applyFont="1" applyFill="1" applyAlignment="1">
      <alignment horizontal="centerContinuous" vertical="center" wrapText="1"/>
    </xf>
    <xf numFmtId="0" fontId="21" fillId="2" borderId="0" xfId="0" applyFont="1" applyFill="1">
      <alignment vertical="center"/>
    </xf>
    <xf numFmtId="0" fontId="21" fillId="2" borderId="0" xfId="0" applyFont="1" applyFill="1" applyAlignment="1">
      <alignment horizontal="centerContinuous" vertical="center"/>
    </xf>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0" xfId="0" applyFont="1" applyFill="1">
      <alignment vertical="center"/>
    </xf>
    <xf numFmtId="0" fontId="21" fillId="2" borderId="0" xfId="0" applyFont="1" applyFill="1" applyAlignment="1">
      <alignment horizontal="left" vertical="center"/>
    </xf>
    <xf numFmtId="0" fontId="23" fillId="2" borderId="50" xfId="0" applyFont="1" applyFill="1" applyBorder="1" applyAlignment="1">
      <alignment horizontal="center" vertical="center" wrapText="1"/>
    </xf>
    <xf numFmtId="0" fontId="4" fillId="2" borderId="13" xfId="0" applyFont="1" applyFill="1" applyBorder="1" applyAlignment="1">
      <alignment horizontal="center" vertical="top"/>
    </xf>
    <xf numFmtId="0" fontId="6" fillId="5" borderId="6" xfId="0" applyFont="1" applyFill="1" applyBorder="1" applyAlignment="1">
      <alignment horizontal="center" vertical="top"/>
    </xf>
    <xf numFmtId="0" fontId="6" fillId="5" borderId="7" xfId="0" applyFont="1" applyFill="1" applyBorder="1" applyAlignment="1">
      <alignment horizontal="center" vertical="top"/>
    </xf>
    <xf numFmtId="0" fontId="6" fillId="7" borderId="6" xfId="0" applyFont="1" applyFill="1" applyBorder="1" applyAlignment="1">
      <alignment horizontal="center" vertical="top"/>
    </xf>
    <xf numFmtId="0" fontId="21" fillId="2" borderId="4" xfId="0" applyFont="1" applyFill="1" applyBorder="1" applyAlignment="1">
      <alignment horizontal="center" vertical="top" wrapText="1"/>
    </xf>
    <xf numFmtId="0" fontId="6" fillId="7" borderId="7" xfId="0" applyFont="1" applyFill="1" applyBorder="1" applyAlignment="1">
      <alignment horizontal="center" vertical="top"/>
    </xf>
    <xf numFmtId="0" fontId="21" fillId="2" borderId="15" xfId="0" applyFont="1" applyFill="1" applyBorder="1" applyAlignment="1">
      <alignment horizontal="center" vertical="top" wrapText="1"/>
    </xf>
    <xf numFmtId="0" fontId="29" fillId="2" borderId="0" xfId="0" applyFont="1" applyFill="1">
      <alignment vertical="center"/>
    </xf>
    <xf numFmtId="0" fontId="4" fillId="2" borderId="51" xfId="0" applyFont="1" applyFill="1" applyBorder="1" applyAlignment="1">
      <alignment horizontal="center" vertical="top"/>
    </xf>
    <xf numFmtId="0" fontId="6" fillId="7" borderId="47" xfId="0" applyFont="1" applyFill="1" applyBorder="1" applyAlignment="1">
      <alignment horizontal="center" vertical="top"/>
    </xf>
    <xf numFmtId="0" fontId="21" fillId="2" borderId="46" xfId="0" applyFont="1" applyFill="1" applyBorder="1" applyAlignment="1">
      <alignment horizontal="center" vertical="top" wrapText="1"/>
    </xf>
    <xf numFmtId="0" fontId="4" fillId="2" borderId="13" xfId="0" applyFont="1" applyFill="1" applyBorder="1" applyAlignment="1">
      <alignment horizontal="left" vertical="top" wrapText="1"/>
    </xf>
    <xf numFmtId="0" fontId="6" fillId="5" borderId="4" xfId="0" applyFont="1" applyFill="1" applyBorder="1" applyAlignment="1">
      <alignment vertical="top" wrapText="1"/>
    </xf>
    <xf numFmtId="0" fontId="6" fillId="5" borderId="15" xfId="0" applyFont="1" applyFill="1" applyBorder="1" applyAlignment="1">
      <alignment vertical="top" wrapText="1"/>
    </xf>
    <xf numFmtId="0" fontId="6" fillId="7" borderId="4" xfId="0" applyFont="1" applyFill="1" applyBorder="1" applyAlignment="1">
      <alignment vertical="top" wrapText="1"/>
    </xf>
    <xf numFmtId="0" fontId="6" fillId="7" borderId="15" xfId="0" applyFont="1" applyFill="1" applyBorder="1" applyAlignment="1">
      <alignment vertical="top" wrapText="1"/>
    </xf>
    <xf numFmtId="0" fontId="4" fillId="2" borderId="51" xfId="0" applyFont="1" applyFill="1" applyBorder="1" applyAlignment="1">
      <alignment horizontal="left" vertical="top" wrapText="1"/>
    </xf>
    <xf numFmtId="0" fontId="6" fillId="7" borderId="46" xfId="0" applyFont="1" applyFill="1" applyBorder="1" applyAlignment="1">
      <alignment vertical="top" wrapText="1"/>
    </xf>
    <xf numFmtId="0" fontId="4" fillId="2" borderId="2" xfId="0" applyFont="1" applyFill="1" applyBorder="1" applyAlignment="1">
      <alignment horizontal="center" vertical="top" wrapText="1"/>
    </xf>
    <xf numFmtId="0" fontId="4" fillId="2" borderId="1"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1" xfId="0" applyFont="1" applyFill="1" applyBorder="1" applyAlignment="1">
      <alignment horizontal="center" vertical="top"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top" wrapText="1"/>
    </xf>
    <xf numFmtId="0" fontId="21" fillId="2" borderId="4" xfId="0" applyFont="1" applyFill="1" applyBorder="1" applyAlignment="1">
      <alignment horizontal="center" vertical="top"/>
    </xf>
    <xf numFmtId="0" fontId="21" fillId="2" borderId="15" xfId="0" applyFont="1" applyFill="1" applyBorder="1" applyAlignment="1">
      <alignment horizontal="center" vertical="top"/>
    </xf>
    <xf numFmtId="0" fontId="29" fillId="2" borderId="4" xfId="0" applyFont="1" applyFill="1" applyBorder="1" applyAlignment="1">
      <alignment horizontal="center" vertical="top"/>
    </xf>
    <xf numFmtId="0" fontId="29" fillId="2" borderId="46" xfId="0" applyFont="1" applyFill="1" applyBorder="1" applyAlignment="1">
      <alignment horizontal="center" vertical="top"/>
    </xf>
    <xf numFmtId="0" fontId="21" fillId="2" borderId="10" xfId="0" applyFont="1" applyFill="1" applyBorder="1" applyAlignment="1">
      <alignment horizontal="center" vertical="top" wrapText="1"/>
    </xf>
    <xf numFmtId="0" fontId="21" fillId="2" borderId="10" xfId="0" applyFont="1" applyFill="1" applyBorder="1" applyAlignment="1">
      <alignment horizontal="center" vertical="center" wrapText="1"/>
    </xf>
    <xf numFmtId="0" fontId="27" fillId="2" borderId="0" xfId="0" applyFont="1" applyFill="1" applyAlignment="1">
      <alignment vertical="center" wrapText="1"/>
    </xf>
    <xf numFmtId="0" fontId="33" fillId="2" borderId="0" xfId="0" applyFont="1" applyFill="1" applyAlignment="1">
      <alignment vertical="center" wrapText="1"/>
    </xf>
    <xf numFmtId="0" fontId="30" fillId="2" borderId="0" xfId="0" applyFont="1" applyFill="1" applyAlignment="1">
      <alignment horizontal="center" vertical="top" wrapText="1"/>
    </xf>
    <xf numFmtId="0" fontId="32" fillId="6" borderId="48" xfId="0" applyFont="1" applyFill="1" applyBorder="1" applyAlignment="1">
      <alignment horizontal="center" vertical="center" wrapText="1"/>
    </xf>
    <xf numFmtId="0" fontId="5" fillId="2" borderId="0" xfId="0" applyFont="1" applyFill="1" applyAlignment="1">
      <alignment vertical="center" wrapText="1"/>
    </xf>
    <xf numFmtId="0" fontId="15" fillId="2" borderId="34"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4" xfId="0" applyFont="1" applyFill="1" applyBorder="1" applyAlignment="1">
      <alignment horizontal="center" vertical="center"/>
    </xf>
    <xf numFmtId="0" fontId="15" fillId="2" borderId="1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4" fillId="2" borderId="19" xfId="0" applyFont="1" applyFill="1" applyBorder="1" applyAlignment="1">
      <alignment vertical="center" wrapText="1"/>
    </xf>
    <xf numFmtId="0" fontId="29" fillId="2" borderId="4"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27" fillId="2" borderId="0" xfId="0" applyFont="1" applyFill="1">
      <alignment vertical="center"/>
    </xf>
    <xf numFmtId="0" fontId="15" fillId="2" borderId="13" xfId="0" applyFont="1" applyFill="1" applyBorder="1" applyAlignment="1">
      <alignment horizontal="center" vertical="center"/>
    </xf>
    <xf numFmtId="0" fontId="18" fillId="5" borderId="6" xfId="0" applyFont="1" applyFill="1" applyBorder="1" applyAlignment="1">
      <alignment horizontal="center" vertical="center"/>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6" xfId="0" applyFont="1" applyFill="1" applyBorder="1" applyAlignment="1">
      <alignment horizontal="center" vertical="center"/>
    </xf>
    <xf numFmtId="0" fontId="18" fillId="5" borderId="49" xfId="0" applyFont="1" applyFill="1" applyBorder="1" applyAlignment="1">
      <alignment vertical="center" wrapText="1"/>
    </xf>
    <xf numFmtId="0" fontId="18" fillId="5" borderId="4" xfId="0" applyFont="1" applyFill="1" applyBorder="1" applyAlignment="1">
      <alignment vertical="center" wrapText="1"/>
    </xf>
    <xf numFmtId="0" fontId="18" fillId="5" borderId="16" xfId="0" applyFont="1" applyFill="1" applyBorder="1" applyAlignment="1">
      <alignment vertical="center" wrapText="1"/>
    </xf>
    <xf numFmtId="0" fontId="18" fillId="7" borderId="16" xfId="0" applyFont="1" applyFill="1" applyBorder="1" applyAlignment="1">
      <alignment vertical="center" wrapText="1"/>
    </xf>
    <xf numFmtId="0" fontId="18" fillId="7" borderId="4" xfId="0" applyFont="1" applyFill="1" applyBorder="1" applyAlignment="1">
      <alignment vertical="center" wrapText="1"/>
    </xf>
    <xf numFmtId="0" fontId="15" fillId="2" borderId="8" xfId="0" applyFont="1" applyFill="1" applyBorder="1" applyAlignment="1">
      <alignment vertical="center" wrapText="1"/>
    </xf>
    <xf numFmtId="0" fontId="4" fillId="2" borderId="32" xfId="0" applyFont="1" applyFill="1" applyBorder="1" applyAlignment="1">
      <alignment vertical="center" wrapText="1"/>
    </xf>
    <xf numFmtId="0" fontId="4" fillId="2" borderId="20" xfId="0" applyFont="1" applyFill="1" applyBorder="1" applyAlignment="1">
      <alignment vertical="center" wrapText="1"/>
    </xf>
    <xf numFmtId="0" fontId="32" fillId="6" borderId="54" xfId="0" applyFont="1" applyFill="1" applyBorder="1" applyAlignment="1">
      <alignment horizontal="center" vertical="center" wrapText="1"/>
    </xf>
    <xf numFmtId="0" fontId="34" fillId="2" borderId="32" xfId="0" applyFont="1" applyFill="1" applyBorder="1" applyAlignment="1">
      <alignment vertical="center" wrapText="1"/>
    </xf>
    <xf numFmtId="0" fontId="34" fillId="2" borderId="19" xfId="0" applyFont="1" applyFill="1" applyBorder="1" applyAlignment="1">
      <alignment vertical="center" wrapText="1"/>
    </xf>
    <xf numFmtId="0" fontId="34" fillId="2" borderId="20" xfId="0" applyFont="1" applyFill="1" applyBorder="1" applyAlignment="1">
      <alignment vertical="center" wrapText="1"/>
    </xf>
    <xf numFmtId="0" fontId="4" fillId="2" borderId="40" xfId="0" applyFont="1" applyFill="1" applyBorder="1">
      <alignment vertical="center"/>
    </xf>
    <xf numFmtId="0" fontId="21" fillId="2" borderId="61" xfId="0" applyFont="1" applyFill="1" applyBorder="1" applyAlignment="1">
      <alignment vertical="center" wrapText="1"/>
    </xf>
    <xf numFmtId="0" fontId="4" fillId="2" borderId="17" xfId="0" applyFont="1" applyFill="1" applyBorder="1">
      <alignment vertical="center"/>
    </xf>
    <xf numFmtId="0" fontId="21" fillId="2" borderId="62" xfId="0" applyFont="1" applyFill="1" applyBorder="1" applyAlignment="1">
      <alignment vertical="center" wrapText="1"/>
    </xf>
    <xf numFmtId="0" fontId="4" fillId="2" borderId="56" xfId="0" applyFont="1" applyFill="1" applyBorder="1">
      <alignment vertical="center"/>
    </xf>
    <xf numFmtId="0" fontId="21" fillId="2" borderId="60" xfId="0" applyFont="1" applyFill="1" applyBorder="1" applyAlignment="1">
      <alignment vertical="center" wrapText="1"/>
    </xf>
    <xf numFmtId="0" fontId="4" fillId="2" borderId="61" xfId="0" applyFont="1" applyFill="1" applyBorder="1" applyAlignment="1">
      <alignment vertical="center" wrapText="1"/>
    </xf>
    <xf numFmtId="0" fontId="4" fillId="2" borderId="62" xfId="0" applyFont="1" applyFill="1" applyBorder="1" applyAlignment="1">
      <alignment vertical="center" wrapText="1"/>
    </xf>
    <xf numFmtId="0" fontId="4" fillId="2" borderId="60" xfId="0" applyFont="1" applyFill="1" applyBorder="1" applyAlignment="1">
      <alignment vertical="center" wrapText="1"/>
    </xf>
    <xf numFmtId="0" fontId="4" fillId="2" borderId="45" xfId="0" applyFont="1" applyFill="1" applyBorder="1">
      <alignment vertical="center"/>
    </xf>
    <xf numFmtId="0" fontId="4" fillId="2" borderId="63" xfId="0" applyFont="1" applyFill="1" applyBorder="1" applyAlignment="1">
      <alignment vertical="center" wrapText="1"/>
    </xf>
    <xf numFmtId="0" fontId="21" fillId="2" borderId="6" xfId="0" applyFont="1" applyFill="1" applyBorder="1">
      <alignment vertical="center"/>
    </xf>
    <xf numFmtId="0" fontId="4" fillId="2" borderId="14" xfId="0" applyFont="1" applyFill="1" applyBorder="1" applyAlignment="1">
      <alignment vertical="center" wrapText="1"/>
    </xf>
    <xf numFmtId="0" fontId="15" fillId="2" borderId="56" xfId="0" applyFont="1" applyFill="1" applyBorder="1">
      <alignment vertical="center"/>
    </xf>
    <xf numFmtId="0" fontId="28" fillId="2" borderId="17" xfId="0" applyFont="1" applyFill="1" applyBorder="1">
      <alignment vertical="center"/>
    </xf>
    <xf numFmtId="0" fontId="28" fillId="2" borderId="56" xfId="0" applyFont="1" applyFill="1" applyBorder="1">
      <alignment vertical="center"/>
    </xf>
    <xf numFmtId="0" fontId="4" fillId="2" borderId="57" xfId="0" applyFont="1" applyFill="1" applyBorder="1">
      <alignment vertical="center"/>
    </xf>
    <xf numFmtId="0" fontId="4" fillId="2" borderId="64" xfId="0" applyFont="1" applyFill="1" applyBorder="1" applyAlignment="1">
      <alignment vertical="center" wrapText="1"/>
    </xf>
    <xf numFmtId="0" fontId="15" fillId="2" borderId="17" xfId="0" applyFont="1" applyFill="1" applyBorder="1">
      <alignment vertical="center"/>
    </xf>
    <xf numFmtId="0" fontId="19" fillId="2" borderId="62" xfId="0" applyFont="1" applyFill="1" applyBorder="1" applyAlignment="1">
      <alignment vertical="center" wrapText="1"/>
    </xf>
    <xf numFmtId="0" fontId="4" fillId="2" borderId="65" xfId="0" applyFont="1" applyFill="1" applyBorder="1">
      <alignment vertical="center"/>
    </xf>
    <xf numFmtId="0" fontId="4" fillId="2" borderId="66" xfId="0" applyFont="1" applyFill="1" applyBorder="1" applyAlignment="1">
      <alignment vertical="center" wrapText="1"/>
    </xf>
    <xf numFmtId="0" fontId="15" fillId="2" borderId="61" xfId="0" applyFont="1" applyFill="1" applyBorder="1" applyAlignment="1">
      <alignment vertical="center" wrapText="1"/>
    </xf>
    <xf numFmtId="0" fontId="15" fillId="2" borderId="62" xfId="0" applyFont="1" applyFill="1" applyBorder="1" applyAlignment="1">
      <alignment vertical="center" wrapText="1"/>
    </xf>
    <xf numFmtId="0" fontId="15" fillId="2" borderId="60" xfId="0" applyFont="1" applyFill="1" applyBorder="1" applyAlignment="1">
      <alignmen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4" fillId="0" borderId="61" xfId="0" applyFont="1" applyBorder="1" applyAlignment="1">
      <alignment vertical="center" wrapText="1"/>
    </xf>
    <xf numFmtId="0" fontId="4" fillId="0" borderId="40" xfId="2" applyNumberFormat="1" applyFont="1" applyBorder="1" applyAlignment="1">
      <alignment horizontal="center" vertical="center" shrinkToFit="1"/>
    </xf>
    <xf numFmtId="0" fontId="4" fillId="0" borderId="17" xfId="2" applyNumberFormat="1" applyFont="1" applyBorder="1" applyAlignment="1">
      <alignment horizontal="center" vertical="center" shrinkToFit="1"/>
    </xf>
    <xf numFmtId="0" fontId="4" fillId="0" borderId="56" xfId="2" applyNumberFormat="1" applyFont="1" applyBorder="1" applyAlignment="1">
      <alignment horizontal="center" vertical="center" shrinkToFit="1"/>
    </xf>
    <xf numFmtId="0" fontId="4" fillId="0" borderId="45" xfId="2" applyNumberFormat="1" applyFont="1" applyBorder="1" applyAlignment="1">
      <alignment horizontal="center" vertical="center" shrinkToFit="1"/>
    </xf>
    <xf numFmtId="0" fontId="4" fillId="0" borderId="57" xfId="2" applyNumberFormat="1" applyFont="1" applyBorder="1" applyAlignment="1">
      <alignment horizontal="center" vertical="center" shrinkToFit="1"/>
    </xf>
    <xf numFmtId="0" fontId="13" fillId="9" borderId="7" xfId="2" applyNumberFormat="1" applyFont="1" applyFill="1" applyBorder="1" applyAlignment="1">
      <alignment horizontal="center" vertical="center" shrinkToFit="1"/>
    </xf>
    <xf numFmtId="0" fontId="25" fillId="2" borderId="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21" xfId="0" applyFont="1" applyFill="1" applyBorder="1" applyAlignment="1">
      <alignment vertical="center" wrapText="1"/>
    </xf>
    <xf numFmtId="0" fontId="4" fillId="2" borderId="18" xfId="0" applyFont="1" applyFill="1" applyBorder="1" applyAlignment="1">
      <alignment vertical="center" wrapText="1"/>
    </xf>
    <xf numFmtId="38" fontId="21" fillId="2" borderId="0" xfId="2" applyFont="1" applyFill="1" applyAlignment="1">
      <alignment horizontal="center" vertical="center" wrapText="1"/>
    </xf>
    <xf numFmtId="38" fontId="21" fillId="2" borderId="0" xfId="2" applyFont="1" applyFill="1" applyAlignment="1">
      <alignment vertical="center" wrapText="1"/>
    </xf>
    <xf numFmtId="38" fontId="24" fillId="2" borderId="0" xfId="2" applyFont="1" applyFill="1" applyAlignment="1">
      <alignment vertical="center" wrapText="1"/>
    </xf>
    <xf numFmtId="38" fontId="4" fillId="2" borderId="0" xfId="2" applyFont="1" applyFill="1" applyAlignment="1">
      <alignment vertical="center" wrapText="1"/>
    </xf>
    <xf numFmtId="38" fontId="0" fillId="0" borderId="0" xfId="2" applyFont="1">
      <alignment vertical="center"/>
    </xf>
    <xf numFmtId="0" fontId="22" fillId="2" borderId="0" xfId="0" applyFont="1" applyFill="1" applyAlignment="1">
      <alignment horizontal="left" vertical="center"/>
    </xf>
    <xf numFmtId="0" fontId="7" fillId="0" borderId="0" xfId="0" applyFont="1" applyAlignment="1">
      <alignment vertical="center" wrapText="1"/>
    </xf>
    <xf numFmtId="0" fontId="15" fillId="2" borderId="15" xfId="0" applyFont="1" applyFill="1" applyBorder="1" applyAlignment="1">
      <alignment vertical="center" wrapText="1"/>
    </xf>
    <xf numFmtId="0" fontId="25" fillId="2" borderId="15" xfId="0" applyFont="1" applyFill="1" applyBorder="1" applyAlignment="1">
      <alignment horizontal="center" vertical="center" wrapText="1"/>
    </xf>
    <xf numFmtId="0" fontId="4" fillId="2" borderId="29" xfId="0" applyFont="1" applyFill="1" applyBorder="1" applyAlignment="1">
      <alignment vertical="center" wrapText="1"/>
    </xf>
    <xf numFmtId="38" fontId="4" fillId="0" borderId="17" xfId="2" applyFont="1" applyBorder="1" applyAlignment="1">
      <alignment horizontal="center" vertical="center" shrinkToFit="1"/>
    </xf>
    <xf numFmtId="177" fontId="35" fillId="0" borderId="0" xfId="2" applyNumberFormat="1" applyFont="1" applyAlignment="1">
      <alignment vertical="center"/>
    </xf>
    <xf numFmtId="177" fontId="4" fillId="0" borderId="25" xfId="2" applyNumberFormat="1" applyFont="1" applyBorder="1" applyAlignment="1">
      <alignment vertical="center"/>
    </xf>
    <xf numFmtId="0" fontId="32" fillId="6" borderId="67" xfId="0" applyFont="1" applyFill="1" applyBorder="1" applyAlignment="1">
      <alignment horizontal="center" vertical="center" wrapText="1"/>
    </xf>
    <xf numFmtId="0" fontId="37" fillId="0" borderId="0" xfId="0" applyFont="1">
      <alignment vertical="center"/>
    </xf>
    <xf numFmtId="0" fontId="15" fillId="2" borderId="13" xfId="0" applyFont="1" applyFill="1" applyBorder="1" applyAlignment="1">
      <alignment horizontal="center" vertical="top" wrapText="1"/>
    </xf>
    <xf numFmtId="0" fontId="15" fillId="2" borderId="34" xfId="0" applyFont="1" applyFill="1" applyBorder="1" applyAlignment="1">
      <alignment horizontal="center" vertical="top"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top"/>
    </xf>
    <xf numFmtId="0" fontId="21" fillId="2" borderId="7" xfId="0" applyFont="1" applyFill="1" applyBorder="1" applyAlignment="1">
      <alignment horizontal="center" vertical="top"/>
    </xf>
    <xf numFmtId="0" fontId="21" fillId="2" borderId="6" xfId="0" applyFont="1" applyFill="1" applyBorder="1" applyAlignment="1">
      <alignment horizontal="center" vertical="center"/>
    </xf>
    <xf numFmtId="0" fontId="21" fillId="2" borderId="6"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6" xfId="0" applyFont="1" applyFill="1" applyBorder="1" applyAlignment="1">
      <alignment horizontal="center" vertical="top"/>
    </xf>
    <xf numFmtId="0" fontId="29" fillId="2" borderId="47" xfId="0" applyFont="1" applyFill="1" applyBorder="1" applyAlignment="1">
      <alignment horizontal="center" vertical="top"/>
    </xf>
    <xf numFmtId="0" fontId="21" fillId="2" borderId="69" xfId="0" applyFont="1" applyFill="1" applyBorder="1" applyAlignment="1">
      <alignment horizontal="center" vertical="center"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center" vertical="top" wrapText="1"/>
    </xf>
    <xf numFmtId="0" fontId="21" fillId="2" borderId="47" xfId="0" applyFont="1" applyFill="1" applyBorder="1" applyAlignment="1">
      <alignment horizontal="center" vertical="top" wrapText="1"/>
    </xf>
    <xf numFmtId="0" fontId="21" fillId="2" borderId="5" xfId="0" applyFont="1" applyFill="1" applyBorder="1" applyAlignment="1">
      <alignment horizontal="center" vertical="distributed" wrapText="1"/>
    </xf>
    <xf numFmtId="0" fontId="21" fillId="2" borderId="6" xfId="0" applyFont="1" applyFill="1" applyBorder="1" applyAlignment="1">
      <alignment horizontal="center" vertical="distributed"/>
    </xf>
    <xf numFmtId="0" fontId="21" fillId="2" borderId="7" xfId="0" applyFont="1" applyFill="1" applyBorder="1" applyAlignment="1">
      <alignment horizontal="center" vertical="distributed"/>
    </xf>
    <xf numFmtId="0" fontId="15" fillId="2" borderId="8"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10" fontId="15" fillId="2" borderId="8" xfId="3" applyNumberFormat="1" applyFont="1" applyFill="1" applyBorder="1" applyAlignment="1">
      <alignment horizontal="center" vertical="center" shrinkToFit="1"/>
    </xf>
    <xf numFmtId="38" fontId="27" fillId="2" borderId="8" xfId="2" applyFont="1" applyFill="1" applyBorder="1" applyAlignment="1">
      <alignment horizontal="center" vertical="center" shrinkToFit="1"/>
    </xf>
    <xf numFmtId="0" fontId="4" fillId="2" borderId="32" xfId="0" applyFont="1" applyFill="1" applyBorder="1" applyAlignment="1">
      <alignment horizontal="center" vertical="center" shrinkToFit="1"/>
    </xf>
    <xf numFmtId="10" fontId="4" fillId="2" borderId="32" xfId="3" applyNumberFormat="1" applyFont="1" applyFill="1" applyBorder="1" applyAlignment="1">
      <alignment horizontal="center" vertical="center" shrinkToFit="1"/>
    </xf>
    <xf numFmtId="38" fontId="21" fillId="2" borderId="4" xfId="2" applyFont="1" applyFill="1" applyBorder="1" applyAlignment="1">
      <alignment horizontal="center" vertical="center" shrinkToFit="1"/>
    </xf>
    <xf numFmtId="0" fontId="4" fillId="2" borderId="19" xfId="0" applyFont="1" applyFill="1" applyBorder="1" applyAlignment="1">
      <alignment horizontal="center" vertical="center" shrinkToFit="1"/>
    </xf>
    <xf numFmtId="10" fontId="4" fillId="2" borderId="19" xfId="3" applyNumberFormat="1" applyFont="1" applyFill="1" applyBorder="1" applyAlignment="1">
      <alignment horizontal="center" vertical="center" shrinkToFit="1"/>
    </xf>
    <xf numFmtId="0" fontId="4" fillId="2" borderId="20" xfId="0" applyFont="1" applyFill="1" applyBorder="1" applyAlignment="1">
      <alignment horizontal="center" vertical="center" shrinkToFit="1"/>
    </xf>
    <xf numFmtId="10" fontId="4" fillId="2" borderId="20" xfId="3" applyNumberFormat="1" applyFont="1" applyFill="1" applyBorder="1" applyAlignment="1">
      <alignment horizontal="center" vertical="center" shrinkToFit="1"/>
    </xf>
    <xf numFmtId="38" fontId="27" fillId="2" borderId="4" xfId="2"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10" fontId="4" fillId="2" borderId="21" xfId="3" applyNumberFormat="1"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25" fillId="2" borderId="15" xfId="0" applyFont="1" applyFill="1" applyBorder="1" applyAlignment="1">
      <alignment horizontal="center" vertical="center" shrinkToFit="1"/>
    </xf>
    <xf numFmtId="10" fontId="15" fillId="2" borderId="15" xfId="3" applyNumberFormat="1" applyFont="1" applyFill="1" applyBorder="1" applyAlignment="1">
      <alignment horizontal="center" vertical="center" shrinkToFit="1"/>
    </xf>
    <xf numFmtId="0" fontId="4" fillId="2" borderId="29" xfId="0" applyFont="1" applyFill="1" applyBorder="1" applyAlignment="1">
      <alignment horizontal="center" vertical="center" shrinkToFit="1"/>
    </xf>
    <xf numFmtId="10" fontId="4" fillId="2" borderId="29" xfId="3" applyNumberFormat="1" applyFont="1" applyFill="1" applyBorder="1" applyAlignment="1">
      <alignment horizontal="center" vertical="center" shrinkToFit="1"/>
    </xf>
    <xf numFmtId="0" fontId="34" fillId="2" borderId="32" xfId="0" applyFont="1" applyFill="1" applyBorder="1" applyAlignment="1">
      <alignment horizontal="center" vertical="center" shrinkToFit="1"/>
    </xf>
    <xf numFmtId="10" fontId="34" fillId="2" borderId="32" xfId="3" applyNumberFormat="1" applyFont="1" applyFill="1" applyBorder="1" applyAlignment="1">
      <alignment horizontal="center" vertical="center" shrinkToFit="1"/>
    </xf>
    <xf numFmtId="0" fontId="34" fillId="2" borderId="19" xfId="0" applyFont="1" applyFill="1" applyBorder="1" applyAlignment="1">
      <alignment horizontal="center" vertical="center" shrinkToFit="1"/>
    </xf>
    <xf numFmtId="10" fontId="34" fillId="2" borderId="19" xfId="3" applyNumberFormat="1" applyFont="1" applyFill="1" applyBorder="1" applyAlignment="1">
      <alignment horizontal="center" vertical="center" shrinkToFit="1"/>
    </xf>
    <xf numFmtId="0" fontId="34" fillId="2" borderId="20" xfId="0" applyFont="1" applyFill="1" applyBorder="1" applyAlignment="1">
      <alignment horizontal="center" vertical="center" shrinkToFit="1"/>
    </xf>
    <xf numFmtId="10" fontId="34" fillId="2" borderId="20" xfId="3" applyNumberFormat="1" applyFont="1" applyFill="1" applyBorder="1" applyAlignment="1">
      <alignment horizontal="center" vertical="center" shrinkToFit="1"/>
    </xf>
    <xf numFmtId="0" fontId="21" fillId="2" borderId="46" xfId="0" applyFont="1" applyFill="1" applyBorder="1" applyAlignment="1">
      <alignment horizontal="center" vertical="center" shrinkToFit="1"/>
    </xf>
    <xf numFmtId="38" fontId="38" fillId="6" borderId="53" xfId="2" applyFont="1" applyFill="1" applyBorder="1" applyAlignment="1">
      <alignment horizontal="center" vertical="center" wrapText="1"/>
    </xf>
    <xf numFmtId="177" fontId="6" fillId="6" borderId="25" xfId="2" applyNumberFormat="1" applyFont="1" applyFill="1" applyBorder="1" applyAlignment="1">
      <alignment horizontal="center" vertical="center" wrapText="1"/>
    </xf>
    <xf numFmtId="0" fontId="17" fillId="2" borderId="0" xfId="0" applyFont="1" applyFill="1">
      <alignment vertical="center"/>
    </xf>
    <xf numFmtId="0" fontId="39" fillId="6" borderId="48" xfId="0" applyFont="1" applyFill="1" applyBorder="1" applyAlignment="1">
      <alignment horizontal="center" vertical="center" wrapText="1"/>
    </xf>
    <xf numFmtId="0" fontId="39" fillId="6" borderId="54" xfId="0" applyFont="1" applyFill="1" applyBorder="1" applyAlignment="1">
      <alignment horizontal="center" vertical="center" wrapText="1"/>
    </xf>
    <xf numFmtId="177" fontId="16" fillId="6" borderId="25" xfId="2" applyNumberFormat="1" applyFont="1" applyFill="1" applyBorder="1" applyAlignment="1">
      <alignment horizontal="center" vertical="center" wrapText="1"/>
    </xf>
    <xf numFmtId="177" fontId="4" fillId="0" borderId="8" xfId="2" applyNumberFormat="1" applyFont="1" applyBorder="1" applyAlignment="1">
      <alignment vertical="center"/>
    </xf>
    <xf numFmtId="38" fontId="4" fillId="0" borderId="8" xfId="0" applyNumberFormat="1" applyFont="1" applyBorder="1">
      <alignment vertical="center"/>
    </xf>
    <xf numFmtId="0" fontId="4" fillId="0" borderId="8" xfId="0" applyFont="1" applyBorder="1">
      <alignment vertical="center"/>
    </xf>
    <xf numFmtId="38" fontId="4" fillId="0" borderId="38" xfId="2" applyFont="1" applyBorder="1" applyAlignment="1">
      <alignment vertical="center"/>
    </xf>
    <xf numFmtId="38" fontId="4" fillId="0" borderId="36" xfId="2" applyFont="1" applyBorder="1" applyAlignment="1">
      <alignment vertical="center"/>
    </xf>
    <xf numFmtId="38" fontId="4" fillId="0" borderId="39" xfId="2" applyFont="1" applyBorder="1" applyAlignment="1">
      <alignment vertical="center"/>
    </xf>
    <xf numFmtId="38" fontId="4" fillId="0" borderId="35" xfId="2" applyFont="1" applyBorder="1" applyAlignment="1">
      <alignment vertical="center"/>
    </xf>
    <xf numFmtId="38" fontId="4" fillId="0" borderId="37" xfId="2" applyFont="1" applyBorder="1" applyAlignment="1">
      <alignment vertical="center"/>
    </xf>
    <xf numFmtId="177" fontId="6" fillId="6" borderId="0" xfId="2" applyNumberFormat="1" applyFont="1" applyFill="1" applyBorder="1" applyAlignment="1">
      <alignment horizontal="center" vertical="center"/>
    </xf>
    <xf numFmtId="177" fontId="14" fillId="0" borderId="0" xfId="2" applyNumberFormat="1" applyFont="1" applyBorder="1" applyAlignment="1">
      <alignment vertical="center"/>
    </xf>
    <xf numFmtId="177" fontId="4" fillId="0" borderId="0" xfId="2" applyNumberFormat="1" applyFont="1" applyBorder="1" applyAlignment="1">
      <alignment vertical="center"/>
    </xf>
    <xf numFmtId="0" fontId="4" fillId="2" borderId="7" xfId="0" applyFont="1" applyFill="1" applyBorder="1">
      <alignment vertical="center"/>
    </xf>
    <xf numFmtId="0" fontId="2" fillId="0" borderId="70" xfId="0" applyFont="1" applyBorder="1" applyAlignment="1">
      <alignment vertical="center" wrapText="1"/>
    </xf>
    <xf numFmtId="0" fontId="4" fillId="2" borderId="15" xfId="0" applyFont="1" applyFill="1" applyBorder="1" applyAlignment="1">
      <alignment vertical="center" wrapText="1"/>
    </xf>
    <xf numFmtId="0" fontId="4" fillId="2" borderId="15"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7" fillId="4" borderId="29" xfId="0" applyFont="1" applyFill="1" applyBorder="1" applyAlignment="1">
      <alignment vertical="center" shrinkToFit="1"/>
    </xf>
    <xf numFmtId="0" fontId="9" fillId="0" borderId="47" xfId="0" applyFont="1" applyBorder="1">
      <alignment vertical="center"/>
    </xf>
    <xf numFmtId="0" fontId="9" fillId="0" borderId="43" xfId="0" applyFont="1" applyBorder="1">
      <alignment vertical="center"/>
    </xf>
    <xf numFmtId="9" fontId="9" fillId="0" borderId="43" xfId="0" applyNumberFormat="1" applyFont="1" applyBorder="1">
      <alignment vertical="center"/>
    </xf>
    <xf numFmtId="0" fontId="9" fillId="0" borderId="44" xfId="0" applyFont="1" applyBorder="1">
      <alignment vertical="center"/>
    </xf>
    <xf numFmtId="0" fontId="16" fillId="5" borderId="18" xfId="0" applyFont="1" applyFill="1" applyBorder="1" applyAlignment="1">
      <alignment horizontal="center" vertical="center"/>
    </xf>
    <xf numFmtId="0" fontId="17" fillId="4" borderId="18" xfId="0" applyFont="1" applyFill="1" applyBorder="1" applyAlignment="1">
      <alignment vertical="center" shrinkToFit="1"/>
    </xf>
    <xf numFmtId="0" fontId="4" fillId="0" borderId="18" xfId="2" applyNumberFormat="1" applyFont="1" applyBorder="1" applyAlignment="1">
      <alignment horizontal="center" vertical="center" shrinkToFit="1"/>
    </xf>
    <xf numFmtId="0" fontId="4" fillId="0" borderId="19" xfId="2" applyNumberFormat="1" applyFont="1" applyBorder="1" applyAlignment="1">
      <alignment horizontal="center" vertical="center" shrinkToFit="1"/>
    </xf>
    <xf numFmtId="38" fontId="4" fillId="0" borderId="19" xfId="2" applyFont="1" applyBorder="1" applyAlignment="1">
      <alignment horizontal="center" vertical="center" shrinkToFit="1"/>
    </xf>
    <xf numFmtId="0" fontId="16" fillId="5" borderId="20" xfId="0" applyFont="1" applyFill="1" applyBorder="1" applyAlignment="1">
      <alignment horizontal="center" vertical="center"/>
    </xf>
    <xf numFmtId="0" fontId="4" fillId="0" borderId="20" xfId="2" applyNumberFormat="1" applyFont="1" applyBorder="1" applyAlignment="1">
      <alignment horizontal="center" vertical="center" shrinkToFit="1"/>
    </xf>
    <xf numFmtId="0" fontId="4" fillId="0" borderId="32" xfId="0" applyFont="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1" fillId="0" borderId="0" xfId="0" applyFont="1" applyAlignment="1">
      <alignment horizontal="center" vertical="top" wrapText="1"/>
    </xf>
    <xf numFmtId="0" fontId="21" fillId="0" borderId="0" xfId="0" applyFont="1" applyAlignment="1">
      <alignment horizontal="centerContinuous" vertical="center" wrapText="1"/>
    </xf>
    <xf numFmtId="0" fontId="4" fillId="0" borderId="0" xfId="0" applyFont="1" applyAlignment="1">
      <alignment horizontal="centerContinuous" vertical="center" wrapText="1"/>
    </xf>
    <xf numFmtId="0" fontId="21" fillId="0" borderId="0" xfId="0" applyFont="1" applyAlignment="1">
      <alignment vertical="center" wrapText="1"/>
    </xf>
    <xf numFmtId="0" fontId="4" fillId="0" borderId="0" xfId="0" applyFont="1" applyAlignment="1">
      <alignment vertical="center" wrapText="1"/>
    </xf>
    <xf numFmtId="0" fontId="35" fillId="0" borderId="0" xfId="0" applyFont="1">
      <alignment vertical="center"/>
    </xf>
    <xf numFmtId="0" fontId="30" fillId="0" borderId="0" xfId="0" applyFont="1" applyAlignment="1">
      <alignment horizontal="center" vertical="top" wrapText="1"/>
    </xf>
    <xf numFmtId="0" fontId="27" fillId="0" borderId="0" xfId="0" applyFont="1" applyAlignment="1">
      <alignment vertical="center" wrapText="1"/>
    </xf>
    <xf numFmtId="0" fontId="25" fillId="0" borderId="0" xfId="0" applyFont="1" applyAlignment="1">
      <alignment vertical="center" wrapText="1"/>
    </xf>
    <xf numFmtId="177" fontId="4" fillId="0" borderId="0" xfId="2" applyNumberFormat="1" applyFont="1" applyBorder="1" applyAlignment="1">
      <alignment vertical="top"/>
    </xf>
    <xf numFmtId="0" fontId="20" fillId="10" borderId="0" xfId="0" applyFont="1" applyFill="1">
      <alignment vertical="center"/>
    </xf>
    <xf numFmtId="0" fontId="20" fillId="10" borderId="0" xfId="0" applyFont="1" applyFill="1" applyAlignment="1">
      <alignment horizontal="left" vertical="center"/>
    </xf>
    <xf numFmtId="0" fontId="4" fillId="0" borderId="62" xfId="0" applyFont="1" applyBorder="1" applyAlignment="1">
      <alignment vertical="center" wrapText="1"/>
    </xf>
    <xf numFmtId="0" fontId="20" fillId="0" borderId="0" xfId="0" applyFont="1" applyAlignment="1">
      <alignment horizontal="left" vertical="center"/>
    </xf>
    <xf numFmtId="0" fontId="20" fillId="0" borderId="0" xfId="0" applyFont="1">
      <alignment vertical="center"/>
    </xf>
    <xf numFmtId="178" fontId="19" fillId="0" borderId="8" xfId="0" applyNumberFormat="1" applyFont="1" applyBorder="1" applyAlignment="1">
      <alignment horizontal="center" vertical="center" shrinkToFit="1"/>
    </xf>
    <xf numFmtId="0" fontId="5" fillId="0" borderId="0" xfId="0" applyFont="1" applyAlignment="1">
      <alignment vertical="center" wrapText="1"/>
    </xf>
    <xf numFmtId="0" fontId="14" fillId="9" borderId="9" xfId="0" applyFont="1" applyFill="1" applyBorder="1" applyAlignment="1">
      <alignment horizontal="centerContinuous" vertical="center"/>
    </xf>
    <xf numFmtId="0" fontId="16" fillId="7" borderId="63"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4" xfId="0" applyFont="1" applyFill="1" applyBorder="1" applyAlignment="1">
      <alignment horizontal="center" vertical="center" wrapText="1"/>
    </xf>
    <xf numFmtId="0" fontId="4" fillId="7" borderId="45" xfId="0" applyFont="1" applyFill="1" applyBorder="1" applyAlignment="1">
      <alignment horizontal="center" vertical="center" textRotation="255" wrapText="1"/>
    </xf>
    <xf numFmtId="0" fontId="4" fillId="7" borderId="6" xfId="0" applyFont="1" applyFill="1" applyBorder="1" applyAlignment="1">
      <alignment horizontal="center" vertical="center" textRotation="255" wrapText="1"/>
    </xf>
    <xf numFmtId="0" fontId="4" fillId="7" borderId="65" xfId="0" applyFont="1" applyFill="1" applyBorder="1" applyAlignment="1">
      <alignment horizontal="center" vertical="center" textRotation="255" wrapText="1"/>
    </xf>
    <xf numFmtId="0" fontId="4" fillId="7" borderId="17" xfId="0" applyFont="1" applyFill="1" applyBorder="1" applyAlignment="1">
      <alignment horizontal="center" vertical="center" textRotation="255" wrapText="1"/>
    </xf>
    <xf numFmtId="0" fontId="4" fillId="7" borderId="47" xfId="0" applyFont="1" applyFill="1" applyBorder="1" applyAlignment="1">
      <alignment horizontal="center" vertical="center" textRotation="255" wrapText="1"/>
    </xf>
    <xf numFmtId="0" fontId="4" fillId="7" borderId="57" xfId="0" applyFont="1" applyFill="1" applyBorder="1" applyAlignment="1">
      <alignment horizontal="center" vertical="center" textRotation="255" wrapText="1"/>
    </xf>
    <xf numFmtId="0" fontId="21" fillId="2" borderId="45" xfId="0" applyFont="1" applyFill="1" applyBorder="1">
      <alignmen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top"/>
    </xf>
    <xf numFmtId="0" fontId="21" fillId="0" borderId="7" xfId="0" applyFont="1" applyBorder="1" applyAlignment="1">
      <alignment horizontal="center" vertical="top"/>
    </xf>
    <xf numFmtId="0" fontId="4" fillId="0" borderId="60" xfId="0" applyFont="1" applyBorder="1" applyAlignment="1">
      <alignment vertical="center" wrapText="1"/>
    </xf>
    <xf numFmtId="0" fontId="21" fillId="0" borderId="4" xfId="0" applyFont="1" applyBorder="1" applyAlignment="1">
      <alignment horizontal="center" vertical="center" wrapText="1"/>
    </xf>
    <xf numFmtId="0" fontId="21" fillId="0" borderId="15" xfId="0" applyFont="1" applyBorder="1" applyAlignment="1">
      <alignment horizontal="center" vertical="top"/>
    </xf>
    <xf numFmtId="0" fontId="21" fillId="0" borderId="6" xfId="0" applyFont="1" applyBorder="1" applyAlignment="1">
      <alignment horizontal="center" vertical="center" wrapText="1"/>
    </xf>
    <xf numFmtId="0" fontId="21" fillId="0" borderId="7" xfId="0" applyFont="1" applyBorder="1" applyAlignment="1">
      <alignment horizontal="center" vertical="top" wrapText="1"/>
    </xf>
    <xf numFmtId="0" fontId="21" fillId="0" borderId="76" xfId="0" applyFont="1" applyBorder="1" applyAlignment="1">
      <alignment horizontal="center" vertical="center" wrapText="1"/>
    </xf>
    <xf numFmtId="0" fontId="21" fillId="0" borderId="77" xfId="0" applyFont="1" applyBorder="1" applyAlignment="1">
      <alignment horizontal="center" vertical="top" wrapText="1"/>
    </xf>
    <xf numFmtId="0" fontId="34" fillId="0" borderId="32" xfId="0" applyFont="1" applyBorder="1" applyAlignment="1">
      <alignment vertical="center" wrapText="1"/>
    </xf>
    <xf numFmtId="0" fontId="34" fillId="0" borderId="19" xfId="0" applyFont="1" applyBorder="1" applyAlignment="1">
      <alignment vertical="center" wrapText="1"/>
    </xf>
    <xf numFmtId="0" fontId="44" fillId="0" borderId="0" xfId="0" applyFont="1" applyAlignment="1"/>
    <xf numFmtId="0" fontId="45" fillId="0" borderId="0" xfId="0" applyFont="1">
      <alignment vertical="center"/>
    </xf>
    <xf numFmtId="0" fontId="4" fillId="0" borderId="4" xfId="0" applyFont="1" applyBorder="1" applyAlignment="1">
      <alignment horizontal="center" vertical="center" wrapText="1"/>
    </xf>
    <xf numFmtId="38" fontId="4" fillId="0" borderId="0" xfId="0" applyNumberFormat="1" applyFont="1">
      <alignment vertical="center"/>
    </xf>
    <xf numFmtId="0" fontId="42" fillId="0" borderId="0" xfId="0" applyFont="1">
      <alignment vertical="center"/>
    </xf>
    <xf numFmtId="0" fontId="21" fillId="0" borderId="78" xfId="0" applyFont="1" applyBorder="1" applyAlignment="1">
      <alignment vertical="center" wrapText="1"/>
    </xf>
    <xf numFmtId="0" fontId="23" fillId="0" borderId="78" xfId="0" applyFont="1" applyBorder="1" applyAlignment="1">
      <alignment horizontal="center" vertical="center"/>
    </xf>
    <xf numFmtId="0" fontId="23" fillId="0" borderId="78" xfId="0" applyFont="1" applyBorder="1" applyAlignment="1">
      <alignment horizontal="center" vertical="center" wrapText="1"/>
    </xf>
    <xf numFmtId="0" fontId="21" fillId="0" borderId="78" xfId="0" applyFont="1" applyBorder="1" applyAlignment="1">
      <alignment horizontal="center" vertical="top" wrapText="1"/>
    </xf>
    <xf numFmtId="0" fontId="4" fillId="0" borderId="78" xfId="0" applyFont="1" applyBorder="1" applyAlignment="1">
      <alignment vertical="center" wrapText="1"/>
    </xf>
    <xf numFmtId="0" fontId="35" fillId="0" borderId="78" xfId="0" applyFont="1" applyBorder="1">
      <alignment vertical="center"/>
    </xf>
    <xf numFmtId="0" fontId="4" fillId="0" borderId="78" xfId="0" applyFont="1" applyBorder="1" applyAlignment="1">
      <alignment horizontal="center" vertical="center"/>
    </xf>
    <xf numFmtId="0" fontId="30" fillId="0" borderId="78" xfId="0" applyFont="1" applyBorder="1" applyAlignment="1">
      <alignment horizontal="center" vertical="top" wrapText="1"/>
    </xf>
    <xf numFmtId="0" fontId="27" fillId="0" borderId="78" xfId="0" applyFont="1" applyBorder="1" applyAlignment="1">
      <alignment vertical="center" wrapText="1"/>
    </xf>
    <xf numFmtId="0" fontId="25" fillId="0" borderId="78" xfId="0" applyFont="1" applyBorder="1" applyAlignment="1">
      <alignment vertical="center" wrapText="1"/>
    </xf>
    <xf numFmtId="0" fontId="4" fillId="0" borderId="78" xfId="0" applyFont="1" applyBorder="1">
      <alignment vertical="center"/>
    </xf>
    <xf numFmtId="0" fontId="4" fillId="0" borderId="79" xfId="0" applyFont="1" applyBorder="1" applyAlignment="1">
      <alignment horizontal="center" vertical="center"/>
    </xf>
    <xf numFmtId="0" fontId="23" fillId="0" borderId="79" xfId="0" applyFont="1" applyBorder="1" applyAlignment="1">
      <alignment horizontal="center" vertical="center" wrapText="1"/>
    </xf>
    <xf numFmtId="0" fontId="23" fillId="0" borderId="81" xfId="0" applyFont="1" applyBorder="1" applyAlignment="1">
      <alignment horizontal="center" vertical="center"/>
    </xf>
    <xf numFmtId="0" fontId="21" fillId="0" borderId="80" xfId="0" applyFont="1" applyBorder="1" applyAlignment="1">
      <alignment horizontal="center" vertical="top" wrapText="1"/>
    </xf>
    <xf numFmtId="0" fontId="21" fillId="0" borderId="81" xfId="0" applyFont="1" applyBorder="1" applyAlignment="1">
      <alignment horizontal="center" vertical="top" wrapText="1"/>
    </xf>
    <xf numFmtId="0" fontId="21" fillId="0" borderId="81" xfId="0" applyFont="1" applyBorder="1" applyAlignment="1">
      <alignment vertical="center" wrapText="1"/>
    </xf>
    <xf numFmtId="0" fontId="19" fillId="0" borderId="8" xfId="0" applyNumberFormat="1" applyFont="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178" fontId="23" fillId="2" borderId="11" xfId="0" applyNumberFormat="1" applyFont="1" applyFill="1" applyBorder="1" applyAlignment="1">
      <alignment horizontal="center" vertical="center"/>
    </xf>
    <xf numFmtId="178" fontId="23" fillId="2" borderId="12" xfId="0" applyNumberFormat="1" applyFont="1" applyFill="1" applyBorder="1" applyAlignment="1">
      <alignment horizontal="center" vertical="center"/>
    </xf>
    <xf numFmtId="0" fontId="31" fillId="6" borderId="52"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21" fillId="2" borderId="16"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31" fillId="6" borderId="48" xfId="0" applyFont="1" applyFill="1" applyBorder="1" applyAlignment="1">
      <alignment horizontal="center" vertical="center" wrapText="1"/>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1" fillId="2" borderId="46" xfId="0" applyFont="1" applyFill="1" applyBorder="1" applyAlignment="1">
      <alignment horizontal="center" vertical="top"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9" fillId="2" borderId="56" xfId="0" applyFont="1" applyFill="1" applyBorder="1" applyAlignment="1">
      <alignment horizontal="left" vertical="center" wrapText="1"/>
    </xf>
    <xf numFmtId="0" fontId="19" fillId="2" borderId="60" xfId="0" applyFont="1" applyFill="1" applyBorder="1" applyAlignment="1">
      <alignment horizontal="left" vertical="center" wrapText="1"/>
    </xf>
    <xf numFmtId="0" fontId="23" fillId="2" borderId="11" xfId="0" applyFont="1" applyFill="1" applyBorder="1" applyAlignment="1">
      <alignment horizontal="center" vertical="center"/>
    </xf>
    <xf numFmtId="14" fontId="23" fillId="2" borderId="12" xfId="0" applyNumberFormat="1" applyFont="1" applyFill="1" applyBorder="1" applyAlignment="1">
      <alignment horizontal="center" vertical="center"/>
    </xf>
    <xf numFmtId="0" fontId="21" fillId="2" borderId="49" xfId="0" applyFont="1" applyFill="1" applyBorder="1" applyAlignment="1">
      <alignment horizontal="center" vertical="top" wrapText="1"/>
    </xf>
    <xf numFmtId="0" fontId="15" fillId="2" borderId="58"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6" fillId="6" borderId="11" xfId="0" applyFont="1" applyFill="1" applyBorder="1" applyAlignment="1">
      <alignment horizontal="center" vertical="center"/>
    </xf>
    <xf numFmtId="0" fontId="6" fillId="6" borderId="68" xfId="0" applyFont="1" applyFill="1" applyBorder="1" applyAlignment="1">
      <alignment horizontal="center" vertical="center"/>
    </xf>
    <xf numFmtId="0" fontId="6" fillId="6" borderId="12" xfId="0" applyFont="1" applyFill="1" applyBorder="1" applyAlignment="1">
      <alignment horizontal="center" vertical="center"/>
    </xf>
    <xf numFmtId="177" fontId="4" fillId="0" borderId="5" xfId="2" applyNumberFormat="1" applyFont="1" applyBorder="1" applyAlignment="1">
      <alignment horizontal="left" vertical="center" wrapText="1"/>
    </xf>
    <xf numFmtId="177" fontId="4" fillId="0" borderId="72" xfId="2" applyNumberFormat="1" applyFont="1" applyBorder="1" applyAlignment="1">
      <alignment horizontal="left" vertical="center" wrapText="1"/>
    </xf>
    <xf numFmtId="177" fontId="4" fillId="0" borderId="73" xfId="2" applyNumberFormat="1" applyFont="1" applyBorder="1" applyAlignment="1">
      <alignment horizontal="left" vertical="center" wrapText="1"/>
    </xf>
    <xf numFmtId="177" fontId="4" fillId="0" borderId="6" xfId="2" applyNumberFormat="1" applyFont="1" applyBorder="1" applyAlignment="1">
      <alignment horizontal="left" vertical="center" wrapText="1"/>
    </xf>
    <xf numFmtId="177" fontId="4" fillId="0" borderId="0" xfId="2" applyNumberFormat="1" applyFont="1" applyBorder="1" applyAlignment="1">
      <alignment horizontal="left" vertical="center" wrapText="1"/>
    </xf>
    <xf numFmtId="177" fontId="4" fillId="0" borderId="13" xfId="2" applyNumberFormat="1" applyFont="1" applyBorder="1" applyAlignment="1">
      <alignment horizontal="left" vertical="center" wrapText="1"/>
    </xf>
    <xf numFmtId="177" fontId="4" fillId="0" borderId="7" xfId="2" applyNumberFormat="1" applyFont="1" applyBorder="1" applyAlignment="1">
      <alignment horizontal="left" vertical="center" wrapText="1"/>
    </xf>
    <xf numFmtId="177" fontId="4" fillId="0" borderId="9" xfId="2" applyNumberFormat="1" applyFont="1" applyBorder="1" applyAlignment="1">
      <alignment horizontal="left" vertical="center" wrapText="1"/>
    </xf>
    <xf numFmtId="177" fontId="4" fillId="0" borderId="14" xfId="2" applyNumberFormat="1" applyFont="1" applyBorder="1" applyAlignment="1">
      <alignment horizontal="left" vertical="center" wrapText="1"/>
    </xf>
    <xf numFmtId="0" fontId="16" fillId="5" borderId="5" xfId="0" applyFont="1" applyFill="1" applyBorder="1" applyAlignment="1">
      <alignment horizontal="center" vertical="center"/>
    </xf>
    <xf numFmtId="0" fontId="16" fillId="5" borderId="73" xfId="0" applyFont="1" applyFill="1" applyBorder="1" applyAlignment="1">
      <alignment horizontal="center" vertical="center"/>
    </xf>
    <xf numFmtId="0" fontId="16" fillId="5" borderId="65" xfId="0" applyFont="1" applyFill="1" applyBorder="1" applyAlignment="1">
      <alignment horizontal="center" vertical="center"/>
    </xf>
    <xf numFmtId="0" fontId="16" fillId="5" borderId="66" xfId="0" applyFont="1" applyFill="1" applyBorder="1" applyAlignment="1">
      <alignment horizontal="center" vertical="center"/>
    </xf>
    <xf numFmtId="0" fontId="16" fillId="5" borderId="74" xfId="0" applyFont="1" applyFill="1" applyBorder="1" applyAlignment="1">
      <alignment horizontal="center" vertical="center" wrapText="1"/>
    </xf>
    <xf numFmtId="0" fontId="16" fillId="5" borderId="7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62" xfId="0" applyFont="1" applyFill="1" applyBorder="1" applyAlignment="1">
      <alignment horizontal="center" vertical="center" wrapText="1"/>
    </xf>
    <xf numFmtId="0" fontId="18" fillId="6" borderId="52"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41" xfId="0" applyFont="1" applyFill="1" applyBorder="1" applyAlignment="1">
      <alignment horizontal="center" vertical="center"/>
    </xf>
    <xf numFmtId="0" fontId="4" fillId="0" borderId="26"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16" fillId="5" borderId="17" xfId="0" applyFont="1" applyFill="1" applyBorder="1" applyAlignment="1">
      <alignment horizontal="center" vertical="center"/>
    </xf>
    <xf numFmtId="0" fontId="16" fillId="5" borderId="62"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13" xfId="0" applyFont="1" applyFill="1" applyBorder="1" applyAlignment="1">
      <alignment horizontal="center" vertical="center"/>
    </xf>
    <xf numFmtId="0" fontId="4" fillId="0" borderId="71"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25" fillId="0" borderId="0" xfId="0" applyFont="1" applyAlignment="1">
      <alignment horizontal="center" vertical="center" wrapText="1"/>
    </xf>
    <xf numFmtId="0" fontId="19" fillId="0" borderId="11" xfId="0" applyFont="1" applyBorder="1" applyAlignment="1">
      <alignment horizontal="left" vertical="center" wrapText="1" shrinkToFit="1"/>
    </xf>
    <xf numFmtId="0" fontId="19" fillId="0" borderId="68" xfId="0" applyFont="1" applyBorder="1" applyAlignment="1">
      <alignment horizontal="left" vertical="center" wrapText="1" shrinkToFit="1"/>
    </xf>
    <xf numFmtId="0" fontId="19" fillId="0" borderId="12" xfId="0" applyFont="1" applyBorder="1" applyAlignment="1">
      <alignment horizontal="left" vertical="center" wrapText="1" shrinkToFit="1"/>
    </xf>
    <xf numFmtId="0" fontId="4" fillId="4" borderId="0" xfId="0" applyFont="1" applyFill="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left" vertical="center" wrapText="1"/>
    </xf>
    <xf numFmtId="178" fontId="36" fillId="0" borderId="0" xfId="0" applyNumberFormat="1" applyFont="1" applyAlignment="1">
      <alignment horizontal="center" vertical="center" wrapText="1"/>
    </xf>
    <xf numFmtId="0" fontId="36" fillId="0" borderId="9" xfId="0" applyFont="1" applyBorder="1" applyAlignment="1">
      <alignment horizontal="center" vertical="center"/>
    </xf>
    <xf numFmtId="14" fontId="23" fillId="2" borderId="11" xfId="0" applyNumberFormat="1" applyFont="1" applyFill="1" applyBorder="1" applyAlignment="1">
      <alignment horizontal="center" vertical="center"/>
    </xf>
    <xf numFmtId="0" fontId="26" fillId="6" borderId="52" xfId="0" applyFont="1" applyFill="1" applyBorder="1" applyAlignment="1">
      <alignment horizontal="center" vertical="center" wrapText="1"/>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55"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cellXfs>
  <cellStyles count="4">
    <cellStyle name="パーセント" xfId="3" builtinId="5"/>
    <cellStyle name="桁区切り" xfId="2" builtinId="6"/>
    <cellStyle name="標準" xfId="0" builtinId="0"/>
    <cellStyle name="標準 2" xfId="1"/>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7B7B7B"/>
        </patternFill>
      </fill>
    </dxf>
    <dxf>
      <fill>
        <patternFill>
          <bgColor rgb="FF7B7B7B"/>
        </patternFill>
      </fill>
    </dxf>
    <dxf>
      <fill>
        <patternFill>
          <bgColor theme="0" tint="-0.24994659260841701"/>
        </patternFill>
      </fill>
    </dxf>
    <dxf>
      <fill>
        <patternFill>
          <bgColor theme="0" tint="-0.24994659260841701"/>
        </patternFill>
      </fill>
    </dxf>
    <dxf>
      <fill>
        <patternFill>
          <bgColor rgb="FF7B7B7B"/>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7B7B7B"/>
      <color rgb="FFFF7C80"/>
      <color rgb="FFFF0000"/>
      <color rgb="FFFFCCCC"/>
      <color rgb="FFFFFFCC"/>
      <color rgb="FF660066"/>
      <color rgb="FFFF00FF"/>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41720853015168E-2"/>
          <c:y val="4.5943710588089047E-3"/>
          <c:w val="0.93713389736254071"/>
          <c:h val="0.95720092697592984"/>
        </c:manualLayout>
      </c:layout>
      <c:barChart>
        <c:barDir val="bar"/>
        <c:grouping val="stacked"/>
        <c:varyColors val="0"/>
        <c:ser>
          <c:idx val="0"/>
          <c:order val="0"/>
          <c:spPr>
            <a:solidFill>
              <a:schemeClr val="accent1"/>
            </a:solidFill>
            <a:ln>
              <a:noFill/>
            </a:ln>
            <a:effectLst/>
          </c:spPr>
          <c:invertIfNegative val="0"/>
          <c:dLbls>
            <c:numFmt formatCode="0.0&quot;%&quot;;;" sourceLinked="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'②-1評価シート（合計点数）'!$V$8:$V$28</c:f>
            </c:numRef>
          </c:val>
          <c:extLst>
            <c:ext xmlns:c15="http://schemas.microsoft.com/office/drawing/2012/chart" uri="{02D57815-91ED-43cb-92C2-25804820EDAC}">
              <c15:filteredCategoryTitle>
                <c15:cat>
                  <c:multiLvlStrRef>
                    <c:extLst>
                      <c:ext uri="{02D57815-91ED-43cb-92C2-25804820EDAC}">
                        <c15:formulaRef>
                          <c15:sqref>'②-1評価シート（合計点数）'!$U$8:$U$28</c15:sqref>
                        </c15:formulaRef>
                      </c:ext>
                    </c:extLst>
                  </c:multiLvlStrRef>
                </c15:cat>
              </c15:filteredCategoryTitle>
            </c:ext>
            <c:ext xmlns:c16="http://schemas.microsoft.com/office/drawing/2014/chart" uri="{C3380CC4-5D6E-409C-BE32-E72D297353CC}">
              <c16:uniqueId val="{00000000-D5EB-4638-816F-99EB5A94AA65}"/>
            </c:ext>
          </c:extLst>
        </c:ser>
        <c:ser>
          <c:idx val="1"/>
          <c:order val="1"/>
          <c:spPr>
            <a:solidFill>
              <a:schemeClr val="accent2"/>
            </a:solidFill>
            <a:ln>
              <a:noFill/>
            </a:ln>
            <a:effectLst/>
          </c:spPr>
          <c:invertIfNegative val="0"/>
          <c:dLbls>
            <c:delete val="1"/>
          </c:dLbls>
          <c:val>
            <c:numRef>
              <c:f>'②-1評価シート（合計点数）'!$W$8:$W$28</c:f>
            </c:numRef>
          </c:val>
          <c:extLst>
            <c:ext xmlns:c15="http://schemas.microsoft.com/office/drawing/2012/chart" uri="{02D57815-91ED-43cb-92C2-25804820EDAC}">
              <c15:filteredCategoryTitle>
                <c15:cat>
                  <c:multiLvlStrRef>
                    <c:extLst>
                      <c:ext uri="{02D57815-91ED-43cb-92C2-25804820EDAC}">
                        <c15:formulaRef>
                          <c15:sqref>'②-1評価シート（合計点数）'!$U$8:$U$28</c15:sqref>
                        </c15:formulaRef>
                      </c:ext>
                    </c:extLst>
                  </c:multiLvlStrRef>
                </c15:cat>
              </c15:filteredCategoryTitle>
            </c:ext>
            <c:ext xmlns:c16="http://schemas.microsoft.com/office/drawing/2014/chart" uri="{C3380CC4-5D6E-409C-BE32-E72D297353CC}">
              <c16:uniqueId val="{00000001-D5EB-4638-816F-99EB5A94AA65}"/>
            </c:ext>
          </c:extLst>
        </c:ser>
        <c:dLbls>
          <c:showLegendKey val="0"/>
          <c:showVal val="1"/>
          <c:showCatName val="0"/>
          <c:showSerName val="0"/>
          <c:showPercent val="0"/>
          <c:showBubbleSize val="0"/>
        </c:dLbls>
        <c:gapWidth val="30"/>
        <c:overlap val="100"/>
        <c:axId val="2126250943"/>
        <c:axId val="2126257183"/>
      </c:barChart>
      <c:catAx>
        <c:axId val="2126250943"/>
        <c:scaling>
          <c:orientation val="maxMin"/>
        </c:scaling>
        <c:delete val="1"/>
        <c:axPos val="l"/>
        <c:numFmt formatCode="General" sourceLinked="1"/>
        <c:majorTickMark val="out"/>
        <c:minorTickMark val="none"/>
        <c:tickLblPos val="nextTo"/>
        <c:crossAx val="2126257183"/>
        <c:crosses val="autoZero"/>
        <c:auto val="1"/>
        <c:lblAlgn val="ctr"/>
        <c:lblOffset val="100"/>
        <c:noMultiLvlLbl val="0"/>
      </c:catAx>
      <c:valAx>
        <c:axId val="2126257183"/>
        <c:scaling>
          <c:orientation val="minMax"/>
          <c:max val="100"/>
        </c:scaling>
        <c:delete val="0"/>
        <c:axPos val="b"/>
        <c:majorGridlines>
          <c:spPr>
            <a:ln w="9525" cap="flat" cmpd="sng" algn="ctr">
              <a:solidFill>
                <a:schemeClr val="bg2">
                  <a:lumMod val="90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2126250943"/>
        <c:crosses val="max"/>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solidFill>
              <a:srgbClr val="FF0000">
                <a:alpha val="16863"/>
              </a:srgbClr>
            </a:solidFill>
            <a:ln>
              <a:noFill/>
            </a:ln>
            <a:effectLst/>
          </c:spPr>
          <c:cat>
            <c:strRef>
              <c:f>'②-2評価シート（必須項目）'!$T$9:$T$20</c:f>
              <c:strCache>
                <c:ptCount val="12"/>
                <c:pt idx="0">
                  <c:v>ガバナンス</c:v>
                </c:pt>
                <c:pt idx="1">
                  <c:v>企業情報の公開</c:v>
                </c:pt>
                <c:pt idx="2">
                  <c:v>安全衛生管理</c:v>
                </c:pt>
                <c:pt idx="3">
                  <c:v>情報セキュリティ</c:v>
                </c:pt>
                <c:pt idx="4">
                  <c:v>平時の事業継続</c:v>
                </c:pt>
                <c:pt idx="5">
                  <c:v>非常時の事業継続</c:v>
                </c:pt>
                <c:pt idx="6">
                  <c:v>不正防止</c:v>
                </c:pt>
                <c:pt idx="7">
                  <c:v>バリューチェーン</c:v>
                </c:pt>
                <c:pt idx="8">
                  <c:v>生産性の向上</c:v>
                </c:pt>
                <c:pt idx="9">
                  <c:v>環境マネジメント</c:v>
                </c:pt>
                <c:pt idx="10">
                  <c:v>リスクと機会の認識</c:v>
                </c:pt>
                <c:pt idx="11">
                  <c:v>気候変動への取組</c:v>
                </c:pt>
              </c:strCache>
            </c:strRef>
          </c:cat>
          <c:val>
            <c:numRef>
              <c:f>'②-2評価シート（必須項目）'!$U$9:$U$20</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98-48D5-BF3B-4ADC0EE17E11}"/>
            </c:ext>
          </c:extLst>
        </c:ser>
        <c:dLbls>
          <c:showLegendKey val="0"/>
          <c:showVal val="0"/>
          <c:showCatName val="0"/>
          <c:showSerName val="0"/>
          <c:showPercent val="0"/>
          <c:showBubbleSize val="0"/>
        </c:dLbls>
        <c:axId val="494454992"/>
        <c:axId val="494454032"/>
      </c:radarChart>
      <c:radarChart>
        <c:radarStyle val="marker"/>
        <c:varyColors val="0"/>
        <c:ser>
          <c:idx val="1"/>
          <c:order val="1"/>
          <c:spPr>
            <a:ln w="28575" cap="rnd">
              <a:solidFill>
                <a:srgbClr val="FF7C80"/>
              </a:solidFill>
              <a:round/>
            </a:ln>
            <a:effectLst/>
          </c:spPr>
          <c:marker>
            <c:symbol val="diamond"/>
            <c:size val="6"/>
            <c:spPr>
              <a:solidFill>
                <a:srgbClr val="FF7C80"/>
              </a:solidFill>
              <a:ln w="9525">
                <a:solidFill>
                  <a:srgbClr val="FF7C80"/>
                </a:solidFill>
              </a:ln>
              <a:effectLst/>
            </c:spPr>
          </c:marker>
          <c:cat>
            <c:strRef>
              <c:f>'②-2評価シート（必須項目）'!$T$9:$T$20</c:f>
              <c:strCache>
                <c:ptCount val="12"/>
                <c:pt idx="0">
                  <c:v>ガバナンス</c:v>
                </c:pt>
                <c:pt idx="1">
                  <c:v>企業情報の公開</c:v>
                </c:pt>
                <c:pt idx="2">
                  <c:v>安全衛生管理</c:v>
                </c:pt>
                <c:pt idx="3">
                  <c:v>情報セキュリティ</c:v>
                </c:pt>
                <c:pt idx="4">
                  <c:v>平時の事業継続</c:v>
                </c:pt>
                <c:pt idx="5">
                  <c:v>非常時の事業継続</c:v>
                </c:pt>
                <c:pt idx="6">
                  <c:v>不正防止</c:v>
                </c:pt>
                <c:pt idx="7">
                  <c:v>バリューチェーン</c:v>
                </c:pt>
                <c:pt idx="8">
                  <c:v>生産性の向上</c:v>
                </c:pt>
                <c:pt idx="9">
                  <c:v>環境マネジメント</c:v>
                </c:pt>
                <c:pt idx="10">
                  <c:v>リスクと機会の認識</c:v>
                </c:pt>
                <c:pt idx="11">
                  <c:v>気候変動への取組</c:v>
                </c:pt>
              </c:strCache>
            </c:strRef>
          </c:cat>
          <c:val>
            <c:numRef>
              <c:f>'②-2評価シート（必須項目）'!$W$9:$W$20</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B98-48D5-BF3B-4ADC0EE17E11}"/>
            </c:ext>
          </c:extLst>
        </c:ser>
        <c:dLbls>
          <c:showLegendKey val="0"/>
          <c:showVal val="0"/>
          <c:showCatName val="0"/>
          <c:showSerName val="0"/>
          <c:showPercent val="0"/>
          <c:showBubbleSize val="0"/>
        </c:dLbls>
        <c:axId val="494454992"/>
        <c:axId val="494454032"/>
      </c:radarChart>
      <c:catAx>
        <c:axId val="4944549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BIZ UDPゴシック" panose="020B0400000000000000" pitchFamily="50" charset="-128"/>
                <a:cs typeface="+mn-cs"/>
              </a:defRPr>
            </a:pPr>
            <a:endParaRPr lang="ja-JP"/>
          </a:p>
        </c:txPr>
        <c:crossAx val="494454032"/>
        <c:crosses val="autoZero"/>
        <c:auto val="1"/>
        <c:lblAlgn val="ctr"/>
        <c:lblOffset val="100"/>
        <c:noMultiLvlLbl val="0"/>
      </c:catAx>
      <c:valAx>
        <c:axId val="494454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4454992"/>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O$12" lockText="1" noThreeD="1"/>
</file>

<file path=xl/ctrlProps/ctrlProp10.xml><?xml version="1.0" encoding="utf-8"?>
<formControlPr xmlns="http://schemas.microsoft.com/office/spreadsheetml/2009/9/main" objectType="CheckBox" fmlaLink="$O$23" lockText="1" noThreeD="1"/>
</file>

<file path=xl/ctrlProps/ctrlProp100.xml><?xml version="1.0" encoding="utf-8"?>
<formControlPr xmlns="http://schemas.microsoft.com/office/spreadsheetml/2009/9/main" objectType="CheckBox" fmlaLink="$O$204" lockText="1" noThreeD="1"/>
</file>

<file path=xl/ctrlProps/ctrlProp101.xml><?xml version="1.0" encoding="utf-8"?>
<formControlPr xmlns="http://schemas.microsoft.com/office/spreadsheetml/2009/9/main" objectType="CheckBox" fmlaLink="$O$207" lockText="1" noThreeD="1"/>
</file>

<file path=xl/ctrlProps/ctrlProp102.xml><?xml version="1.0" encoding="utf-8"?>
<formControlPr xmlns="http://schemas.microsoft.com/office/spreadsheetml/2009/9/main" objectType="CheckBox" fmlaLink="$O$206" lockText="1" noThreeD="1"/>
</file>

<file path=xl/ctrlProps/ctrlProp103.xml><?xml version="1.0" encoding="utf-8"?>
<formControlPr xmlns="http://schemas.microsoft.com/office/spreadsheetml/2009/9/main" objectType="CheckBox" fmlaLink="$O$208" lockText="1" noThreeD="1"/>
</file>

<file path=xl/ctrlProps/ctrlProp104.xml><?xml version="1.0" encoding="utf-8"?>
<formControlPr xmlns="http://schemas.microsoft.com/office/spreadsheetml/2009/9/main" objectType="CheckBox" fmlaLink="$O$196" lockText="1" noThreeD="1"/>
</file>

<file path=xl/ctrlProps/ctrlProp105.xml><?xml version="1.0" encoding="utf-8"?>
<formControlPr xmlns="http://schemas.microsoft.com/office/spreadsheetml/2009/9/main" objectType="CheckBox" fmlaLink="$O$198" lockText="1" noThreeD="1"/>
</file>

<file path=xl/ctrlProps/ctrlProp106.xml><?xml version="1.0" encoding="utf-8"?>
<formControlPr xmlns="http://schemas.microsoft.com/office/spreadsheetml/2009/9/main" objectType="CheckBox" fmlaLink="$O$197" lockText="1" noThreeD="1"/>
</file>

<file path=xl/ctrlProps/ctrlProp107.xml><?xml version="1.0" encoding="utf-8"?>
<formControlPr xmlns="http://schemas.microsoft.com/office/spreadsheetml/2009/9/main" objectType="CheckBox" fmlaLink="$O$199" lockText="1" noThreeD="1"/>
</file>

<file path=xl/ctrlProps/ctrlProp108.xml><?xml version="1.0" encoding="utf-8"?>
<formControlPr xmlns="http://schemas.microsoft.com/office/spreadsheetml/2009/9/main" objectType="CheckBox" fmlaLink="$O$200" lockText="1" noThreeD="1"/>
</file>

<file path=xl/ctrlProps/ctrlProp109.xml><?xml version="1.0" encoding="utf-8"?>
<formControlPr xmlns="http://schemas.microsoft.com/office/spreadsheetml/2009/9/main" objectType="CheckBox" fmlaLink="$O$211" lockText="1" noThreeD="1"/>
</file>

<file path=xl/ctrlProps/ctrlProp11.xml><?xml version="1.0" encoding="utf-8"?>
<formControlPr xmlns="http://schemas.microsoft.com/office/spreadsheetml/2009/9/main" objectType="CheckBox" fmlaLink="$O$25" lockText="1" noThreeD="1"/>
</file>

<file path=xl/ctrlProps/ctrlProp110.xml><?xml version="1.0" encoding="utf-8"?>
<formControlPr xmlns="http://schemas.microsoft.com/office/spreadsheetml/2009/9/main" objectType="CheckBox" fmlaLink="$O$210" lockText="1" noThreeD="1"/>
</file>

<file path=xl/ctrlProps/ctrlProp111.xml><?xml version="1.0" encoding="utf-8"?>
<formControlPr xmlns="http://schemas.microsoft.com/office/spreadsheetml/2009/9/main" objectType="CheckBox" fmlaLink="$O$212" lockText="1" noThreeD="1"/>
</file>

<file path=xl/ctrlProps/ctrlProp112.xml><?xml version="1.0" encoding="utf-8"?>
<formControlPr xmlns="http://schemas.microsoft.com/office/spreadsheetml/2009/9/main" objectType="CheckBox" fmlaLink="$O$213" lockText="1" noThreeD="1"/>
</file>

<file path=xl/ctrlProps/ctrlProp113.xml><?xml version="1.0" encoding="utf-8"?>
<formControlPr xmlns="http://schemas.microsoft.com/office/spreadsheetml/2009/9/main" objectType="CheckBox" fmlaLink="$O$215" lockText="1" noThreeD="1"/>
</file>

<file path=xl/ctrlProps/ctrlProp114.xml><?xml version="1.0" encoding="utf-8"?>
<formControlPr xmlns="http://schemas.microsoft.com/office/spreadsheetml/2009/9/main" objectType="CheckBox" fmlaLink="$O$217" lockText="1" noThreeD="1"/>
</file>

<file path=xl/ctrlProps/ctrlProp115.xml><?xml version="1.0" encoding="utf-8"?>
<formControlPr xmlns="http://schemas.microsoft.com/office/spreadsheetml/2009/9/main" objectType="CheckBox" fmlaLink="$O$216" lockText="1" noThreeD="1"/>
</file>

<file path=xl/ctrlProps/ctrlProp116.xml><?xml version="1.0" encoding="utf-8"?>
<formControlPr xmlns="http://schemas.microsoft.com/office/spreadsheetml/2009/9/main" objectType="CheckBox" fmlaLink="$O$218" lockText="1" noThreeD="1"/>
</file>

<file path=xl/ctrlProps/ctrlProp117.xml><?xml version="1.0" encoding="utf-8"?>
<formControlPr xmlns="http://schemas.microsoft.com/office/spreadsheetml/2009/9/main" objectType="CheckBox" fmlaLink="$O$219" lockText="1" noThreeD="1"/>
</file>

<file path=xl/ctrlProps/ctrlProp118.xml><?xml version="1.0" encoding="utf-8"?>
<formControlPr xmlns="http://schemas.microsoft.com/office/spreadsheetml/2009/9/main" objectType="CheckBox" fmlaLink="$O$221" lockText="1" noThreeD="1"/>
</file>

<file path=xl/ctrlProps/ctrlProp119.xml><?xml version="1.0" encoding="utf-8"?>
<formControlPr xmlns="http://schemas.microsoft.com/office/spreadsheetml/2009/9/main" objectType="CheckBox" fmlaLink="$O$220" lockText="1" noThreeD="1"/>
</file>

<file path=xl/ctrlProps/ctrlProp12.xml><?xml version="1.0" encoding="utf-8"?>
<formControlPr xmlns="http://schemas.microsoft.com/office/spreadsheetml/2009/9/main" objectType="CheckBox" fmlaLink="$O$24" lockText="1" noThreeD="1"/>
</file>

<file path=xl/ctrlProps/ctrlProp120.xml><?xml version="1.0" encoding="utf-8"?>
<formControlPr xmlns="http://schemas.microsoft.com/office/spreadsheetml/2009/9/main" objectType="CheckBox" fmlaLink="$O$222" lockText="1" noThreeD="1"/>
</file>

<file path=xl/ctrlProps/ctrlProp121.xml><?xml version="1.0" encoding="utf-8"?>
<formControlPr xmlns="http://schemas.microsoft.com/office/spreadsheetml/2009/9/main" objectType="CheckBox" fmlaLink="$O$224" lockText="1" noThreeD="1"/>
</file>

<file path=xl/ctrlProps/ctrlProp122.xml><?xml version="1.0" encoding="utf-8"?>
<formControlPr xmlns="http://schemas.microsoft.com/office/spreadsheetml/2009/9/main" objectType="CheckBox" fmlaLink="$O$226" lockText="1" noThreeD="1"/>
</file>

<file path=xl/ctrlProps/ctrlProp123.xml><?xml version="1.0" encoding="utf-8"?>
<formControlPr xmlns="http://schemas.microsoft.com/office/spreadsheetml/2009/9/main" objectType="CheckBox" fmlaLink="$O$225" lockText="1" noThreeD="1"/>
</file>

<file path=xl/ctrlProps/ctrlProp124.xml><?xml version="1.0" encoding="utf-8"?>
<formControlPr xmlns="http://schemas.microsoft.com/office/spreadsheetml/2009/9/main" objectType="CheckBox" fmlaLink="$O$227" lockText="1" noThreeD="1"/>
</file>

<file path=xl/ctrlProps/ctrlProp125.xml><?xml version="1.0" encoding="utf-8"?>
<formControlPr xmlns="http://schemas.microsoft.com/office/spreadsheetml/2009/9/main" objectType="CheckBox" fmlaLink="$O$228" lockText="1" noThreeD="1"/>
</file>

<file path=xl/ctrlProps/ctrlProp126.xml><?xml version="1.0" encoding="utf-8"?>
<formControlPr xmlns="http://schemas.microsoft.com/office/spreadsheetml/2009/9/main" objectType="CheckBox" fmlaLink="$O$230" lockText="1" noThreeD="1"/>
</file>

<file path=xl/ctrlProps/ctrlProp127.xml><?xml version="1.0" encoding="utf-8"?>
<formControlPr xmlns="http://schemas.microsoft.com/office/spreadsheetml/2009/9/main" objectType="CheckBox" fmlaLink="$O$229" lockText="1" noThreeD="1"/>
</file>

<file path=xl/ctrlProps/ctrlProp128.xml><?xml version="1.0" encoding="utf-8"?>
<formControlPr xmlns="http://schemas.microsoft.com/office/spreadsheetml/2009/9/main" objectType="CheckBox" fmlaLink="$O$273" lockText="1" noThreeD="1"/>
</file>

<file path=xl/ctrlProps/ctrlProp129.xml><?xml version="1.0" encoding="utf-8"?>
<formControlPr xmlns="http://schemas.microsoft.com/office/spreadsheetml/2009/9/main" objectType="CheckBox" fmlaLink="$O$275" lockText="1" noThreeD="1"/>
</file>

<file path=xl/ctrlProps/ctrlProp13.xml><?xml version="1.0" encoding="utf-8"?>
<formControlPr xmlns="http://schemas.microsoft.com/office/spreadsheetml/2009/9/main" objectType="CheckBox" fmlaLink="$O$26" lockText="1" noThreeD="1"/>
</file>

<file path=xl/ctrlProps/ctrlProp130.xml><?xml version="1.0" encoding="utf-8"?>
<formControlPr xmlns="http://schemas.microsoft.com/office/spreadsheetml/2009/9/main" objectType="CheckBox" fmlaLink="$O$274" lockText="1" noThreeD="1"/>
</file>

<file path=xl/ctrlProps/ctrlProp131.xml><?xml version="1.0" encoding="utf-8"?>
<formControlPr xmlns="http://schemas.microsoft.com/office/spreadsheetml/2009/9/main" objectType="CheckBox" fmlaLink="$O$276" lockText="1" noThreeD="1"/>
</file>

<file path=xl/ctrlProps/ctrlProp132.xml><?xml version="1.0" encoding="utf-8"?>
<formControlPr xmlns="http://schemas.microsoft.com/office/spreadsheetml/2009/9/main" objectType="CheckBox" fmlaLink="$O$266" lockText="1" noThreeD="1"/>
</file>

<file path=xl/ctrlProps/ctrlProp133.xml><?xml version="1.0" encoding="utf-8"?>
<formControlPr xmlns="http://schemas.microsoft.com/office/spreadsheetml/2009/9/main" objectType="CheckBox" fmlaLink="$O$268" lockText="1" noThreeD="1"/>
</file>

<file path=xl/ctrlProps/ctrlProp134.xml><?xml version="1.0" encoding="utf-8"?>
<formControlPr xmlns="http://schemas.microsoft.com/office/spreadsheetml/2009/9/main" objectType="CheckBox" fmlaLink="$O$267" lockText="1" noThreeD="1"/>
</file>

<file path=xl/ctrlProps/ctrlProp135.xml><?xml version="1.0" encoding="utf-8"?>
<formControlPr xmlns="http://schemas.microsoft.com/office/spreadsheetml/2009/9/main" objectType="CheckBox" fmlaLink="$O$269" lockText="1" noThreeD="1"/>
</file>

<file path=xl/ctrlProps/ctrlProp136.xml><?xml version="1.0" encoding="utf-8"?>
<formControlPr xmlns="http://schemas.microsoft.com/office/spreadsheetml/2009/9/main" objectType="CheckBox" fmlaLink="$O$270" lockText="1" noThreeD="1"/>
</file>

<file path=xl/ctrlProps/ctrlProp137.xml><?xml version="1.0" encoding="utf-8"?>
<formControlPr xmlns="http://schemas.microsoft.com/office/spreadsheetml/2009/9/main" objectType="CheckBox" fmlaLink="$O$271" lockText="1" noThreeD="1"/>
</file>

<file path=xl/ctrlProps/ctrlProp138.xml><?xml version="1.0" encoding="utf-8"?>
<formControlPr xmlns="http://schemas.microsoft.com/office/spreadsheetml/2009/9/main" objectType="CheckBox" fmlaLink="$O$103" lockText="1" noThreeD="1"/>
</file>

<file path=xl/ctrlProps/ctrlProp139.xml><?xml version="1.0" encoding="utf-8"?>
<formControlPr xmlns="http://schemas.microsoft.com/office/spreadsheetml/2009/9/main" objectType="CheckBox" fmlaLink="$O$102" lockText="1" noThreeD="1"/>
</file>

<file path=xl/ctrlProps/ctrlProp14.xml><?xml version="1.0" encoding="utf-8"?>
<formControlPr xmlns="http://schemas.microsoft.com/office/spreadsheetml/2009/9/main" objectType="CheckBox" fmlaLink="$O$27" lockText="1" noThreeD="1"/>
</file>

<file path=xl/ctrlProps/ctrlProp140.xml><?xml version="1.0" encoding="utf-8"?>
<formControlPr xmlns="http://schemas.microsoft.com/office/spreadsheetml/2009/9/main" objectType="CheckBox" fmlaLink="$O$104" lockText="1" noThreeD="1"/>
</file>

<file path=xl/ctrlProps/ctrlProp141.xml><?xml version="1.0" encoding="utf-8"?>
<formControlPr xmlns="http://schemas.microsoft.com/office/spreadsheetml/2009/9/main" objectType="CheckBox" fmlaLink="$O$105" lockText="1" noThreeD="1"/>
</file>

<file path=xl/ctrlProps/ctrlProp142.xml><?xml version="1.0" encoding="utf-8"?>
<formControlPr xmlns="http://schemas.microsoft.com/office/spreadsheetml/2009/9/main" objectType="CheckBox" fmlaLink="$O$93" lockText="1" noThreeD="1"/>
</file>

<file path=xl/ctrlProps/ctrlProp143.xml><?xml version="1.0" encoding="utf-8"?>
<formControlPr xmlns="http://schemas.microsoft.com/office/spreadsheetml/2009/9/main" objectType="CheckBox" fmlaLink="$O$92" lockText="1" noThreeD="1"/>
</file>

<file path=xl/ctrlProps/ctrlProp144.xml><?xml version="1.0" encoding="utf-8"?>
<formControlPr xmlns="http://schemas.microsoft.com/office/spreadsheetml/2009/9/main" objectType="CheckBox" fmlaLink="$O$96" lockText="1" noThreeD="1"/>
</file>

<file path=xl/ctrlProps/ctrlProp145.xml><?xml version="1.0" encoding="utf-8"?>
<formControlPr xmlns="http://schemas.microsoft.com/office/spreadsheetml/2009/9/main" objectType="CheckBox" fmlaLink="$O$97" lockText="1" noThreeD="1"/>
</file>

<file path=xl/ctrlProps/ctrlProp146.xml><?xml version="1.0" encoding="utf-8"?>
<formControlPr xmlns="http://schemas.microsoft.com/office/spreadsheetml/2009/9/main" objectType="CheckBox" fmlaLink="$O$129" lockText="1" noThreeD="1"/>
</file>

<file path=xl/ctrlProps/ctrlProp147.xml><?xml version="1.0" encoding="utf-8"?>
<formControlPr xmlns="http://schemas.microsoft.com/office/spreadsheetml/2009/9/main" objectType="CheckBox" fmlaLink="$O$131" lockText="1" noThreeD="1"/>
</file>

<file path=xl/ctrlProps/ctrlProp148.xml><?xml version="1.0" encoding="utf-8"?>
<formControlPr xmlns="http://schemas.microsoft.com/office/spreadsheetml/2009/9/main" objectType="CheckBox" fmlaLink="$O$130" lockText="1" noThreeD="1"/>
</file>

<file path=xl/ctrlProps/ctrlProp149.xml><?xml version="1.0" encoding="utf-8"?>
<formControlPr xmlns="http://schemas.microsoft.com/office/spreadsheetml/2009/9/main" objectType="CheckBox" fmlaLink="$O$132" lockText="1" noThreeD="1"/>
</file>

<file path=xl/ctrlProps/ctrlProp15.xml><?xml version="1.0" encoding="utf-8"?>
<formControlPr xmlns="http://schemas.microsoft.com/office/spreadsheetml/2009/9/main" objectType="CheckBox" fmlaLink="$O$28" lockText="1" noThreeD="1"/>
</file>

<file path=xl/ctrlProps/ctrlProp150.xml><?xml version="1.0" encoding="utf-8"?>
<formControlPr xmlns="http://schemas.microsoft.com/office/spreadsheetml/2009/9/main" objectType="CheckBox" fmlaLink="$O$133" lockText="1" noThreeD="1"/>
</file>

<file path=xl/ctrlProps/ctrlProp151.xml><?xml version="1.0" encoding="utf-8"?>
<formControlPr xmlns="http://schemas.microsoft.com/office/spreadsheetml/2009/9/main" objectType="CheckBox" fmlaLink="$O$135" lockText="1" noThreeD="1"/>
</file>

<file path=xl/ctrlProps/ctrlProp152.xml><?xml version="1.0" encoding="utf-8"?>
<formControlPr xmlns="http://schemas.microsoft.com/office/spreadsheetml/2009/9/main" objectType="CheckBox" fmlaLink="$O$134" lockText="1" noThreeD="1"/>
</file>

<file path=xl/ctrlProps/ctrlProp153.xml><?xml version="1.0" encoding="utf-8"?>
<formControlPr xmlns="http://schemas.microsoft.com/office/spreadsheetml/2009/9/main" objectType="CheckBox" fmlaLink="$O$137" lockText="1" noThreeD="1"/>
</file>

<file path=xl/ctrlProps/ctrlProp154.xml><?xml version="1.0" encoding="utf-8"?>
<formControlPr xmlns="http://schemas.microsoft.com/office/spreadsheetml/2009/9/main" objectType="CheckBox" fmlaLink="$O$136" lockText="1" noThreeD="1"/>
</file>

<file path=xl/ctrlProps/ctrlProp155.xml><?xml version="1.0" encoding="utf-8"?>
<formControlPr xmlns="http://schemas.microsoft.com/office/spreadsheetml/2009/9/main" objectType="CheckBox" fmlaLink="$O$138" lockText="1" noThreeD="1"/>
</file>

<file path=xl/ctrlProps/ctrlProp156.xml><?xml version="1.0" encoding="utf-8"?>
<formControlPr xmlns="http://schemas.microsoft.com/office/spreadsheetml/2009/9/main" objectType="CheckBox" fmlaLink="$O$141" lockText="1" noThreeD="1"/>
</file>

<file path=xl/ctrlProps/ctrlProp157.xml><?xml version="1.0" encoding="utf-8"?>
<formControlPr xmlns="http://schemas.microsoft.com/office/spreadsheetml/2009/9/main" objectType="CheckBox" fmlaLink="$O$139" lockText="1" noThreeD="1"/>
</file>

<file path=xl/ctrlProps/ctrlProp158.xml><?xml version="1.0" encoding="utf-8"?>
<formControlPr xmlns="http://schemas.microsoft.com/office/spreadsheetml/2009/9/main" objectType="CheckBox" fmlaLink="$O$268" lockText="1" noThreeD="1"/>
</file>

<file path=xl/ctrlProps/ctrlProp159.xml><?xml version="1.0" encoding="utf-8"?>
<formControlPr xmlns="http://schemas.microsoft.com/office/spreadsheetml/2009/9/main" objectType="CheckBox" fmlaLink="$O$94" lockText="1" noThreeD="1"/>
</file>

<file path=xl/ctrlProps/ctrlProp16.xml><?xml version="1.0" encoding="utf-8"?>
<formControlPr xmlns="http://schemas.microsoft.com/office/spreadsheetml/2009/9/main" objectType="CheckBox" fmlaLink="$O$34" lockText="1" noThreeD="1"/>
</file>

<file path=xl/ctrlProps/ctrlProp160.xml><?xml version="1.0" encoding="utf-8"?>
<formControlPr xmlns="http://schemas.microsoft.com/office/spreadsheetml/2009/9/main" objectType="CheckBox" fmlaLink="$O$95" lockText="1" noThreeD="1"/>
</file>

<file path=xl/ctrlProps/ctrlProp161.xml><?xml version="1.0" encoding="utf-8"?>
<formControlPr xmlns="http://schemas.microsoft.com/office/spreadsheetml/2009/9/main" objectType="CheckBox" fmlaLink="$O$101" lockText="1" noThreeD="1"/>
</file>

<file path=xl/ctrlProps/ctrlProp162.xml><?xml version="1.0" encoding="utf-8"?>
<formControlPr xmlns="http://schemas.microsoft.com/office/spreadsheetml/2009/9/main" objectType="CheckBox" fmlaLink="$O$99" lockText="1" noThreeD="1"/>
</file>

<file path=xl/ctrlProps/ctrlProp163.xml><?xml version="1.0" encoding="utf-8"?>
<formControlPr xmlns="http://schemas.microsoft.com/office/spreadsheetml/2009/9/main" objectType="CheckBox" fmlaLink="$O$100" lockText="1" noThreeD="1"/>
</file>

<file path=xl/ctrlProps/ctrlProp164.xml><?xml version="1.0" encoding="utf-8"?>
<formControlPr xmlns="http://schemas.microsoft.com/office/spreadsheetml/2009/9/main" objectType="CheckBox" fmlaLink="$O$121" lockText="1" noThreeD="1"/>
</file>

<file path=xl/ctrlProps/ctrlProp165.xml><?xml version="1.0" encoding="utf-8"?>
<formControlPr xmlns="http://schemas.microsoft.com/office/spreadsheetml/2009/9/main" objectType="CheckBox" fmlaLink="$O$121" lockText="1" noThreeD="1"/>
</file>

<file path=xl/ctrlProps/ctrlProp166.xml><?xml version="1.0" encoding="utf-8"?>
<formControlPr xmlns="http://schemas.microsoft.com/office/spreadsheetml/2009/9/main" objectType="CheckBox" fmlaLink="$O$120" lockText="1" noThreeD="1"/>
</file>

<file path=xl/ctrlProps/ctrlProp167.xml><?xml version="1.0" encoding="utf-8"?>
<formControlPr xmlns="http://schemas.microsoft.com/office/spreadsheetml/2009/9/main" objectType="CheckBox" fmlaLink="$O$245" lockText="1" noThreeD="1"/>
</file>

<file path=xl/ctrlProps/ctrlProp168.xml><?xml version="1.0" encoding="utf-8"?>
<formControlPr xmlns="http://schemas.microsoft.com/office/spreadsheetml/2009/9/main" objectType="CheckBox" fmlaLink="$O$247" lockText="1" noThreeD="1"/>
</file>

<file path=xl/ctrlProps/ctrlProp169.xml><?xml version="1.0" encoding="utf-8"?>
<formControlPr xmlns="http://schemas.microsoft.com/office/spreadsheetml/2009/9/main" objectType="CheckBox" fmlaLink="$O$246" lockText="1" noThreeD="1"/>
</file>

<file path=xl/ctrlProps/ctrlProp17.xml><?xml version="1.0" encoding="utf-8"?>
<formControlPr xmlns="http://schemas.microsoft.com/office/spreadsheetml/2009/9/main" objectType="CheckBox" fmlaLink="$O$35" lockText="1" noThreeD="1"/>
</file>

<file path=xl/ctrlProps/ctrlProp170.xml><?xml version="1.0" encoding="utf-8"?>
<formControlPr xmlns="http://schemas.microsoft.com/office/spreadsheetml/2009/9/main" objectType="CheckBox" fmlaLink="$O$248" lockText="1" noThreeD="1"/>
</file>

<file path=xl/ctrlProps/ctrlProp171.xml><?xml version="1.0" encoding="utf-8"?>
<formControlPr xmlns="http://schemas.microsoft.com/office/spreadsheetml/2009/9/main" objectType="CheckBox" fmlaLink="$O$249" lockText="1" noThreeD="1"/>
</file>

<file path=xl/ctrlProps/ctrlProp172.xml><?xml version="1.0" encoding="utf-8"?>
<formControlPr xmlns="http://schemas.microsoft.com/office/spreadsheetml/2009/9/main" objectType="CheckBox" fmlaLink="$O$252" lockText="1" noThreeD="1"/>
</file>

<file path=xl/ctrlProps/ctrlProp173.xml><?xml version="1.0" encoding="utf-8"?>
<formControlPr xmlns="http://schemas.microsoft.com/office/spreadsheetml/2009/9/main" objectType="CheckBox" fmlaLink="$O$251" lockText="1" noThreeD="1"/>
</file>

<file path=xl/ctrlProps/ctrlProp174.xml><?xml version="1.0" encoding="utf-8"?>
<formControlPr xmlns="http://schemas.microsoft.com/office/spreadsheetml/2009/9/main" objectType="CheckBox" fmlaLink="$O$254" lockText="1" noThreeD="1"/>
</file>

<file path=xl/ctrlProps/ctrlProp175.xml><?xml version="1.0" encoding="utf-8"?>
<formControlPr xmlns="http://schemas.microsoft.com/office/spreadsheetml/2009/9/main" objectType="CheckBox" fmlaLink="$O$256" lockText="1" noThreeD="1"/>
</file>

<file path=xl/ctrlProps/ctrlProp176.xml><?xml version="1.0" encoding="utf-8"?>
<formControlPr xmlns="http://schemas.microsoft.com/office/spreadsheetml/2009/9/main" objectType="CheckBox" fmlaLink="$O$257" lockText="1" noThreeD="1"/>
</file>

<file path=xl/ctrlProps/ctrlProp177.xml><?xml version="1.0" encoding="utf-8"?>
<formControlPr xmlns="http://schemas.microsoft.com/office/spreadsheetml/2009/9/main" objectType="CheckBox" fmlaLink="$O$259" lockText="1" noThreeD="1"/>
</file>

<file path=xl/ctrlProps/ctrlProp178.xml><?xml version="1.0" encoding="utf-8"?>
<formControlPr xmlns="http://schemas.microsoft.com/office/spreadsheetml/2009/9/main" objectType="CheckBox" fmlaLink="$O$258" lockText="1" noThreeD="1"/>
</file>

<file path=xl/ctrlProps/ctrlProp179.xml><?xml version="1.0" encoding="utf-8"?>
<formControlPr xmlns="http://schemas.microsoft.com/office/spreadsheetml/2009/9/main" objectType="CheckBox" fmlaLink="$O$255" lockText="1" noThreeD="1"/>
</file>

<file path=xl/ctrlProps/ctrlProp18.xml><?xml version="1.0" encoding="utf-8"?>
<formControlPr xmlns="http://schemas.microsoft.com/office/spreadsheetml/2009/9/main" objectType="CheckBox" fmlaLink="$O$36" lockText="1" noThreeD="1"/>
</file>

<file path=xl/ctrlProps/ctrlProp180.xml><?xml version="1.0" encoding="utf-8"?>
<formControlPr xmlns="http://schemas.microsoft.com/office/spreadsheetml/2009/9/main" objectType="CheckBox" fmlaLink="$O$250" lockText="1" noThreeD="1"/>
</file>

<file path=xl/ctrlProps/ctrlProp181.xml><?xml version="1.0" encoding="utf-8"?>
<formControlPr xmlns="http://schemas.microsoft.com/office/spreadsheetml/2009/9/main" objectType="Radio" firstButton="1" fmlaLink="$O$69"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O$150"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O$153" lockText="1" noThreeD="1"/>
</file>

<file path=xl/ctrlProps/ctrlProp19.xml><?xml version="1.0" encoding="utf-8"?>
<formControlPr xmlns="http://schemas.microsoft.com/office/spreadsheetml/2009/9/main" objectType="CheckBox" fmlaLink="$O$30"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O$158"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fmlaLink="$O$161"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O$14" lockText="1" noThreeD="1"/>
</file>

<file path=xl/ctrlProps/ctrlProp20.xml><?xml version="1.0" encoding="utf-8"?>
<formControlPr xmlns="http://schemas.microsoft.com/office/spreadsheetml/2009/9/main" objectType="CheckBox" fmlaLink="$O$32" lockText="1" noThreeD="1"/>
</file>

<file path=xl/ctrlProps/ctrlProp200.xml><?xml version="1.0" encoding="utf-8"?>
<formControlPr xmlns="http://schemas.microsoft.com/office/spreadsheetml/2009/9/main" objectType="Radio" firstButton="1" fmlaLink="$O$164"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O$170"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fmlaLink="$O$173" lockText="1" noThreeD="1"/>
</file>

<file path=xl/ctrlProps/ctrlProp21.xml><?xml version="1.0" encoding="utf-8"?>
<formControlPr xmlns="http://schemas.microsoft.com/office/spreadsheetml/2009/9/main" objectType="CheckBox" fmlaLink="$O$31"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firstButton="1" fmlaLink="$O$179"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O$33"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fmlaLink="$O$232"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O$235"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fmlaLink="$O$238"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firstButton="1" fmlaLink="$O$24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O$46"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fmlaLink="$O$261"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firstButton="1" fmlaLink="$O$278" lockText="1" noThreeD="1"/>
</file>

<file path=xl/ctrlProps/ctrlProp24.xml><?xml version="1.0" encoding="utf-8"?>
<formControlPr xmlns="http://schemas.microsoft.com/office/spreadsheetml/2009/9/main" objectType="CheckBox" fmlaLink="$O$38"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CheckBox" fmlaLink="$O$32" lockText="1" noThreeD="1"/>
</file>

<file path=xl/ctrlProps/ctrlProp244.xml><?xml version="1.0" encoding="utf-8"?>
<formControlPr xmlns="http://schemas.microsoft.com/office/spreadsheetml/2009/9/main" objectType="CheckBox" fmlaLink="$O$31" lockText="1" noThreeD="1"/>
</file>

<file path=xl/ctrlProps/ctrlProp245.xml><?xml version="1.0" encoding="utf-8"?>
<formControlPr xmlns="http://schemas.microsoft.com/office/spreadsheetml/2009/9/main" objectType="CheckBox" fmlaLink="$O$33" lockText="1" noThreeD="1"/>
</file>

<file path=xl/ctrlProps/ctrlProp246.xml><?xml version="1.0" encoding="utf-8"?>
<formControlPr xmlns="http://schemas.microsoft.com/office/spreadsheetml/2009/9/main" objectType="CheckBox" fmlaLink="$O$34" lockText="1" noThreeD="1"/>
</file>

<file path=xl/ctrlProps/ctrlProp247.xml><?xml version="1.0" encoding="utf-8"?>
<formControlPr xmlns="http://schemas.microsoft.com/office/spreadsheetml/2009/9/main" objectType="CheckBox" fmlaLink="$O$36" lockText="1" noThreeD="1"/>
</file>

<file path=xl/ctrlProps/ctrlProp248.xml><?xml version="1.0" encoding="utf-8"?>
<formControlPr xmlns="http://schemas.microsoft.com/office/spreadsheetml/2009/9/main" objectType="CheckBox" fmlaLink="$O$38" lockText="1" noThreeD="1"/>
</file>

<file path=xl/ctrlProps/ctrlProp249.xml><?xml version="1.0" encoding="utf-8"?>
<formControlPr xmlns="http://schemas.microsoft.com/office/spreadsheetml/2009/9/main" objectType="CheckBox" fmlaLink="$O$37" lockText="1" noThreeD="1"/>
</file>

<file path=xl/ctrlProps/ctrlProp25.xml><?xml version="1.0" encoding="utf-8"?>
<formControlPr xmlns="http://schemas.microsoft.com/office/spreadsheetml/2009/9/main" objectType="CheckBox" fmlaLink="$O$40" lockText="1" noThreeD="1"/>
</file>

<file path=xl/ctrlProps/ctrlProp250.xml><?xml version="1.0" encoding="utf-8"?>
<formControlPr xmlns="http://schemas.microsoft.com/office/spreadsheetml/2009/9/main" objectType="CheckBox" fmlaLink="$O$39" lockText="1" noThreeD="1"/>
</file>

<file path=xl/ctrlProps/ctrlProp251.xml><?xml version="1.0" encoding="utf-8"?>
<formControlPr xmlns="http://schemas.microsoft.com/office/spreadsheetml/2009/9/main" objectType="CheckBox" fmlaLink="$O$42" lockText="1" noThreeD="1"/>
</file>

<file path=xl/ctrlProps/ctrlProp252.xml><?xml version="1.0" encoding="utf-8"?>
<formControlPr xmlns="http://schemas.microsoft.com/office/spreadsheetml/2009/9/main" objectType="CheckBox" fmlaLink="$O$76" lockText="1" noThreeD="1"/>
</file>

<file path=xl/ctrlProps/ctrlProp253.xml><?xml version="1.0" encoding="utf-8"?>
<formControlPr xmlns="http://schemas.microsoft.com/office/spreadsheetml/2009/9/main" objectType="CheckBox" fmlaLink="$O$78" lockText="1" noThreeD="1"/>
</file>

<file path=xl/ctrlProps/ctrlProp254.xml><?xml version="1.0" encoding="utf-8"?>
<formControlPr xmlns="http://schemas.microsoft.com/office/spreadsheetml/2009/9/main" objectType="CheckBox" fmlaLink="$O$77" lockText="1" noThreeD="1"/>
</file>

<file path=xl/ctrlProps/ctrlProp255.xml><?xml version="1.0" encoding="utf-8"?>
<formControlPr xmlns="http://schemas.microsoft.com/office/spreadsheetml/2009/9/main" objectType="CheckBox" fmlaLink="$O$79" lockText="1" noThreeD="1"/>
</file>

<file path=xl/ctrlProps/ctrlProp256.xml><?xml version="1.0" encoding="utf-8"?>
<formControlPr xmlns="http://schemas.microsoft.com/office/spreadsheetml/2009/9/main" objectType="CheckBox" fmlaLink="$O$80" lockText="1" noThreeD="1"/>
</file>

<file path=xl/ctrlProps/ctrlProp257.xml><?xml version="1.0" encoding="utf-8"?>
<formControlPr xmlns="http://schemas.microsoft.com/office/spreadsheetml/2009/9/main" objectType="CheckBox" fmlaLink="$O$81" lockText="1" noThreeD="1"/>
</file>

<file path=xl/ctrlProps/ctrlProp258.xml><?xml version="1.0" encoding="utf-8"?>
<formControlPr xmlns="http://schemas.microsoft.com/office/spreadsheetml/2009/9/main" objectType="CheckBox" fmlaLink="$O$89" lockText="1" noThreeD="1"/>
</file>

<file path=xl/ctrlProps/ctrlProp259.xml><?xml version="1.0" encoding="utf-8"?>
<formControlPr xmlns="http://schemas.microsoft.com/office/spreadsheetml/2009/9/main" objectType="CheckBox" fmlaLink="$O$91" lockText="1" noThreeD="1"/>
</file>

<file path=xl/ctrlProps/ctrlProp26.xml><?xml version="1.0" encoding="utf-8"?>
<formControlPr xmlns="http://schemas.microsoft.com/office/spreadsheetml/2009/9/main" objectType="CheckBox" fmlaLink="$O$39" lockText="1" noThreeD="1"/>
</file>

<file path=xl/ctrlProps/ctrlProp260.xml><?xml version="1.0" encoding="utf-8"?>
<formControlPr xmlns="http://schemas.microsoft.com/office/spreadsheetml/2009/9/main" objectType="CheckBox" fmlaLink="$O$90" lockText="1" noThreeD="1"/>
</file>

<file path=xl/ctrlProps/ctrlProp261.xml><?xml version="1.0" encoding="utf-8"?>
<formControlPr xmlns="http://schemas.microsoft.com/office/spreadsheetml/2009/9/main" objectType="CheckBox" fmlaLink="$O$92" lockText="1" noThreeD="1"/>
</file>

<file path=xl/ctrlProps/ctrlProp262.xml><?xml version="1.0" encoding="utf-8"?>
<formControlPr xmlns="http://schemas.microsoft.com/office/spreadsheetml/2009/9/main" objectType="CheckBox" fmlaLink="$O$93" lockText="1" noThreeD="1"/>
</file>

<file path=xl/ctrlProps/ctrlProp263.xml><?xml version="1.0" encoding="utf-8"?>
<formControlPr xmlns="http://schemas.microsoft.com/office/spreadsheetml/2009/9/main" objectType="CheckBox" fmlaLink="$O$99" lockText="1" noThreeD="1"/>
</file>

<file path=xl/ctrlProps/ctrlProp264.xml><?xml version="1.0" encoding="utf-8"?>
<formControlPr xmlns="http://schemas.microsoft.com/office/spreadsheetml/2009/9/main" objectType="CheckBox" fmlaLink="$O$101" lockText="1" noThreeD="1"/>
</file>

<file path=xl/ctrlProps/ctrlProp265.xml><?xml version="1.0" encoding="utf-8"?>
<formControlPr xmlns="http://schemas.microsoft.com/office/spreadsheetml/2009/9/main" objectType="CheckBox" fmlaLink="$O$100" lockText="1" noThreeD="1"/>
</file>

<file path=xl/ctrlProps/ctrlProp266.xml><?xml version="1.0" encoding="utf-8"?>
<formControlPr xmlns="http://schemas.microsoft.com/office/spreadsheetml/2009/9/main" objectType="CheckBox" fmlaLink="$O$102" lockText="1" noThreeD="1"/>
</file>

<file path=xl/ctrlProps/ctrlProp267.xml><?xml version="1.0" encoding="utf-8"?>
<formControlPr xmlns="http://schemas.microsoft.com/office/spreadsheetml/2009/9/main" objectType="CheckBox" fmlaLink="$O$103" lockText="1" noThreeD="1"/>
</file>

<file path=xl/ctrlProps/ctrlProp268.xml><?xml version="1.0" encoding="utf-8"?>
<formControlPr xmlns="http://schemas.microsoft.com/office/spreadsheetml/2009/9/main" objectType="CheckBox" fmlaLink="$O$104" lockText="1" noThreeD="1"/>
</file>

<file path=xl/ctrlProps/ctrlProp269.xml><?xml version="1.0" encoding="utf-8"?>
<formControlPr xmlns="http://schemas.microsoft.com/office/spreadsheetml/2009/9/main" objectType="CheckBox" fmlaLink="$O$105" lockText="1" noThreeD="1"/>
</file>

<file path=xl/ctrlProps/ctrlProp27.xml><?xml version="1.0" encoding="utf-8"?>
<formControlPr xmlns="http://schemas.microsoft.com/office/spreadsheetml/2009/9/main" objectType="CheckBox" fmlaLink="$O$41" lockText="1" noThreeD="1"/>
</file>

<file path=xl/ctrlProps/ctrlProp270.xml><?xml version="1.0" encoding="utf-8"?>
<formControlPr xmlns="http://schemas.microsoft.com/office/spreadsheetml/2009/9/main" objectType="CheckBox" fmlaLink="$O$106" lockText="1" noThreeD="1"/>
</file>

<file path=xl/ctrlProps/ctrlProp271.xml><?xml version="1.0" encoding="utf-8"?>
<formControlPr xmlns="http://schemas.microsoft.com/office/spreadsheetml/2009/9/main" objectType="CheckBox" fmlaLink="$O$107" lockText="1" noThreeD="1"/>
</file>

<file path=xl/ctrlProps/ctrlProp272.xml><?xml version="1.0" encoding="utf-8"?>
<formControlPr xmlns="http://schemas.microsoft.com/office/spreadsheetml/2009/9/main" objectType="CheckBox" fmlaLink="$O$108" lockText="1" noThreeD="1"/>
</file>

<file path=xl/ctrlProps/ctrlProp273.xml><?xml version="1.0" encoding="utf-8"?>
<formControlPr xmlns="http://schemas.microsoft.com/office/spreadsheetml/2009/9/main" objectType="CheckBox" fmlaLink="$O$131" lockText="1" noThreeD="1"/>
</file>

<file path=xl/ctrlProps/ctrlProp274.xml><?xml version="1.0" encoding="utf-8"?>
<formControlPr xmlns="http://schemas.microsoft.com/office/spreadsheetml/2009/9/main" objectType="CheckBox" fmlaLink="$O$133" lockText="1" noThreeD="1"/>
</file>

<file path=xl/ctrlProps/ctrlProp275.xml><?xml version="1.0" encoding="utf-8"?>
<formControlPr xmlns="http://schemas.microsoft.com/office/spreadsheetml/2009/9/main" objectType="CheckBox" fmlaLink="$O$132" lockText="1" noThreeD="1"/>
</file>

<file path=xl/ctrlProps/ctrlProp276.xml><?xml version="1.0" encoding="utf-8"?>
<formControlPr xmlns="http://schemas.microsoft.com/office/spreadsheetml/2009/9/main" objectType="CheckBox" fmlaLink="$O$134" lockText="1" noThreeD="1"/>
</file>

<file path=xl/ctrlProps/ctrlProp277.xml><?xml version="1.0" encoding="utf-8"?>
<formControlPr xmlns="http://schemas.microsoft.com/office/spreadsheetml/2009/9/main" objectType="CheckBox" fmlaLink="$O$125" lockText="1" noThreeD="1"/>
</file>

<file path=xl/ctrlProps/ctrlProp278.xml><?xml version="1.0" encoding="utf-8"?>
<formControlPr xmlns="http://schemas.microsoft.com/office/spreadsheetml/2009/9/main" objectType="CheckBox" fmlaLink="$O$127" lockText="1" noThreeD="1"/>
</file>

<file path=xl/ctrlProps/ctrlProp279.xml><?xml version="1.0" encoding="utf-8"?>
<formControlPr xmlns="http://schemas.microsoft.com/office/spreadsheetml/2009/9/main" objectType="CheckBox" fmlaLink="$O$126" lockText="1" noThreeD="1"/>
</file>

<file path=xl/ctrlProps/ctrlProp28.xml><?xml version="1.0" encoding="utf-8"?>
<formControlPr xmlns="http://schemas.microsoft.com/office/spreadsheetml/2009/9/main" objectType="CheckBox" fmlaLink="$O$42" lockText="1" noThreeD="1"/>
</file>

<file path=xl/ctrlProps/ctrlProp280.xml><?xml version="1.0" encoding="utf-8"?>
<formControlPr xmlns="http://schemas.microsoft.com/office/spreadsheetml/2009/9/main" objectType="CheckBox" fmlaLink="$O$128" lockText="1" noThreeD="1"/>
</file>

<file path=xl/ctrlProps/ctrlProp281.xml><?xml version="1.0" encoding="utf-8"?>
<formControlPr xmlns="http://schemas.microsoft.com/office/spreadsheetml/2009/9/main" objectType="CheckBox" fmlaLink="$O$129" lockText="1" noThreeD="1"/>
</file>

<file path=xl/ctrlProps/ctrlProp282.xml><?xml version="1.0" encoding="utf-8"?>
<formControlPr xmlns="http://schemas.microsoft.com/office/spreadsheetml/2009/9/main" objectType="CheckBox" fmlaLink="$O$40" lockText="1" noThreeD="1"/>
</file>

<file path=xl/ctrlProps/ctrlProp283.xml><?xml version="1.0" encoding="utf-8"?>
<formControlPr xmlns="http://schemas.microsoft.com/office/spreadsheetml/2009/9/main" objectType="CheckBox" fmlaLink="$O$41" lockText="1" noThreeD="1"/>
</file>

<file path=xl/ctrlProps/ctrlProp284.xml><?xml version="1.0" encoding="utf-8"?>
<formControlPr xmlns="http://schemas.microsoft.com/office/spreadsheetml/2009/9/main" objectType="CheckBox" fmlaLink="$O$30" lockText="1" noThreeD="1"/>
</file>

<file path=xl/ctrlProps/ctrlProp285.xml><?xml version="1.0" encoding="utf-8"?>
<formControlPr xmlns="http://schemas.microsoft.com/office/spreadsheetml/2009/9/main" objectType="CheckBox" fmlaLink="$O$19" lockText="1" noThreeD="1"/>
</file>

<file path=xl/ctrlProps/ctrlProp286.xml><?xml version="1.0" encoding="utf-8"?>
<formControlPr xmlns="http://schemas.microsoft.com/office/spreadsheetml/2009/9/main" objectType="CheckBox" fmlaLink="$O$20" lockText="1" noThreeD="1"/>
</file>

<file path=xl/ctrlProps/ctrlProp287.xml><?xml version="1.0" encoding="utf-8"?>
<formControlPr xmlns="http://schemas.microsoft.com/office/spreadsheetml/2009/9/main" objectType="CheckBox" fmlaLink="$O$21" lockText="1" noThreeD="1"/>
</file>

<file path=xl/ctrlProps/ctrlProp288.xml><?xml version="1.0" encoding="utf-8"?>
<formControlPr xmlns="http://schemas.microsoft.com/office/spreadsheetml/2009/9/main" objectType="CheckBox" fmlaLink="$O$22" lockText="1" noThreeD="1"/>
</file>

<file path=xl/ctrlProps/ctrlProp289.xml><?xml version="1.0" encoding="utf-8"?>
<formControlPr xmlns="http://schemas.microsoft.com/office/spreadsheetml/2009/9/main" objectType="Radio" firstButton="1" fmlaLink="$O$12" lockText="1" noThreeD="1"/>
</file>

<file path=xl/ctrlProps/ctrlProp29.xml><?xml version="1.0" encoding="utf-8"?>
<formControlPr xmlns="http://schemas.microsoft.com/office/spreadsheetml/2009/9/main" objectType="CheckBox" fmlaLink="$O$44"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O$24"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3" lockText="1" noThreeD="1"/>
</file>

<file path=xl/ctrlProps/ctrlProp30.xml><?xml version="1.0" encoding="utf-8"?>
<formControlPr xmlns="http://schemas.microsoft.com/office/spreadsheetml/2009/9/main" objectType="CheckBox" fmlaLink="$O$43"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O$44"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firstButton="1" fmlaLink="$O$48"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O$52"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O$45"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firstButton="1" fmlaLink="$O$57"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firstButton="1" fmlaLink="$O$61"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firstButton="1" fmlaLink="$O$65"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O$56"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firstButton="1" fmlaLink="$O$71"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O$58"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fmlaLink="$O$83"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firstButton="1" fmlaLink="$O$95" lockText="1" noThreeD="1"/>
</file>

<file path=xl/ctrlProps/ctrlProp34.xml><?xml version="1.0" encoding="utf-8"?>
<formControlPr xmlns="http://schemas.microsoft.com/office/spreadsheetml/2009/9/main" objectType="CheckBox" fmlaLink="$O$57"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fmlaLink="$O$110"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firstButton="1" fmlaLink="$O$115"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O$59"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firstButton="1" fmlaLink="$O$121"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fmlaLink="$O$136"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O$60"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CheckBox" fmlaLink="$Z$18" lockText="1" noThreeD="1"/>
</file>

<file path=xl/ctrlProps/ctrlProp362.xml><?xml version="1.0" encoding="utf-8"?>
<formControlPr xmlns="http://schemas.microsoft.com/office/spreadsheetml/2009/9/main" objectType="CheckBox" fmlaLink="$Z$19" lockText="1" noThreeD="1"/>
</file>

<file path=xl/ctrlProps/ctrlProp363.xml><?xml version="1.0" encoding="utf-8"?>
<formControlPr xmlns="http://schemas.microsoft.com/office/spreadsheetml/2009/9/main" objectType="CheckBox" fmlaLink="$Z$20" lockText="1" noThreeD="1"/>
</file>

<file path=xl/ctrlProps/ctrlProp364.xml><?xml version="1.0" encoding="utf-8"?>
<formControlPr xmlns="http://schemas.microsoft.com/office/spreadsheetml/2009/9/main" objectType="CheckBox" fmlaLink="$Z$21" lockText="1" noThreeD="1"/>
</file>

<file path=xl/ctrlProps/ctrlProp365.xml><?xml version="1.0" encoding="utf-8"?>
<formControlPr xmlns="http://schemas.microsoft.com/office/spreadsheetml/2009/9/main" objectType="CheckBox" fmlaLink="$Z$22" lockText="1" noThreeD="1"/>
</file>

<file path=xl/ctrlProps/ctrlProp366.xml><?xml version="1.0" encoding="utf-8"?>
<formControlPr xmlns="http://schemas.microsoft.com/office/spreadsheetml/2009/9/main" objectType="CheckBox" fmlaLink="$Z$26" lockText="1" noThreeD="1"/>
</file>

<file path=xl/ctrlProps/ctrlProp367.xml><?xml version="1.0" encoding="utf-8"?>
<formControlPr xmlns="http://schemas.microsoft.com/office/spreadsheetml/2009/9/main" objectType="CheckBox" fmlaLink="$Z$27" lockText="1" noThreeD="1"/>
</file>

<file path=xl/ctrlProps/ctrlProp368.xml><?xml version="1.0" encoding="utf-8"?>
<formControlPr xmlns="http://schemas.microsoft.com/office/spreadsheetml/2009/9/main" objectType="CheckBox" fmlaLink="$Z$28" lockText="1" noThreeD="1"/>
</file>

<file path=xl/ctrlProps/ctrlProp37.xml><?xml version="1.0" encoding="utf-8"?>
<formControlPr xmlns="http://schemas.microsoft.com/office/spreadsheetml/2009/9/main" objectType="CheckBox" fmlaLink="$O$61" lockText="1" noThreeD="1"/>
</file>

<file path=xl/ctrlProps/ctrlProp38.xml><?xml version="1.0" encoding="utf-8"?>
<formControlPr xmlns="http://schemas.microsoft.com/office/spreadsheetml/2009/9/main" objectType="CheckBox" fmlaLink="$O$48" lockText="1" noThreeD="1"/>
</file>

<file path=xl/ctrlProps/ctrlProp39.xml><?xml version="1.0" encoding="utf-8"?>
<formControlPr xmlns="http://schemas.microsoft.com/office/spreadsheetml/2009/9/main" objectType="CheckBox" fmlaLink="$O$50" lockText="1" noThreeD="1"/>
</file>

<file path=xl/ctrlProps/ctrlProp4.xml><?xml version="1.0" encoding="utf-8"?>
<formControlPr xmlns="http://schemas.microsoft.com/office/spreadsheetml/2009/9/main" objectType="CheckBox" fmlaLink="$O$15" lockText="1" noThreeD="1"/>
</file>

<file path=xl/ctrlProps/ctrlProp40.xml><?xml version="1.0" encoding="utf-8"?>
<formControlPr xmlns="http://schemas.microsoft.com/office/spreadsheetml/2009/9/main" objectType="CheckBox" fmlaLink="$O$49" lockText="1" noThreeD="1"/>
</file>

<file path=xl/ctrlProps/ctrlProp41.xml><?xml version="1.0" encoding="utf-8"?>
<formControlPr xmlns="http://schemas.microsoft.com/office/spreadsheetml/2009/9/main" objectType="CheckBox" fmlaLink="$O$51" lockText="1" noThreeD="1"/>
</file>

<file path=xl/ctrlProps/ctrlProp42.xml><?xml version="1.0" encoding="utf-8"?>
<formControlPr xmlns="http://schemas.microsoft.com/office/spreadsheetml/2009/9/main" objectType="CheckBox" fmlaLink="$O$52" lockText="1" noThreeD="1"/>
</file>

<file path=xl/ctrlProps/ctrlProp43.xml><?xml version="1.0" encoding="utf-8"?>
<formControlPr xmlns="http://schemas.microsoft.com/office/spreadsheetml/2009/9/main" objectType="CheckBox" fmlaLink="$O$54" lockText="1" noThreeD="1"/>
</file>

<file path=xl/ctrlProps/ctrlProp44.xml><?xml version="1.0" encoding="utf-8"?>
<formControlPr xmlns="http://schemas.microsoft.com/office/spreadsheetml/2009/9/main" objectType="CheckBox" fmlaLink="$O$53" lockText="1" noThreeD="1"/>
</file>

<file path=xl/ctrlProps/ctrlProp45.xml><?xml version="1.0" encoding="utf-8"?>
<formControlPr xmlns="http://schemas.microsoft.com/office/spreadsheetml/2009/9/main" objectType="CheckBox" fmlaLink="$O$74" lockText="1" noThreeD="1"/>
</file>

<file path=xl/ctrlProps/ctrlProp46.xml><?xml version="1.0" encoding="utf-8"?>
<formControlPr xmlns="http://schemas.microsoft.com/office/spreadsheetml/2009/9/main" objectType="CheckBox" fmlaLink="$O$76" lockText="1" noThreeD="1"/>
</file>

<file path=xl/ctrlProps/ctrlProp47.xml><?xml version="1.0" encoding="utf-8"?>
<formControlPr xmlns="http://schemas.microsoft.com/office/spreadsheetml/2009/9/main" objectType="CheckBox" fmlaLink="$O$75" lockText="1" noThreeD="1"/>
</file>

<file path=xl/ctrlProps/ctrlProp48.xml><?xml version="1.0" encoding="utf-8"?>
<formControlPr xmlns="http://schemas.microsoft.com/office/spreadsheetml/2009/9/main" objectType="CheckBox" fmlaLink="$O$77" lockText="1" noThreeD="1"/>
</file>

<file path=xl/ctrlProps/ctrlProp49.xml><?xml version="1.0" encoding="utf-8"?>
<formControlPr xmlns="http://schemas.microsoft.com/office/spreadsheetml/2009/9/main" objectType="CheckBox" fmlaLink="$O$78" lockText="1" noThreeD="1"/>
</file>

<file path=xl/ctrlProps/ctrlProp5.xml><?xml version="1.0" encoding="utf-8"?>
<formControlPr xmlns="http://schemas.microsoft.com/office/spreadsheetml/2009/9/main" objectType="CheckBox" fmlaLink="$O$17" lockText="1" noThreeD="1"/>
</file>

<file path=xl/ctrlProps/ctrlProp50.xml><?xml version="1.0" encoding="utf-8"?>
<formControlPr xmlns="http://schemas.microsoft.com/office/spreadsheetml/2009/9/main" objectType="CheckBox" fmlaLink="$O$80" lockText="1" noThreeD="1"/>
</file>

<file path=xl/ctrlProps/ctrlProp51.xml><?xml version="1.0" encoding="utf-8"?>
<formControlPr xmlns="http://schemas.microsoft.com/office/spreadsheetml/2009/9/main" objectType="CheckBox" fmlaLink="$O$79" lockText="1" noThreeD="1"/>
</file>

<file path=xl/ctrlProps/ctrlProp52.xml><?xml version="1.0" encoding="utf-8"?>
<formControlPr xmlns="http://schemas.microsoft.com/office/spreadsheetml/2009/9/main" objectType="CheckBox" fmlaLink="$O$63" lockText="1" noThreeD="1"/>
</file>

<file path=xl/ctrlProps/ctrlProp53.xml><?xml version="1.0" encoding="utf-8"?>
<formControlPr xmlns="http://schemas.microsoft.com/office/spreadsheetml/2009/9/main" objectType="CheckBox" fmlaLink="$O$65" lockText="1" noThreeD="1"/>
</file>

<file path=xl/ctrlProps/ctrlProp54.xml><?xml version="1.0" encoding="utf-8"?>
<formControlPr xmlns="http://schemas.microsoft.com/office/spreadsheetml/2009/9/main" objectType="CheckBox" fmlaLink="$O$64" lockText="1" noThreeD="1"/>
</file>

<file path=xl/ctrlProps/ctrlProp55.xml><?xml version="1.0" encoding="utf-8"?>
<formControlPr xmlns="http://schemas.microsoft.com/office/spreadsheetml/2009/9/main" objectType="CheckBox" fmlaLink="$O$66" lockText="1" noThreeD="1"/>
</file>

<file path=xl/ctrlProps/ctrlProp56.xml><?xml version="1.0" encoding="utf-8"?>
<formControlPr xmlns="http://schemas.microsoft.com/office/spreadsheetml/2009/9/main" objectType="CheckBox" fmlaLink="$O$67" lockText="1" noThreeD="1"/>
</file>

<file path=xl/ctrlProps/ctrlProp57.xml><?xml version="1.0" encoding="utf-8"?>
<formControlPr xmlns="http://schemas.microsoft.com/office/spreadsheetml/2009/9/main" objectType="CheckBox" fmlaLink="$O$114" lockText="1" noThreeD="1"/>
</file>

<file path=xl/ctrlProps/ctrlProp58.xml><?xml version="1.0" encoding="utf-8"?>
<formControlPr xmlns="http://schemas.microsoft.com/office/spreadsheetml/2009/9/main" objectType="CheckBox" fmlaLink="$O$116" lockText="1" noThreeD="1"/>
</file>

<file path=xl/ctrlProps/ctrlProp59.xml><?xml version="1.0" encoding="utf-8"?>
<formControlPr xmlns="http://schemas.microsoft.com/office/spreadsheetml/2009/9/main" objectType="CheckBox" fmlaLink="$O$115" lockText="1" noThreeD="1"/>
</file>

<file path=xl/ctrlProps/ctrlProp6.xml><?xml version="1.0" encoding="utf-8"?>
<formControlPr xmlns="http://schemas.microsoft.com/office/spreadsheetml/2009/9/main" objectType="CheckBox" fmlaLink="$O$19" lockText="1" noThreeD="1"/>
</file>

<file path=xl/ctrlProps/ctrlProp60.xml><?xml version="1.0" encoding="utf-8"?>
<formControlPr xmlns="http://schemas.microsoft.com/office/spreadsheetml/2009/9/main" objectType="CheckBox" fmlaLink="$O$117" lockText="1" noThreeD="1"/>
</file>

<file path=xl/ctrlProps/ctrlProp61.xml><?xml version="1.0" encoding="utf-8"?>
<formControlPr xmlns="http://schemas.microsoft.com/office/spreadsheetml/2009/9/main" objectType="CheckBox" fmlaLink="$O$118" lockText="1" noThreeD="1"/>
</file>

<file path=xl/ctrlProps/ctrlProp62.xml><?xml version="1.0" encoding="utf-8"?>
<formControlPr xmlns="http://schemas.microsoft.com/office/spreadsheetml/2009/9/main" objectType="CheckBox" fmlaLink="$O$119" lockText="1" noThreeD="1"/>
</file>

<file path=xl/ctrlProps/ctrlProp63.xml><?xml version="1.0" encoding="utf-8"?>
<formControlPr xmlns="http://schemas.microsoft.com/office/spreadsheetml/2009/9/main" objectType="CheckBox" fmlaLink="$O$107" lockText="1" noThreeD="1"/>
</file>

<file path=xl/ctrlProps/ctrlProp64.xml><?xml version="1.0" encoding="utf-8"?>
<formControlPr xmlns="http://schemas.microsoft.com/office/spreadsheetml/2009/9/main" objectType="CheckBox" fmlaLink="$O$109" lockText="1" noThreeD="1"/>
</file>

<file path=xl/ctrlProps/ctrlProp65.xml><?xml version="1.0" encoding="utf-8"?>
<formControlPr xmlns="http://schemas.microsoft.com/office/spreadsheetml/2009/9/main" objectType="CheckBox" fmlaLink="$O$108" lockText="1" noThreeD="1"/>
</file>

<file path=xl/ctrlProps/ctrlProp66.xml><?xml version="1.0" encoding="utf-8"?>
<formControlPr xmlns="http://schemas.microsoft.com/office/spreadsheetml/2009/9/main" objectType="CheckBox" fmlaLink="$O$110" lockText="1" noThreeD="1"/>
</file>

<file path=xl/ctrlProps/ctrlProp67.xml><?xml version="1.0" encoding="utf-8"?>
<formControlPr xmlns="http://schemas.microsoft.com/office/spreadsheetml/2009/9/main" objectType="CheckBox" fmlaLink="$O$111" lockText="1" noThreeD="1"/>
</file>

<file path=xl/ctrlProps/ctrlProp68.xml><?xml version="1.0" encoding="utf-8"?>
<formControlPr xmlns="http://schemas.microsoft.com/office/spreadsheetml/2009/9/main" objectType="CheckBox" fmlaLink="$O$112" lockText="1" noThreeD="1"/>
</file>

<file path=xl/ctrlProps/ctrlProp69.xml><?xml version="1.0" encoding="utf-8"?>
<formControlPr xmlns="http://schemas.microsoft.com/office/spreadsheetml/2009/9/main" objectType="CheckBox" fmlaLink="$O$123" lockText="1" noThreeD="1"/>
</file>

<file path=xl/ctrlProps/ctrlProp7.xml><?xml version="1.0" encoding="utf-8"?>
<formControlPr xmlns="http://schemas.microsoft.com/office/spreadsheetml/2009/9/main" objectType="CheckBox" fmlaLink="$O$18" lockText="1" noThreeD="1"/>
</file>

<file path=xl/ctrlProps/ctrlProp70.xml><?xml version="1.0" encoding="utf-8"?>
<formControlPr xmlns="http://schemas.microsoft.com/office/spreadsheetml/2009/9/main" objectType="CheckBox" fmlaLink="$O$125" lockText="1" noThreeD="1"/>
</file>

<file path=xl/ctrlProps/ctrlProp71.xml><?xml version="1.0" encoding="utf-8"?>
<formControlPr xmlns="http://schemas.microsoft.com/office/spreadsheetml/2009/9/main" objectType="CheckBox" fmlaLink="$O$124" lockText="1" noThreeD="1"/>
</file>

<file path=xl/ctrlProps/ctrlProp72.xml><?xml version="1.0" encoding="utf-8"?>
<formControlPr xmlns="http://schemas.microsoft.com/office/spreadsheetml/2009/9/main" objectType="CheckBox" fmlaLink="$O$126" lockText="1" noThreeD="1"/>
</file>

<file path=xl/ctrlProps/ctrlProp73.xml><?xml version="1.0" encoding="utf-8"?>
<formControlPr xmlns="http://schemas.microsoft.com/office/spreadsheetml/2009/9/main" objectType="CheckBox" fmlaLink="$O$127" lockText="1" noThreeD="1"/>
</file>

<file path=xl/ctrlProps/ctrlProp74.xml><?xml version="1.0" encoding="utf-8"?>
<formControlPr xmlns="http://schemas.microsoft.com/office/spreadsheetml/2009/9/main" objectType="CheckBox" fmlaLink="$O$82" lockText="1" noThreeD="1"/>
</file>

<file path=xl/ctrlProps/ctrlProp75.xml><?xml version="1.0" encoding="utf-8"?>
<formControlPr xmlns="http://schemas.microsoft.com/office/spreadsheetml/2009/9/main" objectType="CheckBox" fmlaLink="$O$84" lockText="1" noThreeD="1"/>
</file>

<file path=xl/ctrlProps/ctrlProp76.xml><?xml version="1.0" encoding="utf-8"?>
<formControlPr xmlns="http://schemas.microsoft.com/office/spreadsheetml/2009/9/main" objectType="CheckBox" fmlaLink="$O$83" lockText="1" noThreeD="1"/>
</file>

<file path=xl/ctrlProps/ctrlProp77.xml><?xml version="1.0" encoding="utf-8"?>
<formControlPr xmlns="http://schemas.microsoft.com/office/spreadsheetml/2009/9/main" objectType="CheckBox" fmlaLink="$O$85" lockText="1" noThreeD="1"/>
</file>

<file path=xl/ctrlProps/ctrlProp78.xml><?xml version="1.0" encoding="utf-8"?>
<formControlPr xmlns="http://schemas.microsoft.com/office/spreadsheetml/2009/9/main" objectType="CheckBox" fmlaLink="$O$86" lockText="1" noThreeD="1"/>
</file>

<file path=xl/ctrlProps/ctrlProp79.xml><?xml version="1.0" encoding="utf-8"?>
<formControlPr xmlns="http://schemas.microsoft.com/office/spreadsheetml/2009/9/main" objectType="CheckBox" fmlaLink="$O$88" lockText="1" noThreeD="1"/>
</file>

<file path=xl/ctrlProps/ctrlProp8.xml><?xml version="1.0" encoding="utf-8"?>
<formControlPr xmlns="http://schemas.microsoft.com/office/spreadsheetml/2009/9/main" objectType="CheckBox" fmlaLink="$O$20" lockText="1" noThreeD="1"/>
</file>

<file path=xl/ctrlProps/ctrlProp80.xml><?xml version="1.0" encoding="utf-8"?>
<formControlPr xmlns="http://schemas.microsoft.com/office/spreadsheetml/2009/9/main" objectType="CheckBox" fmlaLink="$O$87" lockText="1" noThreeD="1"/>
</file>

<file path=xl/ctrlProps/ctrlProp81.xml><?xml version="1.0" encoding="utf-8"?>
<formControlPr xmlns="http://schemas.microsoft.com/office/spreadsheetml/2009/9/main" objectType="CheckBox" fmlaLink="$O$90" lockText="1" noThreeD="1"/>
</file>

<file path=xl/ctrlProps/ctrlProp82.xml><?xml version="1.0" encoding="utf-8"?>
<formControlPr xmlns="http://schemas.microsoft.com/office/spreadsheetml/2009/9/main" objectType="CheckBox" fmlaLink="$O$89" lockText="1" noThreeD="1"/>
</file>

<file path=xl/ctrlProps/ctrlProp83.xml><?xml version="1.0" encoding="utf-8"?>
<formControlPr xmlns="http://schemas.microsoft.com/office/spreadsheetml/2009/9/main" objectType="CheckBox" fmlaLink="$O$142" lockText="1" noThreeD="1"/>
</file>

<file path=xl/ctrlProps/ctrlProp84.xml><?xml version="1.0" encoding="utf-8"?>
<formControlPr xmlns="http://schemas.microsoft.com/office/spreadsheetml/2009/9/main" objectType="CheckBox" fmlaLink="$O$143" lockText="1" noThreeD="1"/>
</file>

<file path=xl/ctrlProps/ctrlProp85.xml><?xml version="1.0" encoding="utf-8"?>
<formControlPr xmlns="http://schemas.microsoft.com/office/spreadsheetml/2009/9/main" objectType="CheckBox" fmlaLink="$O$144" lockText="1" noThreeD="1"/>
</file>

<file path=xl/ctrlProps/ctrlProp86.xml><?xml version="1.0" encoding="utf-8"?>
<formControlPr xmlns="http://schemas.microsoft.com/office/spreadsheetml/2009/9/main" objectType="CheckBox" fmlaLink="$O$146" lockText="1" noThreeD="1"/>
</file>

<file path=xl/ctrlProps/ctrlProp87.xml><?xml version="1.0" encoding="utf-8"?>
<formControlPr xmlns="http://schemas.microsoft.com/office/spreadsheetml/2009/9/main" objectType="CheckBox" fmlaLink="$O$145" lockText="1" noThreeD="1"/>
</file>

<file path=xl/ctrlProps/ctrlProp88.xml><?xml version="1.0" encoding="utf-8"?>
<formControlPr xmlns="http://schemas.microsoft.com/office/spreadsheetml/2009/9/main" objectType="CheckBox" fmlaLink="$O$147" lockText="1" noThreeD="1"/>
</file>

<file path=xl/ctrlProps/ctrlProp89.xml><?xml version="1.0" encoding="utf-8"?>
<formControlPr xmlns="http://schemas.microsoft.com/office/spreadsheetml/2009/9/main" objectType="CheckBox" fmlaLink="$O$148" lockText="1" noThreeD="1"/>
</file>

<file path=xl/ctrlProps/ctrlProp9.xml><?xml version="1.0" encoding="utf-8"?>
<formControlPr xmlns="http://schemas.microsoft.com/office/spreadsheetml/2009/9/main" objectType="CheckBox" fmlaLink="$O$21" lockText="1" noThreeD="1"/>
</file>

<file path=xl/ctrlProps/ctrlProp90.xml><?xml version="1.0" encoding="utf-8"?>
<formControlPr xmlns="http://schemas.microsoft.com/office/spreadsheetml/2009/9/main" objectType="CheckBox" fmlaLink="$O$185" lockText="1" noThreeD="1"/>
</file>

<file path=xl/ctrlProps/ctrlProp91.xml><?xml version="1.0" encoding="utf-8"?>
<formControlPr xmlns="http://schemas.microsoft.com/office/spreadsheetml/2009/9/main" objectType="CheckBox" fmlaLink="$O$187" lockText="1" noThreeD="1"/>
</file>

<file path=xl/ctrlProps/ctrlProp92.xml><?xml version="1.0" encoding="utf-8"?>
<formControlPr xmlns="http://schemas.microsoft.com/office/spreadsheetml/2009/9/main" objectType="CheckBox" fmlaLink="$O$186" lockText="1" noThreeD="1"/>
</file>

<file path=xl/ctrlProps/ctrlProp93.xml><?xml version="1.0" encoding="utf-8"?>
<formControlPr xmlns="http://schemas.microsoft.com/office/spreadsheetml/2009/9/main" objectType="CheckBox" fmlaLink="$O$188" lockText="1" noThreeD="1"/>
</file>

<file path=xl/ctrlProps/ctrlProp94.xml><?xml version="1.0" encoding="utf-8"?>
<formControlPr xmlns="http://schemas.microsoft.com/office/spreadsheetml/2009/9/main" objectType="CheckBox" fmlaLink="$O$190" lockText="1" noThreeD="1"/>
</file>

<file path=xl/ctrlProps/ctrlProp95.xml><?xml version="1.0" encoding="utf-8"?>
<formControlPr xmlns="http://schemas.microsoft.com/office/spreadsheetml/2009/9/main" objectType="CheckBox" fmlaLink="$O$192" lockText="1" noThreeD="1"/>
</file>

<file path=xl/ctrlProps/ctrlProp96.xml><?xml version="1.0" encoding="utf-8"?>
<formControlPr xmlns="http://schemas.microsoft.com/office/spreadsheetml/2009/9/main" objectType="CheckBox" fmlaLink="$O$191" lockText="1" noThreeD="1"/>
</file>

<file path=xl/ctrlProps/ctrlProp97.xml><?xml version="1.0" encoding="utf-8"?>
<formControlPr xmlns="http://schemas.microsoft.com/office/spreadsheetml/2009/9/main" objectType="CheckBox" fmlaLink="$O$193" lockText="1" noThreeD="1"/>
</file>

<file path=xl/ctrlProps/ctrlProp98.xml><?xml version="1.0" encoding="utf-8"?>
<formControlPr xmlns="http://schemas.microsoft.com/office/spreadsheetml/2009/9/main" objectType="CheckBox" fmlaLink="$O$194" lockText="1" noThreeD="1"/>
</file>

<file path=xl/ctrlProps/ctrlProp99.xml><?xml version="1.0" encoding="utf-8"?>
<formControlPr xmlns="http://schemas.microsoft.com/office/spreadsheetml/2009/9/main" objectType="CheckBox" fmlaLink="$O$203"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5.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4.emf"/><Relationship Id="rId6" Type="http://schemas.openxmlformats.org/officeDocument/2006/relationships/image" Target="../media/image7.emf"/><Relationship Id="rId5" Type="http://schemas.openxmlformats.org/officeDocument/2006/relationships/image" Target="../media/image1.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144780</xdr:colOff>
          <xdr:row>11</xdr:row>
          <xdr:rowOff>45720</xdr:rowOff>
        </xdr:from>
        <xdr:to>
          <xdr:col>8</xdr:col>
          <xdr:colOff>335280</xdr:colOff>
          <xdr:row>11</xdr:row>
          <xdr:rowOff>266700</xdr:rowOff>
        </xdr:to>
        <xdr:sp macro="" textlink="">
          <xdr:nvSpPr>
            <xdr:cNvPr id="176642" name="Check Box 514" hidden="1">
              <a:extLst>
                <a:ext uri="{63B3BB69-23CF-44E3-9099-C40C66FF867C}">
                  <a14:compatExt spid="_x0000_s176642"/>
                </a:ext>
                <a:ext uri="{FF2B5EF4-FFF2-40B4-BE49-F238E27FC236}">
                  <a16:creationId xmlns:a16="http://schemas.microsoft.com/office/drawing/2014/main" id="{00000000-0008-0000-0000-00000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xdr:row>
          <xdr:rowOff>45720</xdr:rowOff>
        </xdr:from>
        <xdr:to>
          <xdr:col>9</xdr:col>
          <xdr:colOff>30480</xdr:colOff>
          <xdr:row>13</xdr:row>
          <xdr:rowOff>259080</xdr:rowOff>
        </xdr:to>
        <xdr:sp macro="" textlink="">
          <xdr:nvSpPr>
            <xdr:cNvPr id="176643" name="Check Box 515" hidden="1">
              <a:extLst>
                <a:ext uri="{63B3BB69-23CF-44E3-9099-C40C66FF867C}">
                  <a14:compatExt spid="_x0000_s176643"/>
                </a:ext>
                <a:ext uri="{FF2B5EF4-FFF2-40B4-BE49-F238E27FC236}">
                  <a16:creationId xmlns:a16="http://schemas.microsoft.com/office/drawing/2014/main" id="{00000000-0008-0000-0000-00000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xdr:row>
          <xdr:rowOff>45720</xdr:rowOff>
        </xdr:from>
        <xdr:to>
          <xdr:col>9</xdr:col>
          <xdr:colOff>30480</xdr:colOff>
          <xdr:row>12</xdr:row>
          <xdr:rowOff>266700</xdr:rowOff>
        </xdr:to>
        <xdr:sp macro="" textlink="">
          <xdr:nvSpPr>
            <xdr:cNvPr id="176644" name="Check Box 516" hidden="1">
              <a:extLst>
                <a:ext uri="{63B3BB69-23CF-44E3-9099-C40C66FF867C}">
                  <a14:compatExt spid="_x0000_s176644"/>
                </a:ext>
                <a:ext uri="{FF2B5EF4-FFF2-40B4-BE49-F238E27FC236}">
                  <a16:creationId xmlns:a16="http://schemas.microsoft.com/office/drawing/2014/main" id="{00000000-0008-0000-0000-00000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xdr:row>
          <xdr:rowOff>38100</xdr:rowOff>
        </xdr:from>
        <xdr:to>
          <xdr:col>9</xdr:col>
          <xdr:colOff>30480</xdr:colOff>
          <xdr:row>14</xdr:row>
          <xdr:rowOff>259080</xdr:rowOff>
        </xdr:to>
        <xdr:sp macro="" textlink="">
          <xdr:nvSpPr>
            <xdr:cNvPr id="176645" name="Check Box 517" hidden="1">
              <a:extLst>
                <a:ext uri="{63B3BB69-23CF-44E3-9099-C40C66FF867C}">
                  <a14:compatExt spid="_x0000_s176645"/>
                </a:ext>
                <a:ext uri="{FF2B5EF4-FFF2-40B4-BE49-F238E27FC236}">
                  <a16:creationId xmlns:a16="http://schemas.microsoft.com/office/drawing/2014/main" id="{00000000-0008-0000-0000-00000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16</xdr:row>
          <xdr:rowOff>45720</xdr:rowOff>
        </xdr:from>
        <xdr:to>
          <xdr:col>9</xdr:col>
          <xdr:colOff>30480</xdr:colOff>
          <xdr:row>16</xdr:row>
          <xdr:rowOff>266700</xdr:rowOff>
        </xdr:to>
        <xdr:sp macro="" textlink="">
          <xdr:nvSpPr>
            <xdr:cNvPr id="176646" name="Check Box 518" hidden="1">
              <a:extLst>
                <a:ext uri="{63B3BB69-23CF-44E3-9099-C40C66FF867C}">
                  <a14:compatExt spid="_x0000_s176646"/>
                </a:ext>
                <a:ext uri="{FF2B5EF4-FFF2-40B4-BE49-F238E27FC236}">
                  <a16:creationId xmlns:a16="http://schemas.microsoft.com/office/drawing/2014/main" id="{00000000-0008-0000-0000-00000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xdr:row>
          <xdr:rowOff>68580</xdr:rowOff>
        </xdr:from>
        <xdr:to>
          <xdr:col>8</xdr:col>
          <xdr:colOff>335280</xdr:colOff>
          <xdr:row>18</xdr:row>
          <xdr:rowOff>274320</xdr:rowOff>
        </xdr:to>
        <xdr:sp macro="" textlink="">
          <xdr:nvSpPr>
            <xdr:cNvPr id="176647" name="Check Box 519" hidden="1">
              <a:extLst>
                <a:ext uri="{63B3BB69-23CF-44E3-9099-C40C66FF867C}">
                  <a14:compatExt spid="_x0000_s176647"/>
                </a:ext>
                <a:ext uri="{FF2B5EF4-FFF2-40B4-BE49-F238E27FC236}">
                  <a16:creationId xmlns:a16="http://schemas.microsoft.com/office/drawing/2014/main" id="{00000000-0008-0000-0000-00000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17</xdr:row>
          <xdr:rowOff>45720</xdr:rowOff>
        </xdr:from>
        <xdr:to>
          <xdr:col>8</xdr:col>
          <xdr:colOff>335280</xdr:colOff>
          <xdr:row>17</xdr:row>
          <xdr:rowOff>266700</xdr:rowOff>
        </xdr:to>
        <xdr:sp macro="" textlink="">
          <xdr:nvSpPr>
            <xdr:cNvPr id="176648" name="Check Box 520" hidden="1">
              <a:extLst>
                <a:ext uri="{63B3BB69-23CF-44E3-9099-C40C66FF867C}">
                  <a14:compatExt spid="_x0000_s176648"/>
                </a:ext>
                <a:ext uri="{FF2B5EF4-FFF2-40B4-BE49-F238E27FC236}">
                  <a16:creationId xmlns:a16="http://schemas.microsoft.com/office/drawing/2014/main" id="{00000000-0008-0000-0000-00000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xdr:row>
          <xdr:rowOff>68580</xdr:rowOff>
        </xdr:from>
        <xdr:to>
          <xdr:col>8</xdr:col>
          <xdr:colOff>335280</xdr:colOff>
          <xdr:row>19</xdr:row>
          <xdr:rowOff>274320</xdr:rowOff>
        </xdr:to>
        <xdr:sp macro="" textlink="">
          <xdr:nvSpPr>
            <xdr:cNvPr id="176649" name="Check Box 521" hidden="1">
              <a:extLst>
                <a:ext uri="{63B3BB69-23CF-44E3-9099-C40C66FF867C}">
                  <a14:compatExt spid="_x0000_s176649"/>
                </a:ext>
                <a:ext uri="{FF2B5EF4-FFF2-40B4-BE49-F238E27FC236}">
                  <a16:creationId xmlns:a16="http://schemas.microsoft.com/office/drawing/2014/main" id="{00000000-0008-0000-0000-00000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xdr:row>
          <xdr:rowOff>68580</xdr:rowOff>
        </xdr:from>
        <xdr:to>
          <xdr:col>8</xdr:col>
          <xdr:colOff>335280</xdr:colOff>
          <xdr:row>20</xdr:row>
          <xdr:rowOff>274320</xdr:rowOff>
        </xdr:to>
        <xdr:sp macro="" textlink="">
          <xdr:nvSpPr>
            <xdr:cNvPr id="176650" name="Check Box 522" hidden="1">
              <a:extLst>
                <a:ext uri="{63B3BB69-23CF-44E3-9099-C40C66FF867C}">
                  <a14:compatExt spid="_x0000_s176650"/>
                </a:ext>
                <a:ext uri="{FF2B5EF4-FFF2-40B4-BE49-F238E27FC236}">
                  <a16:creationId xmlns:a16="http://schemas.microsoft.com/office/drawing/2014/main" id="{00000000-0008-0000-0000-00000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xdr:row>
          <xdr:rowOff>45720</xdr:rowOff>
        </xdr:from>
        <xdr:to>
          <xdr:col>8</xdr:col>
          <xdr:colOff>335280</xdr:colOff>
          <xdr:row>22</xdr:row>
          <xdr:rowOff>266700</xdr:rowOff>
        </xdr:to>
        <xdr:sp macro="" textlink="">
          <xdr:nvSpPr>
            <xdr:cNvPr id="176651" name="Check Box 523" hidden="1">
              <a:extLst>
                <a:ext uri="{63B3BB69-23CF-44E3-9099-C40C66FF867C}">
                  <a14:compatExt spid="_x0000_s176651"/>
                </a:ext>
                <a:ext uri="{FF2B5EF4-FFF2-40B4-BE49-F238E27FC236}">
                  <a16:creationId xmlns:a16="http://schemas.microsoft.com/office/drawing/2014/main" id="{00000000-0008-0000-0000-00000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xdr:row>
          <xdr:rowOff>45720</xdr:rowOff>
        </xdr:from>
        <xdr:to>
          <xdr:col>8</xdr:col>
          <xdr:colOff>335280</xdr:colOff>
          <xdr:row>24</xdr:row>
          <xdr:rowOff>266700</xdr:rowOff>
        </xdr:to>
        <xdr:sp macro="" textlink="">
          <xdr:nvSpPr>
            <xdr:cNvPr id="176652" name="Check Box 524" hidden="1">
              <a:extLst>
                <a:ext uri="{63B3BB69-23CF-44E3-9099-C40C66FF867C}">
                  <a14:compatExt spid="_x0000_s176652"/>
                </a:ext>
                <a:ext uri="{FF2B5EF4-FFF2-40B4-BE49-F238E27FC236}">
                  <a16:creationId xmlns:a16="http://schemas.microsoft.com/office/drawing/2014/main" id="{00000000-0008-0000-0000-00000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23</xdr:row>
          <xdr:rowOff>45720</xdr:rowOff>
        </xdr:from>
        <xdr:to>
          <xdr:col>8</xdr:col>
          <xdr:colOff>335280</xdr:colOff>
          <xdr:row>23</xdr:row>
          <xdr:rowOff>266700</xdr:rowOff>
        </xdr:to>
        <xdr:sp macro="" textlink="">
          <xdr:nvSpPr>
            <xdr:cNvPr id="176653" name="Check Box 525" hidden="1">
              <a:extLst>
                <a:ext uri="{63B3BB69-23CF-44E3-9099-C40C66FF867C}">
                  <a14:compatExt spid="_x0000_s176653"/>
                </a:ext>
                <a:ext uri="{FF2B5EF4-FFF2-40B4-BE49-F238E27FC236}">
                  <a16:creationId xmlns:a16="http://schemas.microsoft.com/office/drawing/2014/main" id="{00000000-0008-0000-0000-00000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xdr:row>
          <xdr:rowOff>45720</xdr:rowOff>
        </xdr:from>
        <xdr:to>
          <xdr:col>8</xdr:col>
          <xdr:colOff>335280</xdr:colOff>
          <xdr:row>25</xdr:row>
          <xdr:rowOff>266700</xdr:rowOff>
        </xdr:to>
        <xdr:sp macro="" textlink="">
          <xdr:nvSpPr>
            <xdr:cNvPr id="176654" name="Check Box 526" hidden="1">
              <a:extLst>
                <a:ext uri="{63B3BB69-23CF-44E3-9099-C40C66FF867C}">
                  <a14:compatExt spid="_x0000_s176654"/>
                </a:ext>
                <a:ext uri="{FF2B5EF4-FFF2-40B4-BE49-F238E27FC236}">
                  <a16:creationId xmlns:a16="http://schemas.microsoft.com/office/drawing/2014/main" id="{00000000-0008-0000-0000-00000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xdr:row>
          <xdr:rowOff>45720</xdr:rowOff>
        </xdr:from>
        <xdr:to>
          <xdr:col>8</xdr:col>
          <xdr:colOff>335280</xdr:colOff>
          <xdr:row>26</xdr:row>
          <xdr:rowOff>266700</xdr:rowOff>
        </xdr:to>
        <xdr:sp macro="" textlink="">
          <xdr:nvSpPr>
            <xdr:cNvPr id="176655" name="Check Box 527" hidden="1">
              <a:extLst>
                <a:ext uri="{63B3BB69-23CF-44E3-9099-C40C66FF867C}">
                  <a14:compatExt spid="_x0000_s176655"/>
                </a:ext>
                <a:ext uri="{FF2B5EF4-FFF2-40B4-BE49-F238E27FC236}">
                  <a16:creationId xmlns:a16="http://schemas.microsoft.com/office/drawing/2014/main" id="{00000000-0008-0000-0000-00000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xdr:row>
          <xdr:rowOff>45720</xdr:rowOff>
        </xdr:from>
        <xdr:to>
          <xdr:col>8</xdr:col>
          <xdr:colOff>335280</xdr:colOff>
          <xdr:row>27</xdr:row>
          <xdr:rowOff>266700</xdr:rowOff>
        </xdr:to>
        <xdr:sp macro="" textlink="">
          <xdr:nvSpPr>
            <xdr:cNvPr id="176656" name="Check Box 528" hidden="1">
              <a:extLst>
                <a:ext uri="{63B3BB69-23CF-44E3-9099-C40C66FF867C}">
                  <a14:compatExt spid="_x0000_s176656"/>
                </a:ext>
                <a:ext uri="{FF2B5EF4-FFF2-40B4-BE49-F238E27FC236}">
                  <a16:creationId xmlns:a16="http://schemas.microsoft.com/office/drawing/2014/main" id="{00000000-0008-0000-0000-00001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29</xdr:row>
          <xdr:rowOff>45720</xdr:rowOff>
        </xdr:from>
        <xdr:to>
          <xdr:col>8</xdr:col>
          <xdr:colOff>335280</xdr:colOff>
          <xdr:row>29</xdr:row>
          <xdr:rowOff>266700</xdr:rowOff>
        </xdr:to>
        <xdr:sp macro="" textlink="">
          <xdr:nvSpPr>
            <xdr:cNvPr id="176657" name="Check Box 529" hidden="1">
              <a:extLst>
                <a:ext uri="{63B3BB69-23CF-44E3-9099-C40C66FF867C}">
                  <a14:compatExt spid="_x0000_s176657"/>
                </a:ext>
                <a:ext uri="{FF2B5EF4-FFF2-40B4-BE49-F238E27FC236}">
                  <a16:creationId xmlns:a16="http://schemas.microsoft.com/office/drawing/2014/main" id="{00000000-0008-0000-0000-00001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31</xdr:row>
          <xdr:rowOff>68580</xdr:rowOff>
        </xdr:from>
        <xdr:to>
          <xdr:col>8</xdr:col>
          <xdr:colOff>335280</xdr:colOff>
          <xdr:row>31</xdr:row>
          <xdr:rowOff>274320</xdr:rowOff>
        </xdr:to>
        <xdr:sp macro="" textlink="">
          <xdr:nvSpPr>
            <xdr:cNvPr id="176658" name="Check Box 530" hidden="1">
              <a:extLst>
                <a:ext uri="{63B3BB69-23CF-44E3-9099-C40C66FF867C}">
                  <a14:compatExt spid="_x0000_s176658"/>
                </a:ext>
                <a:ext uri="{FF2B5EF4-FFF2-40B4-BE49-F238E27FC236}">
                  <a16:creationId xmlns:a16="http://schemas.microsoft.com/office/drawing/2014/main" id="{00000000-0008-0000-0000-00001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30</xdr:row>
          <xdr:rowOff>45720</xdr:rowOff>
        </xdr:from>
        <xdr:to>
          <xdr:col>8</xdr:col>
          <xdr:colOff>335280</xdr:colOff>
          <xdr:row>30</xdr:row>
          <xdr:rowOff>274320</xdr:rowOff>
        </xdr:to>
        <xdr:sp macro="" textlink="">
          <xdr:nvSpPr>
            <xdr:cNvPr id="176659" name="Check Box 531" hidden="1">
              <a:extLst>
                <a:ext uri="{63B3BB69-23CF-44E3-9099-C40C66FF867C}">
                  <a14:compatExt spid="_x0000_s176659"/>
                </a:ext>
                <a:ext uri="{FF2B5EF4-FFF2-40B4-BE49-F238E27FC236}">
                  <a16:creationId xmlns:a16="http://schemas.microsoft.com/office/drawing/2014/main" id="{00000000-0008-0000-0000-00001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32</xdr:row>
          <xdr:rowOff>68580</xdr:rowOff>
        </xdr:from>
        <xdr:to>
          <xdr:col>8</xdr:col>
          <xdr:colOff>335280</xdr:colOff>
          <xdr:row>32</xdr:row>
          <xdr:rowOff>274320</xdr:rowOff>
        </xdr:to>
        <xdr:sp macro="" textlink="">
          <xdr:nvSpPr>
            <xdr:cNvPr id="176660" name="Check Box 532" hidden="1">
              <a:extLst>
                <a:ext uri="{63B3BB69-23CF-44E3-9099-C40C66FF867C}">
                  <a14:compatExt spid="_x0000_s176660"/>
                </a:ext>
                <a:ext uri="{FF2B5EF4-FFF2-40B4-BE49-F238E27FC236}">
                  <a16:creationId xmlns:a16="http://schemas.microsoft.com/office/drawing/2014/main" id="{00000000-0008-0000-0000-00001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33</xdr:row>
          <xdr:rowOff>182880</xdr:rowOff>
        </xdr:from>
        <xdr:to>
          <xdr:col>8</xdr:col>
          <xdr:colOff>350520</xdr:colOff>
          <xdr:row>33</xdr:row>
          <xdr:rowOff>388620</xdr:rowOff>
        </xdr:to>
        <xdr:sp macro="" textlink="">
          <xdr:nvSpPr>
            <xdr:cNvPr id="176661" name="Check Box 533" hidden="1">
              <a:extLst>
                <a:ext uri="{63B3BB69-23CF-44E3-9099-C40C66FF867C}">
                  <a14:compatExt spid="_x0000_s176661"/>
                </a:ext>
                <a:ext uri="{FF2B5EF4-FFF2-40B4-BE49-F238E27FC236}">
                  <a16:creationId xmlns:a16="http://schemas.microsoft.com/office/drawing/2014/main" id="{00000000-0008-0000-0000-00001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34</xdr:row>
          <xdr:rowOff>68580</xdr:rowOff>
        </xdr:from>
        <xdr:to>
          <xdr:col>8</xdr:col>
          <xdr:colOff>335280</xdr:colOff>
          <xdr:row>34</xdr:row>
          <xdr:rowOff>274320</xdr:rowOff>
        </xdr:to>
        <xdr:sp macro="" textlink="">
          <xdr:nvSpPr>
            <xdr:cNvPr id="176662" name="Check Box 534" hidden="1">
              <a:extLst>
                <a:ext uri="{63B3BB69-23CF-44E3-9099-C40C66FF867C}">
                  <a14:compatExt spid="_x0000_s176662"/>
                </a:ext>
                <a:ext uri="{FF2B5EF4-FFF2-40B4-BE49-F238E27FC236}">
                  <a16:creationId xmlns:a16="http://schemas.microsoft.com/office/drawing/2014/main" id="{00000000-0008-0000-0000-00001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35</xdr:row>
          <xdr:rowOff>76200</xdr:rowOff>
        </xdr:from>
        <xdr:to>
          <xdr:col>8</xdr:col>
          <xdr:colOff>335280</xdr:colOff>
          <xdr:row>35</xdr:row>
          <xdr:rowOff>297180</xdr:rowOff>
        </xdr:to>
        <xdr:sp macro="" textlink="">
          <xdr:nvSpPr>
            <xdr:cNvPr id="176663" name="Check Box 535" hidden="1">
              <a:extLst>
                <a:ext uri="{63B3BB69-23CF-44E3-9099-C40C66FF867C}">
                  <a14:compatExt spid="_x0000_s176663"/>
                </a:ext>
                <a:ext uri="{FF2B5EF4-FFF2-40B4-BE49-F238E27FC236}">
                  <a16:creationId xmlns:a16="http://schemas.microsoft.com/office/drawing/2014/main" id="{00000000-0008-0000-0000-00001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37</xdr:row>
          <xdr:rowOff>45720</xdr:rowOff>
        </xdr:from>
        <xdr:to>
          <xdr:col>8</xdr:col>
          <xdr:colOff>335280</xdr:colOff>
          <xdr:row>37</xdr:row>
          <xdr:rowOff>266700</xdr:rowOff>
        </xdr:to>
        <xdr:sp macro="" textlink="">
          <xdr:nvSpPr>
            <xdr:cNvPr id="176664" name="Check Box 536" hidden="1">
              <a:extLst>
                <a:ext uri="{63B3BB69-23CF-44E3-9099-C40C66FF867C}">
                  <a14:compatExt spid="_x0000_s176664"/>
                </a:ext>
                <a:ext uri="{FF2B5EF4-FFF2-40B4-BE49-F238E27FC236}">
                  <a16:creationId xmlns:a16="http://schemas.microsoft.com/office/drawing/2014/main" id="{00000000-0008-0000-0000-00001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39</xdr:row>
          <xdr:rowOff>45720</xdr:rowOff>
        </xdr:from>
        <xdr:to>
          <xdr:col>8</xdr:col>
          <xdr:colOff>335280</xdr:colOff>
          <xdr:row>39</xdr:row>
          <xdr:rowOff>266700</xdr:rowOff>
        </xdr:to>
        <xdr:sp macro="" textlink="">
          <xdr:nvSpPr>
            <xdr:cNvPr id="176665" name="Check Box 537" hidden="1">
              <a:extLst>
                <a:ext uri="{63B3BB69-23CF-44E3-9099-C40C66FF867C}">
                  <a14:compatExt spid="_x0000_s176665"/>
                </a:ext>
                <a:ext uri="{FF2B5EF4-FFF2-40B4-BE49-F238E27FC236}">
                  <a16:creationId xmlns:a16="http://schemas.microsoft.com/office/drawing/2014/main" id="{00000000-0008-0000-0000-00001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38</xdr:row>
          <xdr:rowOff>45720</xdr:rowOff>
        </xdr:from>
        <xdr:to>
          <xdr:col>8</xdr:col>
          <xdr:colOff>335280</xdr:colOff>
          <xdr:row>38</xdr:row>
          <xdr:rowOff>266700</xdr:rowOff>
        </xdr:to>
        <xdr:sp macro="" textlink="">
          <xdr:nvSpPr>
            <xdr:cNvPr id="176666" name="Check Box 538" hidden="1">
              <a:extLst>
                <a:ext uri="{63B3BB69-23CF-44E3-9099-C40C66FF867C}">
                  <a14:compatExt spid="_x0000_s176666"/>
                </a:ext>
                <a:ext uri="{FF2B5EF4-FFF2-40B4-BE49-F238E27FC236}">
                  <a16:creationId xmlns:a16="http://schemas.microsoft.com/office/drawing/2014/main" id="{00000000-0008-0000-0000-00001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40</xdr:row>
          <xdr:rowOff>45720</xdr:rowOff>
        </xdr:from>
        <xdr:to>
          <xdr:col>8</xdr:col>
          <xdr:colOff>335280</xdr:colOff>
          <xdr:row>40</xdr:row>
          <xdr:rowOff>274320</xdr:rowOff>
        </xdr:to>
        <xdr:sp macro="" textlink="">
          <xdr:nvSpPr>
            <xdr:cNvPr id="176667" name="Check Box 539" hidden="1">
              <a:extLst>
                <a:ext uri="{63B3BB69-23CF-44E3-9099-C40C66FF867C}">
                  <a14:compatExt spid="_x0000_s176667"/>
                </a:ext>
                <a:ext uri="{FF2B5EF4-FFF2-40B4-BE49-F238E27FC236}">
                  <a16:creationId xmlns:a16="http://schemas.microsoft.com/office/drawing/2014/main" id="{00000000-0008-0000-0000-00001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41</xdr:row>
          <xdr:rowOff>45720</xdr:rowOff>
        </xdr:from>
        <xdr:to>
          <xdr:col>8</xdr:col>
          <xdr:colOff>335280</xdr:colOff>
          <xdr:row>41</xdr:row>
          <xdr:rowOff>274320</xdr:rowOff>
        </xdr:to>
        <xdr:sp macro="" textlink="">
          <xdr:nvSpPr>
            <xdr:cNvPr id="176668" name="Check Box 540" hidden="1">
              <a:extLst>
                <a:ext uri="{63B3BB69-23CF-44E3-9099-C40C66FF867C}">
                  <a14:compatExt spid="_x0000_s176668"/>
                </a:ext>
                <a:ext uri="{FF2B5EF4-FFF2-40B4-BE49-F238E27FC236}">
                  <a16:creationId xmlns:a16="http://schemas.microsoft.com/office/drawing/2014/main" id="{00000000-0008-0000-0000-00001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43</xdr:row>
          <xdr:rowOff>68580</xdr:rowOff>
        </xdr:from>
        <xdr:to>
          <xdr:col>8</xdr:col>
          <xdr:colOff>335280</xdr:colOff>
          <xdr:row>43</xdr:row>
          <xdr:rowOff>274320</xdr:rowOff>
        </xdr:to>
        <xdr:sp macro="" textlink="">
          <xdr:nvSpPr>
            <xdr:cNvPr id="176669" name="Check Box 541" hidden="1">
              <a:extLst>
                <a:ext uri="{63B3BB69-23CF-44E3-9099-C40C66FF867C}">
                  <a14:compatExt spid="_x0000_s176669"/>
                </a:ext>
                <a:ext uri="{FF2B5EF4-FFF2-40B4-BE49-F238E27FC236}">
                  <a16:creationId xmlns:a16="http://schemas.microsoft.com/office/drawing/2014/main" id="{00000000-0008-0000-0000-00001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42</xdr:row>
          <xdr:rowOff>68580</xdr:rowOff>
        </xdr:from>
        <xdr:to>
          <xdr:col>8</xdr:col>
          <xdr:colOff>335280</xdr:colOff>
          <xdr:row>42</xdr:row>
          <xdr:rowOff>274320</xdr:rowOff>
        </xdr:to>
        <xdr:sp macro="" textlink="">
          <xdr:nvSpPr>
            <xdr:cNvPr id="176670" name="Check Box 542" hidden="1">
              <a:extLst>
                <a:ext uri="{63B3BB69-23CF-44E3-9099-C40C66FF867C}">
                  <a14:compatExt spid="_x0000_s176670"/>
                </a:ext>
                <a:ext uri="{FF2B5EF4-FFF2-40B4-BE49-F238E27FC236}">
                  <a16:creationId xmlns:a16="http://schemas.microsoft.com/office/drawing/2014/main" id="{00000000-0008-0000-0000-00001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44</xdr:row>
          <xdr:rowOff>68580</xdr:rowOff>
        </xdr:from>
        <xdr:to>
          <xdr:col>8</xdr:col>
          <xdr:colOff>335280</xdr:colOff>
          <xdr:row>44</xdr:row>
          <xdr:rowOff>274320</xdr:rowOff>
        </xdr:to>
        <xdr:sp macro="" textlink="">
          <xdr:nvSpPr>
            <xdr:cNvPr id="176671" name="Check Box 543" hidden="1">
              <a:extLst>
                <a:ext uri="{63B3BB69-23CF-44E3-9099-C40C66FF867C}">
                  <a14:compatExt spid="_x0000_s176671"/>
                </a:ext>
                <a:ext uri="{FF2B5EF4-FFF2-40B4-BE49-F238E27FC236}">
                  <a16:creationId xmlns:a16="http://schemas.microsoft.com/office/drawing/2014/main" id="{00000000-0008-0000-0000-00001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45</xdr:row>
          <xdr:rowOff>68580</xdr:rowOff>
        </xdr:from>
        <xdr:to>
          <xdr:col>8</xdr:col>
          <xdr:colOff>335280</xdr:colOff>
          <xdr:row>45</xdr:row>
          <xdr:rowOff>274320</xdr:rowOff>
        </xdr:to>
        <xdr:sp macro="" textlink="">
          <xdr:nvSpPr>
            <xdr:cNvPr id="176672" name="Check Box 544" hidden="1">
              <a:extLst>
                <a:ext uri="{63B3BB69-23CF-44E3-9099-C40C66FF867C}">
                  <a14:compatExt spid="_x0000_s176672"/>
                </a:ext>
                <a:ext uri="{FF2B5EF4-FFF2-40B4-BE49-F238E27FC236}">
                  <a16:creationId xmlns:a16="http://schemas.microsoft.com/office/drawing/2014/main" id="{00000000-0008-0000-0000-00002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47</xdr:row>
          <xdr:rowOff>68580</xdr:rowOff>
        </xdr:from>
        <xdr:to>
          <xdr:col>8</xdr:col>
          <xdr:colOff>335280</xdr:colOff>
          <xdr:row>47</xdr:row>
          <xdr:rowOff>274320</xdr:rowOff>
        </xdr:to>
        <xdr:sp macro="" textlink="">
          <xdr:nvSpPr>
            <xdr:cNvPr id="176681" name="Check Box 553" hidden="1">
              <a:extLst>
                <a:ext uri="{63B3BB69-23CF-44E3-9099-C40C66FF867C}">
                  <a14:compatExt spid="_x0000_s176681"/>
                </a:ext>
                <a:ext uri="{FF2B5EF4-FFF2-40B4-BE49-F238E27FC236}">
                  <a16:creationId xmlns:a16="http://schemas.microsoft.com/office/drawing/2014/main" id="{00000000-0008-0000-0000-00002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49</xdr:row>
          <xdr:rowOff>68580</xdr:rowOff>
        </xdr:from>
        <xdr:to>
          <xdr:col>8</xdr:col>
          <xdr:colOff>335280</xdr:colOff>
          <xdr:row>49</xdr:row>
          <xdr:rowOff>274320</xdr:rowOff>
        </xdr:to>
        <xdr:sp macro="" textlink="">
          <xdr:nvSpPr>
            <xdr:cNvPr id="176682" name="Check Box 554" hidden="1">
              <a:extLst>
                <a:ext uri="{63B3BB69-23CF-44E3-9099-C40C66FF867C}">
                  <a14:compatExt spid="_x0000_s176682"/>
                </a:ext>
                <a:ext uri="{FF2B5EF4-FFF2-40B4-BE49-F238E27FC236}">
                  <a16:creationId xmlns:a16="http://schemas.microsoft.com/office/drawing/2014/main" id="{00000000-0008-0000-0000-00002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48</xdr:row>
          <xdr:rowOff>68580</xdr:rowOff>
        </xdr:from>
        <xdr:to>
          <xdr:col>8</xdr:col>
          <xdr:colOff>335280</xdr:colOff>
          <xdr:row>48</xdr:row>
          <xdr:rowOff>274320</xdr:rowOff>
        </xdr:to>
        <xdr:sp macro="" textlink="">
          <xdr:nvSpPr>
            <xdr:cNvPr id="176683" name="Check Box 555" hidden="1">
              <a:extLst>
                <a:ext uri="{63B3BB69-23CF-44E3-9099-C40C66FF867C}">
                  <a14:compatExt spid="_x0000_s176683"/>
                </a:ext>
                <a:ext uri="{FF2B5EF4-FFF2-40B4-BE49-F238E27FC236}">
                  <a16:creationId xmlns:a16="http://schemas.microsoft.com/office/drawing/2014/main" id="{00000000-0008-0000-0000-00002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50</xdr:row>
          <xdr:rowOff>68580</xdr:rowOff>
        </xdr:from>
        <xdr:to>
          <xdr:col>8</xdr:col>
          <xdr:colOff>335280</xdr:colOff>
          <xdr:row>50</xdr:row>
          <xdr:rowOff>274320</xdr:rowOff>
        </xdr:to>
        <xdr:sp macro="" textlink="">
          <xdr:nvSpPr>
            <xdr:cNvPr id="176684" name="Check Box 556" hidden="1">
              <a:extLst>
                <a:ext uri="{63B3BB69-23CF-44E3-9099-C40C66FF867C}">
                  <a14:compatExt spid="_x0000_s176684"/>
                </a:ext>
                <a:ext uri="{FF2B5EF4-FFF2-40B4-BE49-F238E27FC236}">
                  <a16:creationId xmlns:a16="http://schemas.microsoft.com/office/drawing/2014/main" id="{00000000-0008-0000-0000-00002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51</xdr:row>
          <xdr:rowOff>68580</xdr:rowOff>
        </xdr:from>
        <xdr:to>
          <xdr:col>8</xdr:col>
          <xdr:colOff>335280</xdr:colOff>
          <xdr:row>51</xdr:row>
          <xdr:rowOff>274320</xdr:rowOff>
        </xdr:to>
        <xdr:sp macro="" textlink="">
          <xdr:nvSpPr>
            <xdr:cNvPr id="176685" name="Check Box 557" hidden="1">
              <a:extLst>
                <a:ext uri="{63B3BB69-23CF-44E3-9099-C40C66FF867C}">
                  <a14:compatExt spid="_x0000_s176685"/>
                </a:ext>
                <a:ext uri="{FF2B5EF4-FFF2-40B4-BE49-F238E27FC236}">
                  <a16:creationId xmlns:a16="http://schemas.microsoft.com/office/drawing/2014/main" id="{00000000-0008-0000-0000-00002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53</xdr:row>
          <xdr:rowOff>68580</xdr:rowOff>
        </xdr:from>
        <xdr:to>
          <xdr:col>8</xdr:col>
          <xdr:colOff>335280</xdr:colOff>
          <xdr:row>53</xdr:row>
          <xdr:rowOff>274320</xdr:rowOff>
        </xdr:to>
        <xdr:sp macro="" textlink="">
          <xdr:nvSpPr>
            <xdr:cNvPr id="176686" name="Check Box 558" hidden="1">
              <a:extLst>
                <a:ext uri="{63B3BB69-23CF-44E3-9099-C40C66FF867C}">
                  <a14:compatExt spid="_x0000_s176686"/>
                </a:ext>
                <a:ext uri="{FF2B5EF4-FFF2-40B4-BE49-F238E27FC236}">
                  <a16:creationId xmlns:a16="http://schemas.microsoft.com/office/drawing/2014/main" id="{00000000-0008-0000-0000-00002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52</xdr:row>
          <xdr:rowOff>68580</xdr:rowOff>
        </xdr:from>
        <xdr:to>
          <xdr:col>8</xdr:col>
          <xdr:colOff>335280</xdr:colOff>
          <xdr:row>52</xdr:row>
          <xdr:rowOff>274320</xdr:rowOff>
        </xdr:to>
        <xdr:sp macro="" textlink="">
          <xdr:nvSpPr>
            <xdr:cNvPr id="176687" name="Check Box 559" hidden="1">
              <a:extLst>
                <a:ext uri="{63B3BB69-23CF-44E3-9099-C40C66FF867C}">
                  <a14:compatExt spid="_x0000_s176687"/>
                </a:ext>
                <a:ext uri="{FF2B5EF4-FFF2-40B4-BE49-F238E27FC236}">
                  <a16:creationId xmlns:a16="http://schemas.microsoft.com/office/drawing/2014/main" id="{00000000-0008-0000-0000-00002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55</xdr:row>
          <xdr:rowOff>45720</xdr:rowOff>
        </xdr:from>
        <xdr:to>
          <xdr:col>8</xdr:col>
          <xdr:colOff>335280</xdr:colOff>
          <xdr:row>55</xdr:row>
          <xdr:rowOff>266700</xdr:rowOff>
        </xdr:to>
        <xdr:sp macro="" textlink="">
          <xdr:nvSpPr>
            <xdr:cNvPr id="176688" name="Check Box 560" hidden="1">
              <a:extLst>
                <a:ext uri="{63B3BB69-23CF-44E3-9099-C40C66FF867C}">
                  <a14:compatExt spid="_x0000_s176688"/>
                </a:ext>
                <a:ext uri="{FF2B5EF4-FFF2-40B4-BE49-F238E27FC236}">
                  <a16:creationId xmlns:a16="http://schemas.microsoft.com/office/drawing/2014/main" id="{00000000-0008-0000-0000-00003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57</xdr:row>
          <xdr:rowOff>45720</xdr:rowOff>
        </xdr:from>
        <xdr:to>
          <xdr:col>8</xdr:col>
          <xdr:colOff>335280</xdr:colOff>
          <xdr:row>57</xdr:row>
          <xdr:rowOff>274320</xdr:rowOff>
        </xdr:to>
        <xdr:sp macro="" textlink="">
          <xdr:nvSpPr>
            <xdr:cNvPr id="176689" name="Check Box 561" hidden="1">
              <a:extLst>
                <a:ext uri="{63B3BB69-23CF-44E3-9099-C40C66FF867C}">
                  <a14:compatExt spid="_x0000_s176689"/>
                </a:ext>
                <a:ext uri="{FF2B5EF4-FFF2-40B4-BE49-F238E27FC236}">
                  <a16:creationId xmlns:a16="http://schemas.microsoft.com/office/drawing/2014/main" id="{00000000-0008-0000-0000-00003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56</xdr:row>
          <xdr:rowOff>45720</xdr:rowOff>
        </xdr:from>
        <xdr:to>
          <xdr:col>8</xdr:col>
          <xdr:colOff>335280</xdr:colOff>
          <xdr:row>56</xdr:row>
          <xdr:rowOff>266700</xdr:rowOff>
        </xdr:to>
        <xdr:sp macro="" textlink="">
          <xdr:nvSpPr>
            <xdr:cNvPr id="176690" name="Check Box 562" hidden="1">
              <a:extLst>
                <a:ext uri="{63B3BB69-23CF-44E3-9099-C40C66FF867C}">
                  <a14:compatExt spid="_x0000_s176690"/>
                </a:ext>
                <a:ext uri="{FF2B5EF4-FFF2-40B4-BE49-F238E27FC236}">
                  <a16:creationId xmlns:a16="http://schemas.microsoft.com/office/drawing/2014/main" id="{00000000-0008-0000-0000-00003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58</xdr:row>
          <xdr:rowOff>68580</xdr:rowOff>
        </xdr:from>
        <xdr:to>
          <xdr:col>8</xdr:col>
          <xdr:colOff>335280</xdr:colOff>
          <xdr:row>58</xdr:row>
          <xdr:rowOff>274320</xdr:rowOff>
        </xdr:to>
        <xdr:sp macro="" textlink="">
          <xdr:nvSpPr>
            <xdr:cNvPr id="176691" name="Check Box 563" hidden="1">
              <a:extLst>
                <a:ext uri="{63B3BB69-23CF-44E3-9099-C40C66FF867C}">
                  <a14:compatExt spid="_x0000_s176691"/>
                </a:ext>
                <a:ext uri="{FF2B5EF4-FFF2-40B4-BE49-F238E27FC236}">
                  <a16:creationId xmlns:a16="http://schemas.microsoft.com/office/drawing/2014/main" id="{00000000-0008-0000-0000-00003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59</xdr:row>
          <xdr:rowOff>68580</xdr:rowOff>
        </xdr:from>
        <xdr:to>
          <xdr:col>8</xdr:col>
          <xdr:colOff>335280</xdr:colOff>
          <xdr:row>59</xdr:row>
          <xdr:rowOff>274320</xdr:rowOff>
        </xdr:to>
        <xdr:sp macro="" textlink="">
          <xdr:nvSpPr>
            <xdr:cNvPr id="176692" name="Check Box 564" hidden="1">
              <a:extLst>
                <a:ext uri="{63B3BB69-23CF-44E3-9099-C40C66FF867C}">
                  <a14:compatExt spid="_x0000_s176692"/>
                </a:ext>
                <a:ext uri="{FF2B5EF4-FFF2-40B4-BE49-F238E27FC236}">
                  <a16:creationId xmlns:a16="http://schemas.microsoft.com/office/drawing/2014/main" id="{00000000-0008-0000-0000-00003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60</xdr:row>
          <xdr:rowOff>68580</xdr:rowOff>
        </xdr:from>
        <xdr:to>
          <xdr:col>8</xdr:col>
          <xdr:colOff>335280</xdr:colOff>
          <xdr:row>60</xdr:row>
          <xdr:rowOff>274320</xdr:rowOff>
        </xdr:to>
        <xdr:sp macro="" textlink="">
          <xdr:nvSpPr>
            <xdr:cNvPr id="176693" name="Check Box 565" hidden="1">
              <a:extLst>
                <a:ext uri="{63B3BB69-23CF-44E3-9099-C40C66FF867C}">
                  <a14:compatExt spid="_x0000_s176693"/>
                </a:ext>
                <a:ext uri="{FF2B5EF4-FFF2-40B4-BE49-F238E27FC236}">
                  <a16:creationId xmlns:a16="http://schemas.microsoft.com/office/drawing/2014/main" id="{00000000-0008-0000-0000-00003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62</xdr:row>
          <xdr:rowOff>45720</xdr:rowOff>
        </xdr:from>
        <xdr:to>
          <xdr:col>8</xdr:col>
          <xdr:colOff>335280</xdr:colOff>
          <xdr:row>62</xdr:row>
          <xdr:rowOff>266700</xdr:rowOff>
        </xdr:to>
        <xdr:sp macro="" textlink="">
          <xdr:nvSpPr>
            <xdr:cNvPr id="176695" name="Check Box 567" hidden="1">
              <a:extLst>
                <a:ext uri="{63B3BB69-23CF-44E3-9099-C40C66FF867C}">
                  <a14:compatExt spid="_x0000_s176695"/>
                </a:ext>
                <a:ext uri="{FF2B5EF4-FFF2-40B4-BE49-F238E27FC236}">
                  <a16:creationId xmlns:a16="http://schemas.microsoft.com/office/drawing/2014/main" id="{00000000-0008-0000-0000-00003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64</xdr:row>
          <xdr:rowOff>68580</xdr:rowOff>
        </xdr:from>
        <xdr:to>
          <xdr:col>8</xdr:col>
          <xdr:colOff>335280</xdr:colOff>
          <xdr:row>64</xdr:row>
          <xdr:rowOff>274320</xdr:rowOff>
        </xdr:to>
        <xdr:sp macro="" textlink="">
          <xdr:nvSpPr>
            <xdr:cNvPr id="176696" name="Check Box 568" hidden="1">
              <a:extLst>
                <a:ext uri="{63B3BB69-23CF-44E3-9099-C40C66FF867C}">
                  <a14:compatExt spid="_x0000_s176696"/>
                </a:ext>
                <a:ext uri="{FF2B5EF4-FFF2-40B4-BE49-F238E27FC236}">
                  <a16:creationId xmlns:a16="http://schemas.microsoft.com/office/drawing/2014/main" id="{00000000-0008-0000-0000-00003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63</xdr:row>
          <xdr:rowOff>45720</xdr:rowOff>
        </xdr:from>
        <xdr:to>
          <xdr:col>8</xdr:col>
          <xdr:colOff>335280</xdr:colOff>
          <xdr:row>63</xdr:row>
          <xdr:rowOff>274320</xdr:rowOff>
        </xdr:to>
        <xdr:sp macro="" textlink="">
          <xdr:nvSpPr>
            <xdr:cNvPr id="176697" name="Check Box 569" hidden="1">
              <a:extLst>
                <a:ext uri="{63B3BB69-23CF-44E3-9099-C40C66FF867C}">
                  <a14:compatExt spid="_x0000_s176697"/>
                </a:ext>
                <a:ext uri="{FF2B5EF4-FFF2-40B4-BE49-F238E27FC236}">
                  <a16:creationId xmlns:a16="http://schemas.microsoft.com/office/drawing/2014/main" id="{00000000-0008-0000-0000-00003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65</xdr:row>
          <xdr:rowOff>68580</xdr:rowOff>
        </xdr:from>
        <xdr:to>
          <xdr:col>8</xdr:col>
          <xdr:colOff>335280</xdr:colOff>
          <xdr:row>65</xdr:row>
          <xdr:rowOff>274320</xdr:rowOff>
        </xdr:to>
        <xdr:sp macro="" textlink="">
          <xdr:nvSpPr>
            <xdr:cNvPr id="176698" name="Check Box 570" hidden="1">
              <a:extLst>
                <a:ext uri="{63B3BB69-23CF-44E3-9099-C40C66FF867C}">
                  <a14:compatExt spid="_x0000_s176698"/>
                </a:ext>
                <a:ext uri="{FF2B5EF4-FFF2-40B4-BE49-F238E27FC236}">
                  <a16:creationId xmlns:a16="http://schemas.microsoft.com/office/drawing/2014/main" id="{00000000-0008-0000-0000-00003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66</xdr:row>
          <xdr:rowOff>68580</xdr:rowOff>
        </xdr:from>
        <xdr:to>
          <xdr:col>8</xdr:col>
          <xdr:colOff>335280</xdr:colOff>
          <xdr:row>66</xdr:row>
          <xdr:rowOff>297180</xdr:rowOff>
        </xdr:to>
        <xdr:sp macro="" textlink="">
          <xdr:nvSpPr>
            <xdr:cNvPr id="176699" name="Check Box 571" hidden="1">
              <a:extLst>
                <a:ext uri="{63B3BB69-23CF-44E3-9099-C40C66FF867C}">
                  <a14:compatExt spid="_x0000_s176699"/>
                </a:ext>
                <a:ext uri="{FF2B5EF4-FFF2-40B4-BE49-F238E27FC236}">
                  <a16:creationId xmlns:a16="http://schemas.microsoft.com/office/drawing/2014/main" id="{00000000-0008-0000-0000-00003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73</xdr:row>
          <xdr:rowOff>68580</xdr:rowOff>
        </xdr:from>
        <xdr:to>
          <xdr:col>8</xdr:col>
          <xdr:colOff>335280</xdr:colOff>
          <xdr:row>73</xdr:row>
          <xdr:rowOff>274320</xdr:rowOff>
        </xdr:to>
        <xdr:sp macro="" textlink="">
          <xdr:nvSpPr>
            <xdr:cNvPr id="176700" name="Check Box 572" hidden="1">
              <a:extLst>
                <a:ext uri="{63B3BB69-23CF-44E3-9099-C40C66FF867C}">
                  <a14:compatExt spid="_x0000_s176700"/>
                </a:ext>
                <a:ext uri="{FF2B5EF4-FFF2-40B4-BE49-F238E27FC236}">
                  <a16:creationId xmlns:a16="http://schemas.microsoft.com/office/drawing/2014/main" id="{00000000-0008-0000-0000-00003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75</xdr:row>
          <xdr:rowOff>45720</xdr:rowOff>
        </xdr:from>
        <xdr:to>
          <xdr:col>8</xdr:col>
          <xdr:colOff>335280</xdr:colOff>
          <xdr:row>75</xdr:row>
          <xdr:rowOff>266700</xdr:rowOff>
        </xdr:to>
        <xdr:sp macro="" textlink="">
          <xdr:nvSpPr>
            <xdr:cNvPr id="176701" name="Check Box 573" hidden="1">
              <a:extLst>
                <a:ext uri="{63B3BB69-23CF-44E3-9099-C40C66FF867C}">
                  <a14:compatExt spid="_x0000_s176701"/>
                </a:ext>
                <a:ext uri="{FF2B5EF4-FFF2-40B4-BE49-F238E27FC236}">
                  <a16:creationId xmlns:a16="http://schemas.microsoft.com/office/drawing/2014/main" id="{00000000-0008-0000-0000-00003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74</xdr:row>
          <xdr:rowOff>38100</xdr:rowOff>
        </xdr:from>
        <xdr:to>
          <xdr:col>8</xdr:col>
          <xdr:colOff>335280</xdr:colOff>
          <xdr:row>74</xdr:row>
          <xdr:rowOff>266700</xdr:rowOff>
        </xdr:to>
        <xdr:sp macro="" textlink="">
          <xdr:nvSpPr>
            <xdr:cNvPr id="176702" name="Check Box 574" hidden="1">
              <a:extLst>
                <a:ext uri="{63B3BB69-23CF-44E3-9099-C40C66FF867C}">
                  <a14:compatExt spid="_x0000_s176702"/>
                </a:ext>
                <a:ext uri="{FF2B5EF4-FFF2-40B4-BE49-F238E27FC236}">
                  <a16:creationId xmlns:a16="http://schemas.microsoft.com/office/drawing/2014/main" id="{00000000-0008-0000-0000-00003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76</xdr:row>
          <xdr:rowOff>45720</xdr:rowOff>
        </xdr:from>
        <xdr:to>
          <xdr:col>8</xdr:col>
          <xdr:colOff>335280</xdr:colOff>
          <xdr:row>76</xdr:row>
          <xdr:rowOff>266700</xdr:rowOff>
        </xdr:to>
        <xdr:sp macro="" textlink="">
          <xdr:nvSpPr>
            <xdr:cNvPr id="176703" name="Check Box 575" hidden="1">
              <a:extLst>
                <a:ext uri="{63B3BB69-23CF-44E3-9099-C40C66FF867C}">
                  <a14:compatExt spid="_x0000_s176703"/>
                </a:ext>
                <a:ext uri="{FF2B5EF4-FFF2-40B4-BE49-F238E27FC236}">
                  <a16:creationId xmlns:a16="http://schemas.microsoft.com/office/drawing/2014/main" id="{00000000-0008-0000-0000-00003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77</xdr:row>
          <xdr:rowOff>68580</xdr:rowOff>
        </xdr:from>
        <xdr:to>
          <xdr:col>8</xdr:col>
          <xdr:colOff>335280</xdr:colOff>
          <xdr:row>77</xdr:row>
          <xdr:rowOff>297180</xdr:rowOff>
        </xdr:to>
        <xdr:sp macro="" textlink="">
          <xdr:nvSpPr>
            <xdr:cNvPr id="176704" name="Check Box 576" hidden="1">
              <a:extLst>
                <a:ext uri="{63B3BB69-23CF-44E3-9099-C40C66FF867C}">
                  <a14:compatExt spid="_x0000_s176704"/>
                </a:ext>
                <a:ext uri="{FF2B5EF4-FFF2-40B4-BE49-F238E27FC236}">
                  <a16:creationId xmlns:a16="http://schemas.microsoft.com/office/drawing/2014/main" id="{00000000-0008-0000-0000-00004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79</xdr:row>
          <xdr:rowOff>45720</xdr:rowOff>
        </xdr:from>
        <xdr:to>
          <xdr:col>8</xdr:col>
          <xdr:colOff>335280</xdr:colOff>
          <xdr:row>79</xdr:row>
          <xdr:rowOff>266700</xdr:rowOff>
        </xdr:to>
        <xdr:sp macro="" textlink="">
          <xdr:nvSpPr>
            <xdr:cNvPr id="176705" name="Check Box 577" hidden="1">
              <a:extLst>
                <a:ext uri="{63B3BB69-23CF-44E3-9099-C40C66FF867C}">
                  <a14:compatExt spid="_x0000_s176705"/>
                </a:ext>
                <a:ext uri="{FF2B5EF4-FFF2-40B4-BE49-F238E27FC236}">
                  <a16:creationId xmlns:a16="http://schemas.microsoft.com/office/drawing/2014/main" id="{00000000-0008-0000-0000-00004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78</xdr:row>
          <xdr:rowOff>38100</xdr:rowOff>
        </xdr:from>
        <xdr:to>
          <xdr:col>8</xdr:col>
          <xdr:colOff>335280</xdr:colOff>
          <xdr:row>78</xdr:row>
          <xdr:rowOff>266700</xdr:rowOff>
        </xdr:to>
        <xdr:sp macro="" textlink="">
          <xdr:nvSpPr>
            <xdr:cNvPr id="176706" name="Check Box 578" hidden="1">
              <a:extLst>
                <a:ext uri="{63B3BB69-23CF-44E3-9099-C40C66FF867C}">
                  <a14:compatExt spid="_x0000_s176706"/>
                </a:ext>
                <a:ext uri="{FF2B5EF4-FFF2-40B4-BE49-F238E27FC236}">
                  <a16:creationId xmlns:a16="http://schemas.microsoft.com/office/drawing/2014/main" id="{00000000-0008-0000-0000-00004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81</xdr:row>
          <xdr:rowOff>45720</xdr:rowOff>
        </xdr:from>
        <xdr:to>
          <xdr:col>8</xdr:col>
          <xdr:colOff>335280</xdr:colOff>
          <xdr:row>81</xdr:row>
          <xdr:rowOff>266700</xdr:rowOff>
        </xdr:to>
        <xdr:sp macro="" textlink="">
          <xdr:nvSpPr>
            <xdr:cNvPr id="176707" name="Check Box 579" hidden="1">
              <a:extLst>
                <a:ext uri="{63B3BB69-23CF-44E3-9099-C40C66FF867C}">
                  <a14:compatExt spid="_x0000_s176707"/>
                </a:ext>
                <a:ext uri="{FF2B5EF4-FFF2-40B4-BE49-F238E27FC236}">
                  <a16:creationId xmlns:a16="http://schemas.microsoft.com/office/drawing/2014/main" id="{00000000-0008-0000-0000-00004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83</xdr:row>
          <xdr:rowOff>68580</xdr:rowOff>
        </xdr:from>
        <xdr:to>
          <xdr:col>8</xdr:col>
          <xdr:colOff>335280</xdr:colOff>
          <xdr:row>83</xdr:row>
          <xdr:rowOff>274320</xdr:rowOff>
        </xdr:to>
        <xdr:sp macro="" textlink="">
          <xdr:nvSpPr>
            <xdr:cNvPr id="176708" name="Check Box 580" hidden="1">
              <a:extLst>
                <a:ext uri="{63B3BB69-23CF-44E3-9099-C40C66FF867C}">
                  <a14:compatExt spid="_x0000_s176708"/>
                </a:ext>
                <a:ext uri="{FF2B5EF4-FFF2-40B4-BE49-F238E27FC236}">
                  <a16:creationId xmlns:a16="http://schemas.microsoft.com/office/drawing/2014/main" id="{00000000-0008-0000-0000-00004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82</xdr:row>
          <xdr:rowOff>45720</xdr:rowOff>
        </xdr:from>
        <xdr:to>
          <xdr:col>8</xdr:col>
          <xdr:colOff>335280</xdr:colOff>
          <xdr:row>82</xdr:row>
          <xdr:rowOff>274320</xdr:rowOff>
        </xdr:to>
        <xdr:sp macro="" textlink="">
          <xdr:nvSpPr>
            <xdr:cNvPr id="176709" name="Check Box 581" hidden="1">
              <a:extLst>
                <a:ext uri="{63B3BB69-23CF-44E3-9099-C40C66FF867C}">
                  <a14:compatExt spid="_x0000_s176709"/>
                </a:ext>
                <a:ext uri="{FF2B5EF4-FFF2-40B4-BE49-F238E27FC236}">
                  <a16:creationId xmlns:a16="http://schemas.microsoft.com/office/drawing/2014/main" id="{00000000-0008-0000-0000-00004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84</xdr:row>
          <xdr:rowOff>68580</xdr:rowOff>
        </xdr:from>
        <xdr:to>
          <xdr:col>8</xdr:col>
          <xdr:colOff>335280</xdr:colOff>
          <xdr:row>84</xdr:row>
          <xdr:rowOff>274320</xdr:rowOff>
        </xdr:to>
        <xdr:sp macro="" textlink="">
          <xdr:nvSpPr>
            <xdr:cNvPr id="176710" name="Check Box 582" hidden="1">
              <a:extLst>
                <a:ext uri="{63B3BB69-23CF-44E3-9099-C40C66FF867C}">
                  <a14:compatExt spid="_x0000_s176710"/>
                </a:ext>
                <a:ext uri="{FF2B5EF4-FFF2-40B4-BE49-F238E27FC236}">
                  <a16:creationId xmlns:a16="http://schemas.microsoft.com/office/drawing/2014/main" id="{00000000-0008-0000-0000-00004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85</xdr:row>
          <xdr:rowOff>83820</xdr:rowOff>
        </xdr:from>
        <xdr:to>
          <xdr:col>8</xdr:col>
          <xdr:colOff>335280</xdr:colOff>
          <xdr:row>85</xdr:row>
          <xdr:rowOff>304800</xdr:rowOff>
        </xdr:to>
        <xdr:sp macro="" textlink="">
          <xdr:nvSpPr>
            <xdr:cNvPr id="176711" name="Check Box 583" hidden="1">
              <a:extLst>
                <a:ext uri="{63B3BB69-23CF-44E3-9099-C40C66FF867C}">
                  <a14:compatExt spid="_x0000_s176711"/>
                </a:ext>
                <a:ext uri="{FF2B5EF4-FFF2-40B4-BE49-F238E27FC236}">
                  <a16:creationId xmlns:a16="http://schemas.microsoft.com/office/drawing/2014/main" id="{00000000-0008-0000-0000-00004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87</xdr:row>
          <xdr:rowOff>68580</xdr:rowOff>
        </xdr:from>
        <xdr:to>
          <xdr:col>8</xdr:col>
          <xdr:colOff>335280</xdr:colOff>
          <xdr:row>87</xdr:row>
          <xdr:rowOff>274320</xdr:rowOff>
        </xdr:to>
        <xdr:sp macro="" textlink="">
          <xdr:nvSpPr>
            <xdr:cNvPr id="176712" name="Check Box 584" hidden="1">
              <a:extLst>
                <a:ext uri="{63B3BB69-23CF-44E3-9099-C40C66FF867C}">
                  <a14:compatExt spid="_x0000_s176712"/>
                </a:ext>
                <a:ext uri="{FF2B5EF4-FFF2-40B4-BE49-F238E27FC236}">
                  <a16:creationId xmlns:a16="http://schemas.microsoft.com/office/drawing/2014/main" id="{00000000-0008-0000-0000-00004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86</xdr:row>
          <xdr:rowOff>45720</xdr:rowOff>
        </xdr:from>
        <xdr:to>
          <xdr:col>8</xdr:col>
          <xdr:colOff>335280</xdr:colOff>
          <xdr:row>86</xdr:row>
          <xdr:rowOff>274320</xdr:rowOff>
        </xdr:to>
        <xdr:sp macro="" textlink="">
          <xdr:nvSpPr>
            <xdr:cNvPr id="176713" name="Check Box 585" hidden="1">
              <a:extLst>
                <a:ext uri="{63B3BB69-23CF-44E3-9099-C40C66FF867C}">
                  <a14:compatExt spid="_x0000_s176713"/>
                </a:ext>
                <a:ext uri="{FF2B5EF4-FFF2-40B4-BE49-F238E27FC236}">
                  <a16:creationId xmlns:a16="http://schemas.microsoft.com/office/drawing/2014/main" id="{00000000-0008-0000-0000-00004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89</xdr:row>
          <xdr:rowOff>68580</xdr:rowOff>
        </xdr:from>
        <xdr:to>
          <xdr:col>8</xdr:col>
          <xdr:colOff>335280</xdr:colOff>
          <xdr:row>89</xdr:row>
          <xdr:rowOff>274320</xdr:rowOff>
        </xdr:to>
        <xdr:sp macro="" textlink="">
          <xdr:nvSpPr>
            <xdr:cNvPr id="176714" name="Check Box 586" hidden="1">
              <a:extLst>
                <a:ext uri="{63B3BB69-23CF-44E3-9099-C40C66FF867C}">
                  <a14:compatExt spid="_x0000_s176714"/>
                </a:ext>
                <a:ext uri="{FF2B5EF4-FFF2-40B4-BE49-F238E27FC236}">
                  <a16:creationId xmlns:a16="http://schemas.microsoft.com/office/drawing/2014/main" id="{00000000-0008-0000-0000-00004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88</xdr:row>
          <xdr:rowOff>45720</xdr:rowOff>
        </xdr:from>
        <xdr:to>
          <xdr:col>8</xdr:col>
          <xdr:colOff>335280</xdr:colOff>
          <xdr:row>88</xdr:row>
          <xdr:rowOff>274320</xdr:rowOff>
        </xdr:to>
        <xdr:sp macro="" textlink="">
          <xdr:nvSpPr>
            <xdr:cNvPr id="176715" name="Check Box 587" hidden="1">
              <a:extLst>
                <a:ext uri="{63B3BB69-23CF-44E3-9099-C40C66FF867C}">
                  <a14:compatExt spid="_x0000_s176715"/>
                </a:ext>
                <a:ext uri="{FF2B5EF4-FFF2-40B4-BE49-F238E27FC236}">
                  <a16:creationId xmlns:a16="http://schemas.microsoft.com/office/drawing/2014/main" id="{00000000-0008-0000-0000-00004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98</xdr:row>
          <xdr:rowOff>45720</xdr:rowOff>
        </xdr:from>
        <xdr:to>
          <xdr:col>8</xdr:col>
          <xdr:colOff>335280</xdr:colOff>
          <xdr:row>98</xdr:row>
          <xdr:rowOff>266700</xdr:rowOff>
        </xdr:to>
        <xdr:sp macro="" textlink="">
          <xdr:nvSpPr>
            <xdr:cNvPr id="176717" name="Check Box 589" hidden="1">
              <a:extLst>
                <a:ext uri="{63B3BB69-23CF-44E3-9099-C40C66FF867C}">
                  <a14:compatExt spid="_x0000_s176717"/>
                </a:ext>
                <a:ext uri="{FF2B5EF4-FFF2-40B4-BE49-F238E27FC236}">
                  <a16:creationId xmlns:a16="http://schemas.microsoft.com/office/drawing/2014/main" id="{00000000-0008-0000-0000-00004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102</xdr:row>
          <xdr:rowOff>45720</xdr:rowOff>
        </xdr:from>
        <xdr:to>
          <xdr:col>8</xdr:col>
          <xdr:colOff>335280</xdr:colOff>
          <xdr:row>102</xdr:row>
          <xdr:rowOff>266700</xdr:rowOff>
        </xdr:to>
        <xdr:sp macro="" textlink="">
          <xdr:nvSpPr>
            <xdr:cNvPr id="176718" name="Check Box 590" hidden="1">
              <a:extLst>
                <a:ext uri="{63B3BB69-23CF-44E3-9099-C40C66FF867C}">
                  <a14:compatExt spid="_x0000_s176718"/>
                </a:ext>
                <a:ext uri="{FF2B5EF4-FFF2-40B4-BE49-F238E27FC236}">
                  <a16:creationId xmlns:a16="http://schemas.microsoft.com/office/drawing/2014/main" id="{00000000-0008-0000-0000-00004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101</xdr:row>
          <xdr:rowOff>45720</xdr:rowOff>
        </xdr:from>
        <xdr:to>
          <xdr:col>8</xdr:col>
          <xdr:colOff>335280</xdr:colOff>
          <xdr:row>101</xdr:row>
          <xdr:rowOff>266700</xdr:rowOff>
        </xdr:to>
        <xdr:sp macro="" textlink="">
          <xdr:nvSpPr>
            <xdr:cNvPr id="176719" name="Check Box 591" hidden="1">
              <a:extLst>
                <a:ext uri="{63B3BB69-23CF-44E3-9099-C40C66FF867C}">
                  <a14:compatExt spid="_x0000_s176719"/>
                </a:ext>
                <a:ext uri="{FF2B5EF4-FFF2-40B4-BE49-F238E27FC236}">
                  <a16:creationId xmlns:a16="http://schemas.microsoft.com/office/drawing/2014/main" id="{00000000-0008-0000-0000-00004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103</xdr:row>
          <xdr:rowOff>45720</xdr:rowOff>
        </xdr:from>
        <xdr:to>
          <xdr:col>8</xdr:col>
          <xdr:colOff>335280</xdr:colOff>
          <xdr:row>103</xdr:row>
          <xdr:rowOff>266700</xdr:rowOff>
        </xdr:to>
        <xdr:sp macro="" textlink="">
          <xdr:nvSpPr>
            <xdr:cNvPr id="176720" name="Check Box 592" hidden="1">
              <a:extLst>
                <a:ext uri="{63B3BB69-23CF-44E3-9099-C40C66FF867C}">
                  <a14:compatExt spid="_x0000_s176720"/>
                </a:ext>
                <a:ext uri="{FF2B5EF4-FFF2-40B4-BE49-F238E27FC236}">
                  <a16:creationId xmlns:a16="http://schemas.microsoft.com/office/drawing/2014/main" id="{00000000-0008-0000-0000-00005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104</xdr:row>
          <xdr:rowOff>45720</xdr:rowOff>
        </xdr:from>
        <xdr:to>
          <xdr:col>8</xdr:col>
          <xdr:colOff>335280</xdr:colOff>
          <xdr:row>104</xdr:row>
          <xdr:rowOff>266700</xdr:rowOff>
        </xdr:to>
        <xdr:sp macro="" textlink="">
          <xdr:nvSpPr>
            <xdr:cNvPr id="176721" name="Check Box 593" hidden="1">
              <a:extLst>
                <a:ext uri="{63B3BB69-23CF-44E3-9099-C40C66FF867C}">
                  <a14:compatExt spid="_x0000_s176721"/>
                </a:ext>
                <a:ext uri="{FF2B5EF4-FFF2-40B4-BE49-F238E27FC236}">
                  <a16:creationId xmlns:a16="http://schemas.microsoft.com/office/drawing/2014/main" id="{00000000-0008-0000-0000-00005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106</xdr:row>
          <xdr:rowOff>68580</xdr:rowOff>
        </xdr:from>
        <xdr:to>
          <xdr:col>8</xdr:col>
          <xdr:colOff>335280</xdr:colOff>
          <xdr:row>106</xdr:row>
          <xdr:rowOff>274320</xdr:rowOff>
        </xdr:to>
        <xdr:sp macro="" textlink="">
          <xdr:nvSpPr>
            <xdr:cNvPr id="176722" name="Check Box 594" hidden="1">
              <a:extLst>
                <a:ext uri="{63B3BB69-23CF-44E3-9099-C40C66FF867C}">
                  <a14:compatExt spid="_x0000_s176722"/>
                </a:ext>
                <a:ext uri="{FF2B5EF4-FFF2-40B4-BE49-F238E27FC236}">
                  <a16:creationId xmlns:a16="http://schemas.microsoft.com/office/drawing/2014/main" id="{00000000-0008-0000-0000-00005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108</xdr:row>
          <xdr:rowOff>45720</xdr:rowOff>
        </xdr:from>
        <xdr:to>
          <xdr:col>8</xdr:col>
          <xdr:colOff>335280</xdr:colOff>
          <xdr:row>108</xdr:row>
          <xdr:rowOff>266700</xdr:rowOff>
        </xdr:to>
        <xdr:sp macro="" textlink="">
          <xdr:nvSpPr>
            <xdr:cNvPr id="176723" name="Check Box 595" hidden="1">
              <a:extLst>
                <a:ext uri="{63B3BB69-23CF-44E3-9099-C40C66FF867C}">
                  <a14:compatExt spid="_x0000_s176723"/>
                </a:ext>
                <a:ext uri="{FF2B5EF4-FFF2-40B4-BE49-F238E27FC236}">
                  <a16:creationId xmlns:a16="http://schemas.microsoft.com/office/drawing/2014/main" id="{00000000-0008-0000-0000-00005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107</xdr:row>
          <xdr:rowOff>38100</xdr:rowOff>
        </xdr:from>
        <xdr:to>
          <xdr:col>8</xdr:col>
          <xdr:colOff>335280</xdr:colOff>
          <xdr:row>107</xdr:row>
          <xdr:rowOff>266700</xdr:rowOff>
        </xdr:to>
        <xdr:sp macro="" textlink="">
          <xdr:nvSpPr>
            <xdr:cNvPr id="176724" name="Check Box 596" hidden="1">
              <a:extLst>
                <a:ext uri="{63B3BB69-23CF-44E3-9099-C40C66FF867C}">
                  <a14:compatExt spid="_x0000_s176724"/>
                </a:ext>
                <a:ext uri="{FF2B5EF4-FFF2-40B4-BE49-F238E27FC236}">
                  <a16:creationId xmlns:a16="http://schemas.microsoft.com/office/drawing/2014/main" id="{00000000-0008-0000-0000-00005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109</xdr:row>
          <xdr:rowOff>45720</xdr:rowOff>
        </xdr:from>
        <xdr:to>
          <xdr:col>8</xdr:col>
          <xdr:colOff>335280</xdr:colOff>
          <xdr:row>109</xdr:row>
          <xdr:rowOff>266700</xdr:rowOff>
        </xdr:to>
        <xdr:sp macro="" textlink="">
          <xdr:nvSpPr>
            <xdr:cNvPr id="176725" name="Check Box 597" hidden="1">
              <a:extLst>
                <a:ext uri="{63B3BB69-23CF-44E3-9099-C40C66FF867C}">
                  <a14:compatExt spid="_x0000_s176725"/>
                </a:ext>
                <a:ext uri="{FF2B5EF4-FFF2-40B4-BE49-F238E27FC236}">
                  <a16:creationId xmlns:a16="http://schemas.microsoft.com/office/drawing/2014/main" id="{00000000-0008-0000-0000-00005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110</xdr:row>
          <xdr:rowOff>68580</xdr:rowOff>
        </xdr:from>
        <xdr:to>
          <xdr:col>8</xdr:col>
          <xdr:colOff>335280</xdr:colOff>
          <xdr:row>110</xdr:row>
          <xdr:rowOff>297180</xdr:rowOff>
        </xdr:to>
        <xdr:sp macro="" textlink="">
          <xdr:nvSpPr>
            <xdr:cNvPr id="176726" name="Check Box 598" hidden="1">
              <a:extLst>
                <a:ext uri="{63B3BB69-23CF-44E3-9099-C40C66FF867C}">
                  <a14:compatExt spid="_x0000_s176726"/>
                </a:ext>
                <a:ext uri="{FF2B5EF4-FFF2-40B4-BE49-F238E27FC236}">
                  <a16:creationId xmlns:a16="http://schemas.microsoft.com/office/drawing/2014/main" id="{00000000-0008-0000-0000-00005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111</xdr:row>
          <xdr:rowOff>38100</xdr:rowOff>
        </xdr:from>
        <xdr:to>
          <xdr:col>8</xdr:col>
          <xdr:colOff>335280</xdr:colOff>
          <xdr:row>111</xdr:row>
          <xdr:rowOff>266700</xdr:rowOff>
        </xdr:to>
        <xdr:sp macro="" textlink="">
          <xdr:nvSpPr>
            <xdr:cNvPr id="176727" name="Check Box 599" hidden="1">
              <a:extLst>
                <a:ext uri="{63B3BB69-23CF-44E3-9099-C40C66FF867C}">
                  <a14:compatExt spid="_x0000_s176727"/>
                </a:ext>
                <a:ext uri="{FF2B5EF4-FFF2-40B4-BE49-F238E27FC236}">
                  <a16:creationId xmlns:a16="http://schemas.microsoft.com/office/drawing/2014/main" id="{00000000-0008-0000-0000-00005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113</xdr:row>
          <xdr:rowOff>68580</xdr:rowOff>
        </xdr:from>
        <xdr:to>
          <xdr:col>8</xdr:col>
          <xdr:colOff>335280</xdr:colOff>
          <xdr:row>113</xdr:row>
          <xdr:rowOff>274320</xdr:rowOff>
        </xdr:to>
        <xdr:sp macro="" textlink="">
          <xdr:nvSpPr>
            <xdr:cNvPr id="176728" name="Check Box 600" hidden="1">
              <a:extLst>
                <a:ext uri="{63B3BB69-23CF-44E3-9099-C40C66FF867C}">
                  <a14:compatExt spid="_x0000_s176728"/>
                </a:ext>
                <a:ext uri="{FF2B5EF4-FFF2-40B4-BE49-F238E27FC236}">
                  <a16:creationId xmlns:a16="http://schemas.microsoft.com/office/drawing/2014/main" id="{00000000-0008-0000-0000-00005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115</xdr:row>
          <xdr:rowOff>68580</xdr:rowOff>
        </xdr:from>
        <xdr:to>
          <xdr:col>8</xdr:col>
          <xdr:colOff>335280</xdr:colOff>
          <xdr:row>115</xdr:row>
          <xdr:rowOff>274320</xdr:rowOff>
        </xdr:to>
        <xdr:sp macro="" textlink="">
          <xdr:nvSpPr>
            <xdr:cNvPr id="176729" name="Check Box 601" hidden="1">
              <a:extLst>
                <a:ext uri="{63B3BB69-23CF-44E3-9099-C40C66FF867C}">
                  <a14:compatExt spid="_x0000_s176729"/>
                </a:ext>
                <a:ext uri="{FF2B5EF4-FFF2-40B4-BE49-F238E27FC236}">
                  <a16:creationId xmlns:a16="http://schemas.microsoft.com/office/drawing/2014/main" id="{00000000-0008-0000-0000-00005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114</xdr:row>
          <xdr:rowOff>45720</xdr:rowOff>
        </xdr:from>
        <xdr:to>
          <xdr:col>8</xdr:col>
          <xdr:colOff>335280</xdr:colOff>
          <xdr:row>114</xdr:row>
          <xdr:rowOff>274320</xdr:rowOff>
        </xdr:to>
        <xdr:sp macro="" textlink="">
          <xdr:nvSpPr>
            <xdr:cNvPr id="176730" name="Check Box 602" hidden="1">
              <a:extLst>
                <a:ext uri="{63B3BB69-23CF-44E3-9099-C40C66FF867C}">
                  <a14:compatExt spid="_x0000_s176730"/>
                </a:ext>
                <a:ext uri="{FF2B5EF4-FFF2-40B4-BE49-F238E27FC236}">
                  <a16:creationId xmlns:a16="http://schemas.microsoft.com/office/drawing/2014/main" id="{00000000-0008-0000-0000-00005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116</xdr:row>
          <xdr:rowOff>68580</xdr:rowOff>
        </xdr:from>
        <xdr:to>
          <xdr:col>8</xdr:col>
          <xdr:colOff>335280</xdr:colOff>
          <xdr:row>116</xdr:row>
          <xdr:rowOff>274320</xdr:rowOff>
        </xdr:to>
        <xdr:sp macro="" textlink="">
          <xdr:nvSpPr>
            <xdr:cNvPr id="176731" name="Check Box 603" hidden="1">
              <a:extLst>
                <a:ext uri="{63B3BB69-23CF-44E3-9099-C40C66FF867C}">
                  <a14:compatExt spid="_x0000_s176731"/>
                </a:ext>
                <a:ext uri="{FF2B5EF4-FFF2-40B4-BE49-F238E27FC236}">
                  <a16:creationId xmlns:a16="http://schemas.microsoft.com/office/drawing/2014/main" id="{00000000-0008-0000-0000-00005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117</xdr:row>
          <xdr:rowOff>83820</xdr:rowOff>
        </xdr:from>
        <xdr:to>
          <xdr:col>8</xdr:col>
          <xdr:colOff>335280</xdr:colOff>
          <xdr:row>117</xdr:row>
          <xdr:rowOff>304800</xdr:rowOff>
        </xdr:to>
        <xdr:sp macro="" textlink="">
          <xdr:nvSpPr>
            <xdr:cNvPr id="176732" name="Check Box 604" hidden="1">
              <a:extLst>
                <a:ext uri="{63B3BB69-23CF-44E3-9099-C40C66FF867C}">
                  <a14:compatExt spid="_x0000_s176732"/>
                </a:ext>
                <a:ext uri="{FF2B5EF4-FFF2-40B4-BE49-F238E27FC236}">
                  <a16:creationId xmlns:a16="http://schemas.microsoft.com/office/drawing/2014/main" id="{00000000-0008-0000-0000-00005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120</xdr:row>
          <xdr:rowOff>68580</xdr:rowOff>
        </xdr:from>
        <xdr:to>
          <xdr:col>8</xdr:col>
          <xdr:colOff>335280</xdr:colOff>
          <xdr:row>120</xdr:row>
          <xdr:rowOff>274320</xdr:rowOff>
        </xdr:to>
        <xdr:sp macro="" textlink="">
          <xdr:nvSpPr>
            <xdr:cNvPr id="176733" name="Check Box 605" hidden="1">
              <a:extLst>
                <a:ext uri="{63B3BB69-23CF-44E3-9099-C40C66FF867C}">
                  <a14:compatExt spid="_x0000_s176733"/>
                </a:ext>
                <a:ext uri="{FF2B5EF4-FFF2-40B4-BE49-F238E27FC236}">
                  <a16:creationId xmlns:a16="http://schemas.microsoft.com/office/drawing/2014/main" id="{00000000-0008-0000-0000-00005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118</xdr:row>
          <xdr:rowOff>45720</xdr:rowOff>
        </xdr:from>
        <xdr:to>
          <xdr:col>8</xdr:col>
          <xdr:colOff>335280</xdr:colOff>
          <xdr:row>118</xdr:row>
          <xdr:rowOff>274320</xdr:rowOff>
        </xdr:to>
        <xdr:sp macro="" textlink="">
          <xdr:nvSpPr>
            <xdr:cNvPr id="176734" name="Check Box 606" hidden="1">
              <a:extLst>
                <a:ext uri="{63B3BB69-23CF-44E3-9099-C40C66FF867C}">
                  <a14:compatExt spid="_x0000_s176734"/>
                </a:ext>
                <a:ext uri="{FF2B5EF4-FFF2-40B4-BE49-F238E27FC236}">
                  <a16:creationId xmlns:a16="http://schemas.microsoft.com/office/drawing/2014/main" id="{00000000-0008-0000-0000-00005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122</xdr:row>
          <xdr:rowOff>76200</xdr:rowOff>
        </xdr:from>
        <xdr:to>
          <xdr:col>8</xdr:col>
          <xdr:colOff>335280</xdr:colOff>
          <xdr:row>122</xdr:row>
          <xdr:rowOff>297180</xdr:rowOff>
        </xdr:to>
        <xdr:sp macro="" textlink="">
          <xdr:nvSpPr>
            <xdr:cNvPr id="176736" name="Check Box 608" hidden="1">
              <a:extLst>
                <a:ext uri="{63B3BB69-23CF-44E3-9099-C40C66FF867C}">
                  <a14:compatExt spid="_x0000_s176736"/>
                </a:ext>
                <a:ext uri="{FF2B5EF4-FFF2-40B4-BE49-F238E27FC236}">
                  <a16:creationId xmlns:a16="http://schemas.microsoft.com/office/drawing/2014/main" id="{00000000-0008-0000-0000-00006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124</xdr:row>
          <xdr:rowOff>45720</xdr:rowOff>
        </xdr:from>
        <xdr:to>
          <xdr:col>8</xdr:col>
          <xdr:colOff>335280</xdr:colOff>
          <xdr:row>124</xdr:row>
          <xdr:rowOff>266700</xdr:rowOff>
        </xdr:to>
        <xdr:sp macro="" textlink="">
          <xdr:nvSpPr>
            <xdr:cNvPr id="176737" name="Check Box 609" hidden="1">
              <a:extLst>
                <a:ext uri="{63B3BB69-23CF-44E3-9099-C40C66FF867C}">
                  <a14:compatExt spid="_x0000_s176737"/>
                </a:ext>
                <a:ext uri="{FF2B5EF4-FFF2-40B4-BE49-F238E27FC236}">
                  <a16:creationId xmlns:a16="http://schemas.microsoft.com/office/drawing/2014/main" id="{00000000-0008-0000-0000-00006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123</xdr:row>
          <xdr:rowOff>38100</xdr:rowOff>
        </xdr:from>
        <xdr:to>
          <xdr:col>8</xdr:col>
          <xdr:colOff>335280</xdr:colOff>
          <xdr:row>123</xdr:row>
          <xdr:rowOff>266700</xdr:rowOff>
        </xdr:to>
        <xdr:sp macro="" textlink="">
          <xdr:nvSpPr>
            <xdr:cNvPr id="176738" name="Check Box 610" hidden="1">
              <a:extLst>
                <a:ext uri="{63B3BB69-23CF-44E3-9099-C40C66FF867C}">
                  <a14:compatExt spid="_x0000_s176738"/>
                </a:ext>
                <a:ext uri="{FF2B5EF4-FFF2-40B4-BE49-F238E27FC236}">
                  <a16:creationId xmlns:a16="http://schemas.microsoft.com/office/drawing/2014/main" id="{00000000-0008-0000-0000-00006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125</xdr:row>
          <xdr:rowOff>45720</xdr:rowOff>
        </xdr:from>
        <xdr:to>
          <xdr:col>8</xdr:col>
          <xdr:colOff>335280</xdr:colOff>
          <xdr:row>125</xdr:row>
          <xdr:rowOff>266700</xdr:rowOff>
        </xdr:to>
        <xdr:sp macro="" textlink="">
          <xdr:nvSpPr>
            <xdr:cNvPr id="176739" name="Check Box 611" hidden="1">
              <a:extLst>
                <a:ext uri="{63B3BB69-23CF-44E3-9099-C40C66FF867C}">
                  <a14:compatExt spid="_x0000_s176739"/>
                </a:ext>
                <a:ext uri="{FF2B5EF4-FFF2-40B4-BE49-F238E27FC236}">
                  <a16:creationId xmlns:a16="http://schemas.microsoft.com/office/drawing/2014/main" id="{00000000-0008-0000-0000-00006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126</xdr:row>
          <xdr:rowOff>68580</xdr:rowOff>
        </xdr:from>
        <xdr:to>
          <xdr:col>8</xdr:col>
          <xdr:colOff>335280</xdr:colOff>
          <xdr:row>126</xdr:row>
          <xdr:rowOff>297180</xdr:rowOff>
        </xdr:to>
        <xdr:sp macro="" textlink="">
          <xdr:nvSpPr>
            <xdr:cNvPr id="176740" name="Check Box 612" hidden="1">
              <a:extLst>
                <a:ext uri="{63B3BB69-23CF-44E3-9099-C40C66FF867C}">
                  <a14:compatExt spid="_x0000_s176740"/>
                </a:ext>
                <a:ext uri="{FF2B5EF4-FFF2-40B4-BE49-F238E27FC236}">
                  <a16:creationId xmlns:a16="http://schemas.microsoft.com/office/drawing/2014/main" id="{00000000-0008-0000-0000-00006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128</xdr:row>
          <xdr:rowOff>38100</xdr:rowOff>
        </xdr:from>
        <xdr:to>
          <xdr:col>8</xdr:col>
          <xdr:colOff>335280</xdr:colOff>
          <xdr:row>128</xdr:row>
          <xdr:rowOff>259080</xdr:rowOff>
        </xdr:to>
        <xdr:sp macro="" textlink="">
          <xdr:nvSpPr>
            <xdr:cNvPr id="176742" name="Check Box 614" hidden="1">
              <a:extLst>
                <a:ext uri="{63B3BB69-23CF-44E3-9099-C40C66FF867C}">
                  <a14:compatExt spid="_x0000_s176742"/>
                </a:ext>
                <a:ext uri="{FF2B5EF4-FFF2-40B4-BE49-F238E27FC236}">
                  <a16:creationId xmlns:a16="http://schemas.microsoft.com/office/drawing/2014/main" id="{00000000-0008-0000-0000-00006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130</xdr:row>
          <xdr:rowOff>38100</xdr:rowOff>
        </xdr:from>
        <xdr:to>
          <xdr:col>8</xdr:col>
          <xdr:colOff>335280</xdr:colOff>
          <xdr:row>130</xdr:row>
          <xdr:rowOff>266700</xdr:rowOff>
        </xdr:to>
        <xdr:sp macro="" textlink="">
          <xdr:nvSpPr>
            <xdr:cNvPr id="176743" name="Check Box 615" hidden="1">
              <a:extLst>
                <a:ext uri="{63B3BB69-23CF-44E3-9099-C40C66FF867C}">
                  <a14:compatExt spid="_x0000_s176743"/>
                </a:ext>
                <a:ext uri="{FF2B5EF4-FFF2-40B4-BE49-F238E27FC236}">
                  <a16:creationId xmlns:a16="http://schemas.microsoft.com/office/drawing/2014/main" id="{00000000-0008-0000-0000-00006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129</xdr:row>
          <xdr:rowOff>38100</xdr:rowOff>
        </xdr:from>
        <xdr:to>
          <xdr:col>8</xdr:col>
          <xdr:colOff>335280</xdr:colOff>
          <xdr:row>129</xdr:row>
          <xdr:rowOff>259080</xdr:rowOff>
        </xdr:to>
        <xdr:sp macro="" textlink="">
          <xdr:nvSpPr>
            <xdr:cNvPr id="176744" name="Check Box 616" hidden="1">
              <a:extLst>
                <a:ext uri="{63B3BB69-23CF-44E3-9099-C40C66FF867C}">
                  <a14:compatExt spid="_x0000_s176744"/>
                </a:ext>
                <a:ext uri="{FF2B5EF4-FFF2-40B4-BE49-F238E27FC236}">
                  <a16:creationId xmlns:a16="http://schemas.microsoft.com/office/drawing/2014/main" id="{00000000-0008-0000-0000-00006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131</xdr:row>
          <xdr:rowOff>45720</xdr:rowOff>
        </xdr:from>
        <xdr:to>
          <xdr:col>8</xdr:col>
          <xdr:colOff>335280</xdr:colOff>
          <xdr:row>131</xdr:row>
          <xdr:rowOff>266700</xdr:rowOff>
        </xdr:to>
        <xdr:sp macro="" textlink="">
          <xdr:nvSpPr>
            <xdr:cNvPr id="176745" name="Check Box 617" hidden="1">
              <a:extLst>
                <a:ext uri="{63B3BB69-23CF-44E3-9099-C40C66FF867C}">
                  <a14:compatExt spid="_x0000_s176745"/>
                </a:ext>
                <a:ext uri="{FF2B5EF4-FFF2-40B4-BE49-F238E27FC236}">
                  <a16:creationId xmlns:a16="http://schemas.microsoft.com/office/drawing/2014/main" id="{00000000-0008-0000-0000-00006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132</xdr:row>
          <xdr:rowOff>45720</xdr:rowOff>
        </xdr:from>
        <xdr:to>
          <xdr:col>8</xdr:col>
          <xdr:colOff>335280</xdr:colOff>
          <xdr:row>132</xdr:row>
          <xdr:rowOff>266700</xdr:rowOff>
        </xdr:to>
        <xdr:sp macro="" textlink="">
          <xdr:nvSpPr>
            <xdr:cNvPr id="176746" name="Check Box 618" hidden="1">
              <a:extLst>
                <a:ext uri="{63B3BB69-23CF-44E3-9099-C40C66FF867C}">
                  <a14:compatExt spid="_x0000_s176746"/>
                </a:ext>
                <a:ext uri="{FF2B5EF4-FFF2-40B4-BE49-F238E27FC236}">
                  <a16:creationId xmlns:a16="http://schemas.microsoft.com/office/drawing/2014/main" id="{00000000-0008-0000-0000-00006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134</xdr:row>
          <xdr:rowOff>45720</xdr:rowOff>
        </xdr:from>
        <xdr:to>
          <xdr:col>8</xdr:col>
          <xdr:colOff>335280</xdr:colOff>
          <xdr:row>134</xdr:row>
          <xdr:rowOff>266700</xdr:rowOff>
        </xdr:to>
        <xdr:sp macro="" textlink="">
          <xdr:nvSpPr>
            <xdr:cNvPr id="176747" name="Check Box 619" hidden="1">
              <a:extLst>
                <a:ext uri="{63B3BB69-23CF-44E3-9099-C40C66FF867C}">
                  <a14:compatExt spid="_x0000_s176747"/>
                </a:ext>
                <a:ext uri="{FF2B5EF4-FFF2-40B4-BE49-F238E27FC236}">
                  <a16:creationId xmlns:a16="http://schemas.microsoft.com/office/drawing/2014/main" id="{00000000-0008-0000-0000-00006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133</xdr:row>
          <xdr:rowOff>45720</xdr:rowOff>
        </xdr:from>
        <xdr:to>
          <xdr:col>8</xdr:col>
          <xdr:colOff>335280</xdr:colOff>
          <xdr:row>133</xdr:row>
          <xdr:rowOff>266700</xdr:rowOff>
        </xdr:to>
        <xdr:sp macro="" textlink="">
          <xdr:nvSpPr>
            <xdr:cNvPr id="176748" name="Check Box 620" hidden="1">
              <a:extLst>
                <a:ext uri="{63B3BB69-23CF-44E3-9099-C40C66FF867C}">
                  <a14:compatExt spid="_x0000_s176748"/>
                </a:ext>
                <a:ext uri="{FF2B5EF4-FFF2-40B4-BE49-F238E27FC236}">
                  <a16:creationId xmlns:a16="http://schemas.microsoft.com/office/drawing/2014/main" id="{00000000-0008-0000-0000-00006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136</xdr:row>
          <xdr:rowOff>68580</xdr:rowOff>
        </xdr:from>
        <xdr:to>
          <xdr:col>8</xdr:col>
          <xdr:colOff>335280</xdr:colOff>
          <xdr:row>136</xdr:row>
          <xdr:rowOff>274320</xdr:rowOff>
        </xdr:to>
        <xdr:sp macro="" textlink="">
          <xdr:nvSpPr>
            <xdr:cNvPr id="176749" name="Check Box 621" hidden="1">
              <a:extLst>
                <a:ext uri="{63B3BB69-23CF-44E3-9099-C40C66FF867C}">
                  <a14:compatExt spid="_x0000_s176749"/>
                </a:ext>
                <a:ext uri="{FF2B5EF4-FFF2-40B4-BE49-F238E27FC236}">
                  <a16:creationId xmlns:a16="http://schemas.microsoft.com/office/drawing/2014/main" id="{00000000-0008-0000-0000-00006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135</xdr:row>
          <xdr:rowOff>45720</xdr:rowOff>
        </xdr:from>
        <xdr:to>
          <xdr:col>8</xdr:col>
          <xdr:colOff>335280</xdr:colOff>
          <xdr:row>135</xdr:row>
          <xdr:rowOff>274320</xdr:rowOff>
        </xdr:to>
        <xdr:sp macro="" textlink="">
          <xdr:nvSpPr>
            <xdr:cNvPr id="176750" name="Check Box 622" hidden="1">
              <a:extLst>
                <a:ext uri="{63B3BB69-23CF-44E3-9099-C40C66FF867C}">
                  <a14:compatExt spid="_x0000_s176750"/>
                </a:ext>
                <a:ext uri="{FF2B5EF4-FFF2-40B4-BE49-F238E27FC236}">
                  <a16:creationId xmlns:a16="http://schemas.microsoft.com/office/drawing/2014/main" id="{00000000-0008-0000-0000-00006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137</xdr:row>
          <xdr:rowOff>68580</xdr:rowOff>
        </xdr:from>
        <xdr:to>
          <xdr:col>8</xdr:col>
          <xdr:colOff>335280</xdr:colOff>
          <xdr:row>137</xdr:row>
          <xdr:rowOff>274320</xdr:rowOff>
        </xdr:to>
        <xdr:sp macro="" textlink="">
          <xdr:nvSpPr>
            <xdr:cNvPr id="176751" name="Check Box 623" hidden="1">
              <a:extLst>
                <a:ext uri="{63B3BB69-23CF-44E3-9099-C40C66FF867C}">
                  <a14:compatExt spid="_x0000_s176751"/>
                </a:ext>
                <a:ext uri="{FF2B5EF4-FFF2-40B4-BE49-F238E27FC236}">
                  <a16:creationId xmlns:a16="http://schemas.microsoft.com/office/drawing/2014/main" id="{00000000-0008-0000-0000-00006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141</xdr:row>
          <xdr:rowOff>76200</xdr:rowOff>
        </xdr:from>
        <xdr:to>
          <xdr:col>8</xdr:col>
          <xdr:colOff>335280</xdr:colOff>
          <xdr:row>141</xdr:row>
          <xdr:rowOff>297180</xdr:rowOff>
        </xdr:to>
        <xdr:sp macro="" textlink="">
          <xdr:nvSpPr>
            <xdr:cNvPr id="176752" name="Check Box 624" hidden="1">
              <a:extLst>
                <a:ext uri="{63B3BB69-23CF-44E3-9099-C40C66FF867C}">
                  <a14:compatExt spid="_x0000_s176752"/>
                </a:ext>
                <a:ext uri="{FF2B5EF4-FFF2-40B4-BE49-F238E27FC236}">
                  <a16:creationId xmlns:a16="http://schemas.microsoft.com/office/drawing/2014/main" id="{00000000-0008-0000-0000-00007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140</xdr:row>
          <xdr:rowOff>68580</xdr:rowOff>
        </xdr:from>
        <xdr:to>
          <xdr:col>8</xdr:col>
          <xdr:colOff>335280</xdr:colOff>
          <xdr:row>140</xdr:row>
          <xdr:rowOff>274320</xdr:rowOff>
        </xdr:to>
        <xdr:sp macro="" textlink="">
          <xdr:nvSpPr>
            <xdr:cNvPr id="176753" name="Check Box 625" hidden="1">
              <a:extLst>
                <a:ext uri="{63B3BB69-23CF-44E3-9099-C40C66FF867C}">
                  <a14:compatExt spid="_x0000_s176753"/>
                </a:ext>
                <a:ext uri="{FF2B5EF4-FFF2-40B4-BE49-F238E27FC236}">
                  <a16:creationId xmlns:a16="http://schemas.microsoft.com/office/drawing/2014/main" id="{00000000-0008-0000-0000-00007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142</xdr:row>
          <xdr:rowOff>76200</xdr:rowOff>
        </xdr:from>
        <xdr:to>
          <xdr:col>8</xdr:col>
          <xdr:colOff>335280</xdr:colOff>
          <xdr:row>142</xdr:row>
          <xdr:rowOff>297180</xdr:rowOff>
        </xdr:to>
        <xdr:sp macro="" textlink="">
          <xdr:nvSpPr>
            <xdr:cNvPr id="176754" name="Check Box 626" hidden="1">
              <a:extLst>
                <a:ext uri="{63B3BB69-23CF-44E3-9099-C40C66FF867C}">
                  <a14:compatExt spid="_x0000_s176754"/>
                </a:ext>
                <a:ext uri="{FF2B5EF4-FFF2-40B4-BE49-F238E27FC236}">
                  <a16:creationId xmlns:a16="http://schemas.microsoft.com/office/drawing/2014/main" id="{00000000-0008-0000-0000-00007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143</xdr:row>
          <xdr:rowOff>106680</xdr:rowOff>
        </xdr:from>
        <xdr:to>
          <xdr:col>8</xdr:col>
          <xdr:colOff>335280</xdr:colOff>
          <xdr:row>143</xdr:row>
          <xdr:rowOff>312420</xdr:rowOff>
        </xdr:to>
        <xdr:sp macro="" textlink="">
          <xdr:nvSpPr>
            <xdr:cNvPr id="176755" name="Check Box 627" hidden="1">
              <a:extLst>
                <a:ext uri="{63B3BB69-23CF-44E3-9099-C40C66FF867C}">
                  <a14:compatExt spid="_x0000_s176755"/>
                </a:ext>
                <a:ext uri="{FF2B5EF4-FFF2-40B4-BE49-F238E27FC236}">
                  <a16:creationId xmlns:a16="http://schemas.microsoft.com/office/drawing/2014/main" id="{00000000-0008-0000-0000-00007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145</xdr:row>
          <xdr:rowOff>76200</xdr:rowOff>
        </xdr:from>
        <xdr:to>
          <xdr:col>8</xdr:col>
          <xdr:colOff>335280</xdr:colOff>
          <xdr:row>145</xdr:row>
          <xdr:rowOff>297180</xdr:rowOff>
        </xdr:to>
        <xdr:sp macro="" textlink="">
          <xdr:nvSpPr>
            <xdr:cNvPr id="176756" name="Check Box 628" hidden="1">
              <a:extLst>
                <a:ext uri="{63B3BB69-23CF-44E3-9099-C40C66FF867C}">
                  <a14:compatExt spid="_x0000_s176756"/>
                </a:ext>
                <a:ext uri="{FF2B5EF4-FFF2-40B4-BE49-F238E27FC236}">
                  <a16:creationId xmlns:a16="http://schemas.microsoft.com/office/drawing/2014/main" id="{00000000-0008-0000-0000-00007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144</xdr:row>
          <xdr:rowOff>68580</xdr:rowOff>
        </xdr:from>
        <xdr:to>
          <xdr:col>8</xdr:col>
          <xdr:colOff>335280</xdr:colOff>
          <xdr:row>144</xdr:row>
          <xdr:rowOff>297180</xdr:rowOff>
        </xdr:to>
        <xdr:sp macro="" textlink="">
          <xdr:nvSpPr>
            <xdr:cNvPr id="176757" name="Check Box 629" hidden="1">
              <a:extLst>
                <a:ext uri="{63B3BB69-23CF-44E3-9099-C40C66FF867C}">
                  <a14:compatExt spid="_x0000_s176757"/>
                </a:ext>
                <a:ext uri="{FF2B5EF4-FFF2-40B4-BE49-F238E27FC236}">
                  <a16:creationId xmlns:a16="http://schemas.microsoft.com/office/drawing/2014/main" id="{00000000-0008-0000-0000-00007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146</xdr:row>
          <xdr:rowOff>76200</xdr:rowOff>
        </xdr:from>
        <xdr:to>
          <xdr:col>8</xdr:col>
          <xdr:colOff>335280</xdr:colOff>
          <xdr:row>146</xdr:row>
          <xdr:rowOff>297180</xdr:rowOff>
        </xdr:to>
        <xdr:sp macro="" textlink="">
          <xdr:nvSpPr>
            <xdr:cNvPr id="176758" name="Check Box 630" hidden="1">
              <a:extLst>
                <a:ext uri="{63B3BB69-23CF-44E3-9099-C40C66FF867C}">
                  <a14:compatExt spid="_x0000_s176758"/>
                </a:ext>
                <a:ext uri="{FF2B5EF4-FFF2-40B4-BE49-F238E27FC236}">
                  <a16:creationId xmlns:a16="http://schemas.microsoft.com/office/drawing/2014/main" id="{00000000-0008-0000-0000-00007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147</xdr:row>
          <xdr:rowOff>68580</xdr:rowOff>
        </xdr:from>
        <xdr:to>
          <xdr:col>8</xdr:col>
          <xdr:colOff>335280</xdr:colOff>
          <xdr:row>147</xdr:row>
          <xdr:rowOff>297180</xdr:rowOff>
        </xdr:to>
        <xdr:sp macro="" textlink="">
          <xdr:nvSpPr>
            <xdr:cNvPr id="176759" name="Check Box 631" hidden="1">
              <a:extLst>
                <a:ext uri="{63B3BB69-23CF-44E3-9099-C40C66FF867C}">
                  <a14:compatExt spid="_x0000_s176759"/>
                </a:ext>
                <a:ext uri="{FF2B5EF4-FFF2-40B4-BE49-F238E27FC236}">
                  <a16:creationId xmlns:a16="http://schemas.microsoft.com/office/drawing/2014/main" id="{00000000-0008-0000-0000-00007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184</xdr:row>
          <xdr:rowOff>38100</xdr:rowOff>
        </xdr:from>
        <xdr:to>
          <xdr:col>8</xdr:col>
          <xdr:colOff>335280</xdr:colOff>
          <xdr:row>184</xdr:row>
          <xdr:rowOff>259080</xdr:rowOff>
        </xdr:to>
        <xdr:sp macro="" textlink="">
          <xdr:nvSpPr>
            <xdr:cNvPr id="176760" name="Check Box 632" hidden="1">
              <a:extLst>
                <a:ext uri="{63B3BB69-23CF-44E3-9099-C40C66FF867C}">
                  <a14:compatExt spid="_x0000_s176760"/>
                </a:ext>
                <a:ext uri="{FF2B5EF4-FFF2-40B4-BE49-F238E27FC236}">
                  <a16:creationId xmlns:a16="http://schemas.microsoft.com/office/drawing/2014/main" id="{00000000-0008-0000-0000-00007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186</xdr:row>
          <xdr:rowOff>76200</xdr:rowOff>
        </xdr:from>
        <xdr:to>
          <xdr:col>8</xdr:col>
          <xdr:colOff>335280</xdr:colOff>
          <xdr:row>186</xdr:row>
          <xdr:rowOff>297180</xdr:rowOff>
        </xdr:to>
        <xdr:sp macro="" textlink="">
          <xdr:nvSpPr>
            <xdr:cNvPr id="176761" name="Check Box 633" hidden="1">
              <a:extLst>
                <a:ext uri="{63B3BB69-23CF-44E3-9099-C40C66FF867C}">
                  <a14:compatExt spid="_x0000_s176761"/>
                </a:ext>
                <a:ext uri="{FF2B5EF4-FFF2-40B4-BE49-F238E27FC236}">
                  <a16:creationId xmlns:a16="http://schemas.microsoft.com/office/drawing/2014/main" id="{00000000-0008-0000-0000-00007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185</xdr:row>
          <xdr:rowOff>68580</xdr:rowOff>
        </xdr:from>
        <xdr:to>
          <xdr:col>8</xdr:col>
          <xdr:colOff>335280</xdr:colOff>
          <xdr:row>185</xdr:row>
          <xdr:rowOff>297180</xdr:rowOff>
        </xdr:to>
        <xdr:sp macro="" textlink="">
          <xdr:nvSpPr>
            <xdr:cNvPr id="176762" name="Check Box 634" hidden="1">
              <a:extLst>
                <a:ext uri="{63B3BB69-23CF-44E3-9099-C40C66FF867C}">
                  <a14:compatExt spid="_x0000_s176762"/>
                </a:ext>
                <a:ext uri="{FF2B5EF4-FFF2-40B4-BE49-F238E27FC236}">
                  <a16:creationId xmlns:a16="http://schemas.microsoft.com/office/drawing/2014/main" id="{00000000-0008-0000-0000-00007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187</xdr:row>
          <xdr:rowOff>76200</xdr:rowOff>
        </xdr:from>
        <xdr:to>
          <xdr:col>8</xdr:col>
          <xdr:colOff>335280</xdr:colOff>
          <xdr:row>187</xdr:row>
          <xdr:rowOff>297180</xdr:rowOff>
        </xdr:to>
        <xdr:sp macro="" textlink="">
          <xdr:nvSpPr>
            <xdr:cNvPr id="176763" name="Check Box 635" hidden="1">
              <a:extLst>
                <a:ext uri="{63B3BB69-23CF-44E3-9099-C40C66FF867C}">
                  <a14:compatExt spid="_x0000_s176763"/>
                </a:ext>
                <a:ext uri="{FF2B5EF4-FFF2-40B4-BE49-F238E27FC236}">
                  <a16:creationId xmlns:a16="http://schemas.microsoft.com/office/drawing/2014/main" id="{00000000-0008-0000-0000-00007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189</xdr:row>
          <xdr:rowOff>76200</xdr:rowOff>
        </xdr:from>
        <xdr:to>
          <xdr:col>8</xdr:col>
          <xdr:colOff>350520</xdr:colOff>
          <xdr:row>189</xdr:row>
          <xdr:rowOff>297180</xdr:rowOff>
        </xdr:to>
        <xdr:sp macro="" textlink="">
          <xdr:nvSpPr>
            <xdr:cNvPr id="176764" name="Check Box 636" hidden="1">
              <a:extLst>
                <a:ext uri="{63B3BB69-23CF-44E3-9099-C40C66FF867C}">
                  <a14:compatExt spid="_x0000_s176764"/>
                </a:ext>
                <a:ext uri="{FF2B5EF4-FFF2-40B4-BE49-F238E27FC236}">
                  <a16:creationId xmlns:a16="http://schemas.microsoft.com/office/drawing/2014/main" id="{00000000-0008-0000-0000-00007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191</xdr:row>
          <xdr:rowOff>76200</xdr:rowOff>
        </xdr:from>
        <xdr:to>
          <xdr:col>8</xdr:col>
          <xdr:colOff>350520</xdr:colOff>
          <xdr:row>191</xdr:row>
          <xdr:rowOff>297180</xdr:rowOff>
        </xdr:to>
        <xdr:sp macro="" textlink="">
          <xdr:nvSpPr>
            <xdr:cNvPr id="176765" name="Check Box 637" hidden="1">
              <a:extLst>
                <a:ext uri="{63B3BB69-23CF-44E3-9099-C40C66FF867C}">
                  <a14:compatExt spid="_x0000_s176765"/>
                </a:ext>
                <a:ext uri="{FF2B5EF4-FFF2-40B4-BE49-F238E27FC236}">
                  <a16:creationId xmlns:a16="http://schemas.microsoft.com/office/drawing/2014/main" id="{00000000-0008-0000-0000-00007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190</xdr:row>
          <xdr:rowOff>76200</xdr:rowOff>
        </xdr:from>
        <xdr:to>
          <xdr:col>8</xdr:col>
          <xdr:colOff>350520</xdr:colOff>
          <xdr:row>190</xdr:row>
          <xdr:rowOff>297180</xdr:rowOff>
        </xdr:to>
        <xdr:sp macro="" textlink="">
          <xdr:nvSpPr>
            <xdr:cNvPr id="176766" name="Check Box 638" hidden="1">
              <a:extLst>
                <a:ext uri="{63B3BB69-23CF-44E3-9099-C40C66FF867C}">
                  <a14:compatExt spid="_x0000_s176766"/>
                </a:ext>
                <a:ext uri="{FF2B5EF4-FFF2-40B4-BE49-F238E27FC236}">
                  <a16:creationId xmlns:a16="http://schemas.microsoft.com/office/drawing/2014/main" id="{00000000-0008-0000-0000-00007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192</xdr:row>
          <xdr:rowOff>76200</xdr:rowOff>
        </xdr:from>
        <xdr:to>
          <xdr:col>8</xdr:col>
          <xdr:colOff>350520</xdr:colOff>
          <xdr:row>192</xdr:row>
          <xdr:rowOff>297180</xdr:rowOff>
        </xdr:to>
        <xdr:sp macro="" textlink="">
          <xdr:nvSpPr>
            <xdr:cNvPr id="176767" name="Check Box 639" hidden="1">
              <a:extLst>
                <a:ext uri="{63B3BB69-23CF-44E3-9099-C40C66FF867C}">
                  <a14:compatExt spid="_x0000_s176767"/>
                </a:ext>
                <a:ext uri="{FF2B5EF4-FFF2-40B4-BE49-F238E27FC236}">
                  <a16:creationId xmlns:a16="http://schemas.microsoft.com/office/drawing/2014/main" id="{00000000-0008-0000-0000-00007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193</xdr:row>
          <xdr:rowOff>68580</xdr:rowOff>
        </xdr:from>
        <xdr:to>
          <xdr:col>8</xdr:col>
          <xdr:colOff>350520</xdr:colOff>
          <xdr:row>193</xdr:row>
          <xdr:rowOff>297180</xdr:rowOff>
        </xdr:to>
        <xdr:sp macro="" textlink="">
          <xdr:nvSpPr>
            <xdr:cNvPr id="176768" name="Check Box 640" hidden="1">
              <a:extLst>
                <a:ext uri="{63B3BB69-23CF-44E3-9099-C40C66FF867C}">
                  <a14:compatExt spid="_x0000_s176768"/>
                </a:ext>
                <a:ext uri="{FF2B5EF4-FFF2-40B4-BE49-F238E27FC236}">
                  <a16:creationId xmlns:a16="http://schemas.microsoft.com/office/drawing/2014/main" id="{00000000-0008-0000-0000-00008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195</xdr:row>
          <xdr:rowOff>76200</xdr:rowOff>
        </xdr:from>
        <xdr:to>
          <xdr:col>8</xdr:col>
          <xdr:colOff>350520</xdr:colOff>
          <xdr:row>195</xdr:row>
          <xdr:rowOff>297180</xdr:rowOff>
        </xdr:to>
        <xdr:sp macro="" textlink="">
          <xdr:nvSpPr>
            <xdr:cNvPr id="176769" name="Check Box 641" hidden="1">
              <a:extLst>
                <a:ext uri="{63B3BB69-23CF-44E3-9099-C40C66FF867C}">
                  <a14:compatExt spid="_x0000_s176769"/>
                </a:ext>
                <a:ext uri="{FF2B5EF4-FFF2-40B4-BE49-F238E27FC236}">
                  <a16:creationId xmlns:a16="http://schemas.microsoft.com/office/drawing/2014/main" id="{00000000-0008-0000-0000-00008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197</xdr:row>
          <xdr:rowOff>76200</xdr:rowOff>
        </xdr:from>
        <xdr:to>
          <xdr:col>8</xdr:col>
          <xdr:colOff>350520</xdr:colOff>
          <xdr:row>197</xdr:row>
          <xdr:rowOff>297180</xdr:rowOff>
        </xdr:to>
        <xdr:sp macro="" textlink="">
          <xdr:nvSpPr>
            <xdr:cNvPr id="176770" name="Check Box 642" hidden="1">
              <a:extLst>
                <a:ext uri="{63B3BB69-23CF-44E3-9099-C40C66FF867C}">
                  <a14:compatExt spid="_x0000_s176770"/>
                </a:ext>
                <a:ext uri="{FF2B5EF4-FFF2-40B4-BE49-F238E27FC236}">
                  <a16:creationId xmlns:a16="http://schemas.microsoft.com/office/drawing/2014/main" id="{00000000-0008-0000-0000-00008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196</xdr:row>
          <xdr:rowOff>76200</xdr:rowOff>
        </xdr:from>
        <xdr:to>
          <xdr:col>8</xdr:col>
          <xdr:colOff>350520</xdr:colOff>
          <xdr:row>196</xdr:row>
          <xdr:rowOff>297180</xdr:rowOff>
        </xdr:to>
        <xdr:sp macro="" textlink="">
          <xdr:nvSpPr>
            <xdr:cNvPr id="176771" name="Check Box 643" hidden="1">
              <a:extLst>
                <a:ext uri="{63B3BB69-23CF-44E3-9099-C40C66FF867C}">
                  <a14:compatExt spid="_x0000_s176771"/>
                </a:ext>
                <a:ext uri="{FF2B5EF4-FFF2-40B4-BE49-F238E27FC236}">
                  <a16:creationId xmlns:a16="http://schemas.microsoft.com/office/drawing/2014/main" id="{00000000-0008-0000-0000-00008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198</xdr:row>
          <xdr:rowOff>76200</xdr:rowOff>
        </xdr:from>
        <xdr:to>
          <xdr:col>8</xdr:col>
          <xdr:colOff>350520</xdr:colOff>
          <xdr:row>198</xdr:row>
          <xdr:rowOff>297180</xdr:rowOff>
        </xdr:to>
        <xdr:sp macro="" textlink="">
          <xdr:nvSpPr>
            <xdr:cNvPr id="176772" name="Check Box 644" hidden="1">
              <a:extLst>
                <a:ext uri="{63B3BB69-23CF-44E3-9099-C40C66FF867C}">
                  <a14:compatExt spid="_x0000_s176772"/>
                </a:ext>
                <a:ext uri="{FF2B5EF4-FFF2-40B4-BE49-F238E27FC236}">
                  <a16:creationId xmlns:a16="http://schemas.microsoft.com/office/drawing/2014/main" id="{00000000-0008-0000-0000-00008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199</xdr:row>
          <xdr:rowOff>68580</xdr:rowOff>
        </xdr:from>
        <xdr:to>
          <xdr:col>8</xdr:col>
          <xdr:colOff>350520</xdr:colOff>
          <xdr:row>199</xdr:row>
          <xdr:rowOff>297180</xdr:rowOff>
        </xdr:to>
        <xdr:sp macro="" textlink="">
          <xdr:nvSpPr>
            <xdr:cNvPr id="176773" name="Check Box 645" hidden="1">
              <a:extLst>
                <a:ext uri="{63B3BB69-23CF-44E3-9099-C40C66FF867C}">
                  <a14:compatExt spid="_x0000_s176773"/>
                </a:ext>
                <a:ext uri="{FF2B5EF4-FFF2-40B4-BE49-F238E27FC236}">
                  <a16:creationId xmlns:a16="http://schemas.microsoft.com/office/drawing/2014/main" id="{00000000-0008-0000-0000-00008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214</xdr:row>
          <xdr:rowOff>76200</xdr:rowOff>
        </xdr:from>
        <xdr:to>
          <xdr:col>8</xdr:col>
          <xdr:colOff>350520</xdr:colOff>
          <xdr:row>214</xdr:row>
          <xdr:rowOff>297180</xdr:rowOff>
        </xdr:to>
        <xdr:sp macro="" textlink="">
          <xdr:nvSpPr>
            <xdr:cNvPr id="176774" name="Check Box 646" hidden="1">
              <a:extLst>
                <a:ext uri="{63B3BB69-23CF-44E3-9099-C40C66FF867C}">
                  <a14:compatExt spid="_x0000_s176774"/>
                </a:ext>
                <a:ext uri="{FF2B5EF4-FFF2-40B4-BE49-F238E27FC236}">
                  <a16:creationId xmlns:a16="http://schemas.microsoft.com/office/drawing/2014/main" id="{00000000-0008-0000-0000-00008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216</xdr:row>
          <xdr:rowOff>76200</xdr:rowOff>
        </xdr:from>
        <xdr:to>
          <xdr:col>8</xdr:col>
          <xdr:colOff>350520</xdr:colOff>
          <xdr:row>216</xdr:row>
          <xdr:rowOff>297180</xdr:rowOff>
        </xdr:to>
        <xdr:sp macro="" textlink="">
          <xdr:nvSpPr>
            <xdr:cNvPr id="176775" name="Check Box 647" hidden="1">
              <a:extLst>
                <a:ext uri="{63B3BB69-23CF-44E3-9099-C40C66FF867C}">
                  <a14:compatExt spid="_x0000_s176775"/>
                </a:ext>
                <a:ext uri="{FF2B5EF4-FFF2-40B4-BE49-F238E27FC236}">
                  <a16:creationId xmlns:a16="http://schemas.microsoft.com/office/drawing/2014/main" id="{00000000-0008-0000-0000-00008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215</xdr:row>
          <xdr:rowOff>76200</xdr:rowOff>
        </xdr:from>
        <xdr:to>
          <xdr:col>8</xdr:col>
          <xdr:colOff>350520</xdr:colOff>
          <xdr:row>215</xdr:row>
          <xdr:rowOff>297180</xdr:rowOff>
        </xdr:to>
        <xdr:sp macro="" textlink="">
          <xdr:nvSpPr>
            <xdr:cNvPr id="176776" name="Check Box 648" hidden="1">
              <a:extLst>
                <a:ext uri="{63B3BB69-23CF-44E3-9099-C40C66FF867C}">
                  <a14:compatExt spid="_x0000_s176776"/>
                </a:ext>
                <a:ext uri="{FF2B5EF4-FFF2-40B4-BE49-F238E27FC236}">
                  <a16:creationId xmlns:a16="http://schemas.microsoft.com/office/drawing/2014/main" id="{00000000-0008-0000-0000-00008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217</xdr:row>
          <xdr:rowOff>76200</xdr:rowOff>
        </xdr:from>
        <xdr:to>
          <xdr:col>8</xdr:col>
          <xdr:colOff>350520</xdr:colOff>
          <xdr:row>217</xdr:row>
          <xdr:rowOff>297180</xdr:rowOff>
        </xdr:to>
        <xdr:sp macro="" textlink="">
          <xdr:nvSpPr>
            <xdr:cNvPr id="176777" name="Check Box 649" hidden="1">
              <a:extLst>
                <a:ext uri="{63B3BB69-23CF-44E3-9099-C40C66FF867C}">
                  <a14:compatExt spid="_x0000_s176777"/>
                </a:ext>
                <a:ext uri="{FF2B5EF4-FFF2-40B4-BE49-F238E27FC236}">
                  <a16:creationId xmlns:a16="http://schemas.microsoft.com/office/drawing/2014/main" id="{00000000-0008-0000-0000-00008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218</xdr:row>
          <xdr:rowOff>68580</xdr:rowOff>
        </xdr:from>
        <xdr:to>
          <xdr:col>8</xdr:col>
          <xdr:colOff>350520</xdr:colOff>
          <xdr:row>218</xdr:row>
          <xdr:rowOff>297180</xdr:rowOff>
        </xdr:to>
        <xdr:sp macro="" textlink="">
          <xdr:nvSpPr>
            <xdr:cNvPr id="176778" name="Check Box 650" hidden="1">
              <a:extLst>
                <a:ext uri="{63B3BB69-23CF-44E3-9099-C40C66FF867C}">
                  <a14:compatExt spid="_x0000_s176778"/>
                </a:ext>
                <a:ext uri="{FF2B5EF4-FFF2-40B4-BE49-F238E27FC236}">
                  <a16:creationId xmlns:a16="http://schemas.microsoft.com/office/drawing/2014/main" id="{00000000-0008-0000-0000-00008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220</xdr:row>
          <xdr:rowOff>68580</xdr:rowOff>
        </xdr:from>
        <xdr:to>
          <xdr:col>8</xdr:col>
          <xdr:colOff>350520</xdr:colOff>
          <xdr:row>220</xdr:row>
          <xdr:rowOff>297180</xdr:rowOff>
        </xdr:to>
        <xdr:sp macro="" textlink="">
          <xdr:nvSpPr>
            <xdr:cNvPr id="176779" name="Check Box 651" hidden="1">
              <a:extLst>
                <a:ext uri="{63B3BB69-23CF-44E3-9099-C40C66FF867C}">
                  <a14:compatExt spid="_x0000_s176779"/>
                </a:ext>
                <a:ext uri="{FF2B5EF4-FFF2-40B4-BE49-F238E27FC236}">
                  <a16:creationId xmlns:a16="http://schemas.microsoft.com/office/drawing/2014/main" id="{00000000-0008-0000-0000-00008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219</xdr:row>
          <xdr:rowOff>68580</xdr:rowOff>
        </xdr:from>
        <xdr:to>
          <xdr:col>8</xdr:col>
          <xdr:colOff>350520</xdr:colOff>
          <xdr:row>219</xdr:row>
          <xdr:rowOff>297180</xdr:rowOff>
        </xdr:to>
        <xdr:sp macro="" textlink="">
          <xdr:nvSpPr>
            <xdr:cNvPr id="176780" name="Check Box 652" hidden="1">
              <a:extLst>
                <a:ext uri="{63B3BB69-23CF-44E3-9099-C40C66FF867C}">
                  <a14:compatExt spid="_x0000_s176780"/>
                </a:ext>
                <a:ext uri="{FF2B5EF4-FFF2-40B4-BE49-F238E27FC236}">
                  <a16:creationId xmlns:a16="http://schemas.microsoft.com/office/drawing/2014/main" id="{00000000-0008-0000-0000-00008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221</xdr:row>
          <xdr:rowOff>68580</xdr:rowOff>
        </xdr:from>
        <xdr:to>
          <xdr:col>8</xdr:col>
          <xdr:colOff>350520</xdr:colOff>
          <xdr:row>221</xdr:row>
          <xdr:rowOff>297180</xdr:rowOff>
        </xdr:to>
        <xdr:sp macro="" textlink="">
          <xdr:nvSpPr>
            <xdr:cNvPr id="176781" name="Check Box 653" hidden="1">
              <a:extLst>
                <a:ext uri="{63B3BB69-23CF-44E3-9099-C40C66FF867C}">
                  <a14:compatExt spid="_x0000_s176781"/>
                </a:ext>
                <a:ext uri="{FF2B5EF4-FFF2-40B4-BE49-F238E27FC236}">
                  <a16:creationId xmlns:a16="http://schemas.microsoft.com/office/drawing/2014/main" id="{00000000-0008-0000-0000-00008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202</xdr:row>
          <xdr:rowOff>106680</xdr:rowOff>
        </xdr:from>
        <xdr:to>
          <xdr:col>8</xdr:col>
          <xdr:colOff>350520</xdr:colOff>
          <xdr:row>202</xdr:row>
          <xdr:rowOff>312420</xdr:rowOff>
        </xdr:to>
        <xdr:sp macro="" textlink="">
          <xdr:nvSpPr>
            <xdr:cNvPr id="176782" name="Check Box 654" hidden="1">
              <a:extLst>
                <a:ext uri="{63B3BB69-23CF-44E3-9099-C40C66FF867C}">
                  <a14:compatExt spid="_x0000_s176782"/>
                </a:ext>
                <a:ext uri="{FF2B5EF4-FFF2-40B4-BE49-F238E27FC236}">
                  <a16:creationId xmlns:a16="http://schemas.microsoft.com/office/drawing/2014/main" id="{00000000-0008-0000-0000-00008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203</xdr:row>
          <xdr:rowOff>106680</xdr:rowOff>
        </xdr:from>
        <xdr:to>
          <xdr:col>8</xdr:col>
          <xdr:colOff>350520</xdr:colOff>
          <xdr:row>203</xdr:row>
          <xdr:rowOff>312420</xdr:rowOff>
        </xdr:to>
        <xdr:sp macro="" textlink="">
          <xdr:nvSpPr>
            <xdr:cNvPr id="176783" name="Check Box 655" hidden="1">
              <a:extLst>
                <a:ext uri="{63B3BB69-23CF-44E3-9099-C40C66FF867C}">
                  <a14:compatExt spid="_x0000_s176783"/>
                </a:ext>
                <a:ext uri="{FF2B5EF4-FFF2-40B4-BE49-F238E27FC236}">
                  <a16:creationId xmlns:a16="http://schemas.microsoft.com/office/drawing/2014/main" id="{00000000-0008-0000-0000-00008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206</xdr:row>
          <xdr:rowOff>76200</xdr:rowOff>
        </xdr:from>
        <xdr:to>
          <xdr:col>8</xdr:col>
          <xdr:colOff>350520</xdr:colOff>
          <xdr:row>206</xdr:row>
          <xdr:rowOff>297180</xdr:rowOff>
        </xdr:to>
        <xdr:sp macro="" textlink="">
          <xdr:nvSpPr>
            <xdr:cNvPr id="176784" name="Check Box 656" hidden="1">
              <a:extLst>
                <a:ext uri="{63B3BB69-23CF-44E3-9099-C40C66FF867C}">
                  <a14:compatExt spid="_x0000_s176784"/>
                </a:ext>
                <a:ext uri="{FF2B5EF4-FFF2-40B4-BE49-F238E27FC236}">
                  <a16:creationId xmlns:a16="http://schemas.microsoft.com/office/drawing/2014/main" id="{00000000-0008-0000-0000-00009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205</xdr:row>
          <xdr:rowOff>68580</xdr:rowOff>
        </xdr:from>
        <xdr:to>
          <xdr:col>8</xdr:col>
          <xdr:colOff>350520</xdr:colOff>
          <xdr:row>205</xdr:row>
          <xdr:rowOff>297180</xdr:rowOff>
        </xdr:to>
        <xdr:sp macro="" textlink="">
          <xdr:nvSpPr>
            <xdr:cNvPr id="176785" name="Check Box 657" hidden="1">
              <a:extLst>
                <a:ext uri="{63B3BB69-23CF-44E3-9099-C40C66FF867C}">
                  <a14:compatExt spid="_x0000_s176785"/>
                </a:ext>
                <a:ext uri="{FF2B5EF4-FFF2-40B4-BE49-F238E27FC236}">
                  <a16:creationId xmlns:a16="http://schemas.microsoft.com/office/drawing/2014/main" id="{00000000-0008-0000-0000-00009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207</xdr:row>
          <xdr:rowOff>76200</xdr:rowOff>
        </xdr:from>
        <xdr:to>
          <xdr:col>8</xdr:col>
          <xdr:colOff>350520</xdr:colOff>
          <xdr:row>207</xdr:row>
          <xdr:rowOff>297180</xdr:rowOff>
        </xdr:to>
        <xdr:sp macro="" textlink="">
          <xdr:nvSpPr>
            <xdr:cNvPr id="176786" name="Check Box 658" hidden="1">
              <a:extLst>
                <a:ext uri="{63B3BB69-23CF-44E3-9099-C40C66FF867C}">
                  <a14:compatExt spid="_x0000_s176786"/>
                </a:ext>
                <a:ext uri="{FF2B5EF4-FFF2-40B4-BE49-F238E27FC236}">
                  <a16:creationId xmlns:a16="http://schemas.microsoft.com/office/drawing/2014/main" id="{00000000-0008-0000-0000-00009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210</xdr:row>
          <xdr:rowOff>68580</xdr:rowOff>
        </xdr:from>
        <xdr:to>
          <xdr:col>8</xdr:col>
          <xdr:colOff>350520</xdr:colOff>
          <xdr:row>210</xdr:row>
          <xdr:rowOff>274320</xdr:rowOff>
        </xdr:to>
        <xdr:sp macro="" textlink="">
          <xdr:nvSpPr>
            <xdr:cNvPr id="176787" name="Check Box 659" hidden="1">
              <a:extLst>
                <a:ext uri="{63B3BB69-23CF-44E3-9099-C40C66FF867C}">
                  <a14:compatExt spid="_x0000_s176787"/>
                </a:ext>
                <a:ext uri="{FF2B5EF4-FFF2-40B4-BE49-F238E27FC236}">
                  <a16:creationId xmlns:a16="http://schemas.microsoft.com/office/drawing/2014/main" id="{00000000-0008-0000-0000-00009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209</xdr:row>
          <xdr:rowOff>45720</xdr:rowOff>
        </xdr:from>
        <xdr:to>
          <xdr:col>8</xdr:col>
          <xdr:colOff>350520</xdr:colOff>
          <xdr:row>209</xdr:row>
          <xdr:rowOff>274320</xdr:rowOff>
        </xdr:to>
        <xdr:sp macro="" textlink="">
          <xdr:nvSpPr>
            <xdr:cNvPr id="176788" name="Check Box 660" hidden="1">
              <a:extLst>
                <a:ext uri="{63B3BB69-23CF-44E3-9099-C40C66FF867C}">
                  <a14:compatExt spid="_x0000_s176788"/>
                </a:ext>
                <a:ext uri="{FF2B5EF4-FFF2-40B4-BE49-F238E27FC236}">
                  <a16:creationId xmlns:a16="http://schemas.microsoft.com/office/drawing/2014/main" id="{00000000-0008-0000-0000-00009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211</xdr:row>
          <xdr:rowOff>68580</xdr:rowOff>
        </xdr:from>
        <xdr:to>
          <xdr:col>8</xdr:col>
          <xdr:colOff>350520</xdr:colOff>
          <xdr:row>211</xdr:row>
          <xdr:rowOff>274320</xdr:rowOff>
        </xdr:to>
        <xdr:sp macro="" textlink="">
          <xdr:nvSpPr>
            <xdr:cNvPr id="176789" name="Check Box 661" hidden="1">
              <a:extLst>
                <a:ext uri="{63B3BB69-23CF-44E3-9099-C40C66FF867C}">
                  <a14:compatExt spid="_x0000_s176789"/>
                </a:ext>
                <a:ext uri="{FF2B5EF4-FFF2-40B4-BE49-F238E27FC236}">
                  <a16:creationId xmlns:a16="http://schemas.microsoft.com/office/drawing/2014/main" id="{00000000-0008-0000-0000-00009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212</xdr:row>
          <xdr:rowOff>83820</xdr:rowOff>
        </xdr:from>
        <xdr:to>
          <xdr:col>8</xdr:col>
          <xdr:colOff>350520</xdr:colOff>
          <xdr:row>212</xdr:row>
          <xdr:rowOff>304800</xdr:rowOff>
        </xdr:to>
        <xdr:sp macro="" textlink="">
          <xdr:nvSpPr>
            <xdr:cNvPr id="176790" name="Check Box 662" hidden="1">
              <a:extLst>
                <a:ext uri="{63B3BB69-23CF-44E3-9099-C40C66FF867C}">
                  <a14:compatExt spid="_x0000_s176790"/>
                </a:ext>
                <a:ext uri="{FF2B5EF4-FFF2-40B4-BE49-F238E27FC236}">
                  <a16:creationId xmlns:a16="http://schemas.microsoft.com/office/drawing/2014/main" id="{00000000-0008-0000-0000-00009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223</xdr:row>
          <xdr:rowOff>83820</xdr:rowOff>
        </xdr:from>
        <xdr:to>
          <xdr:col>8</xdr:col>
          <xdr:colOff>350520</xdr:colOff>
          <xdr:row>223</xdr:row>
          <xdr:rowOff>304800</xdr:rowOff>
        </xdr:to>
        <xdr:sp macro="" textlink="">
          <xdr:nvSpPr>
            <xdr:cNvPr id="176791" name="Check Box 663" hidden="1">
              <a:extLst>
                <a:ext uri="{63B3BB69-23CF-44E3-9099-C40C66FF867C}">
                  <a14:compatExt spid="_x0000_s176791"/>
                </a:ext>
                <a:ext uri="{FF2B5EF4-FFF2-40B4-BE49-F238E27FC236}">
                  <a16:creationId xmlns:a16="http://schemas.microsoft.com/office/drawing/2014/main" id="{00000000-0008-0000-0000-000097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225</xdr:row>
          <xdr:rowOff>83820</xdr:rowOff>
        </xdr:from>
        <xdr:to>
          <xdr:col>8</xdr:col>
          <xdr:colOff>350520</xdr:colOff>
          <xdr:row>225</xdr:row>
          <xdr:rowOff>304800</xdr:rowOff>
        </xdr:to>
        <xdr:sp macro="" textlink="">
          <xdr:nvSpPr>
            <xdr:cNvPr id="176792" name="Check Box 664" hidden="1">
              <a:extLst>
                <a:ext uri="{63B3BB69-23CF-44E3-9099-C40C66FF867C}">
                  <a14:compatExt spid="_x0000_s176792"/>
                </a:ext>
                <a:ext uri="{FF2B5EF4-FFF2-40B4-BE49-F238E27FC236}">
                  <a16:creationId xmlns:a16="http://schemas.microsoft.com/office/drawing/2014/main" id="{00000000-0008-0000-0000-000098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224</xdr:row>
          <xdr:rowOff>83820</xdr:rowOff>
        </xdr:from>
        <xdr:to>
          <xdr:col>8</xdr:col>
          <xdr:colOff>350520</xdr:colOff>
          <xdr:row>224</xdr:row>
          <xdr:rowOff>304800</xdr:rowOff>
        </xdr:to>
        <xdr:sp macro="" textlink="">
          <xdr:nvSpPr>
            <xdr:cNvPr id="176793" name="Check Box 665" hidden="1">
              <a:extLst>
                <a:ext uri="{63B3BB69-23CF-44E3-9099-C40C66FF867C}">
                  <a14:compatExt spid="_x0000_s176793"/>
                </a:ext>
                <a:ext uri="{FF2B5EF4-FFF2-40B4-BE49-F238E27FC236}">
                  <a16:creationId xmlns:a16="http://schemas.microsoft.com/office/drawing/2014/main" id="{00000000-0008-0000-0000-00009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226</xdr:row>
          <xdr:rowOff>83820</xdr:rowOff>
        </xdr:from>
        <xdr:to>
          <xdr:col>8</xdr:col>
          <xdr:colOff>350520</xdr:colOff>
          <xdr:row>226</xdr:row>
          <xdr:rowOff>297180</xdr:rowOff>
        </xdr:to>
        <xdr:sp macro="" textlink="">
          <xdr:nvSpPr>
            <xdr:cNvPr id="176794" name="Check Box 666" hidden="1">
              <a:extLst>
                <a:ext uri="{63B3BB69-23CF-44E3-9099-C40C66FF867C}">
                  <a14:compatExt spid="_x0000_s176794"/>
                </a:ext>
                <a:ext uri="{FF2B5EF4-FFF2-40B4-BE49-F238E27FC236}">
                  <a16:creationId xmlns:a16="http://schemas.microsoft.com/office/drawing/2014/main" id="{00000000-0008-0000-0000-00009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227</xdr:row>
          <xdr:rowOff>83820</xdr:rowOff>
        </xdr:from>
        <xdr:to>
          <xdr:col>8</xdr:col>
          <xdr:colOff>350520</xdr:colOff>
          <xdr:row>227</xdr:row>
          <xdr:rowOff>297180</xdr:rowOff>
        </xdr:to>
        <xdr:sp macro="" textlink="">
          <xdr:nvSpPr>
            <xdr:cNvPr id="176795" name="Check Box 667" hidden="1">
              <a:extLst>
                <a:ext uri="{63B3BB69-23CF-44E3-9099-C40C66FF867C}">
                  <a14:compatExt spid="_x0000_s176795"/>
                </a:ext>
                <a:ext uri="{FF2B5EF4-FFF2-40B4-BE49-F238E27FC236}">
                  <a16:creationId xmlns:a16="http://schemas.microsoft.com/office/drawing/2014/main" id="{00000000-0008-0000-0000-00009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229</xdr:row>
          <xdr:rowOff>76200</xdr:rowOff>
        </xdr:from>
        <xdr:to>
          <xdr:col>8</xdr:col>
          <xdr:colOff>350520</xdr:colOff>
          <xdr:row>229</xdr:row>
          <xdr:rowOff>297180</xdr:rowOff>
        </xdr:to>
        <xdr:sp macro="" textlink="">
          <xdr:nvSpPr>
            <xdr:cNvPr id="176796" name="Check Box 668" hidden="1">
              <a:extLst>
                <a:ext uri="{63B3BB69-23CF-44E3-9099-C40C66FF867C}">
                  <a14:compatExt spid="_x0000_s176796"/>
                </a:ext>
                <a:ext uri="{FF2B5EF4-FFF2-40B4-BE49-F238E27FC236}">
                  <a16:creationId xmlns:a16="http://schemas.microsoft.com/office/drawing/2014/main" id="{00000000-0008-0000-0000-00009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228</xdr:row>
          <xdr:rowOff>76200</xdr:rowOff>
        </xdr:from>
        <xdr:to>
          <xdr:col>8</xdr:col>
          <xdr:colOff>350520</xdr:colOff>
          <xdr:row>228</xdr:row>
          <xdr:rowOff>297180</xdr:rowOff>
        </xdr:to>
        <xdr:sp macro="" textlink="">
          <xdr:nvSpPr>
            <xdr:cNvPr id="176797" name="Check Box 669" hidden="1">
              <a:extLst>
                <a:ext uri="{63B3BB69-23CF-44E3-9099-C40C66FF867C}">
                  <a14:compatExt spid="_x0000_s176797"/>
                </a:ext>
                <a:ext uri="{FF2B5EF4-FFF2-40B4-BE49-F238E27FC236}">
                  <a16:creationId xmlns:a16="http://schemas.microsoft.com/office/drawing/2014/main" id="{00000000-0008-0000-0000-00009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244</xdr:row>
          <xdr:rowOff>76200</xdr:rowOff>
        </xdr:from>
        <xdr:to>
          <xdr:col>8</xdr:col>
          <xdr:colOff>350520</xdr:colOff>
          <xdr:row>244</xdr:row>
          <xdr:rowOff>297180</xdr:rowOff>
        </xdr:to>
        <xdr:sp macro="" textlink="">
          <xdr:nvSpPr>
            <xdr:cNvPr id="176798" name="Check Box 670" hidden="1">
              <a:extLst>
                <a:ext uri="{63B3BB69-23CF-44E3-9099-C40C66FF867C}">
                  <a14:compatExt spid="_x0000_s176798"/>
                </a:ext>
                <a:ext uri="{FF2B5EF4-FFF2-40B4-BE49-F238E27FC236}">
                  <a16:creationId xmlns:a16="http://schemas.microsoft.com/office/drawing/2014/main" id="{00000000-0008-0000-0000-00009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246</xdr:row>
          <xdr:rowOff>68580</xdr:rowOff>
        </xdr:from>
        <xdr:to>
          <xdr:col>8</xdr:col>
          <xdr:colOff>350520</xdr:colOff>
          <xdr:row>246</xdr:row>
          <xdr:rowOff>274320</xdr:rowOff>
        </xdr:to>
        <xdr:sp macro="" textlink="">
          <xdr:nvSpPr>
            <xdr:cNvPr id="176799" name="Check Box 671" hidden="1">
              <a:extLst>
                <a:ext uri="{63B3BB69-23CF-44E3-9099-C40C66FF867C}">
                  <a14:compatExt spid="_x0000_s176799"/>
                </a:ext>
                <a:ext uri="{FF2B5EF4-FFF2-40B4-BE49-F238E27FC236}">
                  <a16:creationId xmlns:a16="http://schemas.microsoft.com/office/drawing/2014/main" id="{00000000-0008-0000-0000-00009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245</xdr:row>
          <xdr:rowOff>68580</xdr:rowOff>
        </xdr:from>
        <xdr:to>
          <xdr:col>8</xdr:col>
          <xdr:colOff>350520</xdr:colOff>
          <xdr:row>245</xdr:row>
          <xdr:rowOff>297180</xdr:rowOff>
        </xdr:to>
        <xdr:sp macro="" textlink="">
          <xdr:nvSpPr>
            <xdr:cNvPr id="176800" name="Check Box 672" hidden="1">
              <a:extLst>
                <a:ext uri="{63B3BB69-23CF-44E3-9099-C40C66FF867C}">
                  <a14:compatExt spid="_x0000_s176800"/>
                </a:ext>
                <a:ext uri="{FF2B5EF4-FFF2-40B4-BE49-F238E27FC236}">
                  <a16:creationId xmlns:a16="http://schemas.microsoft.com/office/drawing/2014/main" id="{00000000-0008-0000-0000-0000A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247</xdr:row>
          <xdr:rowOff>68580</xdr:rowOff>
        </xdr:from>
        <xdr:to>
          <xdr:col>8</xdr:col>
          <xdr:colOff>350520</xdr:colOff>
          <xdr:row>247</xdr:row>
          <xdr:rowOff>274320</xdr:rowOff>
        </xdr:to>
        <xdr:sp macro="" textlink="">
          <xdr:nvSpPr>
            <xdr:cNvPr id="176801" name="Check Box 673" hidden="1">
              <a:extLst>
                <a:ext uri="{63B3BB69-23CF-44E3-9099-C40C66FF867C}">
                  <a14:compatExt spid="_x0000_s176801"/>
                </a:ext>
                <a:ext uri="{FF2B5EF4-FFF2-40B4-BE49-F238E27FC236}">
                  <a16:creationId xmlns:a16="http://schemas.microsoft.com/office/drawing/2014/main" id="{00000000-0008-0000-0000-0000A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248</xdr:row>
          <xdr:rowOff>68580</xdr:rowOff>
        </xdr:from>
        <xdr:to>
          <xdr:col>8</xdr:col>
          <xdr:colOff>350520</xdr:colOff>
          <xdr:row>248</xdr:row>
          <xdr:rowOff>274320</xdr:rowOff>
        </xdr:to>
        <xdr:sp macro="" textlink="">
          <xdr:nvSpPr>
            <xdr:cNvPr id="176802" name="Check Box 674" hidden="1">
              <a:extLst>
                <a:ext uri="{63B3BB69-23CF-44E3-9099-C40C66FF867C}">
                  <a14:compatExt spid="_x0000_s176802"/>
                </a:ext>
                <a:ext uri="{FF2B5EF4-FFF2-40B4-BE49-F238E27FC236}">
                  <a16:creationId xmlns:a16="http://schemas.microsoft.com/office/drawing/2014/main" id="{00000000-0008-0000-0000-0000A2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251</xdr:row>
          <xdr:rowOff>45720</xdr:rowOff>
        </xdr:from>
        <xdr:to>
          <xdr:col>8</xdr:col>
          <xdr:colOff>350520</xdr:colOff>
          <xdr:row>251</xdr:row>
          <xdr:rowOff>266700</xdr:rowOff>
        </xdr:to>
        <xdr:sp macro="" textlink="">
          <xdr:nvSpPr>
            <xdr:cNvPr id="176803" name="Check Box 675" hidden="1">
              <a:extLst>
                <a:ext uri="{63B3BB69-23CF-44E3-9099-C40C66FF867C}">
                  <a14:compatExt spid="_x0000_s176803"/>
                </a:ext>
                <a:ext uri="{FF2B5EF4-FFF2-40B4-BE49-F238E27FC236}">
                  <a16:creationId xmlns:a16="http://schemas.microsoft.com/office/drawing/2014/main" id="{00000000-0008-0000-0000-0000A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250</xdr:row>
          <xdr:rowOff>45720</xdr:rowOff>
        </xdr:from>
        <xdr:to>
          <xdr:col>8</xdr:col>
          <xdr:colOff>350520</xdr:colOff>
          <xdr:row>250</xdr:row>
          <xdr:rowOff>274320</xdr:rowOff>
        </xdr:to>
        <xdr:sp macro="" textlink="">
          <xdr:nvSpPr>
            <xdr:cNvPr id="176804" name="Check Box 676" hidden="1">
              <a:extLst>
                <a:ext uri="{63B3BB69-23CF-44E3-9099-C40C66FF867C}">
                  <a14:compatExt spid="_x0000_s176804"/>
                </a:ext>
                <a:ext uri="{FF2B5EF4-FFF2-40B4-BE49-F238E27FC236}">
                  <a16:creationId xmlns:a16="http://schemas.microsoft.com/office/drawing/2014/main" id="{00000000-0008-0000-0000-0000A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253</xdr:row>
          <xdr:rowOff>83820</xdr:rowOff>
        </xdr:from>
        <xdr:to>
          <xdr:col>8</xdr:col>
          <xdr:colOff>350520</xdr:colOff>
          <xdr:row>253</xdr:row>
          <xdr:rowOff>304800</xdr:rowOff>
        </xdr:to>
        <xdr:sp macro="" textlink="">
          <xdr:nvSpPr>
            <xdr:cNvPr id="176805" name="Check Box 677" hidden="1">
              <a:extLst>
                <a:ext uri="{63B3BB69-23CF-44E3-9099-C40C66FF867C}">
                  <a14:compatExt spid="_x0000_s176805"/>
                </a:ext>
                <a:ext uri="{FF2B5EF4-FFF2-40B4-BE49-F238E27FC236}">
                  <a16:creationId xmlns:a16="http://schemas.microsoft.com/office/drawing/2014/main" id="{00000000-0008-0000-0000-0000A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255</xdr:row>
          <xdr:rowOff>76200</xdr:rowOff>
        </xdr:from>
        <xdr:to>
          <xdr:col>8</xdr:col>
          <xdr:colOff>350520</xdr:colOff>
          <xdr:row>255</xdr:row>
          <xdr:rowOff>297180</xdr:rowOff>
        </xdr:to>
        <xdr:sp macro="" textlink="">
          <xdr:nvSpPr>
            <xdr:cNvPr id="176806" name="Check Box 678" hidden="1">
              <a:extLst>
                <a:ext uri="{63B3BB69-23CF-44E3-9099-C40C66FF867C}">
                  <a14:compatExt spid="_x0000_s176806"/>
                </a:ext>
                <a:ext uri="{FF2B5EF4-FFF2-40B4-BE49-F238E27FC236}">
                  <a16:creationId xmlns:a16="http://schemas.microsoft.com/office/drawing/2014/main" id="{00000000-0008-0000-0000-0000A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256</xdr:row>
          <xdr:rowOff>68580</xdr:rowOff>
        </xdr:from>
        <xdr:to>
          <xdr:col>8</xdr:col>
          <xdr:colOff>350520</xdr:colOff>
          <xdr:row>256</xdr:row>
          <xdr:rowOff>274320</xdr:rowOff>
        </xdr:to>
        <xdr:sp macro="" textlink="">
          <xdr:nvSpPr>
            <xdr:cNvPr id="176809" name="Check Box 681" hidden="1">
              <a:extLst>
                <a:ext uri="{63B3BB69-23CF-44E3-9099-C40C66FF867C}">
                  <a14:compatExt spid="_x0000_s176809"/>
                </a:ext>
                <a:ext uri="{FF2B5EF4-FFF2-40B4-BE49-F238E27FC236}">
                  <a16:creationId xmlns:a16="http://schemas.microsoft.com/office/drawing/2014/main" id="{00000000-0008-0000-0000-0000A9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258</xdr:row>
          <xdr:rowOff>68580</xdr:rowOff>
        </xdr:from>
        <xdr:to>
          <xdr:col>8</xdr:col>
          <xdr:colOff>350520</xdr:colOff>
          <xdr:row>258</xdr:row>
          <xdr:rowOff>274320</xdr:rowOff>
        </xdr:to>
        <xdr:sp macro="" textlink="">
          <xdr:nvSpPr>
            <xdr:cNvPr id="176810" name="Check Box 682" hidden="1">
              <a:extLst>
                <a:ext uri="{63B3BB69-23CF-44E3-9099-C40C66FF867C}">
                  <a14:compatExt spid="_x0000_s176810"/>
                </a:ext>
                <a:ext uri="{FF2B5EF4-FFF2-40B4-BE49-F238E27FC236}">
                  <a16:creationId xmlns:a16="http://schemas.microsoft.com/office/drawing/2014/main" id="{00000000-0008-0000-0000-0000AA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257</xdr:row>
          <xdr:rowOff>68580</xdr:rowOff>
        </xdr:from>
        <xdr:to>
          <xdr:col>8</xdr:col>
          <xdr:colOff>350520</xdr:colOff>
          <xdr:row>257</xdr:row>
          <xdr:rowOff>274320</xdr:rowOff>
        </xdr:to>
        <xdr:sp macro="" textlink="">
          <xdr:nvSpPr>
            <xdr:cNvPr id="176811" name="Check Box 683" hidden="1">
              <a:extLst>
                <a:ext uri="{63B3BB69-23CF-44E3-9099-C40C66FF867C}">
                  <a14:compatExt spid="_x0000_s176811"/>
                </a:ext>
                <a:ext uri="{FF2B5EF4-FFF2-40B4-BE49-F238E27FC236}">
                  <a16:creationId xmlns:a16="http://schemas.microsoft.com/office/drawing/2014/main" id="{00000000-0008-0000-0000-0000AB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265</xdr:row>
          <xdr:rowOff>76200</xdr:rowOff>
        </xdr:from>
        <xdr:to>
          <xdr:col>8</xdr:col>
          <xdr:colOff>350520</xdr:colOff>
          <xdr:row>265</xdr:row>
          <xdr:rowOff>297180</xdr:rowOff>
        </xdr:to>
        <xdr:sp macro="" textlink="">
          <xdr:nvSpPr>
            <xdr:cNvPr id="176812" name="Check Box 684" hidden="1">
              <a:extLst>
                <a:ext uri="{63B3BB69-23CF-44E3-9099-C40C66FF867C}">
                  <a14:compatExt spid="_x0000_s176812"/>
                </a:ext>
                <a:ext uri="{FF2B5EF4-FFF2-40B4-BE49-F238E27FC236}">
                  <a16:creationId xmlns:a16="http://schemas.microsoft.com/office/drawing/2014/main" id="{00000000-0008-0000-0000-0000AC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268</xdr:row>
          <xdr:rowOff>76200</xdr:rowOff>
        </xdr:from>
        <xdr:to>
          <xdr:col>8</xdr:col>
          <xdr:colOff>350520</xdr:colOff>
          <xdr:row>268</xdr:row>
          <xdr:rowOff>297180</xdr:rowOff>
        </xdr:to>
        <xdr:sp macro="" textlink="">
          <xdr:nvSpPr>
            <xdr:cNvPr id="176813" name="Check Box 685" hidden="1">
              <a:extLst>
                <a:ext uri="{63B3BB69-23CF-44E3-9099-C40C66FF867C}">
                  <a14:compatExt spid="_x0000_s176813"/>
                </a:ext>
                <a:ext uri="{FF2B5EF4-FFF2-40B4-BE49-F238E27FC236}">
                  <a16:creationId xmlns:a16="http://schemas.microsoft.com/office/drawing/2014/main" id="{00000000-0008-0000-0000-0000AD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266</xdr:row>
          <xdr:rowOff>76200</xdr:rowOff>
        </xdr:from>
        <xdr:to>
          <xdr:col>8</xdr:col>
          <xdr:colOff>350520</xdr:colOff>
          <xdr:row>266</xdr:row>
          <xdr:rowOff>297180</xdr:rowOff>
        </xdr:to>
        <xdr:sp macro="" textlink="">
          <xdr:nvSpPr>
            <xdr:cNvPr id="176814" name="Check Box 686" hidden="1">
              <a:extLst>
                <a:ext uri="{63B3BB69-23CF-44E3-9099-C40C66FF867C}">
                  <a14:compatExt spid="_x0000_s176814"/>
                </a:ext>
                <a:ext uri="{FF2B5EF4-FFF2-40B4-BE49-F238E27FC236}">
                  <a16:creationId xmlns:a16="http://schemas.microsoft.com/office/drawing/2014/main" id="{00000000-0008-0000-0000-0000AE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268</xdr:row>
          <xdr:rowOff>68580</xdr:rowOff>
        </xdr:from>
        <xdr:to>
          <xdr:col>8</xdr:col>
          <xdr:colOff>350520</xdr:colOff>
          <xdr:row>268</xdr:row>
          <xdr:rowOff>297180</xdr:rowOff>
        </xdr:to>
        <xdr:sp macro="" textlink="">
          <xdr:nvSpPr>
            <xdr:cNvPr id="176815" name="Check Box 687" hidden="1">
              <a:extLst>
                <a:ext uri="{63B3BB69-23CF-44E3-9099-C40C66FF867C}">
                  <a14:compatExt spid="_x0000_s176815"/>
                </a:ext>
                <a:ext uri="{FF2B5EF4-FFF2-40B4-BE49-F238E27FC236}">
                  <a16:creationId xmlns:a16="http://schemas.microsoft.com/office/drawing/2014/main" id="{00000000-0008-0000-0000-0000AF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269</xdr:row>
          <xdr:rowOff>68580</xdr:rowOff>
        </xdr:from>
        <xdr:to>
          <xdr:col>8</xdr:col>
          <xdr:colOff>350520</xdr:colOff>
          <xdr:row>269</xdr:row>
          <xdr:rowOff>297180</xdr:rowOff>
        </xdr:to>
        <xdr:sp macro="" textlink="">
          <xdr:nvSpPr>
            <xdr:cNvPr id="176816" name="Check Box 688" hidden="1">
              <a:extLst>
                <a:ext uri="{63B3BB69-23CF-44E3-9099-C40C66FF867C}">
                  <a14:compatExt spid="_x0000_s176816"/>
                </a:ext>
                <a:ext uri="{FF2B5EF4-FFF2-40B4-BE49-F238E27FC236}">
                  <a16:creationId xmlns:a16="http://schemas.microsoft.com/office/drawing/2014/main" id="{00000000-0008-0000-0000-0000B0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270</xdr:row>
          <xdr:rowOff>68580</xdr:rowOff>
        </xdr:from>
        <xdr:to>
          <xdr:col>8</xdr:col>
          <xdr:colOff>350520</xdr:colOff>
          <xdr:row>270</xdr:row>
          <xdr:rowOff>297180</xdr:rowOff>
        </xdr:to>
        <xdr:sp macro="" textlink="">
          <xdr:nvSpPr>
            <xdr:cNvPr id="176817" name="Check Box 689" hidden="1">
              <a:extLst>
                <a:ext uri="{63B3BB69-23CF-44E3-9099-C40C66FF867C}">
                  <a14:compatExt spid="_x0000_s176817"/>
                </a:ext>
                <a:ext uri="{FF2B5EF4-FFF2-40B4-BE49-F238E27FC236}">
                  <a16:creationId xmlns:a16="http://schemas.microsoft.com/office/drawing/2014/main" id="{00000000-0008-0000-0000-0000B1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272</xdr:row>
          <xdr:rowOff>68580</xdr:rowOff>
        </xdr:from>
        <xdr:to>
          <xdr:col>8</xdr:col>
          <xdr:colOff>350520</xdr:colOff>
          <xdr:row>272</xdr:row>
          <xdr:rowOff>274320</xdr:rowOff>
        </xdr:to>
        <xdr:sp macro="" textlink="">
          <xdr:nvSpPr>
            <xdr:cNvPr id="176819" name="Check Box 691" hidden="1">
              <a:extLst>
                <a:ext uri="{63B3BB69-23CF-44E3-9099-C40C66FF867C}">
                  <a14:compatExt spid="_x0000_s176819"/>
                </a:ext>
                <a:ext uri="{FF2B5EF4-FFF2-40B4-BE49-F238E27FC236}">
                  <a16:creationId xmlns:a16="http://schemas.microsoft.com/office/drawing/2014/main" id="{00000000-0008-0000-0000-0000B3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274</xdr:row>
          <xdr:rowOff>68580</xdr:rowOff>
        </xdr:from>
        <xdr:to>
          <xdr:col>8</xdr:col>
          <xdr:colOff>350520</xdr:colOff>
          <xdr:row>274</xdr:row>
          <xdr:rowOff>274320</xdr:rowOff>
        </xdr:to>
        <xdr:sp macro="" textlink="">
          <xdr:nvSpPr>
            <xdr:cNvPr id="176820" name="Check Box 692" hidden="1">
              <a:extLst>
                <a:ext uri="{63B3BB69-23CF-44E3-9099-C40C66FF867C}">
                  <a14:compatExt spid="_x0000_s176820"/>
                </a:ext>
                <a:ext uri="{FF2B5EF4-FFF2-40B4-BE49-F238E27FC236}">
                  <a16:creationId xmlns:a16="http://schemas.microsoft.com/office/drawing/2014/main" id="{00000000-0008-0000-0000-0000B4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273</xdr:row>
          <xdr:rowOff>68580</xdr:rowOff>
        </xdr:from>
        <xdr:to>
          <xdr:col>8</xdr:col>
          <xdr:colOff>350520</xdr:colOff>
          <xdr:row>273</xdr:row>
          <xdr:rowOff>274320</xdr:rowOff>
        </xdr:to>
        <xdr:sp macro="" textlink="">
          <xdr:nvSpPr>
            <xdr:cNvPr id="176821" name="Check Box 693" hidden="1">
              <a:extLst>
                <a:ext uri="{63B3BB69-23CF-44E3-9099-C40C66FF867C}">
                  <a14:compatExt spid="_x0000_s176821"/>
                </a:ext>
                <a:ext uri="{FF2B5EF4-FFF2-40B4-BE49-F238E27FC236}">
                  <a16:creationId xmlns:a16="http://schemas.microsoft.com/office/drawing/2014/main" id="{00000000-0008-0000-0000-0000B5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275</xdr:row>
          <xdr:rowOff>68580</xdr:rowOff>
        </xdr:from>
        <xdr:to>
          <xdr:col>8</xdr:col>
          <xdr:colOff>350520</xdr:colOff>
          <xdr:row>275</xdr:row>
          <xdr:rowOff>274320</xdr:rowOff>
        </xdr:to>
        <xdr:sp macro="" textlink="">
          <xdr:nvSpPr>
            <xdr:cNvPr id="176822" name="Check Box 694" hidden="1">
              <a:extLst>
                <a:ext uri="{63B3BB69-23CF-44E3-9099-C40C66FF867C}">
                  <a14:compatExt spid="_x0000_s176822"/>
                </a:ext>
                <a:ext uri="{FF2B5EF4-FFF2-40B4-BE49-F238E27FC236}">
                  <a16:creationId xmlns:a16="http://schemas.microsoft.com/office/drawing/2014/main" id="{00000000-0008-0000-0000-0000B6B2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92</xdr:row>
          <xdr:rowOff>68580</xdr:rowOff>
        </xdr:from>
        <xdr:to>
          <xdr:col>8</xdr:col>
          <xdr:colOff>335280</xdr:colOff>
          <xdr:row>92</xdr:row>
          <xdr:rowOff>297180</xdr:rowOff>
        </xdr:to>
        <xdr:sp macro="" textlink="">
          <xdr:nvSpPr>
            <xdr:cNvPr id="176937" name="Check Box 809" hidden="1">
              <a:extLst>
                <a:ext uri="{63B3BB69-23CF-44E3-9099-C40C66FF867C}">
                  <a14:compatExt spid="_x0000_s176937"/>
                </a:ext>
                <a:ext uri="{FF2B5EF4-FFF2-40B4-BE49-F238E27FC236}">
                  <a16:creationId xmlns:a16="http://schemas.microsoft.com/office/drawing/2014/main" id="{00000000-0008-0000-0000-000029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91</xdr:row>
          <xdr:rowOff>76200</xdr:rowOff>
        </xdr:from>
        <xdr:to>
          <xdr:col>8</xdr:col>
          <xdr:colOff>335280</xdr:colOff>
          <xdr:row>91</xdr:row>
          <xdr:rowOff>297180</xdr:rowOff>
        </xdr:to>
        <xdr:sp macro="" textlink="">
          <xdr:nvSpPr>
            <xdr:cNvPr id="176938" name="Check Box 810" hidden="1">
              <a:extLst>
                <a:ext uri="{63B3BB69-23CF-44E3-9099-C40C66FF867C}">
                  <a14:compatExt spid="_x0000_s176938"/>
                </a:ext>
                <a:ext uri="{FF2B5EF4-FFF2-40B4-BE49-F238E27FC236}">
                  <a16:creationId xmlns:a16="http://schemas.microsoft.com/office/drawing/2014/main" id="{00000000-0008-0000-0000-00002A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93</xdr:row>
          <xdr:rowOff>68580</xdr:rowOff>
        </xdr:from>
        <xdr:to>
          <xdr:col>8</xdr:col>
          <xdr:colOff>335280</xdr:colOff>
          <xdr:row>93</xdr:row>
          <xdr:rowOff>274320</xdr:rowOff>
        </xdr:to>
        <xdr:sp macro="" textlink="">
          <xdr:nvSpPr>
            <xdr:cNvPr id="176939" name="Check Box 811" hidden="1">
              <a:extLst>
                <a:ext uri="{63B3BB69-23CF-44E3-9099-C40C66FF867C}">
                  <a14:compatExt spid="_x0000_s176939"/>
                </a:ext>
                <a:ext uri="{FF2B5EF4-FFF2-40B4-BE49-F238E27FC236}">
                  <a16:creationId xmlns:a16="http://schemas.microsoft.com/office/drawing/2014/main" id="{00000000-0008-0000-0000-00002B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95</xdr:row>
          <xdr:rowOff>68580</xdr:rowOff>
        </xdr:from>
        <xdr:to>
          <xdr:col>8</xdr:col>
          <xdr:colOff>335280</xdr:colOff>
          <xdr:row>95</xdr:row>
          <xdr:rowOff>274320</xdr:rowOff>
        </xdr:to>
        <xdr:sp macro="" textlink="">
          <xdr:nvSpPr>
            <xdr:cNvPr id="176941" name="Check Box 813" hidden="1">
              <a:extLst>
                <a:ext uri="{63B3BB69-23CF-44E3-9099-C40C66FF867C}">
                  <a14:compatExt spid="_x0000_s176941"/>
                </a:ext>
                <a:ext uri="{FF2B5EF4-FFF2-40B4-BE49-F238E27FC236}">
                  <a16:creationId xmlns:a16="http://schemas.microsoft.com/office/drawing/2014/main" id="{00000000-0008-0000-0000-00002D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96</xdr:row>
          <xdr:rowOff>68580</xdr:rowOff>
        </xdr:from>
        <xdr:to>
          <xdr:col>8</xdr:col>
          <xdr:colOff>335280</xdr:colOff>
          <xdr:row>96</xdr:row>
          <xdr:rowOff>274320</xdr:rowOff>
        </xdr:to>
        <xdr:sp macro="" textlink="">
          <xdr:nvSpPr>
            <xdr:cNvPr id="176942" name="Check Box 814" hidden="1">
              <a:extLst>
                <a:ext uri="{63B3BB69-23CF-44E3-9099-C40C66FF867C}">
                  <a14:compatExt spid="_x0000_s176942"/>
                </a:ext>
                <a:ext uri="{FF2B5EF4-FFF2-40B4-BE49-F238E27FC236}">
                  <a16:creationId xmlns:a16="http://schemas.microsoft.com/office/drawing/2014/main" id="{00000000-0008-0000-0000-00002E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4" name="OptionButton44" hidden="1">
              <a:extLst>
                <a:ext uri="{63B3BB69-23CF-44E3-9099-C40C66FF867C}">
                  <a14:compatExt spid="_x0000_s177024"/>
                </a:ext>
                <a:ext uri="{FF2B5EF4-FFF2-40B4-BE49-F238E27FC236}">
                  <a16:creationId xmlns:a16="http://schemas.microsoft.com/office/drawing/2014/main" id="{00000000-0008-0000-0000-00008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5" name="OptionButton45" hidden="1">
              <a:extLst>
                <a:ext uri="{63B3BB69-23CF-44E3-9099-C40C66FF867C}">
                  <a14:compatExt spid="_x0000_s177025"/>
                </a:ext>
                <a:ext uri="{FF2B5EF4-FFF2-40B4-BE49-F238E27FC236}">
                  <a16:creationId xmlns:a16="http://schemas.microsoft.com/office/drawing/2014/main" id="{00000000-0008-0000-0000-00008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6" name="OptionButton46" hidden="1">
              <a:extLst>
                <a:ext uri="{63B3BB69-23CF-44E3-9099-C40C66FF867C}">
                  <a14:compatExt spid="_x0000_s177026"/>
                </a:ext>
                <a:ext uri="{FF2B5EF4-FFF2-40B4-BE49-F238E27FC236}">
                  <a16:creationId xmlns:a16="http://schemas.microsoft.com/office/drawing/2014/main" id="{00000000-0008-0000-0000-00008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7" name="OptionButton47" hidden="1">
              <a:extLst>
                <a:ext uri="{63B3BB69-23CF-44E3-9099-C40C66FF867C}">
                  <a14:compatExt spid="_x0000_s177027"/>
                </a:ext>
                <a:ext uri="{FF2B5EF4-FFF2-40B4-BE49-F238E27FC236}">
                  <a16:creationId xmlns:a16="http://schemas.microsoft.com/office/drawing/2014/main" id="{00000000-0008-0000-0000-00008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8" name="OptionButton48" hidden="1">
              <a:extLst>
                <a:ext uri="{63B3BB69-23CF-44E3-9099-C40C66FF867C}">
                  <a14:compatExt spid="_x0000_s177028"/>
                </a:ext>
                <a:ext uri="{FF2B5EF4-FFF2-40B4-BE49-F238E27FC236}">
                  <a16:creationId xmlns:a16="http://schemas.microsoft.com/office/drawing/2014/main" id="{00000000-0008-0000-0000-00008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29" name="OptionButton49" hidden="1">
              <a:extLst>
                <a:ext uri="{63B3BB69-23CF-44E3-9099-C40C66FF867C}">
                  <a14:compatExt spid="_x0000_s177029"/>
                </a:ext>
                <a:ext uri="{FF2B5EF4-FFF2-40B4-BE49-F238E27FC236}">
                  <a16:creationId xmlns:a16="http://schemas.microsoft.com/office/drawing/2014/main" id="{00000000-0008-0000-0000-00008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1" name="OptionButton50" hidden="1">
              <a:extLst>
                <a:ext uri="{63B3BB69-23CF-44E3-9099-C40C66FF867C}">
                  <a14:compatExt spid="_x0000_s177031"/>
                </a:ext>
                <a:ext uri="{FF2B5EF4-FFF2-40B4-BE49-F238E27FC236}">
                  <a16:creationId xmlns:a16="http://schemas.microsoft.com/office/drawing/2014/main" id="{00000000-0008-0000-0000-00008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2" name="OptionButton51" hidden="1">
              <a:extLst>
                <a:ext uri="{63B3BB69-23CF-44E3-9099-C40C66FF867C}">
                  <a14:compatExt spid="_x0000_s177032"/>
                </a:ext>
                <a:ext uri="{FF2B5EF4-FFF2-40B4-BE49-F238E27FC236}">
                  <a16:creationId xmlns:a16="http://schemas.microsoft.com/office/drawing/2014/main" id="{00000000-0008-0000-0000-00008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3" name="OptionButton52" hidden="1">
              <a:extLst>
                <a:ext uri="{63B3BB69-23CF-44E3-9099-C40C66FF867C}">
                  <a14:compatExt spid="_x0000_s177033"/>
                </a:ext>
                <a:ext uri="{FF2B5EF4-FFF2-40B4-BE49-F238E27FC236}">
                  <a16:creationId xmlns:a16="http://schemas.microsoft.com/office/drawing/2014/main" id="{00000000-0008-0000-0000-00008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4" name="OptionButton53" hidden="1">
              <a:extLst>
                <a:ext uri="{63B3BB69-23CF-44E3-9099-C40C66FF867C}">
                  <a14:compatExt spid="_x0000_s177034"/>
                </a:ext>
                <a:ext uri="{FF2B5EF4-FFF2-40B4-BE49-F238E27FC236}">
                  <a16:creationId xmlns:a16="http://schemas.microsoft.com/office/drawing/2014/main" id="{00000000-0008-0000-0000-00008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5" name="OptionButton54" hidden="1">
              <a:extLst>
                <a:ext uri="{63B3BB69-23CF-44E3-9099-C40C66FF867C}">
                  <a14:compatExt spid="_x0000_s177035"/>
                </a:ext>
                <a:ext uri="{FF2B5EF4-FFF2-40B4-BE49-F238E27FC236}">
                  <a16:creationId xmlns:a16="http://schemas.microsoft.com/office/drawing/2014/main" id="{00000000-0008-0000-0000-00008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6" name="OptionButton55" hidden="1">
              <a:extLst>
                <a:ext uri="{63B3BB69-23CF-44E3-9099-C40C66FF867C}">
                  <a14:compatExt spid="_x0000_s177036"/>
                </a:ext>
                <a:ext uri="{FF2B5EF4-FFF2-40B4-BE49-F238E27FC236}">
                  <a16:creationId xmlns:a16="http://schemas.microsoft.com/office/drawing/2014/main" id="{00000000-0008-0000-0000-00008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7" name="OptionButton56" hidden="1">
              <a:extLst>
                <a:ext uri="{63B3BB69-23CF-44E3-9099-C40C66FF867C}">
                  <a14:compatExt spid="_x0000_s177037"/>
                </a:ext>
                <a:ext uri="{FF2B5EF4-FFF2-40B4-BE49-F238E27FC236}">
                  <a16:creationId xmlns:a16="http://schemas.microsoft.com/office/drawing/2014/main" id="{00000000-0008-0000-0000-00008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38" name="OptionButton57" hidden="1">
              <a:extLst>
                <a:ext uri="{63B3BB69-23CF-44E3-9099-C40C66FF867C}">
                  <a14:compatExt spid="_x0000_s177038"/>
                </a:ext>
                <a:ext uri="{FF2B5EF4-FFF2-40B4-BE49-F238E27FC236}">
                  <a16:creationId xmlns:a16="http://schemas.microsoft.com/office/drawing/2014/main" id="{00000000-0008-0000-0000-00008E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1" name="OptionButton58" hidden="1">
              <a:extLst>
                <a:ext uri="{63B3BB69-23CF-44E3-9099-C40C66FF867C}">
                  <a14:compatExt spid="_x0000_s177041"/>
                </a:ext>
                <a:ext uri="{FF2B5EF4-FFF2-40B4-BE49-F238E27FC236}">
                  <a16:creationId xmlns:a16="http://schemas.microsoft.com/office/drawing/2014/main" id="{00000000-0008-0000-0000-00009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2" name="OptionButton59" hidden="1">
              <a:extLst>
                <a:ext uri="{63B3BB69-23CF-44E3-9099-C40C66FF867C}">
                  <a14:compatExt spid="_x0000_s177042"/>
                </a:ext>
                <a:ext uri="{FF2B5EF4-FFF2-40B4-BE49-F238E27FC236}">
                  <a16:creationId xmlns:a16="http://schemas.microsoft.com/office/drawing/2014/main" id="{00000000-0008-0000-0000-00009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3" name="OptionButton60" hidden="1">
              <a:extLst>
                <a:ext uri="{63B3BB69-23CF-44E3-9099-C40C66FF867C}">
                  <a14:compatExt spid="_x0000_s177043"/>
                </a:ext>
                <a:ext uri="{FF2B5EF4-FFF2-40B4-BE49-F238E27FC236}">
                  <a16:creationId xmlns:a16="http://schemas.microsoft.com/office/drawing/2014/main" id="{00000000-0008-0000-0000-00009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4" name="OptionButton61" hidden="1">
              <a:extLst>
                <a:ext uri="{63B3BB69-23CF-44E3-9099-C40C66FF867C}">
                  <a14:compatExt spid="_x0000_s177044"/>
                </a:ext>
                <a:ext uri="{FF2B5EF4-FFF2-40B4-BE49-F238E27FC236}">
                  <a16:creationId xmlns:a16="http://schemas.microsoft.com/office/drawing/2014/main" id="{00000000-0008-0000-0000-00009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5" name="OptionButton62" hidden="1">
              <a:extLst>
                <a:ext uri="{63B3BB69-23CF-44E3-9099-C40C66FF867C}">
                  <a14:compatExt spid="_x0000_s177045"/>
                </a:ext>
                <a:ext uri="{FF2B5EF4-FFF2-40B4-BE49-F238E27FC236}">
                  <a16:creationId xmlns:a16="http://schemas.microsoft.com/office/drawing/2014/main" id="{00000000-0008-0000-0000-00009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6" name="OptionButton63" hidden="1">
              <a:extLst>
                <a:ext uri="{63B3BB69-23CF-44E3-9099-C40C66FF867C}">
                  <a14:compatExt spid="_x0000_s177046"/>
                </a:ext>
                <a:ext uri="{FF2B5EF4-FFF2-40B4-BE49-F238E27FC236}">
                  <a16:creationId xmlns:a16="http://schemas.microsoft.com/office/drawing/2014/main" id="{00000000-0008-0000-0000-00009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7" name="OptionButton64" hidden="1">
              <a:extLst>
                <a:ext uri="{63B3BB69-23CF-44E3-9099-C40C66FF867C}">
                  <a14:compatExt spid="_x0000_s177047"/>
                </a:ext>
                <a:ext uri="{FF2B5EF4-FFF2-40B4-BE49-F238E27FC236}">
                  <a16:creationId xmlns:a16="http://schemas.microsoft.com/office/drawing/2014/main" id="{00000000-0008-0000-0000-00009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8" name="OptionButton65" hidden="1">
              <a:extLst>
                <a:ext uri="{63B3BB69-23CF-44E3-9099-C40C66FF867C}">
                  <a14:compatExt spid="_x0000_s177048"/>
                </a:ext>
                <a:ext uri="{FF2B5EF4-FFF2-40B4-BE49-F238E27FC236}">
                  <a16:creationId xmlns:a16="http://schemas.microsoft.com/office/drawing/2014/main" id="{00000000-0008-0000-0000-00009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49" name="OptionButton66" hidden="1">
              <a:extLst>
                <a:ext uri="{63B3BB69-23CF-44E3-9099-C40C66FF867C}">
                  <a14:compatExt spid="_x0000_s177049"/>
                </a:ext>
                <a:ext uri="{FF2B5EF4-FFF2-40B4-BE49-F238E27FC236}">
                  <a16:creationId xmlns:a16="http://schemas.microsoft.com/office/drawing/2014/main" id="{00000000-0008-0000-0000-00009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0" name="OptionButton67" hidden="1">
              <a:extLst>
                <a:ext uri="{63B3BB69-23CF-44E3-9099-C40C66FF867C}">
                  <a14:compatExt spid="_x0000_s177050"/>
                </a:ext>
                <a:ext uri="{FF2B5EF4-FFF2-40B4-BE49-F238E27FC236}">
                  <a16:creationId xmlns:a16="http://schemas.microsoft.com/office/drawing/2014/main" id="{00000000-0008-0000-0000-00009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1" name="OptionButton68" hidden="1">
              <a:extLst>
                <a:ext uri="{63B3BB69-23CF-44E3-9099-C40C66FF867C}">
                  <a14:compatExt spid="_x0000_s177051"/>
                </a:ext>
                <a:ext uri="{FF2B5EF4-FFF2-40B4-BE49-F238E27FC236}">
                  <a16:creationId xmlns:a16="http://schemas.microsoft.com/office/drawing/2014/main" id="{00000000-0008-0000-0000-00009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2" name="OptionButton69" hidden="1">
              <a:extLst>
                <a:ext uri="{63B3BB69-23CF-44E3-9099-C40C66FF867C}">
                  <a14:compatExt spid="_x0000_s177052"/>
                </a:ext>
                <a:ext uri="{FF2B5EF4-FFF2-40B4-BE49-F238E27FC236}">
                  <a16:creationId xmlns:a16="http://schemas.microsoft.com/office/drawing/2014/main" id="{00000000-0008-0000-0000-00009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3" name="OptionButton70" hidden="1">
              <a:extLst>
                <a:ext uri="{63B3BB69-23CF-44E3-9099-C40C66FF867C}">
                  <a14:compatExt spid="_x0000_s177053"/>
                </a:ext>
                <a:ext uri="{FF2B5EF4-FFF2-40B4-BE49-F238E27FC236}">
                  <a16:creationId xmlns:a16="http://schemas.microsoft.com/office/drawing/2014/main" id="{00000000-0008-0000-0000-00009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5" name="OptionButton71" hidden="1">
              <a:extLst>
                <a:ext uri="{63B3BB69-23CF-44E3-9099-C40C66FF867C}">
                  <a14:compatExt spid="_x0000_s177055"/>
                </a:ext>
                <a:ext uri="{FF2B5EF4-FFF2-40B4-BE49-F238E27FC236}">
                  <a16:creationId xmlns:a16="http://schemas.microsoft.com/office/drawing/2014/main" id="{00000000-0008-0000-0000-00009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6" name="OptionButton72" hidden="1">
              <a:extLst>
                <a:ext uri="{63B3BB69-23CF-44E3-9099-C40C66FF867C}">
                  <a14:compatExt spid="_x0000_s177056"/>
                </a:ext>
                <a:ext uri="{FF2B5EF4-FFF2-40B4-BE49-F238E27FC236}">
                  <a16:creationId xmlns:a16="http://schemas.microsoft.com/office/drawing/2014/main" id="{00000000-0008-0000-0000-0000A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7" name="OptionButton73" hidden="1">
              <a:extLst>
                <a:ext uri="{63B3BB69-23CF-44E3-9099-C40C66FF867C}">
                  <a14:compatExt spid="_x0000_s177057"/>
                </a:ext>
                <a:ext uri="{FF2B5EF4-FFF2-40B4-BE49-F238E27FC236}">
                  <a16:creationId xmlns:a16="http://schemas.microsoft.com/office/drawing/2014/main" id="{00000000-0008-0000-0000-0000A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8" name="OptionButton74" hidden="1">
              <a:extLst>
                <a:ext uri="{63B3BB69-23CF-44E3-9099-C40C66FF867C}">
                  <a14:compatExt spid="_x0000_s177058"/>
                </a:ext>
                <a:ext uri="{FF2B5EF4-FFF2-40B4-BE49-F238E27FC236}">
                  <a16:creationId xmlns:a16="http://schemas.microsoft.com/office/drawing/2014/main" id="{00000000-0008-0000-0000-0000A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59" name="OptionButton75" hidden="1">
              <a:extLst>
                <a:ext uri="{63B3BB69-23CF-44E3-9099-C40C66FF867C}">
                  <a14:compatExt spid="_x0000_s177059"/>
                </a:ext>
                <a:ext uri="{FF2B5EF4-FFF2-40B4-BE49-F238E27FC236}">
                  <a16:creationId xmlns:a16="http://schemas.microsoft.com/office/drawing/2014/main" id="{00000000-0008-0000-0000-0000A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0" name="OptionButton76" hidden="1">
              <a:extLst>
                <a:ext uri="{63B3BB69-23CF-44E3-9099-C40C66FF867C}">
                  <a14:compatExt spid="_x0000_s177060"/>
                </a:ext>
                <a:ext uri="{FF2B5EF4-FFF2-40B4-BE49-F238E27FC236}">
                  <a16:creationId xmlns:a16="http://schemas.microsoft.com/office/drawing/2014/main" id="{00000000-0008-0000-0000-0000A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1" name="OptionButton77" hidden="1">
              <a:extLst>
                <a:ext uri="{63B3BB69-23CF-44E3-9099-C40C66FF867C}">
                  <a14:compatExt spid="_x0000_s177061"/>
                </a:ext>
                <a:ext uri="{FF2B5EF4-FFF2-40B4-BE49-F238E27FC236}">
                  <a16:creationId xmlns:a16="http://schemas.microsoft.com/office/drawing/2014/main" id="{00000000-0008-0000-0000-0000A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2" name="OptionButton78" hidden="1">
              <a:extLst>
                <a:ext uri="{63B3BB69-23CF-44E3-9099-C40C66FF867C}">
                  <a14:compatExt spid="_x0000_s177062"/>
                </a:ext>
                <a:ext uri="{FF2B5EF4-FFF2-40B4-BE49-F238E27FC236}">
                  <a16:creationId xmlns:a16="http://schemas.microsoft.com/office/drawing/2014/main" id="{00000000-0008-0000-0000-0000A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3" name="OptionButton79" hidden="1">
              <a:extLst>
                <a:ext uri="{63B3BB69-23CF-44E3-9099-C40C66FF867C}">
                  <a14:compatExt spid="_x0000_s177063"/>
                </a:ext>
                <a:ext uri="{FF2B5EF4-FFF2-40B4-BE49-F238E27FC236}">
                  <a16:creationId xmlns:a16="http://schemas.microsoft.com/office/drawing/2014/main" id="{00000000-0008-0000-0000-0000A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4" name="OptionButton80" hidden="1">
              <a:extLst>
                <a:ext uri="{63B3BB69-23CF-44E3-9099-C40C66FF867C}">
                  <a14:compatExt spid="_x0000_s177064"/>
                </a:ext>
                <a:ext uri="{FF2B5EF4-FFF2-40B4-BE49-F238E27FC236}">
                  <a16:creationId xmlns:a16="http://schemas.microsoft.com/office/drawing/2014/main" id="{00000000-0008-0000-0000-0000A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5" name="OptionButton81" hidden="1">
              <a:extLst>
                <a:ext uri="{63B3BB69-23CF-44E3-9099-C40C66FF867C}">
                  <a14:compatExt spid="_x0000_s177065"/>
                </a:ext>
                <a:ext uri="{FF2B5EF4-FFF2-40B4-BE49-F238E27FC236}">
                  <a16:creationId xmlns:a16="http://schemas.microsoft.com/office/drawing/2014/main" id="{00000000-0008-0000-0000-0000A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6" name="OptionButton82" hidden="1">
              <a:extLst>
                <a:ext uri="{63B3BB69-23CF-44E3-9099-C40C66FF867C}">
                  <a14:compatExt spid="_x0000_s177066"/>
                </a:ext>
                <a:ext uri="{FF2B5EF4-FFF2-40B4-BE49-F238E27FC236}">
                  <a16:creationId xmlns:a16="http://schemas.microsoft.com/office/drawing/2014/main" id="{00000000-0008-0000-0000-0000A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7" name="OptionButton83" hidden="1">
              <a:extLst>
                <a:ext uri="{63B3BB69-23CF-44E3-9099-C40C66FF867C}">
                  <a14:compatExt spid="_x0000_s177067"/>
                </a:ext>
                <a:ext uri="{FF2B5EF4-FFF2-40B4-BE49-F238E27FC236}">
                  <a16:creationId xmlns:a16="http://schemas.microsoft.com/office/drawing/2014/main" id="{00000000-0008-0000-0000-0000A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8" name="OptionButton84" hidden="1">
              <a:extLst>
                <a:ext uri="{63B3BB69-23CF-44E3-9099-C40C66FF867C}">
                  <a14:compatExt spid="_x0000_s177068"/>
                </a:ext>
                <a:ext uri="{FF2B5EF4-FFF2-40B4-BE49-F238E27FC236}">
                  <a16:creationId xmlns:a16="http://schemas.microsoft.com/office/drawing/2014/main" id="{00000000-0008-0000-0000-0000A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69" name="OptionButton85" hidden="1">
              <a:extLst>
                <a:ext uri="{63B3BB69-23CF-44E3-9099-C40C66FF867C}">
                  <a14:compatExt spid="_x0000_s177069"/>
                </a:ext>
                <a:ext uri="{FF2B5EF4-FFF2-40B4-BE49-F238E27FC236}">
                  <a16:creationId xmlns:a16="http://schemas.microsoft.com/office/drawing/2014/main" id="{00000000-0008-0000-0000-0000A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1" name="OptionButton86" hidden="1">
              <a:extLst>
                <a:ext uri="{63B3BB69-23CF-44E3-9099-C40C66FF867C}">
                  <a14:compatExt spid="_x0000_s177071"/>
                </a:ext>
                <a:ext uri="{FF2B5EF4-FFF2-40B4-BE49-F238E27FC236}">
                  <a16:creationId xmlns:a16="http://schemas.microsoft.com/office/drawing/2014/main" id="{00000000-0008-0000-0000-0000AF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2" name="OptionButton87" hidden="1">
              <a:extLst>
                <a:ext uri="{63B3BB69-23CF-44E3-9099-C40C66FF867C}">
                  <a14:compatExt spid="_x0000_s177072"/>
                </a:ext>
                <a:ext uri="{FF2B5EF4-FFF2-40B4-BE49-F238E27FC236}">
                  <a16:creationId xmlns:a16="http://schemas.microsoft.com/office/drawing/2014/main" id="{00000000-0008-0000-0000-0000B0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3" name="OptionButton88" hidden="1">
              <a:extLst>
                <a:ext uri="{63B3BB69-23CF-44E3-9099-C40C66FF867C}">
                  <a14:compatExt spid="_x0000_s177073"/>
                </a:ext>
                <a:ext uri="{FF2B5EF4-FFF2-40B4-BE49-F238E27FC236}">
                  <a16:creationId xmlns:a16="http://schemas.microsoft.com/office/drawing/2014/main" id="{00000000-0008-0000-0000-0000B1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4" name="OptionButton89" hidden="1">
              <a:extLst>
                <a:ext uri="{63B3BB69-23CF-44E3-9099-C40C66FF867C}">
                  <a14:compatExt spid="_x0000_s177074"/>
                </a:ext>
                <a:ext uri="{FF2B5EF4-FFF2-40B4-BE49-F238E27FC236}">
                  <a16:creationId xmlns:a16="http://schemas.microsoft.com/office/drawing/2014/main" id="{00000000-0008-0000-0000-0000B2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5" name="OptionButton90" hidden="1">
              <a:extLst>
                <a:ext uri="{63B3BB69-23CF-44E3-9099-C40C66FF867C}">
                  <a14:compatExt spid="_x0000_s177075"/>
                </a:ext>
                <a:ext uri="{FF2B5EF4-FFF2-40B4-BE49-F238E27FC236}">
                  <a16:creationId xmlns:a16="http://schemas.microsoft.com/office/drawing/2014/main" id="{00000000-0008-0000-0000-0000B3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6" name="OptionButton91" hidden="1">
              <a:extLst>
                <a:ext uri="{63B3BB69-23CF-44E3-9099-C40C66FF867C}">
                  <a14:compatExt spid="_x0000_s177076"/>
                </a:ext>
                <a:ext uri="{FF2B5EF4-FFF2-40B4-BE49-F238E27FC236}">
                  <a16:creationId xmlns:a16="http://schemas.microsoft.com/office/drawing/2014/main" id="{00000000-0008-0000-0000-0000B4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7" name="OptionButton92" hidden="1">
              <a:extLst>
                <a:ext uri="{63B3BB69-23CF-44E3-9099-C40C66FF867C}">
                  <a14:compatExt spid="_x0000_s177077"/>
                </a:ext>
                <a:ext uri="{FF2B5EF4-FFF2-40B4-BE49-F238E27FC236}">
                  <a16:creationId xmlns:a16="http://schemas.microsoft.com/office/drawing/2014/main" id="{00000000-0008-0000-0000-0000B5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8" name="OptionButton93" hidden="1">
              <a:extLst>
                <a:ext uri="{63B3BB69-23CF-44E3-9099-C40C66FF867C}">
                  <a14:compatExt spid="_x0000_s177078"/>
                </a:ext>
                <a:ext uri="{FF2B5EF4-FFF2-40B4-BE49-F238E27FC236}">
                  <a16:creationId xmlns:a16="http://schemas.microsoft.com/office/drawing/2014/main" id="{00000000-0008-0000-0000-0000B6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79" name="OptionButton94" hidden="1">
              <a:extLst>
                <a:ext uri="{63B3BB69-23CF-44E3-9099-C40C66FF867C}">
                  <a14:compatExt spid="_x0000_s177079"/>
                </a:ext>
                <a:ext uri="{FF2B5EF4-FFF2-40B4-BE49-F238E27FC236}">
                  <a16:creationId xmlns:a16="http://schemas.microsoft.com/office/drawing/2014/main" id="{00000000-0008-0000-0000-0000B7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0" name="OptionButton95" hidden="1">
              <a:extLst>
                <a:ext uri="{63B3BB69-23CF-44E3-9099-C40C66FF867C}">
                  <a14:compatExt spid="_x0000_s177080"/>
                </a:ext>
                <a:ext uri="{FF2B5EF4-FFF2-40B4-BE49-F238E27FC236}">
                  <a16:creationId xmlns:a16="http://schemas.microsoft.com/office/drawing/2014/main" id="{00000000-0008-0000-0000-0000B8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1" name="OptionButton96" hidden="1">
              <a:extLst>
                <a:ext uri="{63B3BB69-23CF-44E3-9099-C40C66FF867C}">
                  <a14:compatExt spid="_x0000_s177081"/>
                </a:ext>
                <a:ext uri="{FF2B5EF4-FFF2-40B4-BE49-F238E27FC236}">
                  <a16:creationId xmlns:a16="http://schemas.microsoft.com/office/drawing/2014/main" id="{00000000-0008-0000-0000-0000B9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2" name="OptionButton97" hidden="1">
              <a:extLst>
                <a:ext uri="{63B3BB69-23CF-44E3-9099-C40C66FF867C}">
                  <a14:compatExt spid="_x0000_s177082"/>
                </a:ext>
                <a:ext uri="{FF2B5EF4-FFF2-40B4-BE49-F238E27FC236}">
                  <a16:creationId xmlns:a16="http://schemas.microsoft.com/office/drawing/2014/main" id="{00000000-0008-0000-0000-0000B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3" name="OptionButton98" hidden="1">
              <a:extLst>
                <a:ext uri="{63B3BB69-23CF-44E3-9099-C40C66FF867C}">
                  <a14:compatExt spid="_x0000_s177083"/>
                </a:ext>
                <a:ext uri="{FF2B5EF4-FFF2-40B4-BE49-F238E27FC236}">
                  <a16:creationId xmlns:a16="http://schemas.microsoft.com/office/drawing/2014/main" id="{00000000-0008-0000-0000-0000B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4" name="OptionButton99" hidden="1">
              <a:extLst>
                <a:ext uri="{63B3BB69-23CF-44E3-9099-C40C66FF867C}">
                  <a14:compatExt spid="_x0000_s177084"/>
                </a:ext>
                <a:ext uri="{FF2B5EF4-FFF2-40B4-BE49-F238E27FC236}">
                  <a16:creationId xmlns:a16="http://schemas.microsoft.com/office/drawing/2014/main" id="{00000000-0008-0000-0000-0000B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85" name="OptionButton100" hidden="1">
              <a:extLst>
                <a:ext uri="{63B3BB69-23CF-44E3-9099-C40C66FF867C}">
                  <a14:compatExt spid="_x0000_s177085"/>
                </a:ext>
                <a:ext uri="{FF2B5EF4-FFF2-40B4-BE49-F238E27FC236}">
                  <a16:creationId xmlns:a16="http://schemas.microsoft.com/office/drawing/2014/main" id="{00000000-0008-0000-0000-0000B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98" name="OptionButton101" hidden="1">
              <a:extLst>
                <a:ext uri="{63B3BB69-23CF-44E3-9099-C40C66FF867C}">
                  <a14:compatExt spid="_x0000_s177098"/>
                </a:ext>
                <a:ext uri="{FF2B5EF4-FFF2-40B4-BE49-F238E27FC236}">
                  <a16:creationId xmlns:a16="http://schemas.microsoft.com/office/drawing/2014/main" id="{00000000-0008-0000-0000-0000CA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099" name="OptionButton102" hidden="1">
              <a:extLst>
                <a:ext uri="{63B3BB69-23CF-44E3-9099-C40C66FF867C}">
                  <a14:compatExt spid="_x0000_s177099"/>
                </a:ext>
                <a:ext uri="{FF2B5EF4-FFF2-40B4-BE49-F238E27FC236}">
                  <a16:creationId xmlns:a16="http://schemas.microsoft.com/office/drawing/2014/main" id="{00000000-0008-0000-0000-0000CB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100" name="OptionButton103" hidden="1">
              <a:extLst>
                <a:ext uri="{63B3BB69-23CF-44E3-9099-C40C66FF867C}">
                  <a14:compatExt spid="_x0000_s177100"/>
                </a:ext>
                <a:ext uri="{FF2B5EF4-FFF2-40B4-BE49-F238E27FC236}">
                  <a16:creationId xmlns:a16="http://schemas.microsoft.com/office/drawing/2014/main" id="{00000000-0008-0000-0000-0000CC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280</xdr:row>
          <xdr:rowOff>0</xdr:rowOff>
        </xdr:from>
        <xdr:to>
          <xdr:col>8</xdr:col>
          <xdr:colOff>297180</xdr:colOff>
          <xdr:row>280</xdr:row>
          <xdr:rowOff>0</xdr:rowOff>
        </xdr:to>
        <xdr:sp macro="" textlink="">
          <xdr:nvSpPr>
            <xdr:cNvPr id="177101" name="OptionButton104" hidden="1">
              <a:extLst>
                <a:ext uri="{63B3BB69-23CF-44E3-9099-C40C66FF867C}">
                  <a14:compatExt spid="_x0000_s177101"/>
                </a:ext>
                <a:ext uri="{FF2B5EF4-FFF2-40B4-BE49-F238E27FC236}">
                  <a16:creationId xmlns:a16="http://schemas.microsoft.com/office/drawing/2014/main" id="{00000000-0008-0000-0000-0000CDB3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138</xdr:row>
          <xdr:rowOff>68580</xdr:rowOff>
        </xdr:from>
        <xdr:to>
          <xdr:col>8</xdr:col>
          <xdr:colOff>373380</xdr:colOff>
          <xdr:row>138</xdr:row>
          <xdr:rowOff>327660</xdr:rowOff>
        </xdr:to>
        <xdr:sp macro="" textlink="">
          <xdr:nvSpPr>
            <xdr:cNvPr id="177104" name="Check Box 976" hidden="1">
              <a:extLst>
                <a:ext uri="{63B3BB69-23CF-44E3-9099-C40C66FF867C}">
                  <a14:compatExt spid="_x0000_s177104"/>
                </a:ext>
                <a:ext uri="{FF2B5EF4-FFF2-40B4-BE49-F238E27FC236}">
                  <a16:creationId xmlns:a16="http://schemas.microsoft.com/office/drawing/2014/main" id="{00000000-0008-0000-0000-0000D0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254</xdr:row>
          <xdr:rowOff>83820</xdr:rowOff>
        </xdr:from>
        <xdr:to>
          <xdr:col>8</xdr:col>
          <xdr:colOff>350520</xdr:colOff>
          <xdr:row>254</xdr:row>
          <xdr:rowOff>297180</xdr:rowOff>
        </xdr:to>
        <xdr:sp macro="" textlink="">
          <xdr:nvSpPr>
            <xdr:cNvPr id="177121" name="Check Box 993" hidden="1">
              <a:extLst>
                <a:ext uri="{63B3BB69-23CF-44E3-9099-C40C66FF867C}">
                  <a14:compatExt spid="_x0000_s177121"/>
                </a:ext>
                <a:ext uri="{FF2B5EF4-FFF2-40B4-BE49-F238E27FC236}">
                  <a16:creationId xmlns:a16="http://schemas.microsoft.com/office/drawing/2014/main" id="{00000000-0008-0000-0000-0000E1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267</xdr:row>
          <xdr:rowOff>76200</xdr:rowOff>
        </xdr:from>
        <xdr:to>
          <xdr:col>8</xdr:col>
          <xdr:colOff>350520</xdr:colOff>
          <xdr:row>267</xdr:row>
          <xdr:rowOff>297180</xdr:rowOff>
        </xdr:to>
        <xdr:sp macro="" textlink="">
          <xdr:nvSpPr>
            <xdr:cNvPr id="177131" name="Check Box 1003" hidden="1">
              <a:extLst>
                <a:ext uri="{63B3BB69-23CF-44E3-9099-C40C66FF867C}">
                  <a14:compatExt spid="_x0000_s177131"/>
                </a:ext>
                <a:ext uri="{FF2B5EF4-FFF2-40B4-BE49-F238E27FC236}">
                  <a16:creationId xmlns:a16="http://schemas.microsoft.com/office/drawing/2014/main" id="{00000000-0008-0000-0000-0000EB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94</xdr:row>
          <xdr:rowOff>68580</xdr:rowOff>
        </xdr:from>
        <xdr:to>
          <xdr:col>8</xdr:col>
          <xdr:colOff>335280</xdr:colOff>
          <xdr:row>94</xdr:row>
          <xdr:rowOff>274320</xdr:rowOff>
        </xdr:to>
        <xdr:sp macro="" textlink="">
          <xdr:nvSpPr>
            <xdr:cNvPr id="177132" name="Check Box 1004" hidden="1">
              <a:extLst>
                <a:ext uri="{63B3BB69-23CF-44E3-9099-C40C66FF867C}">
                  <a14:compatExt spid="_x0000_s177132"/>
                </a:ext>
                <a:ext uri="{FF2B5EF4-FFF2-40B4-BE49-F238E27FC236}">
                  <a16:creationId xmlns:a16="http://schemas.microsoft.com/office/drawing/2014/main" id="{00000000-0008-0000-0000-0000EC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100</xdr:row>
          <xdr:rowOff>45720</xdr:rowOff>
        </xdr:from>
        <xdr:to>
          <xdr:col>8</xdr:col>
          <xdr:colOff>335280</xdr:colOff>
          <xdr:row>100</xdr:row>
          <xdr:rowOff>266700</xdr:rowOff>
        </xdr:to>
        <xdr:sp macro="" textlink="">
          <xdr:nvSpPr>
            <xdr:cNvPr id="177134" name="Check Box 1006" hidden="1">
              <a:extLst>
                <a:ext uri="{63B3BB69-23CF-44E3-9099-C40C66FF867C}">
                  <a14:compatExt spid="_x0000_s177134"/>
                </a:ext>
                <a:ext uri="{FF2B5EF4-FFF2-40B4-BE49-F238E27FC236}">
                  <a16:creationId xmlns:a16="http://schemas.microsoft.com/office/drawing/2014/main" id="{00000000-0008-0000-0000-0000EE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99</xdr:row>
          <xdr:rowOff>45720</xdr:rowOff>
        </xdr:from>
        <xdr:to>
          <xdr:col>8</xdr:col>
          <xdr:colOff>335280</xdr:colOff>
          <xdr:row>99</xdr:row>
          <xdr:rowOff>266700</xdr:rowOff>
        </xdr:to>
        <xdr:sp macro="" textlink="">
          <xdr:nvSpPr>
            <xdr:cNvPr id="177135" name="Check Box 1007" hidden="1">
              <a:extLst>
                <a:ext uri="{63B3BB69-23CF-44E3-9099-C40C66FF867C}">
                  <a14:compatExt spid="_x0000_s177135"/>
                </a:ext>
                <a:ext uri="{FF2B5EF4-FFF2-40B4-BE49-F238E27FC236}">
                  <a16:creationId xmlns:a16="http://schemas.microsoft.com/office/drawing/2014/main" id="{00000000-0008-0000-0000-0000EF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119</xdr:row>
          <xdr:rowOff>68580</xdr:rowOff>
        </xdr:from>
        <xdr:to>
          <xdr:col>8</xdr:col>
          <xdr:colOff>335280</xdr:colOff>
          <xdr:row>119</xdr:row>
          <xdr:rowOff>274320</xdr:rowOff>
        </xdr:to>
        <xdr:sp macro="" textlink="">
          <xdr:nvSpPr>
            <xdr:cNvPr id="177136" name="Check Box 1008" hidden="1">
              <a:extLst>
                <a:ext uri="{63B3BB69-23CF-44E3-9099-C40C66FF867C}">
                  <a14:compatExt spid="_x0000_s177136"/>
                </a:ext>
                <a:ext uri="{FF2B5EF4-FFF2-40B4-BE49-F238E27FC236}">
                  <a16:creationId xmlns:a16="http://schemas.microsoft.com/office/drawing/2014/main" id="{00000000-0008-0000-0000-0000F0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119</xdr:row>
          <xdr:rowOff>68580</xdr:rowOff>
        </xdr:from>
        <xdr:to>
          <xdr:col>8</xdr:col>
          <xdr:colOff>335280</xdr:colOff>
          <xdr:row>119</xdr:row>
          <xdr:rowOff>274320</xdr:rowOff>
        </xdr:to>
        <xdr:sp macro="" textlink="">
          <xdr:nvSpPr>
            <xdr:cNvPr id="177137" name="Check Box 1009" hidden="1">
              <a:extLst>
                <a:ext uri="{63B3BB69-23CF-44E3-9099-C40C66FF867C}">
                  <a14:compatExt spid="_x0000_s177137"/>
                </a:ext>
                <a:ext uri="{FF2B5EF4-FFF2-40B4-BE49-F238E27FC236}">
                  <a16:creationId xmlns:a16="http://schemas.microsoft.com/office/drawing/2014/main" id="{00000000-0008-0000-0000-0000F1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249</xdr:row>
          <xdr:rowOff>68580</xdr:rowOff>
        </xdr:from>
        <xdr:to>
          <xdr:col>8</xdr:col>
          <xdr:colOff>350520</xdr:colOff>
          <xdr:row>249</xdr:row>
          <xdr:rowOff>274320</xdr:rowOff>
        </xdr:to>
        <xdr:sp macro="" textlink="">
          <xdr:nvSpPr>
            <xdr:cNvPr id="177139" name="Check Box 1011" hidden="1">
              <a:extLst>
                <a:ext uri="{63B3BB69-23CF-44E3-9099-C40C66FF867C}">
                  <a14:compatExt spid="_x0000_s177139"/>
                </a:ext>
                <a:ext uri="{FF2B5EF4-FFF2-40B4-BE49-F238E27FC236}">
                  <a16:creationId xmlns:a16="http://schemas.microsoft.com/office/drawing/2014/main" id="{00000000-0008-0000-0000-0000F3B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68</xdr:row>
          <xdr:rowOff>76200</xdr:rowOff>
        </xdr:from>
        <xdr:to>
          <xdr:col>8</xdr:col>
          <xdr:colOff>419100</xdr:colOff>
          <xdr:row>68</xdr:row>
          <xdr:rowOff>327660</xdr:rowOff>
        </xdr:to>
        <xdr:sp macro="" textlink="">
          <xdr:nvSpPr>
            <xdr:cNvPr id="189479" name="Option Button 1063" hidden="1">
              <a:extLst>
                <a:ext uri="{63B3BB69-23CF-44E3-9099-C40C66FF867C}">
                  <a14:compatExt spid="_x0000_s189479"/>
                </a:ext>
                <a:ext uri="{FF2B5EF4-FFF2-40B4-BE49-F238E27FC236}">
                  <a16:creationId xmlns:a16="http://schemas.microsoft.com/office/drawing/2014/main" id="{00000000-0008-0000-0000-00002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69</xdr:row>
          <xdr:rowOff>76200</xdr:rowOff>
        </xdr:from>
        <xdr:to>
          <xdr:col>8</xdr:col>
          <xdr:colOff>342900</xdr:colOff>
          <xdr:row>69</xdr:row>
          <xdr:rowOff>335280</xdr:rowOff>
        </xdr:to>
        <xdr:sp macro="" textlink="">
          <xdr:nvSpPr>
            <xdr:cNvPr id="189480" name="Option Button 1064" hidden="1">
              <a:extLst>
                <a:ext uri="{63B3BB69-23CF-44E3-9099-C40C66FF867C}">
                  <a14:compatExt spid="_x0000_s189480"/>
                </a:ext>
                <a:ext uri="{FF2B5EF4-FFF2-40B4-BE49-F238E27FC236}">
                  <a16:creationId xmlns:a16="http://schemas.microsoft.com/office/drawing/2014/main" id="{00000000-0008-0000-0000-00002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70</xdr:row>
          <xdr:rowOff>83820</xdr:rowOff>
        </xdr:from>
        <xdr:to>
          <xdr:col>8</xdr:col>
          <xdr:colOff>365760</xdr:colOff>
          <xdr:row>70</xdr:row>
          <xdr:rowOff>312420</xdr:rowOff>
        </xdr:to>
        <xdr:sp macro="" textlink="">
          <xdr:nvSpPr>
            <xdr:cNvPr id="189481" name="Option Button 1065" hidden="1">
              <a:extLst>
                <a:ext uri="{63B3BB69-23CF-44E3-9099-C40C66FF867C}">
                  <a14:compatExt spid="_x0000_s189481"/>
                </a:ext>
                <a:ext uri="{FF2B5EF4-FFF2-40B4-BE49-F238E27FC236}">
                  <a16:creationId xmlns:a16="http://schemas.microsoft.com/office/drawing/2014/main" id="{00000000-0008-0000-0000-00002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71</xdr:row>
          <xdr:rowOff>60960</xdr:rowOff>
        </xdr:from>
        <xdr:to>
          <xdr:col>8</xdr:col>
          <xdr:colOff>335280</xdr:colOff>
          <xdr:row>71</xdr:row>
          <xdr:rowOff>312420</xdr:rowOff>
        </xdr:to>
        <xdr:sp macro="" textlink="">
          <xdr:nvSpPr>
            <xdr:cNvPr id="189482" name="Option Button 1066" hidden="1">
              <a:extLst>
                <a:ext uri="{63B3BB69-23CF-44E3-9099-C40C66FF867C}">
                  <a14:compatExt spid="_x0000_s189482"/>
                </a:ext>
                <a:ext uri="{FF2B5EF4-FFF2-40B4-BE49-F238E27FC236}">
                  <a16:creationId xmlns:a16="http://schemas.microsoft.com/office/drawing/2014/main" id="{00000000-0008-0000-0000-00002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68</xdr:row>
          <xdr:rowOff>7620</xdr:rowOff>
        </xdr:from>
        <xdr:to>
          <xdr:col>9</xdr:col>
          <xdr:colOff>22860</xdr:colOff>
          <xdr:row>72</xdr:row>
          <xdr:rowOff>45720</xdr:rowOff>
        </xdr:to>
        <xdr:sp macro="" textlink="">
          <xdr:nvSpPr>
            <xdr:cNvPr id="189483" name="Group Box 1067" hidden="1">
              <a:extLst>
                <a:ext uri="{63B3BB69-23CF-44E3-9099-C40C66FF867C}">
                  <a14:compatExt spid="_x0000_s189483"/>
                </a:ext>
                <a:ext uri="{FF2B5EF4-FFF2-40B4-BE49-F238E27FC236}">
                  <a16:creationId xmlns:a16="http://schemas.microsoft.com/office/drawing/2014/main" id="{00000000-0008-0000-0000-00002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149</xdr:row>
          <xdr:rowOff>68580</xdr:rowOff>
        </xdr:from>
        <xdr:to>
          <xdr:col>8</xdr:col>
          <xdr:colOff>373380</xdr:colOff>
          <xdr:row>149</xdr:row>
          <xdr:rowOff>289560</xdr:rowOff>
        </xdr:to>
        <xdr:sp macro="" textlink="">
          <xdr:nvSpPr>
            <xdr:cNvPr id="189484" name="Option Button 1068" hidden="1">
              <a:extLst>
                <a:ext uri="{63B3BB69-23CF-44E3-9099-C40C66FF867C}">
                  <a14:compatExt spid="_x0000_s189484"/>
                </a:ext>
                <a:ext uri="{FF2B5EF4-FFF2-40B4-BE49-F238E27FC236}">
                  <a16:creationId xmlns:a16="http://schemas.microsoft.com/office/drawing/2014/main" id="{00000000-0008-0000-0000-00002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150</xdr:row>
          <xdr:rowOff>68580</xdr:rowOff>
        </xdr:from>
        <xdr:to>
          <xdr:col>8</xdr:col>
          <xdr:colOff>373380</xdr:colOff>
          <xdr:row>150</xdr:row>
          <xdr:rowOff>289560</xdr:rowOff>
        </xdr:to>
        <xdr:sp macro="" textlink="">
          <xdr:nvSpPr>
            <xdr:cNvPr id="189485" name="Option Button 1069" hidden="1">
              <a:extLst>
                <a:ext uri="{63B3BB69-23CF-44E3-9099-C40C66FF867C}">
                  <a14:compatExt spid="_x0000_s189485"/>
                </a:ext>
                <a:ext uri="{FF2B5EF4-FFF2-40B4-BE49-F238E27FC236}">
                  <a16:creationId xmlns:a16="http://schemas.microsoft.com/office/drawing/2014/main" id="{00000000-0008-0000-0000-00002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148</xdr:row>
          <xdr:rowOff>571500</xdr:rowOff>
        </xdr:from>
        <xdr:to>
          <xdr:col>9</xdr:col>
          <xdr:colOff>0</xdr:colOff>
          <xdr:row>151</xdr:row>
          <xdr:rowOff>45720</xdr:rowOff>
        </xdr:to>
        <xdr:sp macro="" textlink="">
          <xdr:nvSpPr>
            <xdr:cNvPr id="189486" name="Group Box 1070" hidden="1">
              <a:extLst>
                <a:ext uri="{63B3BB69-23CF-44E3-9099-C40C66FF867C}">
                  <a14:compatExt spid="_x0000_s189486"/>
                </a:ext>
                <a:ext uri="{FF2B5EF4-FFF2-40B4-BE49-F238E27FC236}">
                  <a16:creationId xmlns:a16="http://schemas.microsoft.com/office/drawing/2014/main" id="{00000000-0008-0000-0000-00002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152</xdr:row>
          <xdr:rowOff>68580</xdr:rowOff>
        </xdr:from>
        <xdr:to>
          <xdr:col>8</xdr:col>
          <xdr:colOff>373380</xdr:colOff>
          <xdr:row>152</xdr:row>
          <xdr:rowOff>289560</xdr:rowOff>
        </xdr:to>
        <xdr:sp macro="" textlink="">
          <xdr:nvSpPr>
            <xdr:cNvPr id="189487" name="Option Button 1071" hidden="1">
              <a:extLst>
                <a:ext uri="{63B3BB69-23CF-44E3-9099-C40C66FF867C}">
                  <a14:compatExt spid="_x0000_s189487"/>
                </a:ext>
                <a:ext uri="{FF2B5EF4-FFF2-40B4-BE49-F238E27FC236}">
                  <a16:creationId xmlns:a16="http://schemas.microsoft.com/office/drawing/2014/main" id="{00000000-0008-0000-0000-00002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153</xdr:row>
          <xdr:rowOff>68580</xdr:rowOff>
        </xdr:from>
        <xdr:to>
          <xdr:col>8</xdr:col>
          <xdr:colOff>373380</xdr:colOff>
          <xdr:row>153</xdr:row>
          <xdr:rowOff>289560</xdr:rowOff>
        </xdr:to>
        <xdr:sp macro="" textlink="">
          <xdr:nvSpPr>
            <xdr:cNvPr id="189489" name="Option Button 1073" hidden="1">
              <a:extLst>
                <a:ext uri="{63B3BB69-23CF-44E3-9099-C40C66FF867C}">
                  <a14:compatExt spid="_x0000_s189489"/>
                </a:ext>
                <a:ext uri="{FF2B5EF4-FFF2-40B4-BE49-F238E27FC236}">
                  <a16:creationId xmlns:a16="http://schemas.microsoft.com/office/drawing/2014/main" id="{00000000-0008-0000-0000-00003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154</xdr:row>
          <xdr:rowOff>68580</xdr:rowOff>
        </xdr:from>
        <xdr:to>
          <xdr:col>8</xdr:col>
          <xdr:colOff>373380</xdr:colOff>
          <xdr:row>154</xdr:row>
          <xdr:rowOff>289560</xdr:rowOff>
        </xdr:to>
        <xdr:sp macro="" textlink="">
          <xdr:nvSpPr>
            <xdr:cNvPr id="189490" name="Option Button 1074" hidden="1">
              <a:extLst>
                <a:ext uri="{63B3BB69-23CF-44E3-9099-C40C66FF867C}">
                  <a14:compatExt spid="_x0000_s189490"/>
                </a:ext>
                <a:ext uri="{FF2B5EF4-FFF2-40B4-BE49-F238E27FC236}">
                  <a16:creationId xmlns:a16="http://schemas.microsoft.com/office/drawing/2014/main" id="{00000000-0008-0000-0000-00003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155</xdr:row>
          <xdr:rowOff>68580</xdr:rowOff>
        </xdr:from>
        <xdr:to>
          <xdr:col>8</xdr:col>
          <xdr:colOff>373380</xdr:colOff>
          <xdr:row>155</xdr:row>
          <xdr:rowOff>289560</xdr:rowOff>
        </xdr:to>
        <xdr:sp macro="" textlink="">
          <xdr:nvSpPr>
            <xdr:cNvPr id="189491" name="Option Button 1075" hidden="1">
              <a:extLst>
                <a:ext uri="{63B3BB69-23CF-44E3-9099-C40C66FF867C}">
                  <a14:compatExt spid="_x0000_s189491"/>
                </a:ext>
                <a:ext uri="{FF2B5EF4-FFF2-40B4-BE49-F238E27FC236}">
                  <a16:creationId xmlns:a16="http://schemas.microsoft.com/office/drawing/2014/main" id="{00000000-0008-0000-0000-00003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152</xdr:row>
          <xdr:rowOff>7620</xdr:rowOff>
        </xdr:from>
        <xdr:to>
          <xdr:col>9</xdr:col>
          <xdr:colOff>30480</xdr:colOff>
          <xdr:row>156</xdr:row>
          <xdr:rowOff>0</xdr:rowOff>
        </xdr:to>
        <xdr:sp macro="" textlink="">
          <xdr:nvSpPr>
            <xdr:cNvPr id="189492" name="Group Box 1076" hidden="1">
              <a:extLst>
                <a:ext uri="{63B3BB69-23CF-44E3-9099-C40C66FF867C}">
                  <a14:compatExt spid="_x0000_s189492"/>
                </a:ext>
                <a:ext uri="{FF2B5EF4-FFF2-40B4-BE49-F238E27FC236}">
                  <a16:creationId xmlns:a16="http://schemas.microsoft.com/office/drawing/2014/main" id="{00000000-0008-0000-0000-00003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157</xdr:row>
          <xdr:rowOff>76200</xdr:rowOff>
        </xdr:from>
        <xdr:to>
          <xdr:col>8</xdr:col>
          <xdr:colOff>342900</xdr:colOff>
          <xdr:row>157</xdr:row>
          <xdr:rowOff>312420</xdr:rowOff>
        </xdr:to>
        <xdr:sp macro="" textlink="">
          <xdr:nvSpPr>
            <xdr:cNvPr id="189493" name="Option Button 1077" hidden="1">
              <a:extLst>
                <a:ext uri="{63B3BB69-23CF-44E3-9099-C40C66FF867C}">
                  <a14:compatExt spid="_x0000_s189493"/>
                </a:ext>
                <a:ext uri="{FF2B5EF4-FFF2-40B4-BE49-F238E27FC236}">
                  <a16:creationId xmlns:a16="http://schemas.microsoft.com/office/drawing/2014/main" id="{00000000-0008-0000-0000-00003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158</xdr:row>
          <xdr:rowOff>76200</xdr:rowOff>
        </xdr:from>
        <xdr:to>
          <xdr:col>8</xdr:col>
          <xdr:colOff>342900</xdr:colOff>
          <xdr:row>158</xdr:row>
          <xdr:rowOff>312420</xdr:rowOff>
        </xdr:to>
        <xdr:sp macro="" textlink="">
          <xdr:nvSpPr>
            <xdr:cNvPr id="189494" name="Option Button 1078" hidden="1">
              <a:extLst>
                <a:ext uri="{63B3BB69-23CF-44E3-9099-C40C66FF867C}">
                  <a14:compatExt spid="_x0000_s189494"/>
                </a:ext>
                <a:ext uri="{FF2B5EF4-FFF2-40B4-BE49-F238E27FC236}">
                  <a16:creationId xmlns:a16="http://schemas.microsoft.com/office/drawing/2014/main" id="{00000000-0008-0000-0000-00003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156</xdr:row>
          <xdr:rowOff>571500</xdr:rowOff>
        </xdr:from>
        <xdr:to>
          <xdr:col>8</xdr:col>
          <xdr:colOff>487680</xdr:colOff>
          <xdr:row>159</xdr:row>
          <xdr:rowOff>30480</xdr:rowOff>
        </xdr:to>
        <xdr:sp macro="" textlink="">
          <xdr:nvSpPr>
            <xdr:cNvPr id="189495" name="Group Box 1079" hidden="1">
              <a:extLst>
                <a:ext uri="{63B3BB69-23CF-44E3-9099-C40C66FF867C}">
                  <a14:compatExt spid="_x0000_s189495"/>
                </a:ext>
                <a:ext uri="{FF2B5EF4-FFF2-40B4-BE49-F238E27FC236}">
                  <a16:creationId xmlns:a16="http://schemas.microsoft.com/office/drawing/2014/main" id="{00000000-0008-0000-0000-00003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160</xdr:row>
          <xdr:rowOff>76200</xdr:rowOff>
        </xdr:from>
        <xdr:to>
          <xdr:col>8</xdr:col>
          <xdr:colOff>350520</xdr:colOff>
          <xdr:row>160</xdr:row>
          <xdr:rowOff>312420</xdr:rowOff>
        </xdr:to>
        <xdr:sp macro="" textlink="">
          <xdr:nvSpPr>
            <xdr:cNvPr id="189496" name="Option Button 1080" hidden="1">
              <a:extLst>
                <a:ext uri="{63B3BB69-23CF-44E3-9099-C40C66FF867C}">
                  <a14:compatExt spid="_x0000_s189496"/>
                </a:ext>
                <a:ext uri="{FF2B5EF4-FFF2-40B4-BE49-F238E27FC236}">
                  <a16:creationId xmlns:a16="http://schemas.microsoft.com/office/drawing/2014/main" id="{00000000-0008-0000-0000-00003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161</xdr:row>
          <xdr:rowOff>76200</xdr:rowOff>
        </xdr:from>
        <xdr:to>
          <xdr:col>8</xdr:col>
          <xdr:colOff>350520</xdr:colOff>
          <xdr:row>161</xdr:row>
          <xdr:rowOff>312420</xdr:rowOff>
        </xdr:to>
        <xdr:sp macro="" textlink="">
          <xdr:nvSpPr>
            <xdr:cNvPr id="189497" name="Option Button 1081" hidden="1">
              <a:extLst>
                <a:ext uri="{63B3BB69-23CF-44E3-9099-C40C66FF867C}">
                  <a14:compatExt spid="_x0000_s189497"/>
                </a:ext>
                <a:ext uri="{FF2B5EF4-FFF2-40B4-BE49-F238E27FC236}">
                  <a16:creationId xmlns:a16="http://schemas.microsoft.com/office/drawing/2014/main" id="{00000000-0008-0000-0000-00003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159</xdr:row>
          <xdr:rowOff>571500</xdr:rowOff>
        </xdr:from>
        <xdr:to>
          <xdr:col>9</xdr:col>
          <xdr:colOff>0</xdr:colOff>
          <xdr:row>162</xdr:row>
          <xdr:rowOff>68580</xdr:rowOff>
        </xdr:to>
        <xdr:sp macro="" textlink="">
          <xdr:nvSpPr>
            <xdr:cNvPr id="189498" name="Group Box 1082" hidden="1">
              <a:extLst>
                <a:ext uri="{63B3BB69-23CF-44E3-9099-C40C66FF867C}">
                  <a14:compatExt spid="_x0000_s189498"/>
                </a:ext>
                <a:ext uri="{FF2B5EF4-FFF2-40B4-BE49-F238E27FC236}">
                  <a16:creationId xmlns:a16="http://schemas.microsoft.com/office/drawing/2014/main" id="{00000000-0008-0000-0000-00003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163</xdr:row>
          <xdr:rowOff>76200</xdr:rowOff>
        </xdr:from>
        <xdr:to>
          <xdr:col>8</xdr:col>
          <xdr:colOff>342900</xdr:colOff>
          <xdr:row>163</xdr:row>
          <xdr:rowOff>312420</xdr:rowOff>
        </xdr:to>
        <xdr:sp macro="" textlink="">
          <xdr:nvSpPr>
            <xdr:cNvPr id="189499" name="Option Button 1083" hidden="1">
              <a:extLst>
                <a:ext uri="{63B3BB69-23CF-44E3-9099-C40C66FF867C}">
                  <a14:compatExt spid="_x0000_s189499"/>
                </a:ext>
                <a:ext uri="{FF2B5EF4-FFF2-40B4-BE49-F238E27FC236}">
                  <a16:creationId xmlns:a16="http://schemas.microsoft.com/office/drawing/2014/main" id="{00000000-0008-0000-0000-00003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164</xdr:row>
          <xdr:rowOff>76200</xdr:rowOff>
        </xdr:from>
        <xdr:to>
          <xdr:col>8</xdr:col>
          <xdr:colOff>342900</xdr:colOff>
          <xdr:row>164</xdr:row>
          <xdr:rowOff>312420</xdr:rowOff>
        </xdr:to>
        <xdr:sp macro="" textlink="">
          <xdr:nvSpPr>
            <xdr:cNvPr id="189500" name="Option Button 1084" hidden="1">
              <a:extLst>
                <a:ext uri="{63B3BB69-23CF-44E3-9099-C40C66FF867C}">
                  <a14:compatExt spid="_x0000_s189500"/>
                </a:ext>
                <a:ext uri="{FF2B5EF4-FFF2-40B4-BE49-F238E27FC236}">
                  <a16:creationId xmlns:a16="http://schemas.microsoft.com/office/drawing/2014/main" id="{00000000-0008-0000-0000-00003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165</xdr:row>
          <xdr:rowOff>76200</xdr:rowOff>
        </xdr:from>
        <xdr:to>
          <xdr:col>8</xdr:col>
          <xdr:colOff>342900</xdr:colOff>
          <xdr:row>165</xdr:row>
          <xdr:rowOff>312420</xdr:rowOff>
        </xdr:to>
        <xdr:sp macro="" textlink="">
          <xdr:nvSpPr>
            <xdr:cNvPr id="189501" name="Option Button 1085" hidden="1">
              <a:extLst>
                <a:ext uri="{63B3BB69-23CF-44E3-9099-C40C66FF867C}">
                  <a14:compatExt spid="_x0000_s189501"/>
                </a:ext>
                <a:ext uri="{FF2B5EF4-FFF2-40B4-BE49-F238E27FC236}">
                  <a16:creationId xmlns:a16="http://schemas.microsoft.com/office/drawing/2014/main" id="{00000000-0008-0000-0000-00003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166</xdr:row>
          <xdr:rowOff>76200</xdr:rowOff>
        </xdr:from>
        <xdr:to>
          <xdr:col>8</xdr:col>
          <xdr:colOff>342900</xdr:colOff>
          <xdr:row>166</xdr:row>
          <xdr:rowOff>312420</xdr:rowOff>
        </xdr:to>
        <xdr:sp macro="" textlink="">
          <xdr:nvSpPr>
            <xdr:cNvPr id="189502" name="Option Button 1086" hidden="1">
              <a:extLst>
                <a:ext uri="{63B3BB69-23CF-44E3-9099-C40C66FF867C}">
                  <a14:compatExt spid="_x0000_s189502"/>
                </a:ext>
                <a:ext uri="{FF2B5EF4-FFF2-40B4-BE49-F238E27FC236}">
                  <a16:creationId xmlns:a16="http://schemas.microsoft.com/office/drawing/2014/main" id="{00000000-0008-0000-0000-00003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167</xdr:row>
          <xdr:rowOff>76200</xdr:rowOff>
        </xdr:from>
        <xdr:to>
          <xdr:col>8</xdr:col>
          <xdr:colOff>342900</xdr:colOff>
          <xdr:row>167</xdr:row>
          <xdr:rowOff>312420</xdr:rowOff>
        </xdr:to>
        <xdr:sp macro="" textlink="">
          <xdr:nvSpPr>
            <xdr:cNvPr id="189503" name="Option Button 1087" hidden="1">
              <a:extLst>
                <a:ext uri="{63B3BB69-23CF-44E3-9099-C40C66FF867C}">
                  <a14:compatExt spid="_x0000_s189503"/>
                </a:ext>
                <a:ext uri="{FF2B5EF4-FFF2-40B4-BE49-F238E27FC236}">
                  <a16:creationId xmlns:a16="http://schemas.microsoft.com/office/drawing/2014/main" id="{00000000-0008-0000-0000-00003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163</xdr:row>
          <xdr:rowOff>7620</xdr:rowOff>
        </xdr:from>
        <xdr:to>
          <xdr:col>8</xdr:col>
          <xdr:colOff>487680</xdr:colOff>
          <xdr:row>168</xdr:row>
          <xdr:rowOff>60960</xdr:rowOff>
        </xdr:to>
        <xdr:sp macro="" textlink="">
          <xdr:nvSpPr>
            <xdr:cNvPr id="189504" name="Group Box 1088" hidden="1">
              <a:extLst>
                <a:ext uri="{63B3BB69-23CF-44E3-9099-C40C66FF867C}">
                  <a14:compatExt spid="_x0000_s189504"/>
                </a:ext>
                <a:ext uri="{FF2B5EF4-FFF2-40B4-BE49-F238E27FC236}">
                  <a16:creationId xmlns:a16="http://schemas.microsoft.com/office/drawing/2014/main" id="{00000000-0008-0000-0000-00004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169</xdr:row>
          <xdr:rowOff>76200</xdr:rowOff>
        </xdr:from>
        <xdr:to>
          <xdr:col>8</xdr:col>
          <xdr:colOff>342900</xdr:colOff>
          <xdr:row>169</xdr:row>
          <xdr:rowOff>312420</xdr:rowOff>
        </xdr:to>
        <xdr:sp macro="" textlink="">
          <xdr:nvSpPr>
            <xdr:cNvPr id="189505" name="Option Button 1089" hidden="1">
              <a:extLst>
                <a:ext uri="{63B3BB69-23CF-44E3-9099-C40C66FF867C}">
                  <a14:compatExt spid="_x0000_s189505"/>
                </a:ext>
                <a:ext uri="{FF2B5EF4-FFF2-40B4-BE49-F238E27FC236}">
                  <a16:creationId xmlns:a16="http://schemas.microsoft.com/office/drawing/2014/main" id="{00000000-0008-0000-0000-00004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170</xdr:row>
          <xdr:rowOff>76200</xdr:rowOff>
        </xdr:from>
        <xdr:to>
          <xdr:col>8</xdr:col>
          <xdr:colOff>342900</xdr:colOff>
          <xdr:row>170</xdr:row>
          <xdr:rowOff>312420</xdr:rowOff>
        </xdr:to>
        <xdr:sp macro="" textlink="">
          <xdr:nvSpPr>
            <xdr:cNvPr id="189506" name="Option Button 1090" hidden="1">
              <a:extLst>
                <a:ext uri="{63B3BB69-23CF-44E3-9099-C40C66FF867C}">
                  <a14:compatExt spid="_x0000_s189506"/>
                </a:ext>
                <a:ext uri="{FF2B5EF4-FFF2-40B4-BE49-F238E27FC236}">
                  <a16:creationId xmlns:a16="http://schemas.microsoft.com/office/drawing/2014/main" id="{00000000-0008-0000-0000-000042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168</xdr:row>
          <xdr:rowOff>571500</xdr:rowOff>
        </xdr:from>
        <xdr:to>
          <xdr:col>8</xdr:col>
          <xdr:colOff>480060</xdr:colOff>
          <xdr:row>170</xdr:row>
          <xdr:rowOff>335280</xdr:rowOff>
        </xdr:to>
        <xdr:sp macro="" textlink="">
          <xdr:nvSpPr>
            <xdr:cNvPr id="189507" name="Group Box 1091" hidden="1">
              <a:extLst>
                <a:ext uri="{63B3BB69-23CF-44E3-9099-C40C66FF867C}">
                  <a14:compatExt spid="_x0000_s189507"/>
                </a:ext>
                <a:ext uri="{FF2B5EF4-FFF2-40B4-BE49-F238E27FC236}">
                  <a16:creationId xmlns:a16="http://schemas.microsoft.com/office/drawing/2014/main" id="{00000000-0008-0000-0000-00004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172</xdr:row>
          <xdr:rowOff>76200</xdr:rowOff>
        </xdr:from>
        <xdr:to>
          <xdr:col>8</xdr:col>
          <xdr:colOff>342900</xdr:colOff>
          <xdr:row>172</xdr:row>
          <xdr:rowOff>312420</xdr:rowOff>
        </xdr:to>
        <xdr:sp macro="" textlink="">
          <xdr:nvSpPr>
            <xdr:cNvPr id="189508" name="Option Button 1092" hidden="1">
              <a:extLst>
                <a:ext uri="{63B3BB69-23CF-44E3-9099-C40C66FF867C}">
                  <a14:compatExt spid="_x0000_s189508"/>
                </a:ext>
                <a:ext uri="{FF2B5EF4-FFF2-40B4-BE49-F238E27FC236}">
                  <a16:creationId xmlns:a16="http://schemas.microsoft.com/office/drawing/2014/main" id="{00000000-0008-0000-0000-00004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173</xdr:row>
          <xdr:rowOff>76200</xdr:rowOff>
        </xdr:from>
        <xdr:to>
          <xdr:col>8</xdr:col>
          <xdr:colOff>342900</xdr:colOff>
          <xdr:row>173</xdr:row>
          <xdr:rowOff>312420</xdr:rowOff>
        </xdr:to>
        <xdr:sp macro="" textlink="">
          <xdr:nvSpPr>
            <xdr:cNvPr id="189509" name="Option Button 1093" hidden="1">
              <a:extLst>
                <a:ext uri="{63B3BB69-23CF-44E3-9099-C40C66FF867C}">
                  <a14:compatExt spid="_x0000_s189509"/>
                </a:ext>
                <a:ext uri="{FF2B5EF4-FFF2-40B4-BE49-F238E27FC236}">
                  <a16:creationId xmlns:a16="http://schemas.microsoft.com/office/drawing/2014/main" id="{00000000-0008-0000-0000-00004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174</xdr:row>
          <xdr:rowOff>76200</xdr:rowOff>
        </xdr:from>
        <xdr:to>
          <xdr:col>8</xdr:col>
          <xdr:colOff>342900</xdr:colOff>
          <xdr:row>174</xdr:row>
          <xdr:rowOff>312420</xdr:rowOff>
        </xdr:to>
        <xdr:sp macro="" textlink="">
          <xdr:nvSpPr>
            <xdr:cNvPr id="189510" name="Option Button 1094" hidden="1">
              <a:extLst>
                <a:ext uri="{63B3BB69-23CF-44E3-9099-C40C66FF867C}">
                  <a14:compatExt spid="_x0000_s189510"/>
                </a:ext>
                <a:ext uri="{FF2B5EF4-FFF2-40B4-BE49-F238E27FC236}">
                  <a16:creationId xmlns:a16="http://schemas.microsoft.com/office/drawing/2014/main" id="{00000000-0008-0000-0000-00004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175</xdr:row>
          <xdr:rowOff>76200</xdr:rowOff>
        </xdr:from>
        <xdr:to>
          <xdr:col>8</xdr:col>
          <xdr:colOff>342900</xdr:colOff>
          <xdr:row>175</xdr:row>
          <xdr:rowOff>312420</xdr:rowOff>
        </xdr:to>
        <xdr:sp macro="" textlink="">
          <xdr:nvSpPr>
            <xdr:cNvPr id="189511" name="Option Button 1095" hidden="1">
              <a:extLst>
                <a:ext uri="{63B3BB69-23CF-44E3-9099-C40C66FF867C}">
                  <a14:compatExt spid="_x0000_s189511"/>
                </a:ext>
                <a:ext uri="{FF2B5EF4-FFF2-40B4-BE49-F238E27FC236}">
                  <a16:creationId xmlns:a16="http://schemas.microsoft.com/office/drawing/2014/main" id="{00000000-0008-0000-0000-000047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176</xdr:row>
          <xdr:rowOff>76200</xdr:rowOff>
        </xdr:from>
        <xdr:to>
          <xdr:col>8</xdr:col>
          <xdr:colOff>342900</xdr:colOff>
          <xdr:row>176</xdr:row>
          <xdr:rowOff>312420</xdr:rowOff>
        </xdr:to>
        <xdr:sp macro="" textlink="">
          <xdr:nvSpPr>
            <xdr:cNvPr id="189512" name="Option Button 1096" hidden="1">
              <a:extLst>
                <a:ext uri="{63B3BB69-23CF-44E3-9099-C40C66FF867C}">
                  <a14:compatExt spid="_x0000_s189512"/>
                </a:ext>
                <a:ext uri="{FF2B5EF4-FFF2-40B4-BE49-F238E27FC236}">
                  <a16:creationId xmlns:a16="http://schemas.microsoft.com/office/drawing/2014/main" id="{00000000-0008-0000-0000-00004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0</xdr:rowOff>
        </xdr:from>
        <xdr:to>
          <xdr:col>8</xdr:col>
          <xdr:colOff>457200</xdr:colOff>
          <xdr:row>177</xdr:row>
          <xdr:rowOff>7620</xdr:rowOff>
        </xdr:to>
        <xdr:sp macro="" textlink="">
          <xdr:nvSpPr>
            <xdr:cNvPr id="189513" name="Group Box 1097" hidden="1">
              <a:extLst>
                <a:ext uri="{63B3BB69-23CF-44E3-9099-C40C66FF867C}">
                  <a14:compatExt spid="_x0000_s189513"/>
                </a:ext>
                <a:ext uri="{FF2B5EF4-FFF2-40B4-BE49-F238E27FC236}">
                  <a16:creationId xmlns:a16="http://schemas.microsoft.com/office/drawing/2014/main" id="{00000000-0008-0000-0000-00004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178</xdr:row>
          <xdr:rowOff>76200</xdr:rowOff>
        </xdr:from>
        <xdr:to>
          <xdr:col>8</xdr:col>
          <xdr:colOff>342900</xdr:colOff>
          <xdr:row>178</xdr:row>
          <xdr:rowOff>312420</xdr:rowOff>
        </xdr:to>
        <xdr:sp macro="" textlink="">
          <xdr:nvSpPr>
            <xdr:cNvPr id="189514" name="Option Button 1098" hidden="1">
              <a:extLst>
                <a:ext uri="{63B3BB69-23CF-44E3-9099-C40C66FF867C}">
                  <a14:compatExt spid="_x0000_s189514"/>
                </a:ext>
                <a:ext uri="{FF2B5EF4-FFF2-40B4-BE49-F238E27FC236}">
                  <a16:creationId xmlns:a16="http://schemas.microsoft.com/office/drawing/2014/main" id="{00000000-0008-0000-0000-00004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179</xdr:row>
          <xdr:rowOff>76200</xdr:rowOff>
        </xdr:from>
        <xdr:to>
          <xdr:col>8</xdr:col>
          <xdr:colOff>342900</xdr:colOff>
          <xdr:row>179</xdr:row>
          <xdr:rowOff>312420</xdr:rowOff>
        </xdr:to>
        <xdr:sp macro="" textlink="">
          <xdr:nvSpPr>
            <xdr:cNvPr id="189515" name="Option Button 1099" hidden="1">
              <a:extLst>
                <a:ext uri="{63B3BB69-23CF-44E3-9099-C40C66FF867C}">
                  <a14:compatExt spid="_x0000_s189515"/>
                </a:ext>
                <a:ext uri="{FF2B5EF4-FFF2-40B4-BE49-F238E27FC236}">
                  <a16:creationId xmlns:a16="http://schemas.microsoft.com/office/drawing/2014/main" id="{00000000-0008-0000-0000-00004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180</xdr:row>
          <xdr:rowOff>76200</xdr:rowOff>
        </xdr:from>
        <xdr:to>
          <xdr:col>8</xdr:col>
          <xdr:colOff>342900</xdr:colOff>
          <xdr:row>180</xdr:row>
          <xdr:rowOff>312420</xdr:rowOff>
        </xdr:to>
        <xdr:sp macro="" textlink="">
          <xdr:nvSpPr>
            <xdr:cNvPr id="189516" name="Option Button 1100" hidden="1">
              <a:extLst>
                <a:ext uri="{63B3BB69-23CF-44E3-9099-C40C66FF867C}">
                  <a14:compatExt spid="_x0000_s189516"/>
                </a:ext>
                <a:ext uri="{FF2B5EF4-FFF2-40B4-BE49-F238E27FC236}">
                  <a16:creationId xmlns:a16="http://schemas.microsoft.com/office/drawing/2014/main" id="{00000000-0008-0000-0000-00004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181</xdr:row>
          <xdr:rowOff>76200</xdr:rowOff>
        </xdr:from>
        <xdr:to>
          <xdr:col>8</xdr:col>
          <xdr:colOff>342900</xdr:colOff>
          <xdr:row>181</xdr:row>
          <xdr:rowOff>312420</xdr:rowOff>
        </xdr:to>
        <xdr:sp macro="" textlink="">
          <xdr:nvSpPr>
            <xdr:cNvPr id="189517" name="Option Button 1101" hidden="1">
              <a:extLst>
                <a:ext uri="{63B3BB69-23CF-44E3-9099-C40C66FF867C}">
                  <a14:compatExt spid="_x0000_s189517"/>
                </a:ext>
                <a:ext uri="{FF2B5EF4-FFF2-40B4-BE49-F238E27FC236}">
                  <a16:creationId xmlns:a16="http://schemas.microsoft.com/office/drawing/2014/main" id="{00000000-0008-0000-0000-00004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182</xdr:row>
          <xdr:rowOff>76200</xdr:rowOff>
        </xdr:from>
        <xdr:to>
          <xdr:col>8</xdr:col>
          <xdr:colOff>342900</xdr:colOff>
          <xdr:row>182</xdr:row>
          <xdr:rowOff>312420</xdr:rowOff>
        </xdr:to>
        <xdr:sp macro="" textlink="">
          <xdr:nvSpPr>
            <xdr:cNvPr id="189518" name="Option Button 1102" hidden="1">
              <a:extLst>
                <a:ext uri="{63B3BB69-23CF-44E3-9099-C40C66FF867C}">
                  <a14:compatExt spid="_x0000_s189518"/>
                </a:ext>
                <a:ext uri="{FF2B5EF4-FFF2-40B4-BE49-F238E27FC236}">
                  <a16:creationId xmlns:a16="http://schemas.microsoft.com/office/drawing/2014/main" id="{00000000-0008-0000-0000-00004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178</xdr:row>
          <xdr:rowOff>7620</xdr:rowOff>
        </xdr:from>
        <xdr:to>
          <xdr:col>8</xdr:col>
          <xdr:colOff>441960</xdr:colOff>
          <xdr:row>182</xdr:row>
          <xdr:rowOff>342900</xdr:rowOff>
        </xdr:to>
        <xdr:sp macro="" textlink="">
          <xdr:nvSpPr>
            <xdr:cNvPr id="189519" name="Group Box 1103" hidden="1">
              <a:extLst>
                <a:ext uri="{63B3BB69-23CF-44E3-9099-C40C66FF867C}">
                  <a14:compatExt spid="_x0000_s189519"/>
                </a:ext>
                <a:ext uri="{FF2B5EF4-FFF2-40B4-BE49-F238E27FC236}">
                  <a16:creationId xmlns:a16="http://schemas.microsoft.com/office/drawing/2014/main" id="{00000000-0008-0000-0000-00004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231</xdr:row>
          <xdr:rowOff>76200</xdr:rowOff>
        </xdr:from>
        <xdr:to>
          <xdr:col>8</xdr:col>
          <xdr:colOff>342900</xdr:colOff>
          <xdr:row>231</xdr:row>
          <xdr:rowOff>312420</xdr:rowOff>
        </xdr:to>
        <xdr:sp macro="" textlink="">
          <xdr:nvSpPr>
            <xdr:cNvPr id="189520" name="Option Button 1104" hidden="1">
              <a:extLst>
                <a:ext uri="{63B3BB69-23CF-44E3-9099-C40C66FF867C}">
                  <a14:compatExt spid="_x0000_s189520"/>
                </a:ext>
                <a:ext uri="{FF2B5EF4-FFF2-40B4-BE49-F238E27FC236}">
                  <a16:creationId xmlns:a16="http://schemas.microsoft.com/office/drawing/2014/main" id="{00000000-0008-0000-0000-000050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232</xdr:row>
          <xdr:rowOff>76200</xdr:rowOff>
        </xdr:from>
        <xdr:to>
          <xdr:col>8</xdr:col>
          <xdr:colOff>342900</xdr:colOff>
          <xdr:row>232</xdr:row>
          <xdr:rowOff>312420</xdr:rowOff>
        </xdr:to>
        <xdr:sp macro="" textlink="">
          <xdr:nvSpPr>
            <xdr:cNvPr id="189521" name="Option Button 1105" hidden="1">
              <a:extLst>
                <a:ext uri="{63B3BB69-23CF-44E3-9099-C40C66FF867C}">
                  <a14:compatExt spid="_x0000_s189521"/>
                </a:ext>
                <a:ext uri="{FF2B5EF4-FFF2-40B4-BE49-F238E27FC236}">
                  <a16:creationId xmlns:a16="http://schemas.microsoft.com/office/drawing/2014/main" id="{00000000-0008-0000-0000-000051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230</xdr:row>
          <xdr:rowOff>571500</xdr:rowOff>
        </xdr:from>
        <xdr:to>
          <xdr:col>8</xdr:col>
          <xdr:colOff>457200</xdr:colOff>
          <xdr:row>233</xdr:row>
          <xdr:rowOff>45720</xdr:rowOff>
        </xdr:to>
        <xdr:sp macro="" textlink="">
          <xdr:nvSpPr>
            <xdr:cNvPr id="189522" name="Group Box 1106" hidden="1">
              <a:extLst>
                <a:ext uri="{63B3BB69-23CF-44E3-9099-C40C66FF867C}">
                  <a14:compatExt spid="_x0000_s189522"/>
                </a:ext>
                <a:ext uri="{FF2B5EF4-FFF2-40B4-BE49-F238E27FC236}">
                  <a16:creationId xmlns:a16="http://schemas.microsoft.com/office/drawing/2014/main" id="{00000000-0008-0000-0000-00005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234</xdr:row>
          <xdr:rowOff>76200</xdr:rowOff>
        </xdr:from>
        <xdr:to>
          <xdr:col>8</xdr:col>
          <xdr:colOff>342900</xdr:colOff>
          <xdr:row>234</xdr:row>
          <xdr:rowOff>312420</xdr:rowOff>
        </xdr:to>
        <xdr:sp macro="" textlink="">
          <xdr:nvSpPr>
            <xdr:cNvPr id="189529" name="Option Button 1113" hidden="1">
              <a:extLst>
                <a:ext uri="{63B3BB69-23CF-44E3-9099-C40C66FF867C}">
                  <a14:compatExt spid="_x0000_s189529"/>
                </a:ext>
                <a:ext uri="{FF2B5EF4-FFF2-40B4-BE49-F238E27FC236}">
                  <a16:creationId xmlns:a16="http://schemas.microsoft.com/office/drawing/2014/main" id="{00000000-0008-0000-0000-00005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235</xdr:row>
          <xdr:rowOff>76200</xdr:rowOff>
        </xdr:from>
        <xdr:to>
          <xdr:col>8</xdr:col>
          <xdr:colOff>342900</xdr:colOff>
          <xdr:row>235</xdr:row>
          <xdr:rowOff>312420</xdr:rowOff>
        </xdr:to>
        <xdr:sp macro="" textlink="">
          <xdr:nvSpPr>
            <xdr:cNvPr id="189530" name="Option Button 1114" hidden="1">
              <a:extLst>
                <a:ext uri="{63B3BB69-23CF-44E3-9099-C40C66FF867C}">
                  <a14:compatExt spid="_x0000_s189530"/>
                </a:ext>
                <a:ext uri="{FF2B5EF4-FFF2-40B4-BE49-F238E27FC236}">
                  <a16:creationId xmlns:a16="http://schemas.microsoft.com/office/drawing/2014/main" id="{00000000-0008-0000-0000-00005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237</xdr:row>
          <xdr:rowOff>76200</xdr:rowOff>
        </xdr:from>
        <xdr:to>
          <xdr:col>8</xdr:col>
          <xdr:colOff>342900</xdr:colOff>
          <xdr:row>237</xdr:row>
          <xdr:rowOff>312420</xdr:rowOff>
        </xdr:to>
        <xdr:sp macro="" textlink="">
          <xdr:nvSpPr>
            <xdr:cNvPr id="189531" name="Option Button 1115" hidden="1">
              <a:extLst>
                <a:ext uri="{63B3BB69-23CF-44E3-9099-C40C66FF867C}">
                  <a14:compatExt spid="_x0000_s189531"/>
                </a:ext>
                <a:ext uri="{FF2B5EF4-FFF2-40B4-BE49-F238E27FC236}">
                  <a16:creationId xmlns:a16="http://schemas.microsoft.com/office/drawing/2014/main" id="{00000000-0008-0000-0000-00005B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238</xdr:row>
          <xdr:rowOff>76200</xdr:rowOff>
        </xdr:from>
        <xdr:to>
          <xdr:col>8</xdr:col>
          <xdr:colOff>342900</xdr:colOff>
          <xdr:row>238</xdr:row>
          <xdr:rowOff>312420</xdr:rowOff>
        </xdr:to>
        <xdr:sp macro="" textlink="">
          <xdr:nvSpPr>
            <xdr:cNvPr id="189532" name="Option Button 1116" hidden="1">
              <a:extLst>
                <a:ext uri="{63B3BB69-23CF-44E3-9099-C40C66FF867C}">
                  <a14:compatExt spid="_x0000_s189532"/>
                </a:ext>
                <a:ext uri="{FF2B5EF4-FFF2-40B4-BE49-F238E27FC236}">
                  <a16:creationId xmlns:a16="http://schemas.microsoft.com/office/drawing/2014/main" id="{00000000-0008-0000-0000-00005C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240</xdr:row>
          <xdr:rowOff>76200</xdr:rowOff>
        </xdr:from>
        <xdr:to>
          <xdr:col>8</xdr:col>
          <xdr:colOff>342900</xdr:colOff>
          <xdr:row>240</xdr:row>
          <xdr:rowOff>312420</xdr:rowOff>
        </xdr:to>
        <xdr:sp macro="" textlink="">
          <xdr:nvSpPr>
            <xdr:cNvPr id="189533" name="Option Button 1117" hidden="1">
              <a:extLst>
                <a:ext uri="{63B3BB69-23CF-44E3-9099-C40C66FF867C}">
                  <a14:compatExt spid="_x0000_s189533"/>
                </a:ext>
                <a:ext uri="{FF2B5EF4-FFF2-40B4-BE49-F238E27FC236}">
                  <a16:creationId xmlns:a16="http://schemas.microsoft.com/office/drawing/2014/main" id="{00000000-0008-0000-0000-00005D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241</xdr:row>
          <xdr:rowOff>76200</xdr:rowOff>
        </xdr:from>
        <xdr:to>
          <xdr:col>8</xdr:col>
          <xdr:colOff>342900</xdr:colOff>
          <xdr:row>241</xdr:row>
          <xdr:rowOff>312420</xdr:rowOff>
        </xdr:to>
        <xdr:sp macro="" textlink="">
          <xdr:nvSpPr>
            <xdr:cNvPr id="189534" name="Option Button 1118" hidden="1">
              <a:extLst>
                <a:ext uri="{63B3BB69-23CF-44E3-9099-C40C66FF867C}">
                  <a14:compatExt spid="_x0000_s189534"/>
                </a:ext>
                <a:ext uri="{FF2B5EF4-FFF2-40B4-BE49-F238E27FC236}">
                  <a16:creationId xmlns:a16="http://schemas.microsoft.com/office/drawing/2014/main" id="{00000000-0008-0000-0000-00005E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242</xdr:row>
          <xdr:rowOff>76200</xdr:rowOff>
        </xdr:from>
        <xdr:to>
          <xdr:col>8</xdr:col>
          <xdr:colOff>342900</xdr:colOff>
          <xdr:row>242</xdr:row>
          <xdr:rowOff>312420</xdr:rowOff>
        </xdr:to>
        <xdr:sp macro="" textlink="">
          <xdr:nvSpPr>
            <xdr:cNvPr id="189535" name="Option Button 1119" hidden="1">
              <a:extLst>
                <a:ext uri="{63B3BB69-23CF-44E3-9099-C40C66FF867C}">
                  <a14:compatExt spid="_x0000_s189535"/>
                </a:ext>
                <a:ext uri="{FF2B5EF4-FFF2-40B4-BE49-F238E27FC236}">
                  <a16:creationId xmlns:a16="http://schemas.microsoft.com/office/drawing/2014/main" id="{00000000-0008-0000-0000-00005F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234</xdr:row>
          <xdr:rowOff>0</xdr:rowOff>
        </xdr:from>
        <xdr:to>
          <xdr:col>8</xdr:col>
          <xdr:colOff>441960</xdr:colOff>
          <xdr:row>236</xdr:row>
          <xdr:rowOff>0</xdr:rowOff>
        </xdr:to>
        <xdr:sp macro="" textlink="">
          <xdr:nvSpPr>
            <xdr:cNvPr id="189536" name="Group Box 1120" hidden="1">
              <a:extLst>
                <a:ext uri="{63B3BB69-23CF-44E3-9099-C40C66FF867C}">
                  <a14:compatExt spid="_x0000_s189536"/>
                </a:ext>
                <a:ext uri="{FF2B5EF4-FFF2-40B4-BE49-F238E27FC236}">
                  <a16:creationId xmlns:a16="http://schemas.microsoft.com/office/drawing/2014/main" id="{00000000-0008-0000-0000-00006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237</xdr:row>
          <xdr:rowOff>0</xdr:rowOff>
        </xdr:from>
        <xdr:to>
          <xdr:col>8</xdr:col>
          <xdr:colOff>457200</xdr:colOff>
          <xdr:row>239</xdr:row>
          <xdr:rowOff>7620</xdr:rowOff>
        </xdr:to>
        <xdr:sp macro="" textlink="">
          <xdr:nvSpPr>
            <xdr:cNvPr id="189537" name="Group Box 1121" hidden="1">
              <a:extLst>
                <a:ext uri="{63B3BB69-23CF-44E3-9099-C40C66FF867C}">
                  <a14:compatExt spid="_x0000_s189537"/>
                </a:ext>
                <a:ext uri="{FF2B5EF4-FFF2-40B4-BE49-F238E27FC236}">
                  <a16:creationId xmlns:a16="http://schemas.microsoft.com/office/drawing/2014/main" id="{00000000-0008-0000-0000-00006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240</xdr:row>
          <xdr:rowOff>0</xdr:rowOff>
        </xdr:from>
        <xdr:to>
          <xdr:col>8</xdr:col>
          <xdr:colOff>464820</xdr:colOff>
          <xdr:row>242</xdr:row>
          <xdr:rowOff>342900</xdr:rowOff>
        </xdr:to>
        <xdr:sp macro="" textlink="">
          <xdr:nvSpPr>
            <xdr:cNvPr id="189538" name="Group Box 1122" hidden="1">
              <a:extLst>
                <a:ext uri="{63B3BB69-23CF-44E3-9099-C40C66FF867C}">
                  <a14:compatExt spid="_x0000_s189538"/>
                </a:ext>
                <a:ext uri="{FF2B5EF4-FFF2-40B4-BE49-F238E27FC236}">
                  <a16:creationId xmlns:a16="http://schemas.microsoft.com/office/drawing/2014/main" id="{00000000-0008-0000-0000-00006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260</xdr:row>
          <xdr:rowOff>76200</xdr:rowOff>
        </xdr:from>
        <xdr:to>
          <xdr:col>8</xdr:col>
          <xdr:colOff>342900</xdr:colOff>
          <xdr:row>260</xdr:row>
          <xdr:rowOff>312420</xdr:rowOff>
        </xdr:to>
        <xdr:sp macro="" textlink="">
          <xdr:nvSpPr>
            <xdr:cNvPr id="189539" name="Option Button 1123" hidden="1">
              <a:extLst>
                <a:ext uri="{63B3BB69-23CF-44E3-9099-C40C66FF867C}">
                  <a14:compatExt spid="_x0000_s189539"/>
                </a:ext>
                <a:ext uri="{FF2B5EF4-FFF2-40B4-BE49-F238E27FC236}">
                  <a16:creationId xmlns:a16="http://schemas.microsoft.com/office/drawing/2014/main" id="{00000000-0008-0000-0000-000063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261</xdr:row>
          <xdr:rowOff>76200</xdr:rowOff>
        </xdr:from>
        <xdr:to>
          <xdr:col>8</xdr:col>
          <xdr:colOff>342900</xdr:colOff>
          <xdr:row>261</xdr:row>
          <xdr:rowOff>312420</xdr:rowOff>
        </xdr:to>
        <xdr:sp macro="" textlink="">
          <xdr:nvSpPr>
            <xdr:cNvPr id="189540" name="Option Button 1124" hidden="1">
              <a:extLst>
                <a:ext uri="{63B3BB69-23CF-44E3-9099-C40C66FF867C}">
                  <a14:compatExt spid="_x0000_s189540"/>
                </a:ext>
                <a:ext uri="{FF2B5EF4-FFF2-40B4-BE49-F238E27FC236}">
                  <a16:creationId xmlns:a16="http://schemas.microsoft.com/office/drawing/2014/main" id="{00000000-0008-0000-0000-000064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262</xdr:row>
          <xdr:rowOff>76200</xdr:rowOff>
        </xdr:from>
        <xdr:to>
          <xdr:col>8</xdr:col>
          <xdr:colOff>342900</xdr:colOff>
          <xdr:row>262</xdr:row>
          <xdr:rowOff>312420</xdr:rowOff>
        </xdr:to>
        <xdr:sp macro="" textlink="">
          <xdr:nvSpPr>
            <xdr:cNvPr id="189541" name="Option Button 1125" hidden="1">
              <a:extLst>
                <a:ext uri="{63B3BB69-23CF-44E3-9099-C40C66FF867C}">
                  <a14:compatExt spid="_x0000_s189541"/>
                </a:ext>
                <a:ext uri="{FF2B5EF4-FFF2-40B4-BE49-F238E27FC236}">
                  <a16:creationId xmlns:a16="http://schemas.microsoft.com/office/drawing/2014/main" id="{00000000-0008-0000-0000-000065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263</xdr:row>
          <xdr:rowOff>76200</xdr:rowOff>
        </xdr:from>
        <xdr:to>
          <xdr:col>8</xdr:col>
          <xdr:colOff>342900</xdr:colOff>
          <xdr:row>263</xdr:row>
          <xdr:rowOff>312420</xdr:rowOff>
        </xdr:to>
        <xdr:sp macro="" textlink="">
          <xdr:nvSpPr>
            <xdr:cNvPr id="189542" name="Option Button 1126" hidden="1">
              <a:extLst>
                <a:ext uri="{63B3BB69-23CF-44E3-9099-C40C66FF867C}">
                  <a14:compatExt spid="_x0000_s189542"/>
                </a:ext>
                <a:ext uri="{FF2B5EF4-FFF2-40B4-BE49-F238E27FC236}">
                  <a16:creationId xmlns:a16="http://schemas.microsoft.com/office/drawing/2014/main" id="{00000000-0008-0000-0000-000066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260</xdr:row>
          <xdr:rowOff>0</xdr:rowOff>
        </xdr:from>
        <xdr:to>
          <xdr:col>8</xdr:col>
          <xdr:colOff>487680</xdr:colOff>
          <xdr:row>264</xdr:row>
          <xdr:rowOff>38100</xdr:rowOff>
        </xdr:to>
        <xdr:sp macro="" textlink="">
          <xdr:nvSpPr>
            <xdr:cNvPr id="189543" name="Group Box 1127" hidden="1">
              <a:extLst>
                <a:ext uri="{63B3BB69-23CF-44E3-9099-C40C66FF867C}">
                  <a14:compatExt spid="_x0000_s189543"/>
                </a:ext>
                <a:ext uri="{FF2B5EF4-FFF2-40B4-BE49-F238E27FC236}">
                  <a16:creationId xmlns:a16="http://schemas.microsoft.com/office/drawing/2014/main" id="{00000000-0008-0000-0000-00006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277</xdr:row>
          <xdr:rowOff>76200</xdr:rowOff>
        </xdr:from>
        <xdr:to>
          <xdr:col>8</xdr:col>
          <xdr:colOff>342900</xdr:colOff>
          <xdr:row>277</xdr:row>
          <xdr:rowOff>312420</xdr:rowOff>
        </xdr:to>
        <xdr:sp macro="" textlink="">
          <xdr:nvSpPr>
            <xdr:cNvPr id="189544" name="Option Button 1128" hidden="1">
              <a:extLst>
                <a:ext uri="{63B3BB69-23CF-44E3-9099-C40C66FF867C}">
                  <a14:compatExt spid="_x0000_s189544"/>
                </a:ext>
                <a:ext uri="{FF2B5EF4-FFF2-40B4-BE49-F238E27FC236}">
                  <a16:creationId xmlns:a16="http://schemas.microsoft.com/office/drawing/2014/main" id="{00000000-0008-0000-0000-000068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278</xdr:row>
          <xdr:rowOff>76200</xdr:rowOff>
        </xdr:from>
        <xdr:to>
          <xdr:col>8</xdr:col>
          <xdr:colOff>342900</xdr:colOff>
          <xdr:row>278</xdr:row>
          <xdr:rowOff>312420</xdr:rowOff>
        </xdr:to>
        <xdr:sp macro="" textlink="">
          <xdr:nvSpPr>
            <xdr:cNvPr id="189545" name="Option Button 1129" hidden="1">
              <a:extLst>
                <a:ext uri="{63B3BB69-23CF-44E3-9099-C40C66FF867C}">
                  <a14:compatExt spid="_x0000_s189545"/>
                </a:ext>
                <a:ext uri="{FF2B5EF4-FFF2-40B4-BE49-F238E27FC236}">
                  <a16:creationId xmlns:a16="http://schemas.microsoft.com/office/drawing/2014/main" id="{00000000-0008-0000-0000-000069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279</xdr:row>
          <xdr:rowOff>76200</xdr:rowOff>
        </xdr:from>
        <xdr:to>
          <xdr:col>8</xdr:col>
          <xdr:colOff>342900</xdr:colOff>
          <xdr:row>279</xdr:row>
          <xdr:rowOff>312420</xdr:rowOff>
        </xdr:to>
        <xdr:sp macro="" textlink="">
          <xdr:nvSpPr>
            <xdr:cNvPr id="189546" name="Option Button 1130" hidden="1">
              <a:extLst>
                <a:ext uri="{63B3BB69-23CF-44E3-9099-C40C66FF867C}">
                  <a14:compatExt spid="_x0000_s189546"/>
                </a:ext>
                <a:ext uri="{FF2B5EF4-FFF2-40B4-BE49-F238E27FC236}">
                  <a16:creationId xmlns:a16="http://schemas.microsoft.com/office/drawing/2014/main" id="{00000000-0008-0000-0000-00006AE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276</xdr:row>
          <xdr:rowOff>571500</xdr:rowOff>
        </xdr:from>
        <xdr:to>
          <xdr:col>8</xdr:col>
          <xdr:colOff>464820</xdr:colOff>
          <xdr:row>282</xdr:row>
          <xdr:rowOff>38100</xdr:rowOff>
        </xdr:to>
        <xdr:sp macro="" textlink="">
          <xdr:nvSpPr>
            <xdr:cNvPr id="189547" name="Group Box 1131" hidden="1">
              <a:extLst>
                <a:ext uri="{63B3BB69-23CF-44E3-9099-C40C66FF867C}">
                  <a14:compatExt spid="_x0000_s189547"/>
                </a:ext>
                <a:ext uri="{FF2B5EF4-FFF2-40B4-BE49-F238E27FC236}">
                  <a16:creationId xmlns:a16="http://schemas.microsoft.com/office/drawing/2014/main" id="{00000000-0008-0000-0000-00006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139032</xdr:colOff>
      <xdr:row>70</xdr:row>
      <xdr:rowOff>448</xdr:rowOff>
    </xdr:from>
    <xdr:to>
      <xdr:col>8</xdr:col>
      <xdr:colOff>355032</xdr:colOff>
      <xdr:row>70</xdr:row>
      <xdr:rowOff>216448</xdr:rowOff>
    </xdr:to>
    <xdr:sp macro="" textlink="">
      <xdr:nvSpPr>
        <xdr:cNvPr id="2" name="テキスト ボックス 1">
          <a:extLst>
            <a:ext uri="{FF2B5EF4-FFF2-40B4-BE49-F238E27FC236}">
              <a16:creationId xmlns:a16="http://schemas.microsoft.com/office/drawing/2014/main" id="{7C2D2FCB-32C8-4ECB-A184-E28F3FA75A4F}"/>
            </a:ext>
          </a:extLst>
        </xdr:cNvPr>
        <xdr:cNvSpPr txBox="1"/>
      </xdr:nvSpPr>
      <xdr:spPr>
        <a:xfrm>
          <a:off x="10883232" y="132329368"/>
          <a:ext cx="216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144780</xdr:colOff>
          <xdr:row>29</xdr:row>
          <xdr:rowOff>68580</xdr:rowOff>
        </xdr:from>
        <xdr:to>
          <xdr:col>8</xdr:col>
          <xdr:colOff>350520</xdr:colOff>
          <xdr:row>29</xdr:row>
          <xdr:rowOff>274320</xdr:rowOff>
        </xdr:to>
        <xdr:sp macro="" textlink="">
          <xdr:nvSpPr>
            <xdr:cNvPr id="183464" name="Check Box 168" hidden="1">
              <a:extLst>
                <a:ext uri="{63B3BB69-23CF-44E3-9099-C40C66FF867C}">
                  <a14:compatExt spid="_x0000_s183464"/>
                </a:ext>
                <a:ext uri="{FF2B5EF4-FFF2-40B4-BE49-F238E27FC236}">
                  <a16:creationId xmlns:a16="http://schemas.microsoft.com/office/drawing/2014/main" id="{00000000-0008-0000-0100-0000A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31</xdr:row>
          <xdr:rowOff>68580</xdr:rowOff>
        </xdr:from>
        <xdr:to>
          <xdr:col>8</xdr:col>
          <xdr:colOff>350520</xdr:colOff>
          <xdr:row>31</xdr:row>
          <xdr:rowOff>274320</xdr:rowOff>
        </xdr:to>
        <xdr:sp macro="" textlink="">
          <xdr:nvSpPr>
            <xdr:cNvPr id="183465" name="Check Box 169" hidden="1">
              <a:extLst>
                <a:ext uri="{63B3BB69-23CF-44E3-9099-C40C66FF867C}">
                  <a14:compatExt spid="_x0000_s183465"/>
                </a:ext>
                <a:ext uri="{FF2B5EF4-FFF2-40B4-BE49-F238E27FC236}">
                  <a16:creationId xmlns:a16="http://schemas.microsoft.com/office/drawing/2014/main" id="{00000000-0008-0000-0100-0000A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30</xdr:row>
          <xdr:rowOff>68580</xdr:rowOff>
        </xdr:from>
        <xdr:to>
          <xdr:col>8</xdr:col>
          <xdr:colOff>350520</xdr:colOff>
          <xdr:row>30</xdr:row>
          <xdr:rowOff>274320</xdr:rowOff>
        </xdr:to>
        <xdr:sp macro="" textlink="">
          <xdr:nvSpPr>
            <xdr:cNvPr id="183466" name="Check Box 170" hidden="1">
              <a:extLst>
                <a:ext uri="{63B3BB69-23CF-44E3-9099-C40C66FF867C}">
                  <a14:compatExt spid="_x0000_s183466"/>
                </a:ext>
                <a:ext uri="{FF2B5EF4-FFF2-40B4-BE49-F238E27FC236}">
                  <a16:creationId xmlns:a16="http://schemas.microsoft.com/office/drawing/2014/main" id="{00000000-0008-0000-0100-0000A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32</xdr:row>
          <xdr:rowOff>68580</xdr:rowOff>
        </xdr:from>
        <xdr:to>
          <xdr:col>8</xdr:col>
          <xdr:colOff>350520</xdr:colOff>
          <xdr:row>32</xdr:row>
          <xdr:rowOff>274320</xdr:rowOff>
        </xdr:to>
        <xdr:sp macro="" textlink="">
          <xdr:nvSpPr>
            <xdr:cNvPr id="183467" name="Check Box 171" hidden="1">
              <a:extLst>
                <a:ext uri="{63B3BB69-23CF-44E3-9099-C40C66FF867C}">
                  <a14:compatExt spid="_x0000_s183467"/>
                </a:ext>
                <a:ext uri="{FF2B5EF4-FFF2-40B4-BE49-F238E27FC236}">
                  <a16:creationId xmlns:a16="http://schemas.microsoft.com/office/drawing/2014/main" id="{00000000-0008-0000-0100-0000A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33</xdr:row>
          <xdr:rowOff>68580</xdr:rowOff>
        </xdr:from>
        <xdr:to>
          <xdr:col>8</xdr:col>
          <xdr:colOff>350520</xdr:colOff>
          <xdr:row>33</xdr:row>
          <xdr:rowOff>274320</xdr:rowOff>
        </xdr:to>
        <xdr:sp macro="" textlink="">
          <xdr:nvSpPr>
            <xdr:cNvPr id="183468" name="Check Box 172" hidden="1">
              <a:extLst>
                <a:ext uri="{63B3BB69-23CF-44E3-9099-C40C66FF867C}">
                  <a14:compatExt spid="_x0000_s183468"/>
                </a:ext>
                <a:ext uri="{FF2B5EF4-FFF2-40B4-BE49-F238E27FC236}">
                  <a16:creationId xmlns:a16="http://schemas.microsoft.com/office/drawing/2014/main" id="{00000000-0008-0000-0100-0000A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35</xdr:row>
          <xdr:rowOff>83820</xdr:rowOff>
        </xdr:from>
        <xdr:to>
          <xdr:col>8</xdr:col>
          <xdr:colOff>350520</xdr:colOff>
          <xdr:row>35</xdr:row>
          <xdr:rowOff>297180</xdr:rowOff>
        </xdr:to>
        <xdr:sp macro="" textlink="">
          <xdr:nvSpPr>
            <xdr:cNvPr id="183469" name="Check Box 173" hidden="1">
              <a:extLst>
                <a:ext uri="{63B3BB69-23CF-44E3-9099-C40C66FF867C}">
                  <a14:compatExt spid="_x0000_s183469"/>
                </a:ext>
                <a:ext uri="{FF2B5EF4-FFF2-40B4-BE49-F238E27FC236}">
                  <a16:creationId xmlns:a16="http://schemas.microsoft.com/office/drawing/2014/main" id="{00000000-0008-0000-0100-0000AD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37</xdr:row>
          <xdr:rowOff>76200</xdr:rowOff>
        </xdr:from>
        <xdr:to>
          <xdr:col>8</xdr:col>
          <xdr:colOff>350520</xdr:colOff>
          <xdr:row>37</xdr:row>
          <xdr:rowOff>297180</xdr:rowOff>
        </xdr:to>
        <xdr:sp macro="" textlink="">
          <xdr:nvSpPr>
            <xdr:cNvPr id="183470" name="Check Box 174" hidden="1">
              <a:extLst>
                <a:ext uri="{63B3BB69-23CF-44E3-9099-C40C66FF867C}">
                  <a14:compatExt spid="_x0000_s183470"/>
                </a:ext>
                <a:ext uri="{FF2B5EF4-FFF2-40B4-BE49-F238E27FC236}">
                  <a16:creationId xmlns:a16="http://schemas.microsoft.com/office/drawing/2014/main" id="{00000000-0008-0000-0100-0000AE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36</xdr:row>
          <xdr:rowOff>76200</xdr:rowOff>
        </xdr:from>
        <xdr:to>
          <xdr:col>8</xdr:col>
          <xdr:colOff>350520</xdr:colOff>
          <xdr:row>36</xdr:row>
          <xdr:rowOff>297180</xdr:rowOff>
        </xdr:to>
        <xdr:sp macro="" textlink="">
          <xdr:nvSpPr>
            <xdr:cNvPr id="183471" name="Check Box 175" hidden="1">
              <a:extLst>
                <a:ext uri="{63B3BB69-23CF-44E3-9099-C40C66FF867C}">
                  <a14:compatExt spid="_x0000_s183471"/>
                </a:ext>
                <a:ext uri="{FF2B5EF4-FFF2-40B4-BE49-F238E27FC236}">
                  <a16:creationId xmlns:a16="http://schemas.microsoft.com/office/drawing/2014/main" id="{00000000-0008-0000-0100-0000AF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38</xdr:row>
          <xdr:rowOff>68580</xdr:rowOff>
        </xdr:from>
        <xdr:to>
          <xdr:col>8</xdr:col>
          <xdr:colOff>350520</xdr:colOff>
          <xdr:row>38</xdr:row>
          <xdr:rowOff>297180</xdr:rowOff>
        </xdr:to>
        <xdr:sp macro="" textlink="">
          <xdr:nvSpPr>
            <xdr:cNvPr id="183472" name="Check Box 176" hidden="1">
              <a:extLst>
                <a:ext uri="{63B3BB69-23CF-44E3-9099-C40C66FF867C}">
                  <a14:compatExt spid="_x0000_s183472"/>
                </a:ext>
                <a:ext uri="{FF2B5EF4-FFF2-40B4-BE49-F238E27FC236}">
                  <a16:creationId xmlns:a16="http://schemas.microsoft.com/office/drawing/2014/main" id="{00000000-0008-0000-0100-0000B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39</xdr:row>
          <xdr:rowOff>68580</xdr:rowOff>
        </xdr:from>
        <xdr:to>
          <xdr:col>8</xdr:col>
          <xdr:colOff>350520</xdr:colOff>
          <xdr:row>39</xdr:row>
          <xdr:rowOff>297180</xdr:rowOff>
        </xdr:to>
        <xdr:sp macro="" textlink="">
          <xdr:nvSpPr>
            <xdr:cNvPr id="183473" name="Check Box 177" hidden="1">
              <a:extLst>
                <a:ext uri="{63B3BB69-23CF-44E3-9099-C40C66FF867C}">
                  <a14:compatExt spid="_x0000_s183473"/>
                </a:ext>
                <a:ext uri="{FF2B5EF4-FFF2-40B4-BE49-F238E27FC236}">
                  <a16:creationId xmlns:a16="http://schemas.microsoft.com/office/drawing/2014/main" id="{00000000-0008-0000-0100-0000B1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41</xdr:row>
          <xdr:rowOff>68580</xdr:rowOff>
        </xdr:from>
        <xdr:to>
          <xdr:col>8</xdr:col>
          <xdr:colOff>350520</xdr:colOff>
          <xdr:row>41</xdr:row>
          <xdr:rowOff>297180</xdr:rowOff>
        </xdr:to>
        <xdr:sp macro="" textlink="">
          <xdr:nvSpPr>
            <xdr:cNvPr id="183474" name="Check Box 178" hidden="1">
              <a:extLst>
                <a:ext uri="{63B3BB69-23CF-44E3-9099-C40C66FF867C}">
                  <a14:compatExt spid="_x0000_s183474"/>
                </a:ext>
                <a:ext uri="{FF2B5EF4-FFF2-40B4-BE49-F238E27FC236}">
                  <a16:creationId xmlns:a16="http://schemas.microsoft.com/office/drawing/2014/main" id="{00000000-0008-0000-0100-0000B2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75</xdr:row>
          <xdr:rowOff>45720</xdr:rowOff>
        </xdr:from>
        <xdr:to>
          <xdr:col>8</xdr:col>
          <xdr:colOff>350520</xdr:colOff>
          <xdr:row>75</xdr:row>
          <xdr:rowOff>274320</xdr:rowOff>
        </xdr:to>
        <xdr:sp macro="" textlink="">
          <xdr:nvSpPr>
            <xdr:cNvPr id="183475" name="Check Box 179" hidden="1">
              <a:extLst>
                <a:ext uri="{63B3BB69-23CF-44E3-9099-C40C66FF867C}">
                  <a14:compatExt spid="_x0000_s183475"/>
                </a:ext>
                <a:ext uri="{FF2B5EF4-FFF2-40B4-BE49-F238E27FC236}">
                  <a16:creationId xmlns:a16="http://schemas.microsoft.com/office/drawing/2014/main" id="{00000000-0008-0000-0100-0000B3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77</xdr:row>
          <xdr:rowOff>45720</xdr:rowOff>
        </xdr:from>
        <xdr:to>
          <xdr:col>8</xdr:col>
          <xdr:colOff>350520</xdr:colOff>
          <xdr:row>77</xdr:row>
          <xdr:rowOff>274320</xdr:rowOff>
        </xdr:to>
        <xdr:sp macro="" textlink="">
          <xdr:nvSpPr>
            <xdr:cNvPr id="183476" name="Check Box 180" hidden="1">
              <a:extLst>
                <a:ext uri="{63B3BB69-23CF-44E3-9099-C40C66FF867C}">
                  <a14:compatExt spid="_x0000_s183476"/>
                </a:ext>
                <a:ext uri="{FF2B5EF4-FFF2-40B4-BE49-F238E27FC236}">
                  <a16:creationId xmlns:a16="http://schemas.microsoft.com/office/drawing/2014/main" id="{00000000-0008-0000-0100-0000B4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76</xdr:row>
          <xdr:rowOff>45720</xdr:rowOff>
        </xdr:from>
        <xdr:to>
          <xdr:col>8</xdr:col>
          <xdr:colOff>350520</xdr:colOff>
          <xdr:row>76</xdr:row>
          <xdr:rowOff>274320</xdr:rowOff>
        </xdr:to>
        <xdr:sp macro="" textlink="">
          <xdr:nvSpPr>
            <xdr:cNvPr id="183477" name="Check Box 181" hidden="1">
              <a:extLst>
                <a:ext uri="{63B3BB69-23CF-44E3-9099-C40C66FF867C}">
                  <a14:compatExt spid="_x0000_s183477"/>
                </a:ext>
                <a:ext uri="{FF2B5EF4-FFF2-40B4-BE49-F238E27FC236}">
                  <a16:creationId xmlns:a16="http://schemas.microsoft.com/office/drawing/2014/main" id="{00000000-0008-0000-0100-0000B5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78</xdr:row>
          <xdr:rowOff>45720</xdr:rowOff>
        </xdr:from>
        <xdr:to>
          <xdr:col>8</xdr:col>
          <xdr:colOff>350520</xdr:colOff>
          <xdr:row>78</xdr:row>
          <xdr:rowOff>274320</xdr:rowOff>
        </xdr:to>
        <xdr:sp macro="" textlink="">
          <xdr:nvSpPr>
            <xdr:cNvPr id="183478" name="Check Box 182" hidden="1">
              <a:extLst>
                <a:ext uri="{63B3BB69-23CF-44E3-9099-C40C66FF867C}">
                  <a14:compatExt spid="_x0000_s183478"/>
                </a:ext>
                <a:ext uri="{FF2B5EF4-FFF2-40B4-BE49-F238E27FC236}">
                  <a16:creationId xmlns:a16="http://schemas.microsoft.com/office/drawing/2014/main" id="{00000000-0008-0000-0100-0000B6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79</xdr:row>
          <xdr:rowOff>45720</xdr:rowOff>
        </xdr:from>
        <xdr:to>
          <xdr:col>8</xdr:col>
          <xdr:colOff>350520</xdr:colOff>
          <xdr:row>79</xdr:row>
          <xdr:rowOff>274320</xdr:rowOff>
        </xdr:to>
        <xdr:sp macro="" textlink="">
          <xdr:nvSpPr>
            <xdr:cNvPr id="183479" name="Check Box 183" hidden="1">
              <a:extLst>
                <a:ext uri="{63B3BB69-23CF-44E3-9099-C40C66FF867C}">
                  <a14:compatExt spid="_x0000_s183479"/>
                </a:ext>
                <a:ext uri="{FF2B5EF4-FFF2-40B4-BE49-F238E27FC236}">
                  <a16:creationId xmlns:a16="http://schemas.microsoft.com/office/drawing/2014/main" id="{00000000-0008-0000-0100-0000B7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80</xdr:row>
          <xdr:rowOff>45720</xdr:rowOff>
        </xdr:from>
        <xdr:to>
          <xdr:col>8</xdr:col>
          <xdr:colOff>350520</xdr:colOff>
          <xdr:row>80</xdr:row>
          <xdr:rowOff>274320</xdr:rowOff>
        </xdr:to>
        <xdr:sp macro="" textlink="">
          <xdr:nvSpPr>
            <xdr:cNvPr id="183480" name="Check Box 184" hidden="1">
              <a:extLst>
                <a:ext uri="{63B3BB69-23CF-44E3-9099-C40C66FF867C}">
                  <a14:compatExt spid="_x0000_s183480"/>
                </a:ext>
                <a:ext uri="{FF2B5EF4-FFF2-40B4-BE49-F238E27FC236}">
                  <a16:creationId xmlns:a16="http://schemas.microsoft.com/office/drawing/2014/main" id="{00000000-0008-0000-0100-0000B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88</xdr:row>
          <xdr:rowOff>68580</xdr:rowOff>
        </xdr:from>
        <xdr:to>
          <xdr:col>8</xdr:col>
          <xdr:colOff>350520</xdr:colOff>
          <xdr:row>88</xdr:row>
          <xdr:rowOff>274320</xdr:rowOff>
        </xdr:to>
        <xdr:sp macro="" textlink="">
          <xdr:nvSpPr>
            <xdr:cNvPr id="183481" name="Check Box 185" hidden="1">
              <a:extLst>
                <a:ext uri="{63B3BB69-23CF-44E3-9099-C40C66FF867C}">
                  <a14:compatExt spid="_x0000_s183481"/>
                </a:ext>
                <a:ext uri="{FF2B5EF4-FFF2-40B4-BE49-F238E27FC236}">
                  <a16:creationId xmlns:a16="http://schemas.microsoft.com/office/drawing/2014/main" id="{00000000-0008-0000-0100-0000B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90</xdr:row>
          <xdr:rowOff>68580</xdr:rowOff>
        </xdr:from>
        <xdr:to>
          <xdr:col>8</xdr:col>
          <xdr:colOff>350520</xdr:colOff>
          <xdr:row>90</xdr:row>
          <xdr:rowOff>274320</xdr:rowOff>
        </xdr:to>
        <xdr:sp macro="" textlink="">
          <xdr:nvSpPr>
            <xdr:cNvPr id="183482" name="Check Box 186" hidden="1">
              <a:extLst>
                <a:ext uri="{63B3BB69-23CF-44E3-9099-C40C66FF867C}">
                  <a14:compatExt spid="_x0000_s183482"/>
                </a:ext>
                <a:ext uri="{FF2B5EF4-FFF2-40B4-BE49-F238E27FC236}">
                  <a16:creationId xmlns:a16="http://schemas.microsoft.com/office/drawing/2014/main" id="{00000000-0008-0000-0100-0000B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89</xdr:row>
          <xdr:rowOff>68580</xdr:rowOff>
        </xdr:from>
        <xdr:to>
          <xdr:col>8</xdr:col>
          <xdr:colOff>350520</xdr:colOff>
          <xdr:row>89</xdr:row>
          <xdr:rowOff>274320</xdr:rowOff>
        </xdr:to>
        <xdr:sp macro="" textlink="">
          <xdr:nvSpPr>
            <xdr:cNvPr id="183483" name="Check Box 187" hidden="1">
              <a:extLst>
                <a:ext uri="{63B3BB69-23CF-44E3-9099-C40C66FF867C}">
                  <a14:compatExt spid="_x0000_s183483"/>
                </a:ext>
                <a:ext uri="{FF2B5EF4-FFF2-40B4-BE49-F238E27FC236}">
                  <a16:creationId xmlns:a16="http://schemas.microsoft.com/office/drawing/2014/main" id="{00000000-0008-0000-0100-0000B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91</xdr:row>
          <xdr:rowOff>68580</xdr:rowOff>
        </xdr:from>
        <xdr:to>
          <xdr:col>8</xdr:col>
          <xdr:colOff>350520</xdr:colOff>
          <xdr:row>91</xdr:row>
          <xdr:rowOff>274320</xdr:rowOff>
        </xdr:to>
        <xdr:sp macro="" textlink="">
          <xdr:nvSpPr>
            <xdr:cNvPr id="183484" name="Check Box 188" hidden="1">
              <a:extLst>
                <a:ext uri="{63B3BB69-23CF-44E3-9099-C40C66FF867C}">
                  <a14:compatExt spid="_x0000_s183484"/>
                </a:ext>
                <a:ext uri="{FF2B5EF4-FFF2-40B4-BE49-F238E27FC236}">
                  <a16:creationId xmlns:a16="http://schemas.microsoft.com/office/drawing/2014/main" id="{00000000-0008-0000-0100-0000B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92</xdr:row>
          <xdr:rowOff>45720</xdr:rowOff>
        </xdr:from>
        <xdr:to>
          <xdr:col>8</xdr:col>
          <xdr:colOff>350520</xdr:colOff>
          <xdr:row>92</xdr:row>
          <xdr:rowOff>266700</xdr:rowOff>
        </xdr:to>
        <xdr:sp macro="" textlink="">
          <xdr:nvSpPr>
            <xdr:cNvPr id="183485" name="Check Box 189" hidden="1">
              <a:extLst>
                <a:ext uri="{63B3BB69-23CF-44E3-9099-C40C66FF867C}">
                  <a14:compatExt spid="_x0000_s183485"/>
                </a:ext>
                <a:ext uri="{FF2B5EF4-FFF2-40B4-BE49-F238E27FC236}">
                  <a16:creationId xmlns:a16="http://schemas.microsoft.com/office/drawing/2014/main" id="{00000000-0008-0000-0100-0000BD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98</xdr:row>
          <xdr:rowOff>106680</xdr:rowOff>
        </xdr:from>
        <xdr:to>
          <xdr:col>8</xdr:col>
          <xdr:colOff>350520</xdr:colOff>
          <xdr:row>98</xdr:row>
          <xdr:rowOff>304800</xdr:rowOff>
        </xdr:to>
        <xdr:sp macro="" textlink="">
          <xdr:nvSpPr>
            <xdr:cNvPr id="183486" name="Check Box 190" hidden="1">
              <a:extLst>
                <a:ext uri="{63B3BB69-23CF-44E3-9099-C40C66FF867C}">
                  <a14:compatExt spid="_x0000_s183486"/>
                </a:ext>
                <a:ext uri="{FF2B5EF4-FFF2-40B4-BE49-F238E27FC236}">
                  <a16:creationId xmlns:a16="http://schemas.microsoft.com/office/drawing/2014/main" id="{00000000-0008-0000-0100-0000BE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100</xdr:row>
          <xdr:rowOff>76200</xdr:rowOff>
        </xdr:from>
        <xdr:to>
          <xdr:col>8</xdr:col>
          <xdr:colOff>350520</xdr:colOff>
          <xdr:row>100</xdr:row>
          <xdr:rowOff>297180</xdr:rowOff>
        </xdr:to>
        <xdr:sp macro="" textlink="">
          <xdr:nvSpPr>
            <xdr:cNvPr id="183487" name="Check Box 191" hidden="1">
              <a:extLst>
                <a:ext uri="{63B3BB69-23CF-44E3-9099-C40C66FF867C}">
                  <a14:compatExt spid="_x0000_s183487"/>
                </a:ext>
                <a:ext uri="{FF2B5EF4-FFF2-40B4-BE49-F238E27FC236}">
                  <a16:creationId xmlns:a16="http://schemas.microsoft.com/office/drawing/2014/main" id="{00000000-0008-0000-0100-0000BF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99</xdr:row>
          <xdr:rowOff>83820</xdr:rowOff>
        </xdr:from>
        <xdr:to>
          <xdr:col>8</xdr:col>
          <xdr:colOff>350520</xdr:colOff>
          <xdr:row>99</xdr:row>
          <xdr:rowOff>304800</xdr:rowOff>
        </xdr:to>
        <xdr:sp macro="" textlink="">
          <xdr:nvSpPr>
            <xdr:cNvPr id="183488" name="Check Box 192" hidden="1">
              <a:extLst>
                <a:ext uri="{63B3BB69-23CF-44E3-9099-C40C66FF867C}">
                  <a14:compatExt spid="_x0000_s183488"/>
                </a:ext>
                <a:ext uri="{FF2B5EF4-FFF2-40B4-BE49-F238E27FC236}">
                  <a16:creationId xmlns:a16="http://schemas.microsoft.com/office/drawing/2014/main" id="{00000000-0008-0000-0100-0000C0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101</xdr:row>
          <xdr:rowOff>76200</xdr:rowOff>
        </xdr:from>
        <xdr:to>
          <xdr:col>8</xdr:col>
          <xdr:colOff>350520</xdr:colOff>
          <xdr:row>101</xdr:row>
          <xdr:rowOff>297180</xdr:rowOff>
        </xdr:to>
        <xdr:sp macro="" textlink="">
          <xdr:nvSpPr>
            <xdr:cNvPr id="183489" name="Check Box 193" hidden="1">
              <a:extLst>
                <a:ext uri="{63B3BB69-23CF-44E3-9099-C40C66FF867C}">
                  <a14:compatExt spid="_x0000_s183489"/>
                </a:ext>
                <a:ext uri="{FF2B5EF4-FFF2-40B4-BE49-F238E27FC236}">
                  <a16:creationId xmlns:a16="http://schemas.microsoft.com/office/drawing/2014/main" id="{00000000-0008-0000-0100-0000C1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102</xdr:row>
          <xdr:rowOff>68580</xdr:rowOff>
        </xdr:from>
        <xdr:to>
          <xdr:col>8</xdr:col>
          <xdr:colOff>350520</xdr:colOff>
          <xdr:row>102</xdr:row>
          <xdr:rowOff>297180</xdr:rowOff>
        </xdr:to>
        <xdr:sp macro="" textlink="">
          <xdr:nvSpPr>
            <xdr:cNvPr id="183490" name="Check Box 194" hidden="1">
              <a:extLst>
                <a:ext uri="{63B3BB69-23CF-44E3-9099-C40C66FF867C}">
                  <a14:compatExt spid="_x0000_s183490"/>
                </a:ext>
                <a:ext uri="{FF2B5EF4-FFF2-40B4-BE49-F238E27FC236}">
                  <a16:creationId xmlns:a16="http://schemas.microsoft.com/office/drawing/2014/main" id="{00000000-0008-0000-0100-0000C2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103</xdr:row>
          <xdr:rowOff>68580</xdr:rowOff>
        </xdr:from>
        <xdr:to>
          <xdr:col>8</xdr:col>
          <xdr:colOff>350520</xdr:colOff>
          <xdr:row>103</xdr:row>
          <xdr:rowOff>274320</xdr:rowOff>
        </xdr:to>
        <xdr:sp macro="" textlink="">
          <xdr:nvSpPr>
            <xdr:cNvPr id="183491" name="Check Box 195" hidden="1">
              <a:extLst>
                <a:ext uri="{63B3BB69-23CF-44E3-9099-C40C66FF867C}">
                  <a14:compatExt spid="_x0000_s183491"/>
                </a:ext>
                <a:ext uri="{FF2B5EF4-FFF2-40B4-BE49-F238E27FC236}">
                  <a16:creationId xmlns:a16="http://schemas.microsoft.com/office/drawing/2014/main" id="{00000000-0008-0000-0100-0000C3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104</xdr:row>
          <xdr:rowOff>68580</xdr:rowOff>
        </xdr:from>
        <xdr:to>
          <xdr:col>8</xdr:col>
          <xdr:colOff>350520</xdr:colOff>
          <xdr:row>104</xdr:row>
          <xdr:rowOff>274320</xdr:rowOff>
        </xdr:to>
        <xdr:sp macro="" textlink="">
          <xdr:nvSpPr>
            <xdr:cNvPr id="183492" name="Check Box 196" hidden="1">
              <a:extLst>
                <a:ext uri="{63B3BB69-23CF-44E3-9099-C40C66FF867C}">
                  <a14:compatExt spid="_x0000_s183492"/>
                </a:ext>
                <a:ext uri="{FF2B5EF4-FFF2-40B4-BE49-F238E27FC236}">
                  <a16:creationId xmlns:a16="http://schemas.microsoft.com/office/drawing/2014/main" id="{00000000-0008-0000-0100-0000C4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105</xdr:row>
          <xdr:rowOff>45720</xdr:rowOff>
        </xdr:from>
        <xdr:to>
          <xdr:col>8</xdr:col>
          <xdr:colOff>350520</xdr:colOff>
          <xdr:row>105</xdr:row>
          <xdr:rowOff>266700</xdr:rowOff>
        </xdr:to>
        <xdr:sp macro="" textlink="">
          <xdr:nvSpPr>
            <xdr:cNvPr id="183494" name="Check Box 198" hidden="1">
              <a:extLst>
                <a:ext uri="{63B3BB69-23CF-44E3-9099-C40C66FF867C}">
                  <a14:compatExt spid="_x0000_s183494"/>
                </a:ext>
                <a:ext uri="{FF2B5EF4-FFF2-40B4-BE49-F238E27FC236}">
                  <a16:creationId xmlns:a16="http://schemas.microsoft.com/office/drawing/2014/main" id="{00000000-0008-0000-0100-0000C6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106</xdr:row>
          <xdr:rowOff>45720</xdr:rowOff>
        </xdr:from>
        <xdr:to>
          <xdr:col>8</xdr:col>
          <xdr:colOff>350520</xdr:colOff>
          <xdr:row>106</xdr:row>
          <xdr:rowOff>266700</xdr:rowOff>
        </xdr:to>
        <xdr:sp macro="" textlink="">
          <xdr:nvSpPr>
            <xdr:cNvPr id="183495" name="Check Box 199" hidden="1">
              <a:extLst>
                <a:ext uri="{63B3BB69-23CF-44E3-9099-C40C66FF867C}">
                  <a14:compatExt spid="_x0000_s183495"/>
                </a:ext>
                <a:ext uri="{FF2B5EF4-FFF2-40B4-BE49-F238E27FC236}">
                  <a16:creationId xmlns:a16="http://schemas.microsoft.com/office/drawing/2014/main" id="{00000000-0008-0000-0100-0000C7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107</xdr:row>
          <xdr:rowOff>38100</xdr:rowOff>
        </xdr:from>
        <xdr:to>
          <xdr:col>8</xdr:col>
          <xdr:colOff>350520</xdr:colOff>
          <xdr:row>107</xdr:row>
          <xdr:rowOff>259080</xdr:rowOff>
        </xdr:to>
        <xdr:sp macro="" textlink="">
          <xdr:nvSpPr>
            <xdr:cNvPr id="183496" name="Check Box 200" hidden="1">
              <a:extLst>
                <a:ext uri="{63B3BB69-23CF-44E3-9099-C40C66FF867C}">
                  <a14:compatExt spid="_x0000_s183496"/>
                </a:ext>
                <a:ext uri="{FF2B5EF4-FFF2-40B4-BE49-F238E27FC236}">
                  <a16:creationId xmlns:a16="http://schemas.microsoft.com/office/drawing/2014/main" id="{00000000-0008-0000-0100-0000C8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130</xdr:row>
          <xdr:rowOff>83820</xdr:rowOff>
        </xdr:from>
        <xdr:to>
          <xdr:col>8</xdr:col>
          <xdr:colOff>350520</xdr:colOff>
          <xdr:row>130</xdr:row>
          <xdr:rowOff>297180</xdr:rowOff>
        </xdr:to>
        <xdr:sp macro="" textlink="">
          <xdr:nvSpPr>
            <xdr:cNvPr id="183497" name="Check Box 201" hidden="1">
              <a:extLst>
                <a:ext uri="{63B3BB69-23CF-44E3-9099-C40C66FF867C}">
                  <a14:compatExt spid="_x0000_s183497"/>
                </a:ext>
                <a:ext uri="{FF2B5EF4-FFF2-40B4-BE49-F238E27FC236}">
                  <a16:creationId xmlns:a16="http://schemas.microsoft.com/office/drawing/2014/main" id="{00000000-0008-0000-0100-0000C9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132</xdr:row>
          <xdr:rowOff>68580</xdr:rowOff>
        </xdr:from>
        <xdr:to>
          <xdr:col>8</xdr:col>
          <xdr:colOff>350520</xdr:colOff>
          <xdr:row>132</xdr:row>
          <xdr:rowOff>297180</xdr:rowOff>
        </xdr:to>
        <xdr:sp macro="" textlink="">
          <xdr:nvSpPr>
            <xdr:cNvPr id="183498" name="Check Box 202" hidden="1">
              <a:extLst>
                <a:ext uri="{63B3BB69-23CF-44E3-9099-C40C66FF867C}">
                  <a14:compatExt spid="_x0000_s183498"/>
                </a:ext>
                <a:ext uri="{FF2B5EF4-FFF2-40B4-BE49-F238E27FC236}">
                  <a16:creationId xmlns:a16="http://schemas.microsoft.com/office/drawing/2014/main" id="{00000000-0008-0000-0100-0000CA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131</xdr:row>
          <xdr:rowOff>76200</xdr:rowOff>
        </xdr:from>
        <xdr:to>
          <xdr:col>8</xdr:col>
          <xdr:colOff>350520</xdr:colOff>
          <xdr:row>131</xdr:row>
          <xdr:rowOff>297180</xdr:rowOff>
        </xdr:to>
        <xdr:sp macro="" textlink="">
          <xdr:nvSpPr>
            <xdr:cNvPr id="183499" name="Check Box 203" hidden="1">
              <a:extLst>
                <a:ext uri="{63B3BB69-23CF-44E3-9099-C40C66FF867C}">
                  <a14:compatExt spid="_x0000_s183499"/>
                </a:ext>
                <a:ext uri="{FF2B5EF4-FFF2-40B4-BE49-F238E27FC236}">
                  <a16:creationId xmlns:a16="http://schemas.microsoft.com/office/drawing/2014/main" id="{00000000-0008-0000-0100-0000CB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133</xdr:row>
          <xdr:rowOff>68580</xdr:rowOff>
        </xdr:from>
        <xdr:to>
          <xdr:col>8</xdr:col>
          <xdr:colOff>350520</xdr:colOff>
          <xdr:row>133</xdr:row>
          <xdr:rowOff>274320</xdr:rowOff>
        </xdr:to>
        <xdr:sp macro="" textlink="">
          <xdr:nvSpPr>
            <xdr:cNvPr id="183500" name="Check Box 204" hidden="1">
              <a:extLst>
                <a:ext uri="{63B3BB69-23CF-44E3-9099-C40C66FF867C}">
                  <a14:compatExt spid="_x0000_s183500"/>
                </a:ext>
                <a:ext uri="{FF2B5EF4-FFF2-40B4-BE49-F238E27FC236}">
                  <a16:creationId xmlns:a16="http://schemas.microsoft.com/office/drawing/2014/main" id="{00000000-0008-0000-0100-0000CCC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335280</xdr:colOff>
          <xdr:row>10</xdr:row>
          <xdr:rowOff>0</xdr:rowOff>
        </xdr:to>
        <xdr:sp macro="" textlink="">
          <xdr:nvSpPr>
            <xdr:cNvPr id="183510" name="OptionButton1" hidden="1">
              <a:extLst>
                <a:ext uri="{63B3BB69-23CF-44E3-9099-C40C66FF867C}">
                  <a14:compatExt spid="_x0000_s183510"/>
                </a:ext>
                <a:ext uri="{FF2B5EF4-FFF2-40B4-BE49-F238E27FC236}">
                  <a16:creationId xmlns:a16="http://schemas.microsoft.com/office/drawing/2014/main" id="{00000000-0008-0000-0100-0000D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335280</xdr:colOff>
          <xdr:row>10</xdr:row>
          <xdr:rowOff>0</xdr:rowOff>
        </xdr:to>
        <xdr:sp macro="" textlink="">
          <xdr:nvSpPr>
            <xdr:cNvPr id="183511" name="OptionButton2" hidden="1">
              <a:extLst>
                <a:ext uri="{63B3BB69-23CF-44E3-9099-C40C66FF867C}">
                  <a14:compatExt spid="_x0000_s183511"/>
                </a:ext>
                <a:ext uri="{FF2B5EF4-FFF2-40B4-BE49-F238E27FC236}">
                  <a16:creationId xmlns:a16="http://schemas.microsoft.com/office/drawing/2014/main" id="{00000000-0008-0000-0100-0000D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335280</xdr:colOff>
          <xdr:row>10</xdr:row>
          <xdr:rowOff>0</xdr:rowOff>
        </xdr:to>
        <xdr:sp macro="" textlink="">
          <xdr:nvSpPr>
            <xdr:cNvPr id="183512" name="OptionButton3" hidden="1">
              <a:extLst>
                <a:ext uri="{63B3BB69-23CF-44E3-9099-C40C66FF867C}">
                  <a14:compatExt spid="_x0000_s183512"/>
                </a:ext>
                <a:ext uri="{FF2B5EF4-FFF2-40B4-BE49-F238E27FC236}">
                  <a16:creationId xmlns:a16="http://schemas.microsoft.com/office/drawing/2014/main" id="{00000000-0008-0000-0100-0000D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335280</xdr:colOff>
          <xdr:row>10</xdr:row>
          <xdr:rowOff>0</xdr:rowOff>
        </xdr:to>
        <xdr:sp macro="" textlink="">
          <xdr:nvSpPr>
            <xdr:cNvPr id="183513" name="OptionButton4" hidden="1">
              <a:extLst>
                <a:ext uri="{63B3BB69-23CF-44E3-9099-C40C66FF867C}">
                  <a14:compatExt spid="_x0000_s183513"/>
                </a:ext>
                <a:ext uri="{FF2B5EF4-FFF2-40B4-BE49-F238E27FC236}">
                  <a16:creationId xmlns:a16="http://schemas.microsoft.com/office/drawing/2014/main" id="{00000000-0008-0000-0100-0000D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4" name="OptionButton6" hidden="1">
              <a:extLst>
                <a:ext uri="{63B3BB69-23CF-44E3-9099-C40C66FF867C}">
                  <a14:compatExt spid="_x0000_s183514"/>
                </a:ext>
                <a:ext uri="{FF2B5EF4-FFF2-40B4-BE49-F238E27FC236}">
                  <a16:creationId xmlns:a16="http://schemas.microsoft.com/office/drawing/2014/main" id="{00000000-0008-0000-0100-0000D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5" name="OptionButton7" hidden="1">
              <a:extLst>
                <a:ext uri="{63B3BB69-23CF-44E3-9099-C40C66FF867C}">
                  <a14:compatExt spid="_x0000_s183515"/>
                </a:ext>
                <a:ext uri="{FF2B5EF4-FFF2-40B4-BE49-F238E27FC236}">
                  <a16:creationId xmlns:a16="http://schemas.microsoft.com/office/drawing/2014/main" id="{00000000-0008-0000-0100-0000D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6" name="OptionButton8" hidden="1">
              <a:extLst>
                <a:ext uri="{63B3BB69-23CF-44E3-9099-C40C66FF867C}">
                  <a14:compatExt spid="_x0000_s183516"/>
                </a:ext>
                <a:ext uri="{FF2B5EF4-FFF2-40B4-BE49-F238E27FC236}">
                  <a16:creationId xmlns:a16="http://schemas.microsoft.com/office/drawing/2014/main" id="{00000000-0008-0000-0100-0000D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7" name="OptionButton9" hidden="1">
              <a:extLst>
                <a:ext uri="{63B3BB69-23CF-44E3-9099-C40C66FF867C}">
                  <a14:compatExt spid="_x0000_s183517"/>
                </a:ext>
                <a:ext uri="{FF2B5EF4-FFF2-40B4-BE49-F238E27FC236}">
                  <a16:creationId xmlns:a16="http://schemas.microsoft.com/office/drawing/2014/main" id="{00000000-0008-0000-0100-0000D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8" name="OptionButton10" hidden="1">
              <a:extLst>
                <a:ext uri="{63B3BB69-23CF-44E3-9099-C40C66FF867C}">
                  <a14:compatExt spid="_x0000_s183518"/>
                </a:ext>
                <a:ext uri="{FF2B5EF4-FFF2-40B4-BE49-F238E27FC236}">
                  <a16:creationId xmlns:a16="http://schemas.microsoft.com/office/drawing/2014/main" id="{00000000-0008-0000-0100-0000D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19" name="OptionButton11" hidden="1">
              <a:extLst>
                <a:ext uri="{63B3BB69-23CF-44E3-9099-C40C66FF867C}">
                  <a14:compatExt spid="_x0000_s183519"/>
                </a:ext>
                <a:ext uri="{FF2B5EF4-FFF2-40B4-BE49-F238E27FC236}">
                  <a16:creationId xmlns:a16="http://schemas.microsoft.com/office/drawing/2014/main" id="{00000000-0008-0000-0100-0000D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0" name="OptionButton12" hidden="1">
              <a:extLst>
                <a:ext uri="{63B3BB69-23CF-44E3-9099-C40C66FF867C}">
                  <a14:compatExt spid="_x0000_s183520"/>
                </a:ext>
                <a:ext uri="{FF2B5EF4-FFF2-40B4-BE49-F238E27FC236}">
                  <a16:creationId xmlns:a16="http://schemas.microsoft.com/office/drawing/2014/main" id="{00000000-0008-0000-0100-0000E0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1" name="OptionButton13" hidden="1">
              <a:extLst>
                <a:ext uri="{63B3BB69-23CF-44E3-9099-C40C66FF867C}">
                  <a14:compatExt spid="_x0000_s183521"/>
                </a:ext>
                <a:ext uri="{FF2B5EF4-FFF2-40B4-BE49-F238E27FC236}">
                  <a16:creationId xmlns:a16="http://schemas.microsoft.com/office/drawing/2014/main" id="{00000000-0008-0000-0100-0000E1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2" name="OptionButton14" hidden="1">
              <a:extLst>
                <a:ext uri="{63B3BB69-23CF-44E3-9099-C40C66FF867C}">
                  <a14:compatExt spid="_x0000_s183522"/>
                </a:ext>
                <a:ext uri="{FF2B5EF4-FFF2-40B4-BE49-F238E27FC236}">
                  <a16:creationId xmlns:a16="http://schemas.microsoft.com/office/drawing/2014/main" id="{00000000-0008-0000-0100-0000E2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3" name="OptionButton15" hidden="1">
              <a:extLst>
                <a:ext uri="{63B3BB69-23CF-44E3-9099-C40C66FF867C}">
                  <a14:compatExt spid="_x0000_s183523"/>
                </a:ext>
                <a:ext uri="{FF2B5EF4-FFF2-40B4-BE49-F238E27FC236}">
                  <a16:creationId xmlns:a16="http://schemas.microsoft.com/office/drawing/2014/main" id="{00000000-0008-0000-0100-0000E3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4" name="OptionButton16" hidden="1">
              <a:extLst>
                <a:ext uri="{63B3BB69-23CF-44E3-9099-C40C66FF867C}">
                  <a14:compatExt spid="_x0000_s183524"/>
                </a:ext>
                <a:ext uri="{FF2B5EF4-FFF2-40B4-BE49-F238E27FC236}">
                  <a16:creationId xmlns:a16="http://schemas.microsoft.com/office/drawing/2014/main" id="{00000000-0008-0000-0100-0000E4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5" name="OptionButton17" hidden="1">
              <a:extLst>
                <a:ext uri="{63B3BB69-23CF-44E3-9099-C40C66FF867C}">
                  <a14:compatExt spid="_x0000_s183525"/>
                </a:ext>
                <a:ext uri="{FF2B5EF4-FFF2-40B4-BE49-F238E27FC236}">
                  <a16:creationId xmlns:a16="http://schemas.microsoft.com/office/drawing/2014/main" id="{00000000-0008-0000-0100-0000E5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6" name="OptionButton18" hidden="1">
              <a:extLst>
                <a:ext uri="{63B3BB69-23CF-44E3-9099-C40C66FF867C}">
                  <a14:compatExt spid="_x0000_s183526"/>
                </a:ext>
                <a:ext uri="{FF2B5EF4-FFF2-40B4-BE49-F238E27FC236}">
                  <a16:creationId xmlns:a16="http://schemas.microsoft.com/office/drawing/2014/main" id="{00000000-0008-0000-0100-0000E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7" name="OptionButton19" hidden="1">
              <a:extLst>
                <a:ext uri="{63B3BB69-23CF-44E3-9099-C40C66FF867C}">
                  <a14:compatExt spid="_x0000_s183527"/>
                </a:ext>
                <a:ext uri="{FF2B5EF4-FFF2-40B4-BE49-F238E27FC236}">
                  <a16:creationId xmlns:a16="http://schemas.microsoft.com/office/drawing/2014/main" id="{00000000-0008-0000-0100-0000E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8" name="OptionButton20" hidden="1">
              <a:extLst>
                <a:ext uri="{63B3BB69-23CF-44E3-9099-C40C66FF867C}">
                  <a14:compatExt spid="_x0000_s183528"/>
                </a:ext>
                <a:ext uri="{FF2B5EF4-FFF2-40B4-BE49-F238E27FC236}">
                  <a16:creationId xmlns:a16="http://schemas.microsoft.com/office/drawing/2014/main" id="{00000000-0008-0000-0100-0000E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29" name="OptionButton21" hidden="1">
              <a:extLst>
                <a:ext uri="{63B3BB69-23CF-44E3-9099-C40C66FF867C}">
                  <a14:compatExt spid="_x0000_s183529"/>
                </a:ext>
                <a:ext uri="{FF2B5EF4-FFF2-40B4-BE49-F238E27FC236}">
                  <a16:creationId xmlns:a16="http://schemas.microsoft.com/office/drawing/2014/main" id="{00000000-0008-0000-0100-0000E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0" name="OptionButton22" hidden="1">
              <a:extLst>
                <a:ext uri="{63B3BB69-23CF-44E3-9099-C40C66FF867C}">
                  <a14:compatExt spid="_x0000_s183530"/>
                </a:ext>
                <a:ext uri="{FF2B5EF4-FFF2-40B4-BE49-F238E27FC236}">
                  <a16:creationId xmlns:a16="http://schemas.microsoft.com/office/drawing/2014/main" id="{00000000-0008-0000-0100-0000E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1" name="OptionButton23" hidden="1">
              <a:extLst>
                <a:ext uri="{63B3BB69-23CF-44E3-9099-C40C66FF867C}">
                  <a14:compatExt spid="_x0000_s183531"/>
                </a:ext>
                <a:ext uri="{FF2B5EF4-FFF2-40B4-BE49-F238E27FC236}">
                  <a16:creationId xmlns:a16="http://schemas.microsoft.com/office/drawing/2014/main" id="{00000000-0008-0000-0100-0000E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2" name="OptionButton24" hidden="1">
              <a:extLst>
                <a:ext uri="{63B3BB69-23CF-44E3-9099-C40C66FF867C}">
                  <a14:compatExt spid="_x0000_s183532"/>
                </a:ext>
                <a:ext uri="{FF2B5EF4-FFF2-40B4-BE49-F238E27FC236}">
                  <a16:creationId xmlns:a16="http://schemas.microsoft.com/office/drawing/2014/main" id="{00000000-0008-0000-0100-0000E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3" name="OptionButton25" hidden="1">
              <a:extLst>
                <a:ext uri="{63B3BB69-23CF-44E3-9099-C40C66FF867C}">
                  <a14:compatExt spid="_x0000_s183533"/>
                </a:ext>
                <a:ext uri="{FF2B5EF4-FFF2-40B4-BE49-F238E27FC236}">
                  <a16:creationId xmlns:a16="http://schemas.microsoft.com/office/drawing/2014/main" id="{00000000-0008-0000-0100-0000E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4" name="OptionButton26" hidden="1">
              <a:extLst>
                <a:ext uri="{63B3BB69-23CF-44E3-9099-C40C66FF867C}">
                  <a14:compatExt spid="_x0000_s183534"/>
                </a:ext>
                <a:ext uri="{FF2B5EF4-FFF2-40B4-BE49-F238E27FC236}">
                  <a16:creationId xmlns:a16="http://schemas.microsoft.com/office/drawing/2014/main" id="{00000000-0008-0000-0100-0000E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5" name="OptionButton27" hidden="1">
              <a:extLst>
                <a:ext uri="{63B3BB69-23CF-44E3-9099-C40C66FF867C}">
                  <a14:compatExt spid="_x0000_s183535"/>
                </a:ext>
                <a:ext uri="{FF2B5EF4-FFF2-40B4-BE49-F238E27FC236}">
                  <a16:creationId xmlns:a16="http://schemas.microsoft.com/office/drawing/2014/main" id="{00000000-0008-0000-0100-0000E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6" name="OptionButton28" hidden="1">
              <a:extLst>
                <a:ext uri="{63B3BB69-23CF-44E3-9099-C40C66FF867C}">
                  <a14:compatExt spid="_x0000_s183536"/>
                </a:ext>
                <a:ext uri="{FF2B5EF4-FFF2-40B4-BE49-F238E27FC236}">
                  <a16:creationId xmlns:a16="http://schemas.microsoft.com/office/drawing/2014/main" id="{00000000-0008-0000-0100-0000F0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7" name="OptionButton29" hidden="1">
              <a:extLst>
                <a:ext uri="{63B3BB69-23CF-44E3-9099-C40C66FF867C}">
                  <a14:compatExt spid="_x0000_s183537"/>
                </a:ext>
                <a:ext uri="{FF2B5EF4-FFF2-40B4-BE49-F238E27FC236}">
                  <a16:creationId xmlns:a16="http://schemas.microsoft.com/office/drawing/2014/main" id="{00000000-0008-0000-0100-0000F1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8" name="OptionButton30" hidden="1">
              <a:extLst>
                <a:ext uri="{63B3BB69-23CF-44E3-9099-C40C66FF867C}">
                  <a14:compatExt spid="_x0000_s183538"/>
                </a:ext>
                <a:ext uri="{FF2B5EF4-FFF2-40B4-BE49-F238E27FC236}">
                  <a16:creationId xmlns:a16="http://schemas.microsoft.com/office/drawing/2014/main" id="{00000000-0008-0000-0100-0000F2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39" name="OptionButton31" hidden="1">
              <a:extLst>
                <a:ext uri="{63B3BB69-23CF-44E3-9099-C40C66FF867C}">
                  <a14:compatExt spid="_x0000_s183539"/>
                </a:ext>
                <a:ext uri="{FF2B5EF4-FFF2-40B4-BE49-F238E27FC236}">
                  <a16:creationId xmlns:a16="http://schemas.microsoft.com/office/drawing/2014/main" id="{00000000-0008-0000-0100-0000F3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0" name="OptionButton32" hidden="1">
              <a:extLst>
                <a:ext uri="{63B3BB69-23CF-44E3-9099-C40C66FF867C}">
                  <a14:compatExt spid="_x0000_s183540"/>
                </a:ext>
                <a:ext uri="{FF2B5EF4-FFF2-40B4-BE49-F238E27FC236}">
                  <a16:creationId xmlns:a16="http://schemas.microsoft.com/office/drawing/2014/main" id="{00000000-0008-0000-0100-0000F4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1" name="OptionButton33" hidden="1">
              <a:extLst>
                <a:ext uri="{63B3BB69-23CF-44E3-9099-C40C66FF867C}">
                  <a14:compatExt spid="_x0000_s183541"/>
                </a:ext>
                <a:ext uri="{FF2B5EF4-FFF2-40B4-BE49-F238E27FC236}">
                  <a16:creationId xmlns:a16="http://schemas.microsoft.com/office/drawing/2014/main" id="{00000000-0008-0000-0100-0000F5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2" name="OptionButton34" hidden="1">
              <a:extLst>
                <a:ext uri="{63B3BB69-23CF-44E3-9099-C40C66FF867C}">
                  <a14:compatExt spid="_x0000_s183542"/>
                </a:ext>
                <a:ext uri="{FF2B5EF4-FFF2-40B4-BE49-F238E27FC236}">
                  <a16:creationId xmlns:a16="http://schemas.microsoft.com/office/drawing/2014/main" id="{00000000-0008-0000-0100-0000F6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3" name="OptionButton35" hidden="1">
              <a:extLst>
                <a:ext uri="{63B3BB69-23CF-44E3-9099-C40C66FF867C}">
                  <a14:compatExt spid="_x0000_s183543"/>
                </a:ext>
                <a:ext uri="{FF2B5EF4-FFF2-40B4-BE49-F238E27FC236}">
                  <a16:creationId xmlns:a16="http://schemas.microsoft.com/office/drawing/2014/main" id="{00000000-0008-0000-0100-0000F7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4" name="OptionButton36" hidden="1">
              <a:extLst>
                <a:ext uri="{63B3BB69-23CF-44E3-9099-C40C66FF867C}">
                  <a14:compatExt spid="_x0000_s183544"/>
                </a:ext>
                <a:ext uri="{FF2B5EF4-FFF2-40B4-BE49-F238E27FC236}">
                  <a16:creationId xmlns:a16="http://schemas.microsoft.com/office/drawing/2014/main" id="{00000000-0008-0000-0100-0000F8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5" name="OptionButton37" hidden="1">
              <a:extLst>
                <a:ext uri="{63B3BB69-23CF-44E3-9099-C40C66FF867C}">
                  <a14:compatExt spid="_x0000_s183545"/>
                </a:ext>
                <a:ext uri="{FF2B5EF4-FFF2-40B4-BE49-F238E27FC236}">
                  <a16:creationId xmlns:a16="http://schemas.microsoft.com/office/drawing/2014/main" id="{00000000-0008-0000-0100-0000F9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6" name="OptionButton38" hidden="1">
              <a:extLst>
                <a:ext uri="{63B3BB69-23CF-44E3-9099-C40C66FF867C}">
                  <a14:compatExt spid="_x0000_s183546"/>
                </a:ext>
                <a:ext uri="{FF2B5EF4-FFF2-40B4-BE49-F238E27FC236}">
                  <a16:creationId xmlns:a16="http://schemas.microsoft.com/office/drawing/2014/main" id="{00000000-0008-0000-0100-0000FA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7" name="OptionButton39" hidden="1">
              <a:extLst>
                <a:ext uri="{63B3BB69-23CF-44E3-9099-C40C66FF867C}">
                  <a14:compatExt spid="_x0000_s183547"/>
                </a:ext>
                <a:ext uri="{FF2B5EF4-FFF2-40B4-BE49-F238E27FC236}">
                  <a16:creationId xmlns:a16="http://schemas.microsoft.com/office/drawing/2014/main" id="{00000000-0008-0000-0100-0000FB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8" name="OptionButton40" hidden="1">
              <a:extLst>
                <a:ext uri="{63B3BB69-23CF-44E3-9099-C40C66FF867C}">
                  <a14:compatExt spid="_x0000_s183548"/>
                </a:ext>
                <a:ext uri="{FF2B5EF4-FFF2-40B4-BE49-F238E27FC236}">
                  <a16:creationId xmlns:a16="http://schemas.microsoft.com/office/drawing/2014/main" id="{00000000-0008-0000-0100-0000FC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49" name="OptionButton41" hidden="1">
              <a:extLst>
                <a:ext uri="{63B3BB69-23CF-44E3-9099-C40C66FF867C}">
                  <a14:compatExt spid="_x0000_s183549"/>
                </a:ext>
                <a:ext uri="{FF2B5EF4-FFF2-40B4-BE49-F238E27FC236}">
                  <a16:creationId xmlns:a16="http://schemas.microsoft.com/office/drawing/2014/main" id="{00000000-0008-0000-0100-0000FD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50" name="OptionButton42" hidden="1">
              <a:extLst>
                <a:ext uri="{63B3BB69-23CF-44E3-9099-C40C66FF867C}">
                  <a14:compatExt spid="_x0000_s183550"/>
                </a:ext>
                <a:ext uri="{FF2B5EF4-FFF2-40B4-BE49-F238E27FC236}">
                  <a16:creationId xmlns:a16="http://schemas.microsoft.com/office/drawing/2014/main" id="{00000000-0008-0000-0100-0000FE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551" name="OptionButton43" hidden="1">
              <a:extLst>
                <a:ext uri="{63B3BB69-23CF-44E3-9099-C40C66FF867C}">
                  <a14:compatExt spid="_x0000_s183551"/>
                </a:ext>
                <a:ext uri="{FF2B5EF4-FFF2-40B4-BE49-F238E27FC236}">
                  <a16:creationId xmlns:a16="http://schemas.microsoft.com/office/drawing/2014/main" id="{00000000-0008-0000-0100-0000FFC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17</xdr:row>
          <xdr:rowOff>0</xdr:rowOff>
        </xdr:from>
        <xdr:to>
          <xdr:col>8</xdr:col>
          <xdr:colOff>297180</xdr:colOff>
          <xdr:row>17</xdr:row>
          <xdr:rowOff>0</xdr:rowOff>
        </xdr:to>
        <xdr:sp macro="" textlink="">
          <xdr:nvSpPr>
            <xdr:cNvPr id="183558" name="OptionButton50" hidden="1">
              <a:extLst>
                <a:ext uri="{63B3BB69-23CF-44E3-9099-C40C66FF867C}">
                  <a14:compatExt spid="_x0000_s183558"/>
                </a:ext>
                <a:ext uri="{FF2B5EF4-FFF2-40B4-BE49-F238E27FC236}">
                  <a16:creationId xmlns:a16="http://schemas.microsoft.com/office/drawing/2014/main" id="{00000000-0008-0000-0100-00000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17</xdr:row>
          <xdr:rowOff>0</xdr:rowOff>
        </xdr:from>
        <xdr:to>
          <xdr:col>8</xdr:col>
          <xdr:colOff>297180</xdr:colOff>
          <xdr:row>17</xdr:row>
          <xdr:rowOff>0</xdr:rowOff>
        </xdr:to>
        <xdr:sp macro="" textlink="">
          <xdr:nvSpPr>
            <xdr:cNvPr id="183559" name="OptionButton51" hidden="1">
              <a:extLst>
                <a:ext uri="{63B3BB69-23CF-44E3-9099-C40C66FF867C}">
                  <a14:compatExt spid="_x0000_s183559"/>
                </a:ext>
                <a:ext uri="{FF2B5EF4-FFF2-40B4-BE49-F238E27FC236}">
                  <a16:creationId xmlns:a16="http://schemas.microsoft.com/office/drawing/2014/main" id="{00000000-0008-0000-0100-00000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45</xdr:row>
          <xdr:rowOff>0</xdr:rowOff>
        </xdr:from>
        <xdr:to>
          <xdr:col>8</xdr:col>
          <xdr:colOff>297180</xdr:colOff>
          <xdr:row>45</xdr:row>
          <xdr:rowOff>0</xdr:rowOff>
        </xdr:to>
        <xdr:sp macro="" textlink="">
          <xdr:nvSpPr>
            <xdr:cNvPr id="183567" name="OptionButton59" hidden="1">
              <a:extLst>
                <a:ext uri="{63B3BB69-23CF-44E3-9099-C40C66FF867C}">
                  <a14:compatExt spid="_x0000_s183567"/>
                </a:ext>
                <a:ext uri="{FF2B5EF4-FFF2-40B4-BE49-F238E27FC236}">
                  <a16:creationId xmlns:a16="http://schemas.microsoft.com/office/drawing/2014/main" id="{00000000-0008-0000-0100-00000F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48</xdr:row>
          <xdr:rowOff>0</xdr:rowOff>
        </xdr:from>
        <xdr:to>
          <xdr:col>8</xdr:col>
          <xdr:colOff>297180</xdr:colOff>
          <xdr:row>48</xdr:row>
          <xdr:rowOff>0</xdr:rowOff>
        </xdr:to>
        <xdr:sp macro="" textlink="">
          <xdr:nvSpPr>
            <xdr:cNvPr id="183570" name="OptionButton62" hidden="1">
              <a:extLst>
                <a:ext uri="{63B3BB69-23CF-44E3-9099-C40C66FF867C}">
                  <a14:compatExt spid="_x0000_s183570"/>
                </a:ext>
                <a:ext uri="{FF2B5EF4-FFF2-40B4-BE49-F238E27FC236}">
                  <a16:creationId xmlns:a16="http://schemas.microsoft.com/office/drawing/2014/main" id="{00000000-0008-0000-0100-00001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53</xdr:row>
          <xdr:rowOff>0</xdr:rowOff>
        </xdr:from>
        <xdr:to>
          <xdr:col>8</xdr:col>
          <xdr:colOff>297180</xdr:colOff>
          <xdr:row>53</xdr:row>
          <xdr:rowOff>0</xdr:rowOff>
        </xdr:to>
        <xdr:sp macro="" textlink="">
          <xdr:nvSpPr>
            <xdr:cNvPr id="183575" name="OptionButton67" hidden="1">
              <a:extLst>
                <a:ext uri="{63B3BB69-23CF-44E3-9099-C40C66FF867C}">
                  <a14:compatExt spid="_x0000_s183575"/>
                </a:ext>
                <a:ext uri="{FF2B5EF4-FFF2-40B4-BE49-F238E27FC236}">
                  <a16:creationId xmlns:a16="http://schemas.microsoft.com/office/drawing/2014/main" id="{00000000-0008-0000-0100-00001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53</xdr:row>
          <xdr:rowOff>0</xdr:rowOff>
        </xdr:from>
        <xdr:to>
          <xdr:col>8</xdr:col>
          <xdr:colOff>297180</xdr:colOff>
          <xdr:row>53</xdr:row>
          <xdr:rowOff>0</xdr:rowOff>
        </xdr:to>
        <xdr:sp macro="" textlink="">
          <xdr:nvSpPr>
            <xdr:cNvPr id="183576" name="OptionButton68" hidden="1">
              <a:extLst>
                <a:ext uri="{63B3BB69-23CF-44E3-9099-C40C66FF867C}">
                  <a14:compatExt spid="_x0000_s183576"/>
                </a:ext>
                <a:ext uri="{FF2B5EF4-FFF2-40B4-BE49-F238E27FC236}">
                  <a16:creationId xmlns:a16="http://schemas.microsoft.com/office/drawing/2014/main" id="{00000000-0008-0000-0100-00001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62</xdr:row>
          <xdr:rowOff>0</xdr:rowOff>
        </xdr:from>
        <xdr:to>
          <xdr:col>8</xdr:col>
          <xdr:colOff>297180</xdr:colOff>
          <xdr:row>62</xdr:row>
          <xdr:rowOff>0</xdr:rowOff>
        </xdr:to>
        <xdr:sp macro="" textlink="">
          <xdr:nvSpPr>
            <xdr:cNvPr id="183584" name="OptionButton76" hidden="1">
              <a:extLst>
                <a:ext uri="{63B3BB69-23CF-44E3-9099-C40C66FF867C}">
                  <a14:compatExt spid="_x0000_s183584"/>
                </a:ext>
                <a:ext uri="{FF2B5EF4-FFF2-40B4-BE49-F238E27FC236}">
                  <a16:creationId xmlns:a16="http://schemas.microsoft.com/office/drawing/2014/main" id="{00000000-0008-0000-0100-000020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72</xdr:row>
          <xdr:rowOff>0</xdr:rowOff>
        </xdr:from>
        <xdr:to>
          <xdr:col>8</xdr:col>
          <xdr:colOff>297180</xdr:colOff>
          <xdr:row>72</xdr:row>
          <xdr:rowOff>0</xdr:rowOff>
        </xdr:to>
        <xdr:sp macro="" textlink="">
          <xdr:nvSpPr>
            <xdr:cNvPr id="183593" name="OptionButton85" hidden="1">
              <a:extLst>
                <a:ext uri="{63B3BB69-23CF-44E3-9099-C40C66FF867C}">
                  <a14:compatExt spid="_x0000_s183593"/>
                </a:ext>
                <a:ext uri="{FF2B5EF4-FFF2-40B4-BE49-F238E27FC236}">
                  <a16:creationId xmlns:a16="http://schemas.microsoft.com/office/drawing/2014/main" id="{00000000-0008-0000-0100-000029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124</xdr:row>
          <xdr:rowOff>76200</xdr:rowOff>
        </xdr:from>
        <xdr:to>
          <xdr:col>8</xdr:col>
          <xdr:colOff>350520</xdr:colOff>
          <xdr:row>124</xdr:row>
          <xdr:rowOff>297180</xdr:rowOff>
        </xdr:to>
        <xdr:sp macro="" textlink="">
          <xdr:nvSpPr>
            <xdr:cNvPr id="183609" name="Check Box 313" hidden="1">
              <a:extLst>
                <a:ext uri="{63B3BB69-23CF-44E3-9099-C40C66FF867C}">
                  <a14:compatExt spid="_x0000_s183609"/>
                </a:ext>
                <a:ext uri="{FF2B5EF4-FFF2-40B4-BE49-F238E27FC236}">
                  <a16:creationId xmlns:a16="http://schemas.microsoft.com/office/drawing/2014/main" id="{00000000-0008-0000-0100-000039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126</xdr:row>
          <xdr:rowOff>76200</xdr:rowOff>
        </xdr:from>
        <xdr:to>
          <xdr:col>8</xdr:col>
          <xdr:colOff>350520</xdr:colOff>
          <xdr:row>126</xdr:row>
          <xdr:rowOff>297180</xdr:rowOff>
        </xdr:to>
        <xdr:sp macro="" textlink="">
          <xdr:nvSpPr>
            <xdr:cNvPr id="183610" name="Check Box 314" hidden="1">
              <a:extLst>
                <a:ext uri="{63B3BB69-23CF-44E3-9099-C40C66FF867C}">
                  <a14:compatExt spid="_x0000_s183610"/>
                </a:ext>
                <a:ext uri="{FF2B5EF4-FFF2-40B4-BE49-F238E27FC236}">
                  <a16:creationId xmlns:a16="http://schemas.microsoft.com/office/drawing/2014/main" id="{00000000-0008-0000-0100-00003A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125</xdr:row>
          <xdr:rowOff>76200</xdr:rowOff>
        </xdr:from>
        <xdr:to>
          <xdr:col>8</xdr:col>
          <xdr:colOff>350520</xdr:colOff>
          <xdr:row>125</xdr:row>
          <xdr:rowOff>297180</xdr:rowOff>
        </xdr:to>
        <xdr:sp macro="" textlink="">
          <xdr:nvSpPr>
            <xdr:cNvPr id="183611" name="Check Box 315" hidden="1">
              <a:extLst>
                <a:ext uri="{63B3BB69-23CF-44E3-9099-C40C66FF867C}">
                  <a14:compatExt spid="_x0000_s183611"/>
                </a:ext>
                <a:ext uri="{FF2B5EF4-FFF2-40B4-BE49-F238E27FC236}">
                  <a16:creationId xmlns:a16="http://schemas.microsoft.com/office/drawing/2014/main" id="{00000000-0008-0000-0100-00003B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127</xdr:row>
          <xdr:rowOff>76200</xdr:rowOff>
        </xdr:from>
        <xdr:to>
          <xdr:col>8</xdr:col>
          <xdr:colOff>350520</xdr:colOff>
          <xdr:row>127</xdr:row>
          <xdr:rowOff>297180</xdr:rowOff>
        </xdr:to>
        <xdr:sp macro="" textlink="">
          <xdr:nvSpPr>
            <xdr:cNvPr id="183612" name="Check Box 316" hidden="1">
              <a:extLst>
                <a:ext uri="{63B3BB69-23CF-44E3-9099-C40C66FF867C}">
                  <a14:compatExt spid="_x0000_s183612"/>
                </a:ext>
                <a:ext uri="{FF2B5EF4-FFF2-40B4-BE49-F238E27FC236}">
                  <a16:creationId xmlns:a16="http://schemas.microsoft.com/office/drawing/2014/main" id="{00000000-0008-0000-0100-00003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128</xdr:row>
          <xdr:rowOff>76200</xdr:rowOff>
        </xdr:from>
        <xdr:to>
          <xdr:col>8</xdr:col>
          <xdr:colOff>350520</xdr:colOff>
          <xdr:row>128</xdr:row>
          <xdr:rowOff>297180</xdr:rowOff>
        </xdr:to>
        <xdr:sp macro="" textlink="">
          <xdr:nvSpPr>
            <xdr:cNvPr id="183613" name="Check Box 317" hidden="1">
              <a:extLst>
                <a:ext uri="{63B3BB69-23CF-44E3-9099-C40C66FF867C}">
                  <a14:compatExt spid="_x0000_s183613"/>
                </a:ext>
                <a:ext uri="{FF2B5EF4-FFF2-40B4-BE49-F238E27FC236}">
                  <a16:creationId xmlns:a16="http://schemas.microsoft.com/office/drawing/2014/main" id="{00000000-0008-0000-0100-00003D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312420</xdr:colOff>
          <xdr:row>10</xdr:row>
          <xdr:rowOff>0</xdr:rowOff>
        </xdr:to>
        <xdr:sp macro="" textlink="">
          <xdr:nvSpPr>
            <xdr:cNvPr id="183618" name="OptionButton5" hidden="1">
              <a:extLst>
                <a:ext uri="{63B3BB69-23CF-44E3-9099-C40C66FF867C}">
                  <a14:compatExt spid="_x0000_s183618"/>
                </a:ext>
                <a:ext uri="{FF2B5EF4-FFF2-40B4-BE49-F238E27FC236}">
                  <a16:creationId xmlns:a16="http://schemas.microsoft.com/office/drawing/2014/main" id="{00000000-0008-0000-0100-000042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620" name="OptionButton105" hidden="1">
              <a:extLst>
                <a:ext uri="{63B3BB69-23CF-44E3-9099-C40C66FF867C}">
                  <a14:compatExt spid="_x0000_s183620"/>
                </a:ext>
                <a:ext uri="{FF2B5EF4-FFF2-40B4-BE49-F238E27FC236}">
                  <a16:creationId xmlns:a16="http://schemas.microsoft.com/office/drawing/2014/main" id="{00000000-0008-0000-0100-000044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622" name="OptionButton106" hidden="1">
              <a:extLst>
                <a:ext uri="{63B3BB69-23CF-44E3-9099-C40C66FF867C}">
                  <a14:compatExt spid="_x0000_s183622"/>
                </a:ext>
                <a:ext uri="{FF2B5EF4-FFF2-40B4-BE49-F238E27FC236}">
                  <a16:creationId xmlns:a16="http://schemas.microsoft.com/office/drawing/2014/main" id="{00000000-0008-0000-0100-000046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623" name="OptionButton107" hidden="1">
              <a:extLst>
                <a:ext uri="{63B3BB69-23CF-44E3-9099-C40C66FF867C}">
                  <a14:compatExt spid="_x0000_s183623"/>
                </a:ext>
                <a:ext uri="{FF2B5EF4-FFF2-40B4-BE49-F238E27FC236}">
                  <a16:creationId xmlns:a16="http://schemas.microsoft.com/office/drawing/2014/main" id="{00000000-0008-0000-0100-000047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10</xdr:row>
          <xdr:rowOff>0</xdr:rowOff>
        </xdr:from>
        <xdr:to>
          <xdr:col>8</xdr:col>
          <xdr:colOff>297180</xdr:colOff>
          <xdr:row>10</xdr:row>
          <xdr:rowOff>0</xdr:rowOff>
        </xdr:to>
        <xdr:sp macro="" textlink="">
          <xdr:nvSpPr>
            <xdr:cNvPr id="183624" name="OptionButton108" hidden="1">
              <a:extLst>
                <a:ext uri="{63B3BB69-23CF-44E3-9099-C40C66FF867C}">
                  <a14:compatExt spid="_x0000_s183624"/>
                </a:ext>
                <a:ext uri="{FF2B5EF4-FFF2-40B4-BE49-F238E27FC236}">
                  <a16:creationId xmlns:a16="http://schemas.microsoft.com/office/drawing/2014/main" id="{00000000-0008-0000-0100-000048CD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40</xdr:row>
          <xdr:rowOff>68580</xdr:rowOff>
        </xdr:from>
        <xdr:to>
          <xdr:col>8</xdr:col>
          <xdr:colOff>350520</xdr:colOff>
          <xdr:row>40</xdr:row>
          <xdr:rowOff>297180</xdr:rowOff>
        </xdr:to>
        <xdr:sp macro="" textlink="">
          <xdr:nvSpPr>
            <xdr:cNvPr id="183628" name="Check Box 332" hidden="1">
              <a:extLst>
                <a:ext uri="{63B3BB69-23CF-44E3-9099-C40C66FF867C}">
                  <a14:compatExt spid="_x0000_s183628"/>
                </a:ext>
                <a:ext uri="{FF2B5EF4-FFF2-40B4-BE49-F238E27FC236}">
                  <a16:creationId xmlns:a16="http://schemas.microsoft.com/office/drawing/2014/main" id="{00000000-0008-0000-0100-00004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18</xdr:row>
          <xdr:rowOff>68580</xdr:rowOff>
        </xdr:from>
        <xdr:to>
          <xdr:col>8</xdr:col>
          <xdr:colOff>350520</xdr:colOff>
          <xdr:row>18</xdr:row>
          <xdr:rowOff>274320</xdr:rowOff>
        </xdr:to>
        <xdr:sp macro="" textlink="">
          <xdr:nvSpPr>
            <xdr:cNvPr id="183637" name="Check Box 341" hidden="1">
              <a:extLst>
                <a:ext uri="{63B3BB69-23CF-44E3-9099-C40C66FF867C}">
                  <a14:compatExt spid="_x0000_s183637"/>
                </a:ext>
                <a:ext uri="{FF2B5EF4-FFF2-40B4-BE49-F238E27FC236}">
                  <a16:creationId xmlns:a16="http://schemas.microsoft.com/office/drawing/2014/main" id="{00000000-0008-0000-0100-00005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19</xdr:row>
          <xdr:rowOff>68580</xdr:rowOff>
        </xdr:from>
        <xdr:to>
          <xdr:col>8</xdr:col>
          <xdr:colOff>350520</xdr:colOff>
          <xdr:row>19</xdr:row>
          <xdr:rowOff>274320</xdr:rowOff>
        </xdr:to>
        <xdr:sp macro="" textlink="">
          <xdr:nvSpPr>
            <xdr:cNvPr id="183638" name="Check Box 342" hidden="1">
              <a:extLst>
                <a:ext uri="{63B3BB69-23CF-44E3-9099-C40C66FF867C}">
                  <a14:compatExt spid="_x0000_s183638"/>
                </a:ext>
                <a:ext uri="{FF2B5EF4-FFF2-40B4-BE49-F238E27FC236}">
                  <a16:creationId xmlns:a16="http://schemas.microsoft.com/office/drawing/2014/main" id="{00000000-0008-0000-0100-00005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20</xdr:row>
          <xdr:rowOff>68580</xdr:rowOff>
        </xdr:from>
        <xdr:to>
          <xdr:col>8</xdr:col>
          <xdr:colOff>350520</xdr:colOff>
          <xdr:row>20</xdr:row>
          <xdr:rowOff>274320</xdr:rowOff>
        </xdr:to>
        <xdr:sp macro="" textlink="">
          <xdr:nvSpPr>
            <xdr:cNvPr id="183639" name="Check Box 343" hidden="1">
              <a:extLst>
                <a:ext uri="{63B3BB69-23CF-44E3-9099-C40C66FF867C}">
                  <a14:compatExt spid="_x0000_s183639"/>
                </a:ext>
                <a:ext uri="{FF2B5EF4-FFF2-40B4-BE49-F238E27FC236}">
                  <a16:creationId xmlns:a16="http://schemas.microsoft.com/office/drawing/2014/main" id="{00000000-0008-0000-0100-000057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144780</xdr:colOff>
          <xdr:row>21</xdr:row>
          <xdr:rowOff>68580</xdr:rowOff>
        </xdr:from>
        <xdr:to>
          <xdr:col>8</xdr:col>
          <xdr:colOff>350520</xdr:colOff>
          <xdr:row>21</xdr:row>
          <xdr:rowOff>274320</xdr:rowOff>
        </xdr:to>
        <xdr:sp macro="" textlink="">
          <xdr:nvSpPr>
            <xdr:cNvPr id="183640" name="Check Box 344" hidden="1">
              <a:extLst>
                <a:ext uri="{63B3BB69-23CF-44E3-9099-C40C66FF867C}">
                  <a14:compatExt spid="_x0000_s183640"/>
                </a:ext>
                <a:ext uri="{FF2B5EF4-FFF2-40B4-BE49-F238E27FC236}">
                  <a16:creationId xmlns:a16="http://schemas.microsoft.com/office/drawing/2014/main" id="{00000000-0008-0000-0100-000058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76200</xdr:rowOff>
        </xdr:from>
        <xdr:to>
          <xdr:col>8</xdr:col>
          <xdr:colOff>388620</xdr:colOff>
          <xdr:row>11</xdr:row>
          <xdr:rowOff>312420</xdr:rowOff>
        </xdr:to>
        <xdr:sp macro="" textlink="">
          <xdr:nvSpPr>
            <xdr:cNvPr id="183665" name="Option Button 369" hidden="1">
              <a:extLst>
                <a:ext uri="{63B3BB69-23CF-44E3-9099-C40C66FF867C}">
                  <a14:compatExt spid="_x0000_s183665"/>
                </a:ext>
                <a:ext uri="{FF2B5EF4-FFF2-40B4-BE49-F238E27FC236}">
                  <a16:creationId xmlns:a16="http://schemas.microsoft.com/office/drawing/2014/main" id="{00000000-0008-0000-0100-000071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68580</xdr:rowOff>
        </xdr:from>
        <xdr:to>
          <xdr:col>8</xdr:col>
          <xdr:colOff>381000</xdr:colOff>
          <xdr:row>12</xdr:row>
          <xdr:rowOff>304800</xdr:rowOff>
        </xdr:to>
        <xdr:sp macro="" textlink="">
          <xdr:nvSpPr>
            <xdr:cNvPr id="183666" name="Option Button 370" hidden="1">
              <a:extLst>
                <a:ext uri="{63B3BB69-23CF-44E3-9099-C40C66FF867C}">
                  <a14:compatExt spid="_x0000_s183666"/>
                </a:ext>
                <a:ext uri="{FF2B5EF4-FFF2-40B4-BE49-F238E27FC236}">
                  <a16:creationId xmlns:a16="http://schemas.microsoft.com/office/drawing/2014/main" id="{00000000-0008-0000-0100-000072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60960</xdr:rowOff>
        </xdr:from>
        <xdr:to>
          <xdr:col>8</xdr:col>
          <xdr:colOff>350520</xdr:colOff>
          <xdr:row>13</xdr:row>
          <xdr:rowOff>304800</xdr:rowOff>
        </xdr:to>
        <xdr:sp macro="" textlink="">
          <xdr:nvSpPr>
            <xdr:cNvPr id="183667" name="Option Button 371" hidden="1">
              <a:extLst>
                <a:ext uri="{63B3BB69-23CF-44E3-9099-C40C66FF867C}">
                  <a14:compatExt spid="_x0000_s183667"/>
                </a:ext>
                <a:ext uri="{FF2B5EF4-FFF2-40B4-BE49-F238E27FC236}">
                  <a16:creationId xmlns:a16="http://schemas.microsoft.com/office/drawing/2014/main" id="{00000000-0008-0000-0100-000073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83820</xdr:rowOff>
        </xdr:from>
        <xdr:to>
          <xdr:col>8</xdr:col>
          <xdr:colOff>373380</xdr:colOff>
          <xdr:row>14</xdr:row>
          <xdr:rowOff>304800</xdr:rowOff>
        </xdr:to>
        <xdr:sp macro="" textlink="">
          <xdr:nvSpPr>
            <xdr:cNvPr id="183668" name="Option Button 372" hidden="1">
              <a:extLst>
                <a:ext uri="{63B3BB69-23CF-44E3-9099-C40C66FF867C}">
                  <a14:compatExt spid="_x0000_s183668"/>
                </a:ext>
                <a:ext uri="{FF2B5EF4-FFF2-40B4-BE49-F238E27FC236}">
                  <a16:creationId xmlns:a16="http://schemas.microsoft.com/office/drawing/2014/main" id="{00000000-0008-0000-0100-000074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83820</xdr:rowOff>
        </xdr:from>
        <xdr:to>
          <xdr:col>8</xdr:col>
          <xdr:colOff>373380</xdr:colOff>
          <xdr:row>15</xdr:row>
          <xdr:rowOff>304800</xdr:rowOff>
        </xdr:to>
        <xdr:sp macro="" textlink="">
          <xdr:nvSpPr>
            <xdr:cNvPr id="183669" name="Option Button 373" hidden="1">
              <a:extLst>
                <a:ext uri="{63B3BB69-23CF-44E3-9099-C40C66FF867C}">
                  <a14:compatExt spid="_x0000_s183669"/>
                </a:ext>
                <a:ext uri="{FF2B5EF4-FFF2-40B4-BE49-F238E27FC236}">
                  <a16:creationId xmlns:a16="http://schemas.microsoft.com/office/drawing/2014/main" id="{00000000-0008-0000-0100-00007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38100</xdr:rowOff>
        </xdr:from>
        <xdr:to>
          <xdr:col>8</xdr:col>
          <xdr:colOff>373380</xdr:colOff>
          <xdr:row>16</xdr:row>
          <xdr:rowOff>304800</xdr:rowOff>
        </xdr:to>
        <xdr:sp macro="" textlink="">
          <xdr:nvSpPr>
            <xdr:cNvPr id="183670" name="Option Button 374" hidden="1">
              <a:extLst>
                <a:ext uri="{63B3BB69-23CF-44E3-9099-C40C66FF867C}">
                  <a14:compatExt spid="_x0000_s183670"/>
                </a:ext>
                <a:ext uri="{FF2B5EF4-FFF2-40B4-BE49-F238E27FC236}">
                  <a16:creationId xmlns:a16="http://schemas.microsoft.com/office/drawing/2014/main" id="{00000000-0008-0000-0100-00007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17</xdr:row>
          <xdr:rowOff>30480</xdr:rowOff>
        </xdr:to>
        <xdr:sp macro="" textlink="">
          <xdr:nvSpPr>
            <xdr:cNvPr id="183671" name="Group Box 375" hidden="1">
              <a:extLst>
                <a:ext uri="{63B3BB69-23CF-44E3-9099-C40C66FF867C}">
                  <a14:compatExt spid="_x0000_s183671"/>
                </a:ext>
                <a:ext uri="{FF2B5EF4-FFF2-40B4-BE49-F238E27FC236}">
                  <a16:creationId xmlns:a16="http://schemas.microsoft.com/office/drawing/2014/main" id="{00000000-0008-0000-0100-000077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83820</xdr:rowOff>
        </xdr:from>
        <xdr:to>
          <xdr:col>8</xdr:col>
          <xdr:colOff>373380</xdr:colOff>
          <xdr:row>23</xdr:row>
          <xdr:rowOff>304800</xdr:rowOff>
        </xdr:to>
        <xdr:sp macro="" textlink="">
          <xdr:nvSpPr>
            <xdr:cNvPr id="183672" name="Option Button 376" hidden="1">
              <a:extLst>
                <a:ext uri="{63B3BB69-23CF-44E3-9099-C40C66FF867C}">
                  <a14:compatExt spid="_x0000_s183672"/>
                </a:ext>
                <a:ext uri="{FF2B5EF4-FFF2-40B4-BE49-F238E27FC236}">
                  <a16:creationId xmlns:a16="http://schemas.microsoft.com/office/drawing/2014/main" id="{00000000-0008-0000-0100-000078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83820</xdr:rowOff>
        </xdr:from>
        <xdr:to>
          <xdr:col>8</xdr:col>
          <xdr:colOff>373380</xdr:colOff>
          <xdr:row>24</xdr:row>
          <xdr:rowOff>304800</xdr:rowOff>
        </xdr:to>
        <xdr:sp macro="" textlink="">
          <xdr:nvSpPr>
            <xdr:cNvPr id="183673" name="Option Button 377" hidden="1">
              <a:extLst>
                <a:ext uri="{63B3BB69-23CF-44E3-9099-C40C66FF867C}">
                  <a14:compatExt spid="_x0000_s183673"/>
                </a:ext>
                <a:ext uri="{FF2B5EF4-FFF2-40B4-BE49-F238E27FC236}">
                  <a16:creationId xmlns:a16="http://schemas.microsoft.com/office/drawing/2014/main" id="{00000000-0008-0000-0100-000079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83820</xdr:rowOff>
        </xdr:from>
        <xdr:to>
          <xdr:col>8</xdr:col>
          <xdr:colOff>373380</xdr:colOff>
          <xdr:row>25</xdr:row>
          <xdr:rowOff>304800</xdr:rowOff>
        </xdr:to>
        <xdr:sp macro="" textlink="">
          <xdr:nvSpPr>
            <xdr:cNvPr id="183674" name="Option Button 378" hidden="1">
              <a:extLst>
                <a:ext uri="{63B3BB69-23CF-44E3-9099-C40C66FF867C}">
                  <a14:compatExt spid="_x0000_s183674"/>
                </a:ext>
                <a:ext uri="{FF2B5EF4-FFF2-40B4-BE49-F238E27FC236}">
                  <a16:creationId xmlns:a16="http://schemas.microsoft.com/office/drawing/2014/main" id="{00000000-0008-0000-0100-00007A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26</xdr:row>
          <xdr:rowOff>83820</xdr:rowOff>
        </xdr:from>
        <xdr:to>
          <xdr:col>8</xdr:col>
          <xdr:colOff>373380</xdr:colOff>
          <xdr:row>26</xdr:row>
          <xdr:rowOff>304800</xdr:rowOff>
        </xdr:to>
        <xdr:sp macro="" textlink="">
          <xdr:nvSpPr>
            <xdr:cNvPr id="183675" name="Option Button 379" hidden="1">
              <a:extLst>
                <a:ext uri="{63B3BB69-23CF-44E3-9099-C40C66FF867C}">
                  <a14:compatExt spid="_x0000_s183675"/>
                </a:ext>
                <a:ext uri="{FF2B5EF4-FFF2-40B4-BE49-F238E27FC236}">
                  <a16:creationId xmlns:a16="http://schemas.microsoft.com/office/drawing/2014/main" id="{00000000-0008-0000-0100-00007B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83820</xdr:rowOff>
        </xdr:from>
        <xdr:to>
          <xdr:col>8</xdr:col>
          <xdr:colOff>373380</xdr:colOff>
          <xdr:row>27</xdr:row>
          <xdr:rowOff>304800</xdr:rowOff>
        </xdr:to>
        <xdr:sp macro="" textlink="">
          <xdr:nvSpPr>
            <xdr:cNvPr id="183676" name="Option Button 380" hidden="1">
              <a:extLst>
                <a:ext uri="{63B3BB69-23CF-44E3-9099-C40C66FF867C}">
                  <a14:compatExt spid="_x0000_s183676"/>
                </a:ext>
                <a:ext uri="{FF2B5EF4-FFF2-40B4-BE49-F238E27FC236}">
                  <a16:creationId xmlns:a16="http://schemas.microsoft.com/office/drawing/2014/main" id="{00000000-0008-0000-0100-00007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28</xdr:row>
          <xdr:rowOff>60960</xdr:rowOff>
        </xdr:to>
        <xdr:sp macro="" textlink="">
          <xdr:nvSpPr>
            <xdr:cNvPr id="183677" name="Group Box 381" hidden="1">
              <a:extLst>
                <a:ext uri="{63B3BB69-23CF-44E3-9099-C40C66FF867C}">
                  <a14:compatExt spid="_x0000_s183677"/>
                </a:ext>
                <a:ext uri="{FF2B5EF4-FFF2-40B4-BE49-F238E27FC236}">
                  <a16:creationId xmlns:a16="http://schemas.microsoft.com/office/drawing/2014/main" id="{00000000-0008-0000-0100-00007D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43</xdr:row>
          <xdr:rowOff>83820</xdr:rowOff>
        </xdr:from>
        <xdr:to>
          <xdr:col>8</xdr:col>
          <xdr:colOff>373380</xdr:colOff>
          <xdr:row>43</xdr:row>
          <xdr:rowOff>304800</xdr:rowOff>
        </xdr:to>
        <xdr:sp macro="" textlink="">
          <xdr:nvSpPr>
            <xdr:cNvPr id="183678" name="Option Button 382" hidden="1">
              <a:extLst>
                <a:ext uri="{63B3BB69-23CF-44E3-9099-C40C66FF867C}">
                  <a14:compatExt spid="_x0000_s183678"/>
                </a:ext>
                <a:ext uri="{FF2B5EF4-FFF2-40B4-BE49-F238E27FC236}">
                  <a16:creationId xmlns:a16="http://schemas.microsoft.com/office/drawing/2014/main" id="{00000000-0008-0000-0100-00007E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44</xdr:row>
          <xdr:rowOff>83820</xdr:rowOff>
        </xdr:from>
        <xdr:to>
          <xdr:col>8</xdr:col>
          <xdr:colOff>373380</xdr:colOff>
          <xdr:row>44</xdr:row>
          <xdr:rowOff>304800</xdr:rowOff>
        </xdr:to>
        <xdr:sp macro="" textlink="">
          <xdr:nvSpPr>
            <xdr:cNvPr id="183679" name="Option Button 383" hidden="1">
              <a:extLst>
                <a:ext uri="{63B3BB69-23CF-44E3-9099-C40C66FF867C}">
                  <a14:compatExt spid="_x0000_s183679"/>
                </a:ext>
                <a:ext uri="{FF2B5EF4-FFF2-40B4-BE49-F238E27FC236}">
                  <a16:creationId xmlns:a16="http://schemas.microsoft.com/office/drawing/2014/main" id="{00000000-0008-0000-0100-00007F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45</xdr:row>
          <xdr:rowOff>83820</xdr:rowOff>
        </xdr:from>
        <xdr:to>
          <xdr:col>8</xdr:col>
          <xdr:colOff>373380</xdr:colOff>
          <xdr:row>45</xdr:row>
          <xdr:rowOff>304800</xdr:rowOff>
        </xdr:to>
        <xdr:sp macro="" textlink="">
          <xdr:nvSpPr>
            <xdr:cNvPr id="183680" name="Option Button 384" hidden="1">
              <a:extLst>
                <a:ext uri="{63B3BB69-23CF-44E3-9099-C40C66FF867C}">
                  <a14:compatExt spid="_x0000_s183680"/>
                </a:ext>
                <a:ext uri="{FF2B5EF4-FFF2-40B4-BE49-F238E27FC236}">
                  <a16:creationId xmlns:a16="http://schemas.microsoft.com/office/drawing/2014/main" id="{00000000-0008-0000-0100-000080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47</xdr:row>
          <xdr:rowOff>83820</xdr:rowOff>
        </xdr:from>
        <xdr:to>
          <xdr:col>8</xdr:col>
          <xdr:colOff>373380</xdr:colOff>
          <xdr:row>47</xdr:row>
          <xdr:rowOff>304800</xdr:rowOff>
        </xdr:to>
        <xdr:sp macro="" textlink="">
          <xdr:nvSpPr>
            <xdr:cNvPr id="183681" name="Option Button 385" hidden="1">
              <a:extLst>
                <a:ext uri="{63B3BB69-23CF-44E3-9099-C40C66FF867C}">
                  <a14:compatExt spid="_x0000_s183681"/>
                </a:ext>
                <a:ext uri="{FF2B5EF4-FFF2-40B4-BE49-F238E27FC236}">
                  <a16:creationId xmlns:a16="http://schemas.microsoft.com/office/drawing/2014/main" id="{00000000-0008-0000-0100-000081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48</xdr:row>
          <xdr:rowOff>83820</xdr:rowOff>
        </xdr:from>
        <xdr:to>
          <xdr:col>8</xdr:col>
          <xdr:colOff>373380</xdr:colOff>
          <xdr:row>48</xdr:row>
          <xdr:rowOff>304800</xdr:rowOff>
        </xdr:to>
        <xdr:sp macro="" textlink="">
          <xdr:nvSpPr>
            <xdr:cNvPr id="183682" name="Option Button 386" hidden="1">
              <a:extLst>
                <a:ext uri="{63B3BB69-23CF-44E3-9099-C40C66FF867C}">
                  <a14:compatExt spid="_x0000_s183682"/>
                </a:ext>
                <a:ext uri="{FF2B5EF4-FFF2-40B4-BE49-F238E27FC236}">
                  <a16:creationId xmlns:a16="http://schemas.microsoft.com/office/drawing/2014/main" id="{00000000-0008-0000-0100-000082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83820</xdr:rowOff>
        </xdr:from>
        <xdr:to>
          <xdr:col>8</xdr:col>
          <xdr:colOff>373380</xdr:colOff>
          <xdr:row>49</xdr:row>
          <xdr:rowOff>304800</xdr:rowOff>
        </xdr:to>
        <xdr:sp macro="" textlink="">
          <xdr:nvSpPr>
            <xdr:cNvPr id="183683" name="Option Button 387" hidden="1">
              <a:extLst>
                <a:ext uri="{63B3BB69-23CF-44E3-9099-C40C66FF867C}">
                  <a14:compatExt spid="_x0000_s183683"/>
                </a:ext>
                <a:ext uri="{FF2B5EF4-FFF2-40B4-BE49-F238E27FC236}">
                  <a16:creationId xmlns:a16="http://schemas.microsoft.com/office/drawing/2014/main" id="{00000000-0008-0000-0100-000083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51</xdr:row>
          <xdr:rowOff>83820</xdr:rowOff>
        </xdr:from>
        <xdr:to>
          <xdr:col>8</xdr:col>
          <xdr:colOff>373380</xdr:colOff>
          <xdr:row>51</xdr:row>
          <xdr:rowOff>304800</xdr:rowOff>
        </xdr:to>
        <xdr:sp macro="" textlink="">
          <xdr:nvSpPr>
            <xdr:cNvPr id="183684" name="Option Button 388" hidden="1">
              <a:extLst>
                <a:ext uri="{63B3BB69-23CF-44E3-9099-C40C66FF867C}">
                  <a14:compatExt spid="_x0000_s183684"/>
                </a:ext>
                <a:ext uri="{FF2B5EF4-FFF2-40B4-BE49-F238E27FC236}">
                  <a16:creationId xmlns:a16="http://schemas.microsoft.com/office/drawing/2014/main" id="{00000000-0008-0000-0100-000084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52</xdr:row>
          <xdr:rowOff>83820</xdr:rowOff>
        </xdr:from>
        <xdr:to>
          <xdr:col>8</xdr:col>
          <xdr:colOff>373380</xdr:colOff>
          <xdr:row>52</xdr:row>
          <xdr:rowOff>304800</xdr:rowOff>
        </xdr:to>
        <xdr:sp macro="" textlink="">
          <xdr:nvSpPr>
            <xdr:cNvPr id="183685" name="Option Button 389" hidden="1">
              <a:extLst>
                <a:ext uri="{63B3BB69-23CF-44E3-9099-C40C66FF867C}">
                  <a14:compatExt spid="_x0000_s183685"/>
                </a:ext>
                <a:ext uri="{FF2B5EF4-FFF2-40B4-BE49-F238E27FC236}">
                  <a16:creationId xmlns:a16="http://schemas.microsoft.com/office/drawing/2014/main" id="{00000000-0008-0000-0100-00008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53</xdr:row>
          <xdr:rowOff>83820</xdr:rowOff>
        </xdr:from>
        <xdr:to>
          <xdr:col>8</xdr:col>
          <xdr:colOff>373380</xdr:colOff>
          <xdr:row>53</xdr:row>
          <xdr:rowOff>304800</xdr:rowOff>
        </xdr:to>
        <xdr:sp macro="" textlink="">
          <xdr:nvSpPr>
            <xdr:cNvPr id="183686" name="Option Button 390" hidden="1">
              <a:extLst>
                <a:ext uri="{63B3BB69-23CF-44E3-9099-C40C66FF867C}">
                  <a14:compatExt spid="_x0000_s183686"/>
                </a:ext>
                <a:ext uri="{FF2B5EF4-FFF2-40B4-BE49-F238E27FC236}">
                  <a16:creationId xmlns:a16="http://schemas.microsoft.com/office/drawing/2014/main" id="{00000000-0008-0000-0100-00008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83820</xdr:rowOff>
        </xdr:from>
        <xdr:to>
          <xdr:col>8</xdr:col>
          <xdr:colOff>373380</xdr:colOff>
          <xdr:row>54</xdr:row>
          <xdr:rowOff>304800</xdr:rowOff>
        </xdr:to>
        <xdr:sp macro="" textlink="">
          <xdr:nvSpPr>
            <xdr:cNvPr id="183687" name="Option Button 391" hidden="1">
              <a:extLst>
                <a:ext uri="{63B3BB69-23CF-44E3-9099-C40C66FF867C}">
                  <a14:compatExt spid="_x0000_s183687"/>
                </a:ext>
                <a:ext uri="{FF2B5EF4-FFF2-40B4-BE49-F238E27FC236}">
                  <a16:creationId xmlns:a16="http://schemas.microsoft.com/office/drawing/2014/main" id="{00000000-0008-0000-0100-000087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56</xdr:row>
          <xdr:rowOff>83820</xdr:rowOff>
        </xdr:from>
        <xdr:to>
          <xdr:col>8</xdr:col>
          <xdr:colOff>373380</xdr:colOff>
          <xdr:row>56</xdr:row>
          <xdr:rowOff>304800</xdr:rowOff>
        </xdr:to>
        <xdr:sp macro="" textlink="">
          <xdr:nvSpPr>
            <xdr:cNvPr id="183688" name="Option Button 392" hidden="1">
              <a:extLst>
                <a:ext uri="{63B3BB69-23CF-44E3-9099-C40C66FF867C}">
                  <a14:compatExt spid="_x0000_s183688"/>
                </a:ext>
                <a:ext uri="{FF2B5EF4-FFF2-40B4-BE49-F238E27FC236}">
                  <a16:creationId xmlns:a16="http://schemas.microsoft.com/office/drawing/2014/main" id="{00000000-0008-0000-0100-000088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57</xdr:row>
          <xdr:rowOff>83820</xdr:rowOff>
        </xdr:from>
        <xdr:to>
          <xdr:col>8</xdr:col>
          <xdr:colOff>373380</xdr:colOff>
          <xdr:row>57</xdr:row>
          <xdr:rowOff>304800</xdr:rowOff>
        </xdr:to>
        <xdr:sp macro="" textlink="">
          <xdr:nvSpPr>
            <xdr:cNvPr id="183689" name="Option Button 393" hidden="1">
              <a:extLst>
                <a:ext uri="{63B3BB69-23CF-44E3-9099-C40C66FF867C}">
                  <a14:compatExt spid="_x0000_s183689"/>
                </a:ext>
                <a:ext uri="{FF2B5EF4-FFF2-40B4-BE49-F238E27FC236}">
                  <a16:creationId xmlns:a16="http://schemas.microsoft.com/office/drawing/2014/main" id="{00000000-0008-0000-0100-000089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58</xdr:row>
          <xdr:rowOff>83820</xdr:rowOff>
        </xdr:from>
        <xdr:to>
          <xdr:col>8</xdr:col>
          <xdr:colOff>373380</xdr:colOff>
          <xdr:row>58</xdr:row>
          <xdr:rowOff>304800</xdr:rowOff>
        </xdr:to>
        <xdr:sp macro="" textlink="">
          <xdr:nvSpPr>
            <xdr:cNvPr id="183690" name="Option Button 394" hidden="1">
              <a:extLst>
                <a:ext uri="{63B3BB69-23CF-44E3-9099-C40C66FF867C}">
                  <a14:compatExt spid="_x0000_s183690"/>
                </a:ext>
                <a:ext uri="{FF2B5EF4-FFF2-40B4-BE49-F238E27FC236}">
                  <a16:creationId xmlns:a16="http://schemas.microsoft.com/office/drawing/2014/main" id="{00000000-0008-0000-0100-00008A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60</xdr:row>
          <xdr:rowOff>83820</xdr:rowOff>
        </xdr:from>
        <xdr:to>
          <xdr:col>8</xdr:col>
          <xdr:colOff>373380</xdr:colOff>
          <xdr:row>60</xdr:row>
          <xdr:rowOff>304800</xdr:rowOff>
        </xdr:to>
        <xdr:sp macro="" textlink="">
          <xdr:nvSpPr>
            <xdr:cNvPr id="183691" name="Option Button 395" hidden="1">
              <a:extLst>
                <a:ext uri="{63B3BB69-23CF-44E3-9099-C40C66FF867C}">
                  <a14:compatExt spid="_x0000_s183691"/>
                </a:ext>
                <a:ext uri="{FF2B5EF4-FFF2-40B4-BE49-F238E27FC236}">
                  <a16:creationId xmlns:a16="http://schemas.microsoft.com/office/drawing/2014/main" id="{00000000-0008-0000-0100-00008B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61</xdr:row>
          <xdr:rowOff>83820</xdr:rowOff>
        </xdr:from>
        <xdr:to>
          <xdr:col>8</xdr:col>
          <xdr:colOff>373380</xdr:colOff>
          <xdr:row>61</xdr:row>
          <xdr:rowOff>304800</xdr:rowOff>
        </xdr:to>
        <xdr:sp macro="" textlink="">
          <xdr:nvSpPr>
            <xdr:cNvPr id="183692" name="Option Button 396" hidden="1">
              <a:extLst>
                <a:ext uri="{63B3BB69-23CF-44E3-9099-C40C66FF867C}">
                  <a14:compatExt spid="_x0000_s183692"/>
                </a:ext>
                <a:ext uri="{FF2B5EF4-FFF2-40B4-BE49-F238E27FC236}">
                  <a16:creationId xmlns:a16="http://schemas.microsoft.com/office/drawing/2014/main" id="{00000000-0008-0000-0100-00008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62</xdr:row>
          <xdr:rowOff>83820</xdr:rowOff>
        </xdr:from>
        <xdr:to>
          <xdr:col>8</xdr:col>
          <xdr:colOff>373380</xdr:colOff>
          <xdr:row>62</xdr:row>
          <xdr:rowOff>304800</xdr:rowOff>
        </xdr:to>
        <xdr:sp macro="" textlink="">
          <xdr:nvSpPr>
            <xdr:cNvPr id="183693" name="Option Button 397" hidden="1">
              <a:extLst>
                <a:ext uri="{63B3BB69-23CF-44E3-9099-C40C66FF867C}">
                  <a14:compatExt spid="_x0000_s183693"/>
                </a:ext>
                <a:ext uri="{FF2B5EF4-FFF2-40B4-BE49-F238E27FC236}">
                  <a16:creationId xmlns:a16="http://schemas.microsoft.com/office/drawing/2014/main" id="{00000000-0008-0000-0100-00008D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64</xdr:row>
          <xdr:rowOff>83820</xdr:rowOff>
        </xdr:from>
        <xdr:to>
          <xdr:col>8</xdr:col>
          <xdr:colOff>373380</xdr:colOff>
          <xdr:row>64</xdr:row>
          <xdr:rowOff>304800</xdr:rowOff>
        </xdr:to>
        <xdr:sp macro="" textlink="">
          <xdr:nvSpPr>
            <xdr:cNvPr id="183694" name="Option Button 398" hidden="1">
              <a:extLst>
                <a:ext uri="{63B3BB69-23CF-44E3-9099-C40C66FF867C}">
                  <a14:compatExt spid="_x0000_s183694"/>
                </a:ext>
                <a:ext uri="{FF2B5EF4-FFF2-40B4-BE49-F238E27FC236}">
                  <a16:creationId xmlns:a16="http://schemas.microsoft.com/office/drawing/2014/main" id="{00000000-0008-0000-0100-00008E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65</xdr:row>
          <xdr:rowOff>83820</xdr:rowOff>
        </xdr:from>
        <xdr:to>
          <xdr:col>8</xdr:col>
          <xdr:colOff>373380</xdr:colOff>
          <xdr:row>65</xdr:row>
          <xdr:rowOff>304800</xdr:rowOff>
        </xdr:to>
        <xdr:sp macro="" textlink="">
          <xdr:nvSpPr>
            <xdr:cNvPr id="183695" name="Option Button 399" hidden="1">
              <a:extLst>
                <a:ext uri="{63B3BB69-23CF-44E3-9099-C40C66FF867C}">
                  <a14:compatExt spid="_x0000_s183695"/>
                </a:ext>
                <a:ext uri="{FF2B5EF4-FFF2-40B4-BE49-F238E27FC236}">
                  <a16:creationId xmlns:a16="http://schemas.microsoft.com/office/drawing/2014/main" id="{00000000-0008-0000-0100-00008F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66</xdr:row>
          <xdr:rowOff>83820</xdr:rowOff>
        </xdr:from>
        <xdr:to>
          <xdr:col>8</xdr:col>
          <xdr:colOff>373380</xdr:colOff>
          <xdr:row>66</xdr:row>
          <xdr:rowOff>304800</xdr:rowOff>
        </xdr:to>
        <xdr:sp macro="" textlink="">
          <xdr:nvSpPr>
            <xdr:cNvPr id="183696" name="Option Button 400" hidden="1">
              <a:extLst>
                <a:ext uri="{63B3BB69-23CF-44E3-9099-C40C66FF867C}">
                  <a14:compatExt spid="_x0000_s183696"/>
                </a:ext>
                <a:ext uri="{FF2B5EF4-FFF2-40B4-BE49-F238E27FC236}">
                  <a16:creationId xmlns:a16="http://schemas.microsoft.com/office/drawing/2014/main" id="{00000000-0008-0000-0100-000090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67</xdr:row>
          <xdr:rowOff>83820</xdr:rowOff>
        </xdr:from>
        <xdr:to>
          <xdr:col>8</xdr:col>
          <xdr:colOff>373380</xdr:colOff>
          <xdr:row>67</xdr:row>
          <xdr:rowOff>304800</xdr:rowOff>
        </xdr:to>
        <xdr:sp macro="" textlink="">
          <xdr:nvSpPr>
            <xdr:cNvPr id="183697" name="Option Button 401" hidden="1">
              <a:extLst>
                <a:ext uri="{63B3BB69-23CF-44E3-9099-C40C66FF867C}">
                  <a14:compatExt spid="_x0000_s183697"/>
                </a:ext>
                <a:ext uri="{FF2B5EF4-FFF2-40B4-BE49-F238E27FC236}">
                  <a16:creationId xmlns:a16="http://schemas.microsoft.com/office/drawing/2014/main" id="{00000000-0008-0000-0100-000091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68</xdr:row>
          <xdr:rowOff>83820</xdr:rowOff>
        </xdr:from>
        <xdr:to>
          <xdr:col>8</xdr:col>
          <xdr:colOff>373380</xdr:colOff>
          <xdr:row>68</xdr:row>
          <xdr:rowOff>304800</xdr:rowOff>
        </xdr:to>
        <xdr:sp macro="" textlink="">
          <xdr:nvSpPr>
            <xdr:cNvPr id="183698" name="Option Button 402" hidden="1">
              <a:extLst>
                <a:ext uri="{63B3BB69-23CF-44E3-9099-C40C66FF867C}">
                  <a14:compatExt spid="_x0000_s183698"/>
                </a:ext>
                <a:ext uri="{FF2B5EF4-FFF2-40B4-BE49-F238E27FC236}">
                  <a16:creationId xmlns:a16="http://schemas.microsoft.com/office/drawing/2014/main" id="{00000000-0008-0000-0100-000092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70</xdr:row>
          <xdr:rowOff>83820</xdr:rowOff>
        </xdr:from>
        <xdr:to>
          <xdr:col>8</xdr:col>
          <xdr:colOff>373380</xdr:colOff>
          <xdr:row>70</xdr:row>
          <xdr:rowOff>304800</xdr:rowOff>
        </xdr:to>
        <xdr:sp macro="" textlink="">
          <xdr:nvSpPr>
            <xdr:cNvPr id="183699" name="Option Button 403" hidden="1">
              <a:extLst>
                <a:ext uri="{63B3BB69-23CF-44E3-9099-C40C66FF867C}">
                  <a14:compatExt spid="_x0000_s183699"/>
                </a:ext>
                <a:ext uri="{FF2B5EF4-FFF2-40B4-BE49-F238E27FC236}">
                  <a16:creationId xmlns:a16="http://schemas.microsoft.com/office/drawing/2014/main" id="{00000000-0008-0000-0100-000093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71</xdr:row>
          <xdr:rowOff>83820</xdr:rowOff>
        </xdr:from>
        <xdr:to>
          <xdr:col>8</xdr:col>
          <xdr:colOff>373380</xdr:colOff>
          <xdr:row>71</xdr:row>
          <xdr:rowOff>304800</xdr:rowOff>
        </xdr:to>
        <xdr:sp macro="" textlink="">
          <xdr:nvSpPr>
            <xdr:cNvPr id="183700" name="Option Button 404" hidden="1">
              <a:extLst>
                <a:ext uri="{63B3BB69-23CF-44E3-9099-C40C66FF867C}">
                  <a14:compatExt spid="_x0000_s183700"/>
                </a:ext>
                <a:ext uri="{FF2B5EF4-FFF2-40B4-BE49-F238E27FC236}">
                  <a16:creationId xmlns:a16="http://schemas.microsoft.com/office/drawing/2014/main" id="{00000000-0008-0000-0100-000094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72</xdr:row>
          <xdr:rowOff>83820</xdr:rowOff>
        </xdr:from>
        <xdr:to>
          <xdr:col>8</xdr:col>
          <xdr:colOff>373380</xdr:colOff>
          <xdr:row>72</xdr:row>
          <xdr:rowOff>304800</xdr:rowOff>
        </xdr:to>
        <xdr:sp macro="" textlink="">
          <xdr:nvSpPr>
            <xdr:cNvPr id="183701" name="Option Button 405" hidden="1">
              <a:extLst>
                <a:ext uri="{63B3BB69-23CF-44E3-9099-C40C66FF867C}">
                  <a14:compatExt spid="_x0000_s183701"/>
                </a:ext>
                <a:ext uri="{FF2B5EF4-FFF2-40B4-BE49-F238E27FC236}">
                  <a16:creationId xmlns:a16="http://schemas.microsoft.com/office/drawing/2014/main" id="{00000000-0008-0000-0100-00009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73</xdr:row>
          <xdr:rowOff>83820</xdr:rowOff>
        </xdr:from>
        <xdr:to>
          <xdr:col>8</xdr:col>
          <xdr:colOff>373380</xdr:colOff>
          <xdr:row>73</xdr:row>
          <xdr:rowOff>304800</xdr:rowOff>
        </xdr:to>
        <xdr:sp macro="" textlink="">
          <xdr:nvSpPr>
            <xdr:cNvPr id="183702" name="Option Button 406" hidden="1">
              <a:extLst>
                <a:ext uri="{63B3BB69-23CF-44E3-9099-C40C66FF867C}">
                  <a14:compatExt spid="_x0000_s183702"/>
                </a:ext>
                <a:ext uri="{FF2B5EF4-FFF2-40B4-BE49-F238E27FC236}">
                  <a16:creationId xmlns:a16="http://schemas.microsoft.com/office/drawing/2014/main" id="{00000000-0008-0000-0100-00009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571500</xdr:rowOff>
        </xdr:from>
        <xdr:to>
          <xdr:col>8</xdr:col>
          <xdr:colOff>449580</xdr:colOff>
          <xdr:row>46</xdr:row>
          <xdr:rowOff>0</xdr:rowOff>
        </xdr:to>
        <xdr:sp macro="" textlink="">
          <xdr:nvSpPr>
            <xdr:cNvPr id="183703" name="Group Box 407" hidden="1">
              <a:extLst>
                <a:ext uri="{63B3BB69-23CF-44E3-9099-C40C66FF867C}">
                  <a14:compatExt spid="_x0000_s183703"/>
                </a:ext>
                <a:ext uri="{FF2B5EF4-FFF2-40B4-BE49-F238E27FC236}">
                  <a16:creationId xmlns:a16="http://schemas.microsoft.com/office/drawing/2014/main" id="{00000000-0008-0000-0100-000097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571500</xdr:rowOff>
        </xdr:from>
        <xdr:to>
          <xdr:col>8</xdr:col>
          <xdr:colOff>441960</xdr:colOff>
          <xdr:row>50</xdr:row>
          <xdr:rowOff>0</xdr:rowOff>
        </xdr:to>
        <xdr:sp macro="" textlink="">
          <xdr:nvSpPr>
            <xdr:cNvPr id="183704" name="Group Box 408" hidden="1">
              <a:extLst>
                <a:ext uri="{63B3BB69-23CF-44E3-9099-C40C66FF867C}">
                  <a14:compatExt spid="_x0000_s183704"/>
                </a:ext>
                <a:ext uri="{FF2B5EF4-FFF2-40B4-BE49-F238E27FC236}">
                  <a16:creationId xmlns:a16="http://schemas.microsoft.com/office/drawing/2014/main" id="{00000000-0008-0000-0100-000098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51</xdr:row>
          <xdr:rowOff>0</xdr:rowOff>
        </xdr:from>
        <xdr:to>
          <xdr:col>8</xdr:col>
          <xdr:colOff>449580</xdr:colOff>
          <xdr:row>55</xdr:row>
          <xdr:rowOff>0</xdr:rowOff>
        </xdr:to>
        <xdr:sp macro="" textlink="">
          <xdr:nvSpPr>
            <xdr:cNvPr id="183705" name="Group Box 409" hidden="1">
              <a:extLst>
                <a:ext uri="{63B3BB69-23CF-44E3-9099-C40C66FF867C}">
                  <a14:compatExt spid="_x0000_s183705"/>
                </a:ext>
                <a:ext uri="{FF2B5EF4-FFF2-40B4-BE49-F238E27FC236}">
                  <a16:creationId xmlns:a16="http://schemas.microsoft.com/office/drawing/2014/main" id="{00000000-0008-0000-0100-000099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56</xdr:row>
          <xdr:rowOff>0</xdr:rowOff>
        </xdr:from>
        <xdr:to>
          <xdr:col>8</xdr:col>
          <xdr:colOff>480060</xdr:colOff>
          <xdr:row>59</xdr:row>
          <xdr:rowOff>0</xdr:rowOff>
        </xdr:to>
        <xdr:sp macro="" textlink="">
          <xdr:nvSpPr>
            <xdr:cNvPr id="183706" name="Group Box 410" hidden="1">
              <a:extLst>
                <a:ext uri="{63B3BB69-23CF-44E3-9099-C40C66FF867C}">
                  <a14:compatExt spid="_x0000_s183706"/>
                </a:ext>
                <a:ext uri="{FF2B5EF4-FFF2-40B4-BE49-F238E27FC236}">
                  <a16:creationId xmlns:a16="http://schemas.microsoft.com/office/drawing/2014/main" id="{00000000-0008-0000-0100-00009A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60</xdr:row>
          <xdr:rowOff>0</xdr:rowOff>
        </xdr:from>
        <xdr:to>
          <xdr:col>8</xdr:col>
          <xdr:colOff>449580</xdr:colOff>
          <xdr:row>63</xdr:row>
          <xdr:rowOff>0</xdr:rowOff>
        </xdr:to>
        <xdr:sp macro="" textlink="">
          <xdr:nvSpPr>
            <xdr:cNvPr id="183707" name="Group Box 411" hidden="1">
              <a:extLst>
                <a:ext uri="{63B3BB69-23CF-44E3-9099-C40C66FF867C}">
                  <a14:compatExt spid="_x0000_s183707"/>
                </a:ext>
                <a:ext uri="{FF2B5EF4-FFF2-40B4-BE49-F238E27FC236}">
                  <a16:creationId xmlns:a16="http://schemas.microsoft.com/office/drawing/2014/main" id="{00000000-0008-0000-0100-00009B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64</xdr:row>
          <xdr:rowOff>0</xdr:rowOff>
        </xdr:from>
        <xdr:to>
          <xdr:col>9</xdr:col>
          <xdr:colOff>7620</xdr:colOff>
          <xdr:row>68</xdr:row>
          <xdr:rowOff>342900</xdr:rowOff>
        </xdr:to>
        <xdr:sp macro="" textlink="">
          <xdr:nvSpPr>
            <xdr:cNvPr id="183708" name="Group Box 412" hidden="1">
              <a:extLst>
                <a:ext uri="{63B3BB69-23CF-44E3-9099-C40C66FF867C}">
                  <a14:compatExt spid="_x0000_s183708"/>
                </a:ext>
                <a:ext uri="{FF2B5EF4-FFF2-40B4-BE49-F238E27FC236}">
                  <a16:creationId xmlns:a16="http://schemas.microsoft.com/office/drawing/2014/main" id="{00000000-0008-0000-0100-00009C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571500</xdr:rowOff>
        </xdr:from>
        <xdr:to>
          <xdr:col>8</xdr:col>
          <xdr:colOff>480060</xdr:colOff>
          <xdr:row>74</xdr:row>
          <xdr:rowOff>7620</xdr:rowOff>
        </xdr:to>
        <xdr:sp macro="" textlink="">
          <xdr:nvSpPr>
            <xdr:cNvPr id="183709" name="Group Box 413" hidden="1">
              <a:extLst>
                <a:ext uri="{63B3BB69-23CF-44E3-9099-C40C66FF867C}">
                  <a14:compatExt spid="_x0000_s183709"/>
                </a:ext>
                <a:ext uri="{FF2B5EF4-FFF2-40B4-BE49-F238E27FC236}">
                  <a16:creationId xmlns:a16="http://schemas.microsoft.com/office/drawing/2014/main" id="{00000000-0008-0000-0100-00009D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82</xdr:row>
          <xdr:rowOff>83820</xdr:rowOff>
        </xdr:from>
        <xdr:to>
          <xdr:col>8</xdr:col>
          <xdr:colOff>373380</xdr:colOff>
          <xdr:row>82</xdr:row>
          <xdr:rowOff>304800</xdr:rowOff>
        </xdr:to>
        <xdr:sp macro="" textlink="">
          <xdr:nvSpPr>
            <xdr:cNvPr id="183710" name="Option Button 414" hidden="1">
              <a:extLst>
                <a:ext uri="{63B3BB69-23CF-44E3-9099-C40C66FF867C}">
                  <a14:compatExt spid="_x0000_s183710"/>
                </a:ext>
                <a:ext uri="{FF2B5EF4-FFF2-40B4-BE49-F238E27FC236}">
                  <a16:creationId xmlns:a16="http://schemas.microsoft.com/office/drawing/2014/main" id="{00000000-0008-0000-0100-00009E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83</xdr:row>
          <xdr:rowOff>83820</xdr:rowOff>
        </xdr:from>
        <xdr:to>
          <xdr:col>8</xdr:col>
          <xdr:colOff>373380</xdr:colOff>
          <xdr:row>83</xdr:row>
          <xdr:rowOff>304800</xdr:rowOff>
        </xdr:to>
        <xdr:sp macro="" textlink="">
          <xdr:nvSpPr>
            <xdr:cNvPr id="183711" name="Option Button 415" hidden="1">
              <a:extLst>
                <a:ext uri="{63B3BB69-23CF-44E3-9099-C40C66FF867C}">
                  <a14:compatExt spid="_x0000_s183711"/>
                </a:ext>
                <a:ext uri="{FF2B5EF4-FFF2-40B4-BE49-F238E27FC236}">
                  <a16:creationId xmlns:a16="http://schemas.microsoft.com/office/drawing/2014/main" id="{00000000-0008-0000-0100-00009F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84</xdr:row>
          <xdr:rowOff>83820</xdr:rowOff>
        </xdr:from>
        <xdr:to>
          <xdr:col>8</xdr:col>
          <xdr:colOff>373380</xdr:colOff>
          <xdr:row>84</xdr:row>
          <xdr:rowOff>304800</xdr:rowOff>
        </xdr:to>
        <xdr:sp macro="" textlink="">
          <xdr:nvSpPr>
            <xdr:cNvPr id="183712" name="Option Button 416" hidden="1">
              <a:extLst>
                <a:ext uri="{63B3BB69-23CF-44E3-9099-C40C66FF867C}">
                  <a14:compatExt spid="_x0000_s183712"/>
                </a:ext>
                <a:ext uri="{FF2B5EF4-FFF2-40B4-BE49-F238E27FC236}">
                  <a16:creationId xmlns:a16="http://schemas.microsoft.com/office/drawing/2014/main" id="{00000000-0008-0000-0100-0000A0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85</xdr:row>
          <xdr:rowOff>83820</xdr:rowOff>
        </xdr:from>
        <xdr:to>
          <xdr:col>8</xdr:col>
          <xdr:colOff>373380</xdr:colOff>
          <xdr:row>85</xdr:row>
          <xdr:rowOff>304800</xdr:rowOff>
        </xdr:to>
        <xdr:sp macro="" textlink="">
          <xdr:nvSpPr>
            <xdr:cNvPr id="183713" name="Option Button 417" hidden="1">
              <a:extLst>
                <a:ext uri="{63B3BB69-23CF-44E3-9099-C40C66FF867C}">
                  <a14:compatExt spid="_x0000_s183713"/>
                </a:ext>
                <a:ext uri="{FF2B5EF4-FFF2-40B4-BE49-F238E27FC236}">
                  <a16:creationId xmlns:a16="http://schemas.microsoft.com/office/drawing/2014/main" id="{00000000-0008-0000-0100-0000A1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81</xdr:row>
          <xdr:rowOff>571500</xdr:rowOff>
        </xdr:from>
        <xdr:to>
          <xdr:col>9</xdr:col>
          <xdr:colOff>30480</xdr:colOff>
          <xdr:row>86</xdr:row>
          <xdr:rowOff>190500</xdr:rowOff>
        </xdr:to>
        <xdr:sp macro="" textlink="">
          <xdr:nvSpPr>
            <xdr:cNvPr id="183714" name="Group Box 418" hidden="1">
              <a:extLst>
                <a:ext uri="{63B3BB69-23CF-44E3-9099-C40C66FF867C}">
                  <a14:compatExt spid="_x0000_s183714"/>
                </a:ext>
                <a:ext uri="{FF2B5EF4-FFF2-40B4-BE49-F238E27FC236}">
                  <a16:creationId xmlns:a16="http://schemas.microsoft.com/office/drawing/2014/main" id="{00000000-0008-0000-0100-0000A2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94</xdr:row>
          <xdr:rowOff>83820</xdr:rowOff>
        </xdr:from>
        <xdr:to>
          <xdr:col>8</xdr:col>
          <xdr:colOff>373380</xdr:colOff>
          <xdr:row>94</xdr:row>
          <xdr:rowOff>304800</xdr:rowOff>
        </xdr:to>
        <xdr:sp macro="" textlink="">
          <xdr:nvSpPr>
            <xdr:cNvPr id="183715" name="Option Button 419" hidden="1">
              <a:extLst>
                <a:ext uri="{63B3BB69-23CF-44E3-9099-C40C66FF867C}">
                  <a14:compatExt spid="_x0000_s183715"/>
                </a:ext>
                <a:ext uri="{FF2B5EF4-FFF2-40B4-BE49-F238E27FC236}">
                  <a16:creationId xmlns:a16="http://schemas.microsoft.com/office/drawing/2014/main" id="{00000000-0008-0000-0100-0000A3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95</xdr:row>
          <xdr:rowOff>83820</xdr:rowOff>
        </xdr:from>
        <xdr:to>
          <xdr:col>8</xdr:col>
          <xdr:colOff>373380</xdr:colOff>
          <xdr:row>95</xdr:row>
          <xdr:rowOff>304800</xdr:rowOff>
        </xdr:to>
        <xdr:sp macro="" textlink="">
          <xdr:nvSpPr>
            <xdr:cNvPr id="183716" name="Option Button 420" hidden="1">
              <a:extLst>
                <a:ext uri="{63B3BB69-23CF-44E3-9099-C40C66FF867C}">
                  <a14:compatExt spid="_x0000_s183716"/>
                </a:ext>
                <a:ext uri="{FF2B5EF4-FFF2-40B4-BE49-F238E27FC236}">
                  <a16:creationId xmlns:a16="http://schemas.microsoft.com/office/drawing/2014/main" id="{00000000-0008-0000-0100-0000A4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96</xdr:row>
          <xdr:rowOff>83820</xdr:rowOff>
        </xdr:from>
        <xdr:to>
          <xdr:col>8</xdr:col>
          <xdr:colOff>373380</xdr:colOff>
          <xdr:row>96</xdr:row>
          <xdr:rowOff>304800</xdr:rowOff>
        </xdr:to>
        <xdr:sp macro="" textlink="">
          <xdr:nvSpPr>
            <xdr:cNvPr id="183717" name="Option Button 421" hidden="1">
              <a:extLst>
                <a:ext uri="{63B3BB69-23CF-44E3-9099-C40C66FF867C}">
                  <a14:compatExt spid="_x0000_s183717"/>
                </a:ext>
                <a:ext uri="{FF2B5EF4-FFF2-40B4-BE49-F238E27FC236}">
                  <a16:creationId xmlns:a16="http://schemas.microsoft.com/office/drawing/2014/main" id="{00000000-0008-0000-0100-0000A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571500</xdr:rowOff>
        </xdr:from>
        <xdr:to>
          <xdr:col>8</xdr:col>
          <xdr:colOff>480060</xdr:colOff>
          <xdr:row>97</xdr:row>
          <xdr:rowOff>0</xdr:rowOff>
        </xdr:to>
        <xdr:sp macro="" textlink="">
          <xdr:nvSpPr>
            <xdr:cNvPr id="183718" name="Group Box 422" hidden="1">
              <a:extLst>
                <a:ext uri="{63B3BB69-23CF-44E3-9099-C40C66FF867C}">
                  <a14:compatExt spid="_x0000_s183718"/>
                </a:ext>
                <a:ext uri="{FF2B5EF4-FFF2-40B4-BE49-F238E27FC236}">
                  <a16:creationId xmlns:a16="http://schemas.microsoft.com/office/drawing/2014/main" id="{00000000-0008-0000-0100-0000A6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109</xdr:row>
          <xdr:rowOff>83820</xdr:rowOff>
        </xdr:from>
        <xdr:to>
          <xdr:col>8</xdr:col>
          <xdr:colOff>373380</xdr:colOff>
          <xdr:row>109</xdr:row>
          <xdr:rowOff>304800</xdr:rowOff>
        </xdr:to>
        <xdr:sp macro="" textlink="">
          <xdr:nvSpPr>
            <xdr:cNvPr id="183734" name="Option Button 438" hidden="1">
              <a:extLst>
                <a:ext uri="{63B3BB69-23CF-44E3-9099-C40C66FF867C}">
                  <a14:compatExt spid="_x0000_s183734"/>
                </a:ext>
                <a:ext uri="{FF2B5EF4-FFF2-40B4-BE49-F238E27FC236}">
                  <a16:creationId xmlns:a16="http://schemas.microsoft.com/office/drawing/2014/main" id="{00000000-0008-0000-0100-0000B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110</xdr:row>
          <xdr:rowOff>83820</xdr:rowOff>
        </xdr:from>
        <xdr:to>
          <xdr:col>8</xdr:col>
          <xdr:colOff>373380</xdr:colOff>
          <xdr:row>110</xdr:row>
          <xdr:rowOff>304800</xdr:rowOff>
        </xdr:to>
        <xdr:sp macro="" textlink="">
          <xdr:nvSpPr>
            <xdr:cNvPr id="183735" name="Option Button 439" hidden="1">
              <a:extLst>
                <a:ext uri="{63B3BB69-23CF-44E3-9099-C40C66FF867C}">
                  <a14:compatExt spid="_x0000_s183735"/>
                </a:ext>
                <a:ext uri="{FF2B5EF4-FFF2-40B4-BE49-F238E27FC236}">
                  <a16:creationId xmlns:a16="http://schemas.microsoft.com/office/drawing/2014/main" id="{00000000-0008-0000-0100-0000B7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111</xdr:row>
          <xdr:rowOff>83820</xdr:rowOff>
        </xdr:from>
        <xdr:to>
          <xdr:col>8</xdr:col>
          <xdr:colOff>373380</xdr:colOff>
          <xdr:row>111</xdr:row>
          <xdr:rowOff>304800</xdr:rowOff>
        </xdr:to>
        <xdr:sp macro="" textlink="">
          <xdr:nvSpPr>
            <xdr:cNvPr id="183736" name="Option Button 440" hidden="1">
              <a:extLst>
                <a:ext uri="{63B3BB69-23CF-44E3-9099-C40C66FF867C}">
                  <a14:compatExt spid="_x0000_s183736"/>
                </a:ext>
                <a:ext uri="{FF2B5EF4-FFF2-40B4-BE49-F238E27FC236}">
                  <a16:creationId xmlns:a16="http://schemas.microsoft.com/office/drawing/2014/main" id="{00000000-0008-0000-0100-0000B8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112</xdr:row>
          <xdr:rowOff>83820</xdr:rowOff>
        </xdr:from>
        <xdr:to>
          <xdr:col>8</xdr:col>
          <xdr:colOff>373380</xdr:colOff>
          <xdr:row>112</xdr:row>
          <xdr:rowOff>304800</xdr:rowOff>
        </xdr:to>
        <xdr:sp macro="" textlink="">
          <xdr:nvSpPr>
            <xdr:cNvPr id="183737" name="Option Button 441" hidden="1">
              <a:extLst>
                <a:ext uri="{63B3BB69-23CF-44E3-9099-C40C66FF867C}">
                  <a14:compatExt spid="_x0000_s183737"/>
                </a:ext>
                <a:ext uri="{FF2B5EF4-FFF2-40B4-BE49-F238E27FC236}">
                  <a16:creationId xmlns:a16="http://schemas.microsoft.com/office/drawing/2014/main" id="{00000000-0008-0000-0100-0000B9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114</xdr:row>
          <xdr:rowOff>83820</xdr:rowOff>
        </xdr:from>
        <xdr:to>
          <xdr:col>8</xdr:col>
          <xdr:colOff>373380</xdr:colOff>
          <xdr:row>114</xdr:row>
          <xdr:rowOff>304800</xdr:rowOff>
        </xdr:to>
        <xdr:sp macro="" textlink="">
          <xdr:nvSpPr>
            <xdr:cNvPr id="183738" name="Option Button 442" hidden="1">
              <a:extLst>
                <a:ext uri="{63B3BB69-23CF-44E3-9099-C40C66FF867C}">
                  <a14:compatExt spid="_x0000_s183738"/>
                </a:ext>
                <a:ext uri="{FF2B5EF4-FFF2-40B4-BE49-F238E27FC236}">
                  <a16:creationId xmlns:a16="http://schemas.microsoft.com/office/drawing/2014/main" id="{00000000-0008-0000-0100-0000BA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115</xdr:row>
          <xdr:rowOff>83820</xdr:rowOff>
        </xdr:from>
        <xdr:to>
          <xdr:col>8</xdr:col>
          <xdr:colOff>373380</xdr:colOff>
          <xdr:row>115</xdr:row>
          <xdr:rowOff>304800</xdr:rowOff>
        </xdr:to>
        <xdr:sp macro="" textlink="">
          <xdr:nvSpPr>
            <xdr:cNvPr id="183739" name="Option Button 443" hidden="1">
              <a:extLst>
                <a:ext uri="{63B3BB69-23CF-44E3-9099-C40C66FF867C}">
                  <a14:compatExt spid="_x0000_s183739"/>
                </a:ext>
                <a:ext uri="{FF2B5EF4-FFF2-40B4-BE49-F238E27FC236}">
                  <a16:creationId xmlns:a16="http://schemas.microsoft.com/office/drawing/2014/main" id="{00000000-0008-0000-0100-0000BB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116</xdr:row>
          <xdr:rowOff>83820</xdr:rowOff>
        </xdr:from>
        <xdr:to>
          <xdr:col>8</xdr:col>
          <xdr:colOff>373380</xdr:colOff>
          <xdr:row>116</xdr:row>
          <xdr:rowOff>304800</xdr:rowOff>
        </xdr:to>
        <xdr:sp macro="" textlink="">
          <xdr:nvSpPr>
            <xdr:cNvPr id="183740" name="Option Button 444" hidden="1">
              <a:extLst>
                <a:ext uri="{63B3BB69-23CF-44E3-9099-C40C66FF867C}">
                  <a14:compatExt spid="_x0000_s183740"/>
                </a:ext>
                <a:ext uri="{FF2B5EF4-FFF2-40B4-BE49-F238E27FC236}">
                  <a16:creationId xmlns:a16="http://schemas.microsoft.com/office/drawing/2014/main" id="{00000000-0008-0000-0100-0000BC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117</xdr:row>
          <xdr:rowOff>83820</xdr:rowOff>
        </xdr:from>
        <xdr:to>
          <xdr:col>8</xdr:col>
          <xdr:colOff>373380</xdr:colOff>
          <xdr:row>117</xdr:row>
          <xdr:rowOff>304800</xdr:rowOff>
        </xdr:to>
        <xdr:sp macro="" textlink="">
          <xdr:nvSpPr>
            <xdr:cNvPr id="183741" name="Option Button 445" hidden="1">
              <a:extLst>
                <a:ext uri="{63B3BB69-23CF-44E3-9099-C40C66FF867C}">
                  <a14:compatExt spid="_x0000_s183741"/>
                </a:ext>
                <a:ext uri="{FF2B5EF4-FFF2-40B4-BE49-F238E27FC236}">
                  <a16:creationId xmlns:a16="http://schemas.microsoft.com/office/drawing/2014/main" id="{00000000-0008-0000-0100-0000BD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120</xdr:row>
          <xdr:rowOff>83820</xdr:rowOff>
        </xdr:from>
        <xdr:to>
          <xdr:col>8</xdr:col>
          <xdr:colOff>373380</xdr:colOff>
          <xdr:row>120</xdr:row>
          <xdr:rowOff>304800</xdr:rowOff>
        </xdr:to>
        <xdr:sp macro="" textlink="">
          <xdr:nvSpPr>
            <xdr:cNvPr id="183742" name="Option Button 446" hidden="1">
              <a:extLst>
                <a:ext uri="{63B3BB69-23CF-44E3-9099-C40C66FF867C}">
                  <a14:compatExt spid="_x0000_s183742"/>
                </a:ext>
                <a:ext uri="{FF2B5EF4-FFF2-40B4-BE49-F238E27FC236}">
                  <a16:creationId xmlns:a16="http://schemas.microsoft.com/office/drawing/2014/main" id="{00000000-0008-0000-0100-0000BE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121</xdr:row>
          <xdr:rowOff>83820</xdr:rowOff>
        </xdr:from>
        <xdr:to>
          <xdr:col>8</xdr:col>
          <xdr:colOff>373380</xdr:colOff>
          <xdr:row>121</xdr:row>
          <xdr:rowOff>304800</xdr:rowOff>
        </xdr:to>
        <xdr:sp macro="" textlink="">
          <xdr:nvSpPr>
            <xdr:cNvPr id="183743" name="Option Button 447" hidden="1">
              <a:extLst>
                <a:ext uri="{63B3BB69-23CF-44E3-9099-C40C66FF867C}">
                  <a14:compatExt spid="_x0000_s183743"/>
                </a:ext>
                <a:ext uri="{FF2B5EF4-FFF2-40B4-BE49-F238E27FC236}">
                  <a16:creationId xmlns:a16="http://schemas.microsoft.com/office/drawing/2014/main" id="{00000000-0008-0000-0100-0000BF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122</xdr:row>
          <xdr:rowOff>83820</xdr:rowOff>
        </xdr:from>
        <xdr:to>
          <xdr:col>8</xdr:col>
          <xdr:colOff>373380</xdr:colOff>
          <xdr:row>122</xdr:row>
          <xdr:rowOff>304800</xdr:rowOff>
        </xdr:to>
        <xdr:sp macro="" textlink="">
          <xdr:nvSpPr>
            <xdr:cNvPr id="183744" name="Option Button 448" hidden="1">
              <a:extLst>
                <a:ext uri="{63B3BB69-23CF-44E3-9099-C40C66FF867C}">
                  <a14:compatExt spid="_x0000_s183744"/>
                </a:ext>
                <a:ext uri="{FF2B5EF4-FFF2-40B4-BE49-F238E27FC236}">
                  <a16:creationId xmlns:a16="http://schemas.microsoft.com/office/drawing/2014/main" id="{00000000-0008-0000-0100-0000C0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108</xdr:row>
          <xdr:rowOff>533400</xdr:rowOff>
        </xdr:from>
        <xdr:to>
          <xdr:col>9</xdr:col>
          <xdr:colOff>7620</xdr:colOff>
          <xdr:row>113</xdr:row>
          <xdr:rowOff>68580</xdr:rowOff>
        </xdr:to>
        <xdr:sp macro="" textlink="">
          <xdr:nvSpPr>
            <xdr:cNvPr id="183745" name="Group Box 449" hidden="1">
              <a:extLst>
                <a:ext uri="{63B3BB69-23CF-44E3-9099-C40C66FF867C}">
                  <a14:compatExt spid="_x0000_s183745"/>
                </a:ext>
                <a:ext uri="{FF2B5EF4-FFF2-40B4-BE49-F238E27FC236}">
                  <a16:creationId xmlns:a16="http://schemas.microsoft.com/office/drawing/2014/main" id="{00000000-0008-0000-0100-0000C1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113</xdr:row>
          <xdr:rowOff>533400</xdr:rowOff>
        </xdr:from>
        <xdr:to>
          <xdr:col>9</xdr:col>
          <xdr:colOff>30480</xdr:colOff>
          <xdr:row>118</xdr:row>
          <xdr:rowOff>83820</xdr:rowOff>
        </xdr:to>
        <xdr:sp macro="" textlink="">
          <xdr:nvSpPr>
            <xdr:cNvPr id="183746" name="Group Box 450" hidden="1">
              <a:extLst>
                <a:ext uri="{63B3BB69-23CF-44E3-9099-C40C66FF867C}">
                  <a14:compatExt spid="_x0000_s183746"/>
                </a:ext>
                <a:ext uri="{FF2B5EF4-FFF2-40B4-BE49-F238E27FC236}">
                  <a16:creationId xmlns:a16="http://schemas.microsoft.com/office/drawing/2014/main" id="{00000000-0008-0000-0100-0000C2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119</xdr:row>
          <xdr:rowOff>541020</xdr:rowOff>
        </xdr:from>
        <xdr:to>
          <xdr:col>8</xdr:col>
          <xdr:colOff>464820</xdr:colOff>
          <xdr:row>123</xdr:row>
          <xdr:rowOff>60960</xdr:rowOff>
        </xdr:to>
        <xdr:sp macro="" textlink="">
          <xdr:nvSpPr>
            <xdr:cNvPr id="183747" name="Group Box 451" hidden="1">
              <a:extLst>
                <a:ext uri="{63B3BB69-23CF-44E3-9099-C40C66FF867C}">
                  <a14:compatExt spid="_x0000_s183747"/>
                </a:ext>
                <a:ext uri="{FF2B5EF4-FFF2-40B4-BE49-F238E27FC236}">
                  <a16:creationId xmlns:a16="http://schemas.microsoft.com/office/drawing/2014/main" id="{00000000-0008-0000-0100-0000C3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135</xdr:row>
          <xdr:rowOff>83820</xdr:rowOff>
        </xdr:from>
        <xdr:to>
          <xdr:col>8</xdr:col>
          <xdr:colOff>373380</xdr:colOff>
          <xdr:row>135</xdr:row>
          <xdr:rowOff>304800</xdr:rowOff>
        </xdr:to>
        <xdr:sp macro="" textlink="">
          <xdr:nvSpPr>
            <xdr:cNvPr id="183748" name="Option Button 452" hidden="1">
              <a:extLst>
                <a:ext uri="{63B3BB69-23CF-44E3-9099-C40C66FF867C}">
                  <a14:compatExt spid="_x0000_s183748"/>
                </a:ext>
                <a:ext uri="{FF2B5EF4-FFF2-40B4-BE49-F238E27FC236}">
                  <a16:creationId xmlns:a16="http://schemas.microsoft.com/office/drawing/2014/main" id="{00000000-0008-0000-0100-0000C4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136</xdr:row>
          <xdr:rowOff>83820</xdr:rowOff>
        </xdr:from>
        <xdr:to>
          <xdr:col>8</xdr:col>
          <xdr:colOff>373380</xdr:colOff>
          <xdr:row>136</xdr:row>
          <xdr:rowOff>304800</xdr:rowOff>
        </xdr:to>
        <xdr:sp macro="" textlink="">
          <xdr:nvSpPr>
            <xdr:cNvPr id="183749" name="Option Button 453" hidden="1">
              <a:extLst>
                <a:ext uri="{63B3BB69-23CF-44E3-9099-C40C66FF867C}">
                  <a14:compatExt spid="_x0000_s183749"/>
                </a:ext>
                <a:ext uri="{FF2B5EF4-FFF2-40B4-BE49-F238E27FC236}">
                  <a16:creationId xmlns:a16="http://schemas.microsoft.com/office/drawing/2014/main" id="{00000000-0008-0000-0100-0000C5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137</xdr:row>
          <xdr:rowOff>83820</xdr:rowOff>
        </xdr:from>
        <xdr:to>
          <xdr:col>8</xdr:col>
          <xdr:colOff>373380</xdr:colOff>
          <xdr:row>137</xdr:row>
          <xdr:rowOff>304800</xdr:rowOff>
        </xdr:to>
        <xdr:sp macro="" textlink="">
          <xdr:nvSpPr>
            <xdr:cNvPr id="183750" name="Option Button 454" hidden="1">
              <a:extLst>
                <a:ext uri="{63B3BB69-23CF-44E3-9099-C40C66FF867C}">
                  <a14:compatExt spid="_x0000_s183750"/>
                </a:ext>
                <a:ext uri="{FF2B5EF4-FFF2-40B4-BE49-F238E27FC236}">
                  <a16:creationId xmlns:a16="http://schemas.microsoft.com/office/drawing/2014/main" id="{00000000-0008-0000-0100-0000C6C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134</xdr:row>
          <xdr:rowOff>541020</xdr:rowOff>
        </xdr:from>
        <xdr:to>
          <xdr:col>9</xdr:col>
          <xdr:colOff>30480</xdr:colOff>
          <xdr:row>140</xdr:row>
          <xdr:rowOff>99060</xdr:rowOff>
        </xdr:to>
        <xdr:sp macro="" textlink="">
          <xdr:nvSpPr>
            <xdr:cNvPr id="183751" name="Group Box 455" hidden="1">
              <a:extLst>
                <a:ext uri="{63B3BB69-23CF-44E3-9099-C40C66FF867C}">
                  <a14:compatExt spid="_x0000_s183751"/>
                </a:ext>
                <a:ext uri="{FF2B5EF4-FFF2-40B4-BE49-F238E27FC236}">
                  <a16:creationId xmlns:a16="http://schemas.microsoft.com/office/drawing/2014/main" id="{00000000-0008-0000-0100-0000C7CD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460476</xdr:colOff>
      <xdr:row>6</xdr:row>
      <xdr:rowOff>304801</xdr:rowOff>
    </xdr:from>
    <xdr:to>
      <xdr:col>14</xdr:col>
      <xdr:colOff>551974</xdr:colOff>
      <xdr:row>28</xdr:row>
      <xdr:rowOff>257736</xdr:rowOff>
    </xdr:to>
    <xdr:graphicFrame macro="">
      <xdr:nvGraphicFramePr>
        <xdr:cNvPr id="3" name="グラフ 2">
          <a:extLst>
            <a:ext uri="{FF2B5EF4-FFF2-40B4-BE49-F238E27FC236}">
              <a16:creationId xmlns:a16="http://schemas.microsoft.com/office/drawing/2014/main" id="{AE5711C1-9E48-36AD-0493-2FFAF96EB6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575235</xdr:colOff>
      <xdr:row>0</xdr:row>
      <xdr:rowOff>522941</xdr:rowOff>
    </xdr:from>
    <xdr:to>
      <xdr:col>16</xdr:col>
      <xdr:colOff>3518647</xdr:colOff>
      <xdr:row>9</xdr:row>
      <xdr:rowOff>201705</xdr:rowOff>
    </xdr:to>
    <xdr:sp macro="" textlink="">
      <xdr:nvSpPr>
        <xdr:cNvPr id="2" name="テキスト ボックス 1">
          <a:extLst>
            <a:ext uri="{FF2B5EF4-FFF2-40B4-BE49-F238E27FC236}">
              <a16:creationId xmlns:a16="http://schemas.microsoft.com/office/drawing/2014/main" id="{418A76DF-EE60-651A-52A9-FAD653D7E257}"/>
            </a:ext>
          </a:extLst>
        </xdr:cNvPr>
        <xdr:cNvSpPr txBox="1"/>
      </xdr:nvSpPr>
      <xdr:spPr>
        <a:xfrm>
          <a:off x="11430000" y="522941"/>
          <a:ext cx="3570941" cy="2353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今後の取組予定も入力してください。</a:t>
          </a:r>
          <a:endParaRPr kumimoji="1" lang="en-US" altLang="ja-JP" sz="1100"/>
        </a:p>
        <a:p>
          <a:r>
            <a:rPr kumimoji="1" lang="ja-JP" altLang="en-US" sz="1100"/>
            <a:t>効果検証を行うため、可能な限り数値化した</a:t>
          </a:r>
          <a:endParaRPr kumimoji="1" lang="en-US" altLang="ja-JP" sz="1100"/>
        </a:p>
        <a:p>
          <a:r>
            <a:rPr kumimoji="1" lang="ja-JP" altLang="en-US" sz="1100"/>
            <a:t>指標や目標を用いて記載してください。</a:t>
          </a:r>
          <a:endParaRPr kumimoji="1" lang="en-US" altLang="ja-JP" sz="1100"/>
        </a:p>
        <a:p>
          <a:r>
            <a:rPr kumimoji="1" lang="ja-JP" altLang="en-US" sz="1100"/>
            <a:t>記載例は手引を御参照ください。</a:t>
          </a:r>
          <a:endParaRPr kumimoji="1" lang="en-US" altLang="ja-JP" sz="1100"/>
        </a:p>
        <a:p>
          <a:r>
            <a:rPr kumimoji="1" lang="ja-JP" altLang="en-US" sz="1100"/>
            <a:t>（記載想定）</a:t>
          </a:r>
          <a:endParaRPr kumimoji="1" lang="en-US" altLang="ja-JP" sz="1100"/>
        </a:p>
        <a:p>
          <a:r>
            <a:rPr kumimoji="1" lang="ja-JP" altLang="en-US" sz="1100"/>
            <a:t>・審査項目でチェックがつかなかったもののうち、今後重点的に取り組んでいく項目</a:t>
          </a:r>
          <a:endParaRPr kumimoji="1" lang="en-US" altLang="ja-JP" sz="1100"/>
        </a:p>
        <a:p>
          <a:r>
            <a:rPr kumimoji="1" lang="ja-JP" altLang="en-US" sz="1100"/>
            <a:t>・審査項目で部分的にチェックがついたが、さらに取組を進める項目</a:t>
          </a:r>
        </a:p>
      </xdr:txBody>
    </xdr:sp>
    <xdr:clientData/>
  </xdr:twoCellAnchor>
  <xdr:twoCellAnchor>
    <xdr:from>
      <xdr:col>15</xdr:col>
      <xdr:colOff>74706</xdr:colOff>
      <xdr:row>3</xdr:row>
      <xdr:rowOff>194235</xdr:rowOff>
    </xdr:from>
    <xdr:to>
      <xdr:col>15</xdr:col>
      <xdr:colOff>575235</xdr:colOff>
      <xdr:row>5</xdr:row>
      <xdr:rowOff>197971</xdr:rowOff>
    </xdr:to>
    <xdr:cxnSp macro="">
      <xdr:nvCxnSpPr>
        <xdr:cNvPr id="7" name="直線矢印コネクタ 6">
          <a:extLst>
            <a:ext uri="{FF2B5EF4-FFF2-40B4-BE49-F238E27FC236}">
              <a16:creationId xmlns:a16="http://schemas.microsoft.com/office/drawing/2014/main" id="{B387CE88-84FB-E6F4-E3CD-4F01E2BD04C9}"/>
            </a:ext>
          </a:extLst>
        </xdr:cNvPr>
        <xdr:cNvCxnSpPr>
          <a:stCxn id="2" idx="1"/>
        </xdr:cNvCxnSpPr>
      </xdr:nvCxnSpPr>
      <xdr:spPr>
        <a:xfrm flipH="1" flipV="1">
          <a:off x="10929471" y="1232647"/>
          <a:ext cx="500529" cy="466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68580</xdr:colOff>
          <xdr:row>17</xdr:row>
          <xdr:rowOff>38100</xdr:rowOff>
        </xdr:from>
        <xdr:to>
          <xdr:col>3</xdr:col>
          <xdr:colOff>601980</xdr:colOff>
          <xdr:row>17</xdr:row>
          <xdr:rowOff>274320</xdr:rowOff>
        </xdr:to>
        <xdr:sp macro="" textlink="">
          <xdr:nvSpPr>
            <xdr:cNvPr id="185346" name="Check Box 2" hidden="1">
              <a:extLst>
                <a:ext uri="{63B3BB69-23CF-44E3-9099-C40C66FF867C}">
                  <a14:compatExt spid="_x0000_s185346"/>
                </a:ext>
                <a:ext uri="{FF2B5EF4-FFF2-40B4-BE49-F238E27FC236}">
                  <a16:creationId xmlns:a16="http://schemas.microsoft.com/office/drawing/2014/main" id="{00000000-0008-0000-0200-000002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18</xdr:row>
          <xdr:rowOff>38100</xdr:rowOff>
        </xdr:from>
        <xdr:to>
          <xdr:col>3</xdr:col>
          <xdr:colOff>601980</xdr:colOff>
          <xdr:row>18</xdr:row>
          <xdr:rowOff>274320</xdr:rowOff>
        </xdr:to>
        <xdr:sp macro="" textlink="">
          <xdr:nvSpPr>
            <xdr:cNvPr id="185347" name="Check Box 3" hidden="1">
              <a:extLst>
                <a:ext uri="{63B3BB69-23CF-44E3-9099-C40C66FF867C}">
                  <a14:compatExt spid="_x0000_s185347"/>
                </a:ext>
                <a:ext uri="{FF2B5EF4-FFF2-40B4-BE49-F238E27FC236}">
                  <a16:creationId xmlns:a16="http://schemas.microsoft.com/office/drawing/2014/main" id="{00000000-0008-0000-0200-000003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19</xdr:row>
          <xdr:rowOff>38100</xdr:rowOff>
        </xdr:from>
        <xdr:to>
          <xdr:col>3</xdr:col>
          <xdr:colOff>601980</xdr:colOff>
          <xdr:row>19</xdr:row>
          <xdr:rowOff>274320</xdr:rowOff>
        </xdr:to>
        <xdr:sp macro="" textlink="">
          <xdr:nvSpPr>
            <xdr:cNvPr id="185348" name="Check Box 4" hidden="1">
              <a:extLst>
                <a:ext uri="{63B3BB69-23CF-44E3-9099-C40C66FF867C}">
                  <a14:compatExt spid="_x0000_s185348"/>
                </a:ext>
                <a:ext uri="{FF2B5EF4-FFF2-40B4-BE49-F238E27FC236}">
                  <a16:creationId xmlns:a16="http://schemas.microsoft.com/office/drawing/2014/main" id="{00000000-0008-0000-0200-000004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38100</xdr:rowOff>
        </xdr:from>
        <xdr:to>
          <xdr:col>3</xdr:col>
          <xdr:colOff>601980</xdr:colOff>
          <xdr:row>20</xdr:row>
          <xdr:rowOff>274320</xdr:rowOff>
        </xdr:to>
        <xdr:sp macro="" textlink="">
          <xdr:nvSpPr>
            <xdr:cNvPr id="185349" name="Check Box 5" hidden="1">
              <a:extLst>
                <a:ext uri="{63B3BB69-23CF-44E3-9099-C40C66FF867C}">
                  <a14:compatExt spid="_x0000_s185349"/>
                </a:ext>
                <a:ext uri="{FF2B5EF4-FFF2-40B4-BE49-F238E27FC236}">
                  <a16:creationId xmlns:a16="http://schemas.microsoft.com/office/drawing/2014/main" id="{00000000-0008-0000-0200-000005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38100</xdr:rowOff>
        </xdr:from>
        <xdr:to>
          <xdr:col>3</xdr:col>
          <xdr:colOff>601980</xdr:colOff>
          <xdr:row>21</xdr:row>
          <xdr:rowOff>274320</xdr:rowOff>
        </xdr:to>
        <xdr:sp macro="" textlink="">
          <xdr:nvSpPr>
            <xdr:cNvPr id="185350" name="Check Box 6" hidden="1">
              <a:extLst>
                <a:ext uri="{63B3BB69-23CF-44E3-9099-C40C66FF867C}">
                  <a14:compatExt spid="_x0000_s185350"/>
                </a:ext>
                <a:ext uri="{FF2B5EF4-FFF2-40B4-BE49-F238E27FC236}">
                  <a16:creationId xmlns:a16="http://schemas.microsoft.com/office/drawing/2014/main" id="{00000000-0008-0000-0200-000006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25</xdr:row>
          <xdr:rowOff>38100</xdr:rowOff>
        </xdr:from>
        <xdr:to>
          <xdr:col>3</xdr:col>
          <xdr:colOff>601980</xdr:colOff>
          <xdr:row>25</xdr:row>
          <xdr:rowOff>274320</xdr:rowOff>
        </xdr:to>
        <xdr:sp macro="" textlink="">
          <xdr:nvSpPr>
            <xdr:cNvPr id="185351" name="Check Box 7" hidden="1">
              <a:extLst>
                <a:ext uri="{63B3BB69-23CF-44E3-9099-C40C66FF867C}">
                  <a14:compatExt spid="_x0000_s185351"/>
                </a:ext>
                <a:ext uri="{FF2B5EF4-FFF2-40B4-BE49-F238E27FC236}">
                  <a16:creationId xmlns:a16="http://schemas.microsoft.com/office/drawing/2014/main" id="{00000000-0008-0000-0200-000007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26</xdr:row>
          <xdr:rowOff>38100</xdr:rowOff>
        </xdr:from>
        <xdr:to>
          <xdr:col>3</xdr:col>
          <xdr:colOff>601980</xdr:colOff>
          <xdr:row>26</xdr:row>
          <xdr:rowOff>274320</xdr:rowOff>
        </xdr:to>
        <xdr:sp macro="" textlink="">
          <xdr:nvSpPr>
            <xdr:cNvPr id="185352" name="Check Box 8" hidden="1">
              <a:extLst>
                <a:ext uri="{63B3BB69-23CF-44E3-9099-C40C66FF867C}">
                  <a14:compatExt spid="_x0000_s185352"/>
                </a:ext>
                <a:ext uri="{FF2B5EF4-FFF2-40B4-BE49-F238E27FC236}">
                  <a16:creationId xmlns:a16="http://schemas.microsoft.com/office/drawing/2014/main" id="{00000000-0008-0000-0200-000008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38100</xdr:rowOff>
        </xdr:from>
        <xdr:to>
          <xdr:col>3</xdr:col>
          <xdr:colOff>601980</xdr:colOff>
          <xdr:row>27</xdr:row>
          <xdr:rowOff>274320</xdr:rowOff>
        </xdr:to>
        <xdr:sp macro="" textlink="">
          <xdr:nvSpPr>
            <xdr:cNvPr id="185353" name="Check Box 9" hidden="1">
              <a:extLst>
                <a:ext uri="{63B3BB69-23CF-44E3-9099-C40C66FF867C}">
                  <a14:compatExt spid="_x0000_s185353"/>
                </a:ext>
                <a:ext uri="{FF2B5EF4-FFF2-40B4-BE49-F238E27FC236}">
                  <a16:creationId xmlns:a16="http://schemas.microsoft.com/office/drawing/2014/main" id="{00000000-0008-0000-0200-000009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55470</xdr:colOff>
      <xdr:row>7</xdr:row>
      <xdr:rowOff>246530</xdr:rowOff>
    </xdr:from>
    <xdr:to>
      <xdr:col>13</xdr:col>
      <xdr:colOff>571500</xdr:colOff>
      <xdr:row>18</xdr:row>
      <xdr:rowOff>235323</xdr:rowOff>
    </xdr:to>
    <xdr:graphicFrame macro="">
      <xdr:nvGraphicFramePr>
        <xdr:cNvPr id="3" name="グラフ 2">
          <a:extLst>
            <a:ext uri="{FF2B5EF4-FFF2-40B4-BE49-F238E27FC236}">
              <a16:creationId xmlns:a16="http://schemas.microsoft.com/office/drawing/2014/main" id="{2115573C-20A1-BAD6-7E58-9A48BAA943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598955</xdr:colOff>
      <xdr:row>7</xdr:row>
      <xdr:rowOff>104776</xdr:rowOff>
    </xdr:from>
    <xdr:to>
      <xdr:col>25</xdr:col>
      <xdr:colOff>438151</xdr:colOff>
      <xdr:row>13</xdr:row>
      <xdr:rowOff>95251</xdr:rowOff>
    </xdr:to>
    <xdr:sp macro="" textlink="">
      <xdr:nvSpPr>
        <xdr:cNvPr id="2" name="テキスト ボックス 1">
          <a:extLst>
            <a:ext uri="{FF2B5EF4-FFF2-40B4-BE49-F238E27FC236}">
              <a16:creationId xmlns:a16="http://schemas.microsoft.com/office/drawing/2014/main" id="{0F5A1F6D-6B25-4309-B54C-B49A89D26CE4}"/>
            </a:ext>
          </a:extLst>
        </xdr:cNvPr>
        <xdr:cNvSpPr txBox="1"/>
      </xdr:nvSpPr>
      <xdr:spPr>
        <a:xfrm>
          <a:off x="5923430" y="1257301"/>
          <a:ext cx="3496796" cy="1352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自社の取組内容やアピールポイントを枠内に自由に入力してください。</a:t>
          </a:r>
          <a:endParaRPr kumimoji="1" lang="en-US" altLang="ja-JP" sz="1100"/>
        </a:p>
        <a:p>
          <a:r>
            <a:rPr kumimoji="1" lang="ja-JP" altLang="en-US" sz="1100"/>
            <a:t>文章が収まりきらない場合は適宜省略していただくか、行の高さを調節してください。</a:t>
          </a:r>
        </a:p>
      </xdr:txBody>
    </xdr:sp>
    <xdr:clientData/>
  </xdr:twoCellAnchor>
  <xdr:twoCellAnchor>
    <xdr:from>
      <xdr:col>19</xdr:col>
      <xdr:colOff>95250</xdr:colOff>
      <xdr:row>10</xdr:row>
      <xdr:rowOff>257176</xdr:rowOff>
    </xdr:from>
    <xdr:to>
      <xdr:col>19</xdr:col>
      <xdr:colOff>598955</xdr:colOff>
      <xdr:row>10</xdr:row>
      <xdr:rowOff>303306</xdr:rowOff>
    </xdr:to>
    <xdr:cxnSp macro="">
      <xdr:nvCxnSpPr>
        <xdr:cNvPr id="3" name="直線矢印コネクタ 2">
          <a:extLst>
            <a:ext uri="{FF2B5EF4-FFF2-40B4-BE49-F238E27FC236}">
              <a16:creationId xmlns:a16="http://schemas.microsoft.com/office/drawing/2014/main" id="{53666E23-8E26-4FD4-B41A-5EE4305F696D}"/>
            </a:ext>
          </a:extLst>
        </xdr:cNvPr>
        <xdr:cNvCxnSpPr>
          <a:stCxn id="2" idx="1"/>
        </xdr:cNvCxnSpPr>
      </xdr:nvCxnSpPr>
      <xdr:spPr>
        <a:xfrm flipH="1">
          <a:off x="5419725" y="1933576"/>
          <a:ext cx="503705" cy="461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50.xml"/><Relationship Id="rId299" Type="http://schemas.openxmlformats.org/officeDocument/2006/relationships/ctrlProp" Target="../ctrlProps/ctrlProp232.xml"/><Relationship Id="rId303" Type="http://schemas.openxmlformats.org/officeDocument/2006/relationships/ctrlProp" Target="../ctrlProps/ctrlProp236.xml"/><Relationship Id="rId21" Type="http://schemas.openxmlformats.org/officeDocument/2006/relationships/control" Target="../activeX/activeX15.xml"/><Relationship Id="rId42" Type="http://schemas.openxmlformats.org/officeDocument/2006/relationships/control" Target="../activeX/activeX36.xml"/><Relationship Id="rId63" Type="http://schemas.openxmlformats.org/officeDocument/2006/relationships/control" Target="../activeX/activeX57.xml"/><Relationship Id="rId84" Type="http://schemas.openxmlformats.org/officeDocument/2006/relationships/ctrlProp" Target="../ctrlProps/ctrlProp17.xml"/><Relationship Id="rId138" Type="http://schemas.openxmlformats.org/officeDocument/2006/relationships/ctrlProp" Target="../ctrlProps/ctrlProp71.xml"/><Relationship Id="rId159" Type="http://schemas.openxmlformats.org/officeDocument/2006/relationships/ctrlProp" Target="../ctrlProps/ctrlProp92.xml"/><Relationship Id="rId170" Type="http://schemas.openxmlformats.org/officeDocument/2006/relationships/ctrlProp" Target="../ctrlProps/ctrlProp103.xml"/><Relationship Id="rId191" Type="http://schemas.openxmlformats.org/officeDocument/2006/relationships/ctrlProp" Target="../ctrlProps/ctrlProp124.xml"/><Relationship Id="rId205" Type="http://schemas.openxmlformats.org/officeDocument/2006/relationships/ctrlProp" Target="../ctrlProps/ctrlProp138.xml"/><Relationship Id="rId226" Type="http://schemas.openxmlformats.org/officeDocument/2006/relationships/ctrlProp" Target="../ctrlProps/ctrlProp159.xml"/><Relationship Id="rId247" Type="http://schemas.openxmlformats.org/officeDocument/2006/relationships/ctrlProp" Target="../ctrlProps/ctrlProp180.xml"/><Relationship Id="rId107" Type="http://schemas.openxmlformats.org/officeDocument/2006/relationships/ctrlProp" Target="../ctrlProps/ctrlProp40.xml"/><Relationship Id="rId268" Type="http://schemas.openxmlformats.org/officeDocument/2006/relationships/ctrlProp" Target="../ctrlProps/ctrlProp201.xml"/><Relationship Id="rId289" Type="http://schemas.openxmlformats.org/officeDocument/2006/relationships/ctrlProp" Target="../ctrlProps/ctrlProp222.xml"/><Relationship Id="rId11" Type="http://schemas.openxmlformats.org/officeDocument/2006/relationships/control" Target="../activeX/activeX7.xml"/><Relationship Id="rId32" Type="http://schemas.openxmlformats.org/officeDocument/2006/relationships/control" Target="../activeX/activeX26.xml"/><Relationship Id="rId53" Type="http://schemas.openxmlformats.org/officeDocument/2006/relationships/control" Target="../activeX/activeX47.xml"/><Relationship Id="rId74" Type="http://schemas.openxmlformats.org/officeDocument/2006/relationships/ctrlProp" Target="../ctrlProps/ctrlProp7.xml"/><Relationship Id="rId128" Type="http://schemas.openxmlformats.org/officeDocument/2006/relationships/ctrlProp" Target="../ctrlProps/ctrlProp61.xml"/><Relationship Id="rId149" Type="http://schemas.openxmlformats.org/officeDocument/2006/relationships/ctrlProp" Target="../ctrlProps/ctrlProp82.xml"/><Relationship Id="rId5" Type="http://schemas.openxmlformats.org/officeDocument/2006/relationships/image" Target="../media/image1.emf"/><Relationship Id="rId95" Type="http://schemas.openxmlformats.org/officeDocument/2006/relationships/ctrlProp" Target="../ctrlProps/ctrlProp28.xml"/><Relationship Id="rId160" Type="http://schemas.openxmlformats.org/officeDocument/2006/relationships/ctrlProp" Target="../ctrlProps/ctrlProp93.xml"/><Relationship Id="rId181" Type="http://schemas.openxmlformats.org/officeDocument/2006/relationships/ctrlProp" Target="../ctrlProps/ctrlProp114.xml"/><Relationship Id="rId216" Type="http://schemas.openxmlformats.org/officeDocument/2006/relationships/ctrlProp" Target="../ctrlProps/ctrlProp149.xml"/><Relationship Id="rId237" Type="http://schemas.openxmlformats.org/officeDocument/2006/relationships/ctrlProp" Target="../ctrlProps/ctrlProp170.xml"/><Relationship Id="rId258" Type="http://schemas.openxmlformats.org/officeDocument/2006/relationships/ctrlProp" Target="../ctrlProps/ctrlProp191.xml"/><Relationship Id="rId279" Type="http://schemas.openxmlformats.org/officeDocument/2006/relationships/ctrlProp" Target="../ctrlProps/ctrlProp212.xml"/><Relationship Id="rId22" Type="http://schemas.openxmlformats.org/officeDocument/2006/relationships/control" Target="../activeX/activeX16.xml"/><Relationship Id="rId43" Type="http://schemas.openxmlformats.org/officeDocument/2006/relationships/control" Target="../activeX/activeX37.xml"/><Relationship Id="rId64" Type="http://schemas.openxmlformats.org/officeDocument/2006/relationships/control" Target="../activeX/activeX58.xml"/><Relationship Id="rId118" Type="http://schemas.openxmlformats.org/officeDocument/2006/relationships/ctrlProp" Target="../ctrlProps/ctrlProp51.xml"/><Relationship Id="rId139" Type="http://schemas.openxmlformats.org/officeDocument/2006/relationships/ctrlProp" Target="../ctrlProps/ctrlProp72.xml"/><Relationship Id="rId290" Type="http://schemas.openxmlformats.org/officeDocument/2006/relationships/ctrlProp" Target="../ctrlProps/ctrlProp223.xml"/><Relationship Id="rId304" Type="http://schemas.openxmlformats.org/officeDocument/2006/relationships/ctrlProp" Target="../ctrlProps/ctrlProp237.xml"/><Relationship Id="rId85" Type="http://schemas.openxmlformats.org/officeDocument/2006/relationships/ctrlProp" Target="../ctrlProps/ctrlProp18.xml"/><Relationship Id="rId150" Type="http://schemas.openxmlformats.org/officeDocument/2006/relationships/ctrlProp" Target="../ctrlProps/ctrlProp83.xml"/><Relationship Id="rId171" Type="http://schemas.openxmlformats.org/officeDocument/2006/relationships/ctrlProp" Target="../ctrlProps/ctrlProp104.xml"/><Relationship Id="rId192" Type="http://schemas.openxmlformats.org/officeDocument/2006/relationships/ctrlProp" Target="../ctrlProps/ctrlProp125.xml"/><Relationship Id="rId206" Type="http://schemas.openxmlformats.org/officeDocument/2006/relationships/ctrlProp" Target="../ctrlProps/ctrlProp139.xml"/><Relationship Id="rId227" Type="http://schemas.openxmlformats.org/officeDocument/2006/relationships/ctrlProp" Target="../ctrlProps/ctrlProp160.xml"/><Relationship Id="rId248" Type="http://schemas.openxmlformats.org/officeDocument/2006/relationships/ctrlProp" Target="../ctrlProps/ctrlProp181.xml"/><Relationship Id="rId269" Type="http://schemas.openxmlformats.org/officeDocument/2006/relationships/ctrlProp" Target="../ctrlProps/ctrlProp202.xml"/><Relationship Id="rId12" Type="http://schemas.openxmlformats.org/officeDocument/2006/relationships/control" Target="../activeX/activeX8.xml"/><Relationship Id="rId33" Type="http://schemas.openxmlformats.org/officeDocument/2006/relationships/control" Target="../activeX/activeX27.xml"/><Relationship Id="rId108" Type="http://schemas.openxmlformats.org/officeDocument/2006/relationships/ctrlProp" Target="../ctrlProps/ctrlProp41.xml"/><Relationship Id="rId129" Type="http://schemas.openxmlformats.org/officeDocument/2006/relationships/ctrlProp" Target="../ctrlProps/ctrlProp62.xml"/><Relationship Id="rId280" Type="http://schemas.openxmlformats.org/officeDocument/2006/relationships/ctrlProp" Target="../ctrlProps/ctrlProp213.xml"/><Relationship Id="rId54" Type="http://schemas.openxmlformats.org/officeDocument/2006/relationships/control" Target="../activeX/activeX48.xml"/><Relationship Id="rId75" Type="http://schemas.openxmlformats.org/officeDocument/2006/relationships/ctrlProp" Target="../ctrlProps/ctrlProp8.xml"/><Relationship Id="rId96" Type="http://schemas.openxmlformats.org/officeDocument/2006/relationships/ctrlProp" Target="../ctrlProps/ctrlProp29.xml"/><Relationship Id="rId140" Type="http://schemas.openxmlformats.org/officeDocument/2006/relationships/ctrlProp" Target="../ctrlProps/ctrlProp73.xml"/><Relationship Id="rId161" Type="http://schemas.openxmlformats.org/officeDocument/2006/relationships/ctrlProp" Target="../ctrlProps/ctrlProp94.xml"/><Relationship Id="rId182" Type="http://schemas.openxmlformats.org/officeDocument/2006/relationships/ctrlProp" Target="../ctrlProps/ctrlProp115.xml"/><Relationship Id="rId217" Type="http://schemas.openxmlformats.org/officeDocument/2006/relationships/ctrlProp" Target="../ctrlProps/ctrlProp150.xml"/><Relationship Id="rId6" Type="http://schemas.openxmlformats.org/officeDocument/2006/relationships/control" Target="../activeX/activeX2.xml"/><Relationship Id="rId238" Type="http://schemas.openxmlformats.org/officeDocument/2006/relationships/ctrlProp" Target="../ctrlProps/ctrlProp171.xml"/><Relationship Id="rId259" Type="http://schemas.openxmlformats.org/officeDocument/2006/relationships/ctrlProp" Target="../ctrlProps/ctrlProp192.xml"/><Relationship Id="rId23" Type="http://schemas.openxmlformats.org/officeDocument/2006/relationships/control" Target="../activeX/activeX17.xml"/><Relationship Id="rId119" Type="http://schemas.openxmlformats.org/officeDocument/2006/relationships/ctrlProp" Target="../ctrlProps/ctrlProp52.xml"/><Relationship Id="rId270" Type="http://schemas.openxmlformats.org/officeDocument/2006/relationships/ctrlProp" Target="../ctrlProps/ctrlProp203.xml"/><Relationship Id="rId291" Type="http://schemas.openxmlformats.org/officeDocument/2006/relationships/ctrlProp" Target="../ctrlProps/ctrlProp224.xml"/><Relationship Id="rId305" Type="http://schemas.openxmlformats.org/officeDocument/2006/relationships/ctrlProp" Target="../ctrlProps/ctrlProp238.xml"/><Relationship Id="rId44" Type="http://schemas.openxmlformats.org/officeDocument/2006/relationships/control" Target="../activeX/activeX38.xml"/><Relationship Id="rId65" Type="http://schemas.openxmlformats.org/officeDocument/2006/relationships/control" Target="../activeX/activeX59.xml"/><Relationship Id="rId86" Type="http://schemas.openxmlformats.org/officeDocument/2006/relationships/ctrlProp" Target="../ctrlProps/ctrlProp19.xml"/><Relationship Id="rId130" Type="http://schemas.openxmlformats.org/officeDocument/2006/relationships/ctrlProp" Target="../ctrlProps/ctrlProp63.xml"/><Relationship Id="rId151" Type="http://schemas.openxmlformats.org/officeDocument/2006/relationships/ctrlProp" Target="../ctrlProps/ctrlProp84.xml"/><Relationship Id="rId172" Type="http://schemas.openxmlformats.org/officeDocument/2006/relationships/ctrlProp" Target="../ctrlProps/ctrlProp105.xml"/><Relationship Id="rId193" Type="http://schemas.openxmlformats.org/officeDocument/2006/relationships/ctrlProp" Target="../ctrlProps/ctrlProp126.xml"/><Relationship Id="rId207" Type="http://schemas.openxmlformats.org/officeDocument/2006/relationships/ctrlProp" Target="../ctrlProps/ctrlProp140.xml"/><Relationship Id="rId228" Type="http://schemas.openxmlformats.org/officeDocument/2006/relationships/ctrlProp" Target="../ctrlProps/ctrlProp161.xml"/><Relationship Id="rId249" Type="http://schemas.openxmlformats.org/officeDocument/2006/relationships/ctrlProp" Target="../ctrlProps/ctrlProp182.xml"/><Relationship Id="rId13" Type="http://schemas.openxmlformats.org/officeDocument/2006/relationships/image" Target="../media/image2.emf"/><Relationship Id="rId109" Type="http://schemas.openxmlformats.org/officeDocument/2006/relationships/ctrlProp" Target="../ctrlProps/ctrlProp42.xml"/><Relationship Id="rId260" Type="http://schemas.openxmlformats.org/officeDocument/2006/relationships/ctrlProp" Target="../ctrlProps/ctrlProp193.xml"/><Relationship Id="rId281" Type="http://schemas.openxmlformats.org/officeDocument/2006/relationships/ctrlProp" Target="../ctrlProps/ctrlProp214.xml"/><Relationship Id="rId34" Type="http://schemas.openxmlformats.org/officeDocument/2006/relationships/control" Target="../activeX/activeX28.xml"/><Relationship Id="rId55" Type="http://schemas.openxmlformats.org/officeDocument/2006/relationships/control" Target="../activeX/activeX49.xml"/><Relationship Id="rId76" Type="http://schemas.openxmlformats.org/officeDocument/2006/relationships/ctrlProp" Target="../ctrlProps/ctrlProp9.xml"/><Relationship Id="rId97" Type="http://schemas.openxmlformats.org/officeDocument/2006/relationships/ctrlProp" Target="../ctrlProps/ctrlProp30.xml"/><Relationship Id="rId120" Type="http://schemas.openxmlformats.org/officeDocument/2006/relationships/ctrlProp" Target="../ctrlProps/ctrlProp53.xml"/><Relationship Id="rId141" Type="http://schemas.openxmlformats.org/officeDocument/2006/relationships/ctrlProp" Target="../ctrlProps/ctrlProp74.xml"/><Relationship Id="rId7" Type="http://schemas.openxmlformats.org/officeDocument/2006/relationships/control" Target="../activeX/activeX3.xml"/><Relationship Id="rId162" Type="http://schemas.openxmlformats.org/officeDocument/2006/relationships/ctrlProp" Target="../ctrlProps/ctrlProp95.xml"/><Relationship Id="rId183" Type="http://schemas.openxmlformats.org/officeDocument/2006/relationships/ctrlProp" Target="../ctrlProps/ctrlProp116.xml"/><Relationship Id="rId218" Type="http://schemas.openxmlformats.org/officeDocument/2006/relationships/ctrlProp" Target="../ctrlProps/ctrlProp151.xml"/><Relationship Id="rId239" Type="http://schemas.openxmlformats.org/officeDocument/2006/relationships/ctrlProp" Target="../ctrlProps/ctrlProp172.xml"/><Relationship Id="rId250" Type="http://schemas.openxmlformats.org/officeDocument/2006/relationships/ctrlProp" Target="../ctrlProps/ctrlProp183.xml"/><Relationship Id="rId271" Type="http://schemas.openxmlformats.org/officeDocument/2006/relationships/ctrlProp" Target="../ctrlProps/ctrlProp204.xml"/><Relationship Id="rId292" Type="http://schemas.openxmlformats.org/officeDocument/2006/relationships/ctrlProp" Target="../ctrlProps/ctrlProp225.xml"/><Relationship Id="rId306" Type="http://schemas.openxmlformats.org/officeDocument/2006/relationships/ctrlProp" Target="../ctrlProps/ctrlProp239.xml"/><Relationship Id="rId24" Type="http://schemas.openxmlformats.org/officeDocument/2006/relationships/control" Target="../activeX/activeX18.xml"/><Relationship Id="rId40" Type="http://schemas.openxmlformats.org/officeDocument/2006/relationships/control" Target="../activeX/activeX34.xml"/><Relationship Id="rId45" Type="http://schemas.openxmlformats.org/officeDocument/2006/relationships/control" Target="../activeX/activeX39.xml"/><Relationship Id="rId66" Type="http://schemas.openxmlformats.org/officeDocument/2006/relationships/control" Target="../activeX/activeX60.xml"/><Relationship Id="rId87" Type="http://schemas.openxmlformats.org/officeDocument/2006/relationships/ctrlProp" Target="../ctrlProps/ctrlProp20.xml"/><Relationship Id="rId110" Type="http://schemas.openxmlformats.org/officeDocument/2006/relationships/ctrlProp" Target="../ctrlProps/ctrlProp43.xml"/><Relationship Id="rId115" Type="http://schemas.openxmlformats.org/officeDocument/2006/relationships/ctrlProp" Target="../ctrlProps/ctrlProp48.xml"/><Relationship Id="rId131" Type="http://schemas.openxmlformats.org/officeDocument/2006/relationships/ctrlProp" Target="../ctrlProps/ctrlProp64.xml"/><Relationship Id="rId136" Type="http://schemas.openxmlformats.org/officeDocument/2006/relationships/ctrlProp" Target="../ctrlProps/ctrlProp69.xml"/><Relationship Id="rId157" Type="http://schemas.openxmlformats.org/officeDocument/2006/relationships/ctrlProp" Target="../ctrlProps/ctrlProp90.xml"/><Relationship Id="rId178" Type="http://schemas.openxmlformats.org/officeDocument/2006/relationships/ctrlProp" Target="../ctrlProps/ctrlProp111.xml"/><Relationship Id="rId301" Type="http://schemas.openxmlformats.org/officeDocument/2006/relationships/ctrlProp" Target="../ctrlProps/ctrlProp234.xml"/><Relationship Id="rId61" Type="http://schemas.openxmlformats.org/officeDocument/2006/relationships/control" Target="../activeX/activeX55.xml"/><Relationship Id="rId82" Type="http://schemas.openxmlformats.org/officeDocument/2006/relationships/ctrlProp" Target="../ctrlProps/ctrlProp15.xml"/><Relationship Id="rId152" Type="http://schemas.openxmlformats.org/officeDocument/2006/relationships/ctrlProp" Target="../ctrlProps/ctrlProp85.xml"/><Relationship Id="rId173" Type="http://schemas.openxmlformats.org/officeDocument/2006/relationships/ctrlProp" Target="../ctrlProps/ctrlProp106.xml"/><Relationship Id="rId194" Type="http://schemas.openxmlformats.org/officeDocument/2006/relationships/ctrlProp" Target="../ctrlProps/ctrlProp127.xml"/><Relationship Id="rId199" Type="http://schemas.openxmlformats.org/officeDocument/2006/relationships/ctrlProp" Target="../ctrlProps/ctrlProp132.xml"/><Relationship Id="rId203" Type="http://schemas.openxmlformats.org/officeDocument/2006/relationships/ctrlProp" Target="../ctrlProps/ctrlProp136.xml"/><Relationship Id="rId208" Type="http://schemas.openxmlformats.org/officeDocument/2006/relationships/ctrlProp" Target="../ctrlProps/ctrlProp141.xml"/><Relationship Id="rId229" Type="http://schemas.openxmlformats.org/officeDocument/2006/relationships/ctrlProp" Target="../ctrlProps/ctrlProp162.xml"/><Relationship Id="rId19" Type="http://schemas.openxmlformats.org/officeDocument/2006/relationships/control" Target="../activeX/activeX13.xml"/><Relationship Id="rId224" Type="http://schemas.openxmlformats.org/officeDocument/2006/relationships/ctrlProp" Target="../ctrlProps/ctrlProp157.xml"/><Relationship Id="rId240" Type="http://schemas.openxmlformats.org/officeDocument/2006/relationships/ctrlProp" Target="../ctrlProps/ctrlProp173.xml"/><Relationship Id="rId245" Type="http://schemas.openxmlformats.org/officeDocument/2006/relationships/ctrlProp" Target="../ctrlProps/ctrlProp178.xml"/><Relationship Id="rId261" Type="http://schemas.openxmlformats.org/officeDocument/2006/relationships/ctrlProp" Target="../ctrlProps/ctrlProp194.xml"/><Relationship Id="rId266" Type="http://schemas.openxmlformats.org/officeDocument/2006/relationships/ctrlProp" Target="../ctrlProps/ctrlProp199.xml"/><Relationship Id="rId287" Type="http://schemas.openxmlformats.org/officeDocument/2006/relationships/ctrlProp" Target="../ctrlProps/ctrlProp220.xml"/><Relationship Id="rId14" Type="http://schemas.openxmlformats.org/officeDocument/2006/relationships/control" Target="../activeX/activeX9.xml"/><Relationship Id="rId30" Type="http://schemas.openxmlformats.org/officeDocument/2006/relationships/control" Target="../activeX/activeX24.xml"/><Relationship Id="rId35" Type="http://schemas.openxmlformats.org/officeDocument/2006/relationships/control" Target="../activeX/activeX29.xml"/><Relationship Id="rId56" Type="http://schemas.openxmlformats.org/officeDocument/2006/relationships/control" Target="../activeX/activeX50.xml"/><Relationship Id="rId77" Type="http://schemas.openxmlformats.org/officeDocument/2006/relationships/ctrlProp" Target="../ctrlProps/ctrlProp10.xml"/><Relationship Id="rId100" Type="http://schemas.openxmlformats.org/officeDocument/2006/relationships/ctrlProp" Target="../ctrlProps/ctrlProp33.xml"/><Relationship Id="rId105" Type="http://schemas.openxmlformats.org/officeDocument/2006/relationships/ctrlProp" Target="../ctrlProps/ctrlProp38.xml"/><Relationship Id="rId126" Type="http://schemas.openxmlformats.org/officeDocument/2006/relationships/ctrlProp" Target="../ctrlProps/ctrlProp59.xml"/><Relationship Id="rId147" Type="http://schemas.openxmlformats.org/officeDocument/2006/relationships/ctrlProp" Target="../ctrlProps/ctrlProp80.xml"/><Relationship Id="rId168" Type="http://schemas.openxmlformats.org/officeDocument/2006/relationships/ctrlProp" Target="../ctrlProps/ctrlProp101.xml"/><Relationship Id="rId282" Type="http://schemas.openxmlformats.org/officeDocument/2006/relationships/ctrlProp" Target="../ctrlProps/ctrlProp215.xml"/><Relationship Id="rId8" Type="http://schemas.openxmlformats.org/officeDocument/2006/relationships/control" Target="../activeX/activeX4.xml"/><Relationship Id="rId51" Type="http://schemas.openxmlformats.org/officeDocument/2006/relationships/control" Target="../activeX/activeX45.xml"/><Relationship Id="rId72" Type="http://schemas.openxmlformats.org/officeDocument/2006/relationships/ctrlProp" Target="../ctrlProps/ctrlProp5.xml"/><Relationship Id="rId93" Type="http://schemas.openxmlformats.org/officeDocument/2006/relationships/ctrlProp" Target="../ctrlProps/ctrlProp26.xml"/><Relationship Id="rId98" Type="http://schemas.openxmlformats.org/officeDocument/2006/relationships/ctrlProp" Target="../ctrlProps/ctrlProp31.xml"/><Relationship Id="rId121" Type="http://schemas.openxmlformats.org/officeDocument/2006/relationships/ctrlProp" Target="../ctrlProps/ctrlProp54.xml"/><Relationship Id="rId142" Type="http://schemas.openxmlformats.org/officeDocument/2006/relationships/ctrlProp" Target="../ctrlProps/ctrlProp75.xml"/><Relationship Id="rId163" Type="http://schemas.openxmlformats.org/officeDocument/2006/relationships/ctrlProp" Target="../ctrlProps/ctrlProp96.xml"/><Relationship Id="rId184" Type="http://schemas.openxmlformats.org/officeDocument/2006/relationships/ctrlProp" Target="../ctrlProps/ctrlProp117.xml"/><Relationship Id="rId189" Type="http://schemas.openxmlformats.org/officeDocument/2006/relationships/ctrlProp" Target="../ctrlProps/ctrlProp122.xml"/><Relationship Id="rId219" Type="http://schemas.openxmlformats.org/officeDocument/2006/relationships/ctrlProp" Target="../ctrlProps/ctrlProp152.xml"/><Relationship Id="rId3" Type="http://schemas.openxmlformats.org/officeDocument/2006/relationships/vmlDrawing" Target="../drawings/vmlDrawing1.vml"/><Relationship Id="rId214" Type="http://schemas.openxmlformats.org/officeDocument/2006/relationships/ctrlProp" Target="../ctrlProps/ctrlProp147.xml"/><Relationship Id="rId230" Type="http://schemas.openxmlformats.org/officeDocument/2006/relationships/ctrlProp" Target="../ctrlProps/ctrlProp163.xml"/><Relationship Id="rId235" Type="http://schemas.openxmlformats.org/officeDocument/2006/relationships/ctrlProp" Target="../ctrlProps/ctrlProp168.xml"/><Relationship Id="rId251" Type="http://schemas.openxmlformats.org/officeDocument/2006/relationships/ctrlProp" Target="../ctrlProps/ctrlProp184.xml"/><Relationship Id="rId256" Type="http://schemas.openxmlformats.org/officeDocument/2006/relationships/ctrlProp" Target="../ctrlProps/ctrlProp189.xml"/><Relationship Id="rId277" Type="http://schemas.openxmlformats.org/officeDocument/2006/relationships/ctrlProp" Target="../ctrlProps/ctrlProp210.xml"/><Relationship Id="rId298" Type="http://schemas.openxmlformats.org/officeDocument/2006/relationships/ctrlProp" Target="../ctrlProps/ctrlProp231.xml"/><Relationship Id="rId25" Type="http://schemas.openxmlformats.org/officeDocument/2006/relationships/control" Target="../activeX/activeX19.xml"/><Relationship Id="rId46" Type="http://schemas.openxmlformats.org/officeDocument/2006/relationships/control" Target="../activeX/activeX40.xml"/><Relationship Id="rId67" Type="http://schemas.openxmlformats.org/officeDocument/2006/relationships/control" Target="../activeX/activeX61.xml"/><Relationship Id="rId116" Type="http://schemas.openxmlformats.org/officeDocument/2006/relationships/ctrlProp" Target="../ctrlProps/ctrlProp49.xml"/><Relationship Id="rId137" Type="http://schemas.openxmlformats.org/officeDocument/2006/relationships/ctrlProp" Target="../ctrlProps/ctrlProp70.xml"/><Relationship Id="rId158" Type="http://schemas.openxmlformats.org/officeDocument/2006/relationships/ctrlProp" Target="../ctrlProps/ctrlProp91.xml"/><Relationship Id="rId272" Type="http://schemas.openxmlformats.org/officeDocument/2006/relationships/ctrlProp" Target="../ctrlProps/ctrlProp205.xml"/><Relationship Id="rId293" Type="http://schemas.openxmlformats.org/officeDocument/2006/relationships/ctrlProp" Target="../ctrlProps/ctrlProp226.xml"/><Relationship Id="rId302" Type="http://schemas.openxmlformats.org/officeDocument/2006/relationships/ctrlProp" Target="../ctrlProps/ctrlProp235.xml"/><Relationship Id="rId307" Type="http://schemas.openxmlformats.org/officeDocument/2006/relationships/ctrlProp" Target="../ctrlProps/ctrlProp240.xml"/><Relationship Id="rId20" Type="http://schemas.openxmlformats.org/officeDocument/2006/relationships/control" Target="../activeX/activeX14.xml"/><Relationship Id="rId41" Type="http://schemas.openxmlformats.org/officeDocument/2006/relationships/control" Target="../activeX/activeX35.xml"/><Relationship Id="rId62" Type="http://schemas.openxmlformats.org/officeDocument/2006/relationships/control" Target="../activeX/activeX56.xml"/><Relationship Id="rId83" Type="http://schemas.openxmlformats.org/officeDocument/2006/relationships/ctrlProp" Target="../ctrlProps/ctrlProp16.xml"/><Relationship Id="rId88" Type="http://schemas.openxmlformats.org/officeDocument/2006/relationships/ctrlProp" Target="../ctrlProps/ctrlProp21.xml"/><Relationship Id="rId111" Type="http://schemas.openxmlformats.org/officeDocument/2006/relationships/ctrlProp" Target="../ctrlProps/ctrlProp44.xml"/><Relationship Id="rId132" Type="http://schemas.openxmlformats.org/officeDocument/2006/relationships/ctrlProp" Target="../ctrlProps/ctrlProp65.xml"/><Relationship Id="rId153" Type="http://schemas.openxmlformats.org/officeDocument/2006/relationships/ctrlProp" Target="../ctrlProps/ctrlProp86.xml"/><Relationship Id="rId174" Type="http://schemas.openxmlformats.org/officeDocument/2006/relationships/ctrlProp" Target="../ctrlProps/ctrlProp107.xml"/><Relationship Id="rId179" Type="http://schemas.openxmlformats.org/officeDocument/2006/relationships/ctrlProp" Target="../ctrlProps/ctrlProp112.xml"/><Relationship Id="rId195" Type="http://schemas.openxmlformats.org/officeDocument/2006/relationships/ctrlProp" Target="../ctrlProps/ctrlProp128.xml"/><Relationship Id="rId209" Type="http://schemas.openxmlformats.org/officeDocument/2006/relationships/ctrlProp" Target="../ctrlProps/ctrlProp142.xml"/><Relationship Id="rId190" Type="http://schemas.openxmlformats.org/officeDocument/2006/relationships/ctrlProp" Target="../ctrlProps/ctrlProp123.xml"/><Relationship Id="rId204" Type="http://schemas.openxmlformats.org/officeDocument/2006/relationships/ctrlProp" Target="../ctrlProps/ctrlProp137.xml"/><Relationship Id="rId220" Type="http://schemas.openxmlformats.org/officeDocument/2006/relationships/ctrlProp" Target="../ctrlProps/ctrlProp153.xml"/><Relationship Id="rId225" Type="http://schemas.openxmlformats.org/officeDocument/2006/relationships/ctrlProp" Target="../ctrlProps/ctrlProp158.xml"/><Relationship Id="rId241" Type="http://schemas.openxmlformats.org/officeDocument/2006/relationships/ctrlProp" Target="../ctrlProps/ctrlProp174.xml"/><Relationship Id="rId246" Type="http://schemas.openxmlformats.org/officeDocument/2006/relationships/ctrlProp" Target="../ctrlProps/ctrlProp179.xml"/><Relationship Id="rId267" Type="http://schemas.openxmlformats.org/officeDocument/2006/relationships/ctrlProp" Target="../ctrlProps/ctrlProp200.xml"/><Relationship Id="rId288" Type="http://schemas.openxmlformats.org/officeDocument/2006/relationships/ctrlProp" Target="../ctrlProps/ctrlProp221.xml"/><Relationship Id="rId15" Type="http://schemas.openxmlformats.org/officeDocument/2006/relationships/control" Target="../activeX/activeX10.xml"/><Relationship Id="rId36" Type="http://schemas.openxmlformats.org/officeDocument/2006/relationships/control" Target="../activeX/activeX30.xml"/><Relationship Id="rId57" Type="http://schemas.openxmlformats.org/officeDocument/2006/relationships/control" Target="../activeX/activeX51.xml"/><Relationship Id="rId106" Type="http://schemas.openxmlformats.org/officeDocument/2006/relationships/ctrlProp" Target="../ctrlProps/ctrlProp39.xml"/><Relationship Id="rId127" Type="http://schemas.openxmlformats.org/officeDocument/2006/relationships/ctrlProp" Target="../ctrlProps/ctrlProp60.xml"/><Relationship Id="rId262" Type="http://schemas.openxmlformats.org/officeDocument/2006/relationships/ctrlProp" Target="../ctrlProps/ctrlProp195.xml"/><Relationship Id="rId283" Type="http://schemas.openxmlformats.org/officeDocument/2006/relationships/ctrlProp" Target="../ctrlProps/ctrlProp216.xml"/><Relationship Id="rId10" Type="http://schemas.openxmlformats.org/officeDocument/2006/relationships/control" Target="../activeX/activeX6.xml"/><Relationship Id="rId31" Type="http://schemas.openxmlformats.org/officeDocument/2006/relationships/control" Target="../activeX/activeX25.xml"/><Relationship Id="rId52" Type="http://schemas.openxmlformats.org/officeDocument/2006/relationships/control" Target="../activeX/activeX46.xml"/><Relationship Id="rId73" Type="http://schemas.openxmlformats.org/officeDocument/2006/relationships/ctrlProp" Target="../ctrlProps/ctrlProp6.xml"/><Relationship Id="rId78" Type="http://schemas.openxmlformats.org/officeDocument/2006/relationships/ctrlProp" Target="../ctrlProps/ctrlProp11.xml"/><Relationship Id="rId94" Type="http://schemas.openxmlformats.org/officeDocument/2006/relationships/ctrlProp" Target="../ctrlProps/ctrlProp27.xml"/><Relationship Id="rId99" Type="http://schemas.openxmlformats.org/officeDocument/2006/relationships/ctrlProp" Target="../ctrlProps/ctrlProp32.xml"/><Relationship Id="rId101" Type="http://schemas.openxmlformats.org/officeDocument/2006/relationships/ctrlProp" Target="../ctrlProps/ctrlProp34.xml"/><Relationship Id="rId122" Type="http://schemas.openxmlformats.org/officeDocument/2006/relationships/ctrlProp" Target="../ctrlProps/ctrlProp55.xml"/><Relationship Id="rId143" Type="http://schemas.openxmlformats.org/officeDocument/2006/relationships/ctrlProp" Target="../ctrlProps/ctrlProp76.xml"/><Relationship Id="rId148" Type="http://schemas.openxmlformats.org/officeDocument/2006/relationships/ctrlProp" Target="../ctrlProps/ctrlProp81.xml"/><Relationship Id="rId164" Type="http://schemas.openxmlformats.org/officeDocument/2006/relationships/ctrlProp" Target="../ctrlProps/ctrlProp97.xml"/><Relationship Id="rId169" Type="http://schemas.openxmlformats.org/officeDocument/2006/relationships/ctrlProp" Target="../ctrlProps/ctrlProp102.xml"/><Relationship Id="rId185" Type="http://schemas.openxmlformats.org/officeDocument/2006/relationships/ctrlProp" Target="../ctrlProps/ctrlProp118.xml"/><Relationship Id="rId4" Type="http://schemas.openxmlformats.org/officeDocument/2006/relationships/control" Target="../activeX/activeX1.xml"/><Relationship Id="rId9" Type="http://schemas.openxmlformats.org/officeDocument/2006/relationships/control" Target="../activeX/activeX5.xml"/><Relationship Id="rId180" Type="http://schemas.openxmlformats.org/officeDocument/2006/relationships/ctrlProp" Target="../ctrlProps/ctrlProp113.xml"/><Relationship Id="rId210" Type="http://schemas.openxmlformats.org/officeDocument/2006/relationships/ctrlProp" Target="../ctrlProps/ctrlProp143.xml"/><Relationship Id="rId215" Type="http://schemas.openxmlformats.org/officeDocument/2006/relationships/ctrlProp" Target="../ctrlProps/ctrlProp148.xml"/><Relationship Id="rId236" Type="http://schemas.openxmlformats.org/officeDocument/2006/relationships/ctrlProp" Target="../ctrlProps/ctrlProp169.xml"/><Relationship Id="rId257" Type="http://schemas.openxmlformats.org/officeDocument/2006/relationships/ctrlProp" Target="../ctrlProps/ctrlProp190.xml"/><Relationship Id="rId278" Type="http://schemas.openxmlformats.org/officeDocument/2006/relationships/ctrlProp" Target="../ctrlProps/ctrlProp211.xml"/><Relationship Id="rId26" Type="http://schemas.openxmlformats.org/officeDocument/2006/relationships/control" Target="../activeX/activeX20.xml"/><Relationship Id="rId231" Type="http://schemas.openxmlformats.org/officeDocument/2006/relationships/ctrlProp" Target="../ctrlProps/ctrlProp164.xml"/><Relationship Id="rId252" Type="http://schemas.openxmlformats.org/officeDocument/2006/relationships/ctrlProp" Target="../ctrlProps/ctrlProp185.xml"/><Relationship Id="rId273" Type="http://schemas.openxmlformats.org/officeDocument/2006/relationships/ctrlProp" Target="../ctrlProps/ctrlProp206.xml"/><Relationship Id="rId294" Type="http://schemas.openxmlformats.org/officeDocument/2006/relationships/ctrlProp" Target="../ctrlProps/ctrlProp227.xml"/><Relationship Id="rId308" Type="http://schemas.openxmlformats.org/officeDocument/2006/relationships/ctrlProp" Target="../ctrlProps/ctrlProp241.xml"/><Relationship Id="rId47" Type="http://schemas.openxmlformats.org/officeDocument/2006/relationships/control" Target="../activeX/activeX41.xml"/><Relationship Id="rId68" Type="http://schemas.openxmlformats.org/officeDocument/2006/relationships/ctrlProp" Target="../ctrlProps/ctrlProp1.xml"/><Relationship Id="rId89" Type="http://schemas.openxmlformats.org/officeDocument/2006/relationships/ctrlProp" Target="../ctrlProps/ctrlProp22.xml"/><Relationship Id="rId112" Type="http://schemas.openxmlformats.org/officeDocument/2006/relationships/ctrlProp" Target="../ctrlProps/ctrlProp45.xml"/><Relationship Id="rId133" Type="http://schemas.openxmlformats.org/officeDocument/2006/relationships/ctrlProp" Target="../ctrlProps/ctrlProp66.xml"/><Relationship Id="rId154" Type="http://schemas.openxmlformats.org/officeDocument/2006/relationships/ctrlProp" Target="../ctrlProps/ctrlProp87.xml"/><Relationship Id="rId175" Type="http://schemas.openxmlformats.org/officeDocument/2006/relationships/ctrlProp" Target="../ctrlProps/ctrlProp108.xml"/><Relationship Id="rId196" Type="http://schemas.openxmlformats.org/officeDocument/2006/relationships/ctrlProp" Target="../ctrlProps/ctrlProp129.xml"/><Relationship Id="rId200" Type="http://schemas.openxmlformats.org/officeDocument/2006/relationships/ctrlProp" Target="../ctrlProps/ctrlProp133.xml"/><Relationship Id="rId16" Type="http://schemas.openxmlformats.org/officeDocument/2006/relationships/image" Target="../media/image3.emf"/><Relationship Id="rId221" Type="http://schemas.openxmlformats.org/officeDocument/2006/relationships/ctrlProp" Target="../ctrlProps/ctrlProp154.xml"/><Relationship Id="rId242" Type="http://schemas.openxmlformats.org/officeDocument/2006/relationships/ctrlProp" Target="../ctrlProps/ctrlProp175.xml"/><Relationship Id="rId263" Type="http://schemas.openxmlformats.org/officeDocument/2006/relationships/ctrlProp" Target="../ctrlProps/ctrlProp196.xml"/><Relationship Id="rId284" Type="http://schemas.openxmlformats.org/officeDocument/2006/relationships/ctrlProp" Target="../ctrlProps/ctrlProp217.xml"/><Relationship Id="rId37" Type="http://schemas.openxmlformats.org/officeDocument/2006/relationships/control" Target="../activeX/activeX31.xml"/><Relationship Id="rId58" Type="http://schemas.openxmlformats.org/officeDocument/2006/relationships/control" Target="../activeX/activeX52.xml"/><Relationship Id="rId79" Type="http://schemas.openxmlformats.org/officeDocument/2006/relationships/ctrlProp" Target="../ctrlProps/ctrlProp12.xml"/><Relationship Id="rId102" Type="http://schemas.openxmlformats.org/officeDocument/2006/relationships/ctrlProp" Target="../ctrlProps/ctrlProp35.xml"/><Relationship Id="rId123" Type="http://schemas.openxmlformats.org/officeDocument/2006/relationships/ctrlProp" Target="../ctrlProps/ctrlProp56.xml"/><Relationship Id="rId144" Type="http://schemas.openxmlformats.org/officeDocument/2006/relationships/ctrlProp" Target="../ctrlProps/ctrlProp77.xml"/><Relationship Id="rId90" Type="http://schemas.openxmlformats.org/officeDocument/2006/relationships/ctrlProp" Target="../ctrlProps/ctrlProp23.xml"/><Relationship Id="rId165" Type="http://schemas.openxmlformats.org/officeDocument/2006/relationships/ctrlProp" Target="../ctrlProps/ctrlProp98.xml"/><Relationship Id="rId186" Type="http://schemas.openxmlformats.org/officeDocument/2006/relationships/ctrlProp" Target="../ctrlProps/ctrlProp119.xml"/><Relationship Id="rId211" Type="http://schemas.openxmlformats.org/officeDocument/2006/relationships/ctrlProp" Target="../ctrlProps/ctrlProp144.xml"/><Relationship Id="rId232" Type="http://schemas.openxmlformats.org/officeDocument/2006/relationships/ctrlProp" Target="../ctrlProps/ctrlProp165.xml"/><Relationship Id="rId253" Type="http://schemas.openxmlformats.org/officeDocument/2006/relationships/ctrlProp" Target="../ctrlProps/ctrlProp186.xml"/><Relationship Id="rId274" Type="http://schemas.openxmlformats.org/officeDocument/2006/relationships/ctrlProp" Target="../ctrlProps/ctrlProp207.xml"/><Relationship Id="rId295" Type="http://schemas.openxmlformats.org/officeDocument/2006/relationships/ctrlProp" Target="../ctrlProps/ctrlProp228.xml"/><Relationship Id="rId309" Type="http://schemas.openxmlformats.org/officeDocument/2006/relationships/ctrlProp" Target="../ctrlProps/ctrlProp242.xml"/><Relationship Id="rId27" Type="http://schemas.openxmlformats.org/officeDocument/2006/relationships/control" Target="../activeX/activeX21.xml"/><Relationship Id="rId48" Type="http://schemas.openxmlformats.org/officeDocument/2006/relationships/control" Target="../activeX/activeX42.xml"/><Relationship Id="rId69" Type="http://schemas.openxmlformats.org/officeDocument/2006/relationships/ctrlProp" Target="../ctrlProps/ctrlProp2.xml"/><Relationship Id="rId113" Type="http://schemas.openxmlformats.org/officeDocument/2006/relationships/ctrlProp" Target="../ctrlProps/ctrlProp46.xml"/><Relationship Id="rId134" Type="http://schemas.openxmlformats.org/officeDocument/2006/relationships/ctrlProp" Target="../ctrlProps/ctrlProp67.xml"/><Relationship Id="rId80" Type="http://schemas.openxmlformats.org/officeDocument/2006/relationships/ctrlProp" Target="../ctrlProps/ctrlProp13.xml"/><Relationship Id="rId155" Type="http://schemas.openxmlformats.org/officeDocument/2006/relationships/ctrlProp" Target="../ctrlProps/ctrlProp88.xml"/><Relationship Id="rId176" Type="http://schemas.openxmlformats.org/officeDocument/2006/relationships/ctrlProp" Target="../ctrlProps/ctrlProp109.xml"/><Relationship Id="rId197" Type="http://schemas.openxmlformats.org/officeDocument/2006/relationships/ctrlProp" Target="../ctrlProps/ctrlProp130.xml"/><Relationship Id="rId201" Type="http://schemas.openxmlformats.org/officeDocument/2006/relationships/ctrlProp" Target="../ctrlProps/ctrlProp134.xml"/><Relationship Id="rId222" Type="http://schemas.openxmlformats.org/officeDocument/2006/relationships/ctrlProp" Target="../ctrlProps/ctrlProp155.xml"/><Relationship Id="rId243" Type="http://schemas.openxmlformats.org/officeDocument/2006/relationships/ctrlProp" Target="../ctrlProps/ctrlProp176.xml"/><Relationship Id="rId264" Type="http://schemas.openxmlformats.org/officeDocument/2006/relationships/ctrlProp" Target="../ctrlProps/ctrlProp197.xml"/><Relationship Id="rId285" Type="http://schemas.openxmlformats.org/officeDocument/2006/relationships/ctrlProp" Target="../ctrlProps/ctrlProp218.xml"/><Relationship Id="rId17" Type="http://schemas.openxmlformats.org/officeDocument/2006/relationships/control" Target="../activeX/activeX11.xml"/><Relationship Id="rId38" Type="http://schemas.openxmlformats.org/officeDocument/2006/relationships/control" Target="../activeX/activeX32.xml"/><Relationship Id="rId59" Type="http://schemas.openxmlformats.org/officeDocument/2006/relationships/control" Target="../activeX/activeX53.xml"/><Relationship Id="rId103" Type="http://schemas.openxmlformats.org/officeDocument/2006/relationships/ctrlProp" Target="../ctrlProps/ctrlProp36.xml"/><Relationship Id="rId124" Type="http://schemas.openxmlformats.org/officeDocument/2006/relationships/ctrlProp" Target="../ctrlProps/ctrlProp57.xml"/><Relationship Id="rId70" Type="http://schemas.openxmlformats.org/officeDocument/2006/relationships/ctrlProp" Target="../ctrlProps/ctrlProp3.xml"/><Relationship Id="rId91" Type="http://schemas.openxmlformats.org/officeDocument/2006/relationships/ctrlProp" Target="../ctrlProps/ctrlProp24.xml"/><Relationship Id="rId145" Type="http://schemas.openxmlformats.org/officeDocument/2006/relationships/ctrlProp" Target="../ctrlProps/ctrlProp78.xml"/><Relationship Id="rId166" Type="http://schemas.openxmlformats.org/officeDocument/2006/relationships/ctrlProp" Target="../ctrlProps/ctrlProp99.xml"/><Relationship Id="rId187" Type="http://schemas.openxmlformats.org/officeDocument/2006/relationships/ctrlProp" Target="../ctrlProps/ctrlProp120.xml"/><Relationship Id="rId1" Type="http://schemas.openxmlformats.org/officeDocument/2006/relationships/printerSettings" Target="../printerSettings/printerSettings1.bin"/><Relationship Id="rId212" Type="http://schemas.openxmlformats.org/officeDocument/2006/relationships/ctrlProp" Target="../ctrlProps/ctrlProp145.xml"/><Relationship Id="rId233" Type="http://schemas.openxmlformats.org/officeDocument/2006/relationships/ctrlProp" Target="../ctrlProps/ctrlProp166.xml"/><Relationship Id="rId254" Type="http://schemas.openxmlformats.org/officeDocument/2006/relationships/ctrlProp" Target="../ctrlProps/ctrlProp187.xml"/><Relationship Id="rId28" Type="http://schemas.openxmlformats.org/officeDocument/2006/relationships/control" Target="../activeX/activeX22.xml"/><Relationship Id="rId49" Type="http://schemas.openxmlformats.org/officeDocument/2006/relationships/control" Target="../activeX/activeX43.xml"/><Relationship Id="rId114" Type="http://schemas.openxmlformats.org/officeDocument/2006/relationships/ctrlProp" Target="../ctrlProps/ctrlProp47.xml"/><Relationship Id="rId275" Type="http://schemas.openxmlformats.org/officeDocument/2006/relationships/ctrlProp" Target="../ctrlProps/ctrlProp208.xml"/><Relationship Id="rId296" Type="http://schemas.openxmlformats.org/officeDocument/2006/relationships/ctrlProp" Target="../ctrlProps/ctrlProp229.xml"/><Relationship Id="rId300" Type="http://schemas.openxmlformats.org/officeDocument/2006/relationships/ctrlProp" Target="../ctrlProps/ctrlProp233.xml"/><Relationship Id="rId60" Type="http://schemas.openxmlformats.org/officeDocument/2006/relationships/control" Target="../activeX/activeX54.xml"/><Relationship Id="rId81" Type="http://schemas.openxmlformats.org/officeDocument/2006/relationships/ctrlProp" Target="../ctrlProps/ctrlProp14.xml"/><Relationship Id="rId135" Type="http://schemas.openxmlformats.org/officeDocument/2006/relationships/ctrlProp" Target="../ctrlProps/ctrlProp68.xml"/><Relationship Id="rId156" Type="http://schemas.openxmlformats.org/officeDocument/2006/relationships/ctrlProp" Target="../ctrlProps/ctrlProp89.xml"/><Relationship Id="rId177" Type="http://schemas.openxmlformats.org/officeDocument/2006/relationships/ctrlProp" Target="../ctrlProps/ctrlProp110.xml"/><Relationship Id="rId198" Type="http://schemas.openxmlformats.org/officeDocument/2006/relationships/ctrlProp" Target="../ctrlProps/ctrlProp131.xml"/><Relationship Id="rId202" Type="http://schemas.openxmlformats.org/officeDocument/2006/relationships/ctrlProp" Target="../ctrlProps/ctrlProp135.xml"/><Relationship Id="rId223" Type="http://schemas.openxmlformats.org/officeDocument/2006/relationships/ctrlProp" Target="../ctrlProps/ctrlProp156.xml"/><Relationship Id="rId244" Type="http://schemas.openxmlformats.org/officeDocument/2006/relationships/ctrlProp" Target="../ctrlProps/ctrlProp177.xml"/><Relationship Id="rId18" Type="http://schemas.openxmlformats.org/officeDocument/2006/relationships/control" Target="../activeX/activeX12.xml"/><Relationship Id="rId39" Type="http://schemas.openxmlformats.org/officeDocument/2006/relationships/control" Target="../activeX/activeX33.xml"/><Relationship Id="rId265" Type="http://schemas.openxmlformats.org/officeDocument/2006/relationships/ctrlProp" Target="../ctrlProps/ctrlProp198.xml"/><Relationship Id="rId286" Type="http://schemas.openxmlformats.org/officeDocument/2006/relationships/ctrlProp" Target="../ctrlProps/ctrlProp219.xml"/><Relationship Id="rId50" Type="http://schemas.openxmlformats.org/officeDocument/2006/relationships/control" Target="../activeX/activeX44.xml"/><Relationship Id="rId104" Type="http://schemas.openxmlformats.org/officeDocument/2006/relationships/ctrlProp" Target="../ctrlProps/ctrlProp37.xml"/><Relationship Id="rId125" Type="http://schemas.openxmlformats.org/officeDocument/2006/relationships/ctrlProp" Target="../ctrlProps/ctrlProp58.xml"/><Relationship Id="rId146" Type="http://schemas.openxmlformats.org/officeDocument/2006/relationships/ctrlProp" Target="../ctrlProps/ctrlProp79.xml"/><Relationship Id="rId167" Type="http://schemas.openxmlformats.org/officeDocument/2006/relationships/ctrlProp" Target="../ctrlProps/ctrlProp100.xml"/><Relationship Id="rId188" Type="http://schemas.openxmlformats.org/officeDocument/2006/relationships/ctrlProp" Target="../ctrlProps/ctrlProp121.xml"/><Relationship Id="rId71" Type="http://schemas.openxmlformats.org/officeDocument/2006/relationships/ctrlProp" Target="../ctrlProps/ctrlProp4.xml"/><Relationship Id="rId92" Type="http://schemas.openxmlformats.org/officeDocument/2006/relationships/ctrlProp" Target="../ctrlProps/ctrlProp25.xml"/><Relationship Id="rId213" Type="http://schemas.openxmlformats.org/officeDocument/2006/relationships/ctrlProp" Target="../ctrlProps/ctrlProp146.xml"/><Relationship Id="rId234" Type="http://schemas.openxmlformats.org/officeDocument/2006/relationships/ctrlProp" Target="../ctrlProps/ctrlProp167.xml"/><Relationship Id="rId2" Type="http://schemas.openxmlformats.org/officeDocument/2006/relationships/drawing" Target="../drawings/drawing1.xml"/><Relationship Id="rId29" Type="http://schemas.openxmlformats.org/officeDocument/2006/relationships/control" Target="../activeX/activeX23.xml"/><Relationship Id="rId255" Type="http://schemas.openxmlformats.org/officeDocument/2006/relationships/ctrlProp" Target="../ctrlProps/ctrlProp188.xml"/><Relationship Id="rId276" Type="http://schemas.openxmlformats.org/officeDocument/2006/relationships/ctrlProp" Target="../ctrlProps/ctrlProp209.xml"/><Relationship Id="rId297" Type="http://schemas.openxmlformats.org/officeDocument/2006/relationships/ctrlProp" Target="../ctrlProps/ctrlProp230.xml"/></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81.xml"/><Relationship Id="rId117" Type="http://schemas.openxmlformats.org/officeDocument/2006/relationships/ctrlProp" Target="../ctrlProps/ctrlProp293.xml"/><Relationship Id="rId21" Type="http://schemas.openxmlformats.org/officeDocument/2006/relationships/control" Target="../activeX/activeX77.xml"/><Relationship Id="rId42" Type="http://schemas.openxmlformats.org/officeDocument/2006/relationships/control" Target="../activeX/activeX96.xml"/><Relationship Id="rId47" Type="http://schemas.openxmlformats.org/officeDocument/2006/relationships/control" Target="../activeX/activeX101.xml"/><Relationship Id="rId63" Type="http://schemas.openxmlformats.org/officeDocument/2006/relationships/control" Target="../activeX/activeX114.xml"/><Relationship Id="rId68" Type="http://schemas.openxmlformats.org/officeDocument/2006/relationships/ctrlProp" Target="../ctrlProps/ctrlProp244.xml"/><Relationship Id="rId84" Type="http://schemas.openxmlformats.org/officeDocument/2006/relationships/ctrlProp" Target="../ctrlProps/ctrlProp260.xml"/><Relationship Id="rId89" Type="http://schemas.openxmlformats.org/officeDocument/2006/relationships/ctrlProp" Target="../ctrlProps/ctrlProp265.xml"/><Relationship Id="rId112" Type="http://schemas.openxmlformats.org/officeDocument/2006/relationships/ctrlProp" Target="../ctrlProps/ctrlProp288.xml"/><Relationship Id="rId133" Type="http://schemas.openxmlformats.org/officeDocument/2006/relationships/ctrlProp" Target="../ctrlProps/ctrlProp309.xml"/><Relationship Id="rId138" Type="http://schemas.openxmlformats.org/officeDocument/2006/relationships/ctrlProp" Target="../ctrlProps/ctrlProp314.xml"/><Relationship Id="rId154" Type="http://schemas.openxmlformats.org/officeDocument/2006/relationships/ctrlProp" Target="../ctrlProps/ctrlProp330.xml"/><Relationship Id="rId159" Type="http://schemas.openxmlformats.org/officeDocument/2006/relationships/ctrlProp" Target="../ctrlProps/ctrlProp335.xml"/><Relationship Id="rId175" Type="http://schemas.openxmlformats.org/officeDocument/2006/relationships/ctrlProp" Target="../ctrlProps/ctrlProp351.xml"/><Relationship Id="rId170" Type="http://schemas.openxmlformats.org/officeDocument/2006/relationships/ctrlProp" Target="../ctrlProps/ctrlProp346.xml"/><Relationship Id="rId16" Type="http://schemas.openxmlformats.org/officeDocument/2006/relationships/control" Target="../activeX/activeX72.xml"/><Relationship Id="rId107" Type="http://schemas.openxmlformats.org/officeDocument/2006/relationships/ctrlProp" Target="../ctrlProps/ctrlProp283.xml"/><Relationship Id="rId11" Type="http://schemas.openxmlformats.org/officeDocument/2006/relationships/control" Target="../activeX/activeX67.xml"/><Relationship Id="rId32" Type="http://schemas.openxmlformats.org/officeDocument/2006/relationships/control" Target="../activeX/activeX87.xml"/><Relationship Id="rId37" Type="http://schemas.openxmlformats.org/officeDocument/2006/relationships/control" Target="../activeX/activeX92.xml"/><Relationship Id="rId53" Type="http://schemas.openxmlformats.org/officeDocument/2006/relationships/image" Target="../media/image1.emf"/><Relationship Id="rId58" Type="http://schemas.openxmlformats.org/officeDocument/2006/relationships/control" Target="../activeX/activeX111.xml"/><Relationship Id="rId74" Type="http://schemas.openxmlformats.org/officeDocument/2006/relationships/ctrlProp" Target="../ctrlProps/ctrlProp250.xml"/><Relationship Id="rId79" Type="http://schemas.openxmlformats.org/officeDocument/2006/relationships/ctrlProp" Target="../ctrlProps/ctrlProp255.xml"/><Relationship Id="rId102" Type="http://schemas.openxmlformats.org/officeDocument/2006/relationships/ctrlProp" Target="../ctrlProps/ctrlProp278.xml"/><Relationship Id="rId123" Type="http://schemas.openxmlformats.org/officeDocument/2006/relationships/ctrlProp" Target="../ctrlProps/ctrlProp299.xml"/><Relationship Id="rId128" Type="http://schemas.openxmlformats.org/officeDocument/2006/relationships/ctrlProp" Target="../ctrlProps/ctrlProp304.xml"/><Relationship Id="rId144" Type="http://schemas.openxmlformats.org/officeDocument/2006/relationships/ctrlProp" Target="../ctrlProps/ctrlProp320.xml"/><Relationship Id="rId149" Type="http://schemas.openxmlformats.org/officeDocument/2006/relationships/ctrlProp" Target="../ctrlProps/ctrlProp325.xml"/><Relationship Id="rId5" Type="http://schemas.openxmlformats.org/officeDocument/2006/relationships/image" Target="../media/image4.emf"/><Relationship Id="rId90" Type="http://schemas.openxmlformats.org/officeDocument/2006/relationships/ctrlProp" Target="../ctrlProps/ctrlProp266.xml"/><Relationship Id="rId95" Type="http://schemas.openxmlformats.org/officeDocument/2006/relationships/ctrlProp" Target="../ctrlProps/ctrlProp271.xml"/><Relationship Id="rId160" Type="http://schemas.openxmlformats.org/officeDocument/2006/relationships/ctrlProp" Target="../ctrlProps/ctrlProp336.xml"/><Relationship Id="rId165" Type="http://schemas.openxmlformats.org/officeDocument/2006/relationships/ctrlProp" Target="../ctrlProps/ctrlProp341.xml"/><Relationship Id="rId181" Type="http://schemas.openxmlformats.org/officeDocument/2006/relationships/ctrlProp" Target="../ctrlProps/ctrlProp357.xml"/><Relationship Id="rId22" Type="http://schemas.openxmlformats.org/officeDocument/2006/relationships/control" Target="../activeX/activeX78.xml"/><Relationship Id="rId27" Type="http://schemas.openxmlformats.org/officeDocument/2006/relationships/control" Target="../activeX/activeX82.xml"/><Relationship Id="rId43" Type="http://schemas.openxmlformats.org/officeDocument/2006/relationships/control" Target="../activeX/activeX97.xml"/><Relationship Id="rId48" Type="http://schemas.openxmlformats.org/officeDocument/2006/relationships/control" Target="../activeX/activeX102.xml"/><Relationship Id="rId64" Type="http://schemas.openxmlformats.org/officeDocument/2006/relationships/image" Target="../media/image2.emf"/><Relationship Id="rId69" Type="http://schemas.openxmlformats.org/officeDocument/2006/relationships/ctrlProp" Target="../ctrlProps/ctrlProp245.xml"/><Relationship Id="rId113" Type="http://schemas.openxmlformats.org/officeDocument/2006/relationships/ctrlProp" Target="../ctrlProps/ctrlProp289.xml"/><Relationship Id="rId118" Type="http://schemas.openxmlformats.org/officeDocument/2006/relationships/ctrlProp" Target="../ctrlProps/ctrlProp294.xml"/><Relationship Id="rId134" Type="http://schemas.openxmlformats.org/officeDocument/2006/relationships/ctrlProp" Target="../ctrlProps/ctrlProp310.xml"/><Relationship Id="rId139" Type="http://schemas.openxmlformats.org/officeDocument/2006/relationships/ctrlProp" Target="../ctrlProps/ctrlProp315.xml"/><Relationship Id="rId80" Type="http://schemas.openxmlformats.org/officeDocument/2006/relationships/ctrlProp" Target="../ctrlProps/ctrlProp256.xml"/><Relationship Id="rId85" Type="http://schemas.openxmlformats.org/officeDocument/2006/relationships/ctrlProp" Target="../ctrlProps/ctrlProp261.xml"/><Relationship Id="rId150" Type="http://schemas.openxmlformats.org/officeDocument/2006/relationships/ctrlProp" Target="../ctrlProps/ctrlProp326.xml"/><Relationship Id="rId155" Type="http://schemas.openxmlformats.org/officeDocument/2006/relationships/ctrlProp" Target="../ctrlProps/ctrlProp331.xml"/><Relationship Id="rId171" Type="http://schemas.openxmlformats.org/officeDocument/2006/relationships/ctrlProp" Target="../ctrlProps/ctrlProp347.xml"/><Relationship Id="rId176" Type="http://schemas.openxmlformats.org/officeDocument/2006/relationships/ctrlProp" Target="../ctrlProps/ctrlProp352.xml"/><Relationship Id="rId12" Type="http://schemas.openxmlformats.org/officeDocument/2006/relationships/control" Target="../activeX/activeX68.xml"/><Relationship Id="rId17" Type="http://schemas.openxmlformats.org/officeDocument/2006/relationships/control" Target="../activeX/activeX73.xml"/><Relationship Id="rId33" Type="http://schemas.openxmlformats.org/officeDocument/2006/relationships/control" Target="../activeX/activeX88.xml"/><Relationship Id="rId38" Type="http://schemas.openxmlformats.org/officeDocument/2006/relationships/control" Target="../activeX/activeX93.xml"/><Relationship Id="rId59" Type="http://schemas.openxmlformats.org/officeDocument/2006/relationships/control" Target="../activeX/activeX112.xml"/><Relationship Id="rId103" Type="http://schemas.openxmlformats.org/officeDocument/2006/relationships/ctrlProp" Target="../ctrlProps/ctrlProp279.xml"/><Relationship Id="rId108" Type="http://schemas.openxmlformats.org/officeDocument/2006/relationships/ctrlProp" Target="../ctrlProps/ctrlProp284.xml"/><Relationship Id="rId124" Type="http://schemas.openxmlformats.org/officeDocument/2006/relationships/ctrlProp" Target="../ctrlProps/ctrlProp300.xml"/><Relationship Id="rId129" Type="http://schemas.openxmlformats.org/officeDocument/2006/relationships/ctrlProp" Target="../ctrlProps/ctrlProp305.xml"/><Relationship Id="rId54" Type="http://schemas.openxmlformats.org/officeDocument/2006/relationships/control" Target="../activeX/activeX107.xml"/><Relationship Id="rId70" Type="http://schemas.openxmlformats.org/officeDocument/2006/relationships/ctrlProp" Target="../ctrlProps/ctrlProp246.xml"/><Relationship Id="rId75" Type="http://schemas.openxmlformats.org/officeDocument/2006/relationships/ctrlProp" Target="../ctrlProps/ctrlProp251.xml"/><Relationship Id="rId91" Type="http://schemas.openxmlformats.org/officeDocument/2006/relationships/ctrlProp" Target="../ctrlProps/ctrlProp267.xml"/><Relationship Id="rId96" Type="http://schemas.openxmlformats.org/officeDocument/2006/relationships/ctrlProp" Target="../ctrlProps/ctrlProp272.xml"/><Relationship Id="rId140" Type="http://schemas.openxmlformats.org/officeDocument/2006/relationships/ctrlProp" Target="../ctrlProps/ctrlProp316.xml"/><Relationship Id="rId145" Type="http://schemas.openxmlformats.org/officeDocument/2006/relationships/ctrlProp" Target="../ctrlProps/ctrlProp321.xml"/><Relationship Id="rId161" Type="http://schemas.openxmlformats.org/officeDocument/2006/relationships/ctrlProp" Target="../ctrlProps/ctrlProp337.xml"/><Relationship Id="rId166" Type="http://schemas.openxmlformats.org/officeDocument/2006/relationships/ctrlProp" Target="../ctrlProps/ctrlProp342.xml"/><Relationship Id="rId182" Type="http://schemas.openxmlformats.org/officeDocument/2006/relationships/ctrlProp" Target="../ctrlProps/ctrlProp358.xml"/><Relationship Id="rId1" Type="http://schemas.openxmlformats.org/officeDocument/2006/relationships/printerSettings" Target="../printerSettings/printerSettings2.bin"/><Relationship Id="rId6" Type="http://schemas.openxmlformats.org/officeDocument/2006/relationships/control" Target="../activeX/activeX63.xml"/><Relationship Id="rId23" Type="http://schemas.openxmlformats.org/officeDocument/2006/relationships/control" Target="../activeX/activeX79.xml"/><Relationship Id="rId28" Type="http://schemas.openxmlformats.org/officeDocument/2006/relationships/control" Target="../activeX/activeX83.xml"/><Relationship Id="rId49" Type="http://schemas.openxmlformats.org/officeDocument/2006/relationships/control" Target="../activeX/activeX103.xml"/><Relationship Id="rId114" Type="http://schemas.openxmlformats.org/officeDocument/2006/relationships/ctrlProp" Target="../ctrlProps/ctrlProp290.xml"/><Relationship Id="rId119" Type="http://schemas.openxmlformats.org/officeDocument/2006/relationships/ctrlProp" Target="../ctrlProps/ctrlProp295.xml"/><Relationship Id="rId44" Type="http://schemas.openxmlformats.org/officeDocument/2006/relationships/control" Target="../activeX/activeX98.xml"/><Relationship Id="rId60" Type="http://schemas.openxmlformats.org/officeDocument/2006/relationships/image" Target="../media/image7.emf"/><Relationship Id="rId65" Type="http://schemas.openxmlformats.org/officeDocument/2006/relationships/control" Target="../activeX/activeX115.xml"/><Relationship Id="rId81" Type="http://schemas.openxmlformats.org/officeDocument/2006/relationships/ctrlProp" Target="../ctrlProps/ctrlProp257.xml"/><Relationship Id="rId86" Type="http://schemas.openxmlformats.org/officeDocument/2006/relationships/ctrlProp" Target="../ctrlProps/ctrlProp262.xml"/><Relationship Id="rId130" Type="http://schemas.openxmlformats.org/officeDocument/2006/relationships/ctrlProp" Target="../ctrlProps/ctrlProp306.xml"/><Relationship Id="rId135" Type="http://schemas.openxmlformats.org/officeDocument/2006/relationships/ctrlProp" Target="../ctrlProps/ctrlProp311.xml"/><Relationship Id="rId151" Type="http://schemas.openxmlformats.org/officeDocument/2006/relationships/ctrlProp" Target="../ctrlProps/ctrlProp327.xml"/><Relationship Id="rId156" Type="http://schemas.openxmlformats.org/officeDocument/2006/relationships/ctrlProp" Target="../ctrlProps/ctrlProp332.xml"/><Relationship Id="rId177" Type="http://schemas.openxmlformats.org/officeDocument/2006/relationships/ctrlProp" Target="../ctrlProps/ctrlProp353.xml"/><Relationship Id="rId4" Type="http://schemas.openxmlformats.org/officeDocument/2006/relationships/control" Target="../activeX/activeX62.xml"/><Relationship Id="rId9" Type="http://schemas.openxmlformats.org/officeDocument/2006/relationships/control" Target="../activeX/activeX66.xml"/><Relationship Id="rId172" Type="http://schemas.openxmlformats.org/officeDocument/2006/relationships/ctrlProp" Target="../ctrlProps/ctrlProp348.xml"/><Relationship Id="rId180" Type="http://schemas.openxmlformats.org/officeDocument/2006/relationships/ctrlProp" Target="../ctrlProps/ctrlProp356.xml"/><Relationship Id="rId13" Type="http://schemas.openxmlformats.org/officeDocument/2006/relationships/control" Target="../activeX/activeX69.xml"/><Relationship Id="rId18" Type="http://schemas.openxmlformats.org/officeDocument/2006/relationships/control" Target="../activeX/activeX74.xml"/><Relationship Id="rId39" Type="http://schemas.openxmlformats.org/officeDocument/2006/relationships/image" Target="../media/image6.emf"/><Relationship Id="rId109" Type="http://schemas.openxmlformats.org/officeDocument/2006/relationships/ctrlProp" Target="../ctrlProps/ctrlProp285.xml"/><Relationship Id="rId34" Type="http://schemas.openxmlformats.org/officeDocument/2006/relationships/control" Target="../activeX/activeX89.xml"/><Relationship Id="rId50" Type="http://schemas.openxmlformats.org/officeDocument/2006/relationships/control" Target="../activeX/activeX104.xml"/><Relationship Id="rId55" Type="http://schemas.openxmlformats.org/officeDocument/2006/relationships/control" Target="../activeX/activeX108.xml"/><Relationship Id="rId76" Type="http://schemas.openxmlformats.org/officeDocument/2006/relationships/ctrlProp" Target="../ctrlProps/ctrlProp252.xml"/><Relationship Id="rId97" Type="http://schemas.openxmlformats.org/officeDocument/2006/relationships/ctrlProp" Target="../ctrlProps/ctrlProp273.xml"/><Relationship Id="rId104" Type="http://schemas.openxmlformats.org/officeDocument/2006/relationships/ctrlProp" Target="../ctrlProps/ctrlProp280.xml"/><Relationship Id="rId120" Type="http://schemas.openxmlformats.org/officeDocument/2006/relationships/ctrlProp" Target="../ctrlProps/ctrlProp296.xml"/><Relationship Id="rId125" Type="http://schemas.openxmlformats.org/officeDocument/2006/relationships/ctrlProp" Target="../ctrlProps/ctrlProp301.xml"/><Relationship Id="rId141" Type="http://schemas.openxmlformats.org/officeDocument/2006/relationships/ctrlProp" Target="../ctrlProps/ctrlProp317.xml"/><Relationship Id="rId146" Type="http://schemas.openxmlformats.org/officeDocument/2006/relationships/ctrlProp" Target="../ctrlProps/ctrlProp322.xml"/><Relationship Id="rId167" Type="http://schemas.openxmlformats.org/officeDocument/2006/relationships/ctrlProp" Target="../ctrlProps/ctrlProp343.xml"/><Relationship Id="rId7" Type="http://schemas.openxmlformats.org/officeDocument/2006/relationships/control" Target="../activeX/activeX64.xml"/><Relationship Id="rId71" Type="http://schemas.openxmlformats.org/officeDocument/2006/relationships/ctrlProp" Target="../ctrlProps/ctrlProp247.xml"/><Relationship Id="rId92" Type="http://schemas.openxmlformats.org/officeDocument/2006/relationships/ctrlProp" Target="../ctrlProps/ctrlProp268.xml"/><Relationship Id="rId162" Type="http://schemas.openxmlformats.org/officeDocument/2006/relationships/ctrlProp" Target="../ctrlProps/ctrlProp338.xml"/><Relationship Id="rId183" Type="http://schemas.openxmlformats.org/officeDocument/2006/relationships/ctrlProp" Target="../ctrlProps/ctrlProp359.xml"/><Relationship Id="rId2" Type="http://schemas.openxmlformats.org/officeDocument/2006/relationships/drawing" Target="../drawings/drawing2.xml"/><Relationship Id="rId29" Type="http://schemas.openxmlformats.org/officeDocument/2006/relationships/control" Target="../activeX/activeX84.xml"/><Relationship Id="rId24" Type="http://schemas.openxmlformats.org/officeDocument/2006/relationships/image" Target="../media/image5.emf"/><Relationship Id="rId40" Type="http://schemas.openxmlformats.org/officeDocument/2006/relationships/control" Target="../activeX/activeX94.xml"/><Relationship Id="rId45" Type="http://schemas.openxmlformats.org/officeDocument/2006/relationships/control" Target="../activeX/activeX99.xml"/><Relationship Id="rId66" Type="http://schemas.openxmlformats.org/officeDocument/2006/relationships/control" Target="../activeX/activeX116.xml"/><Relationship Id="rId87" Type="http://schemas.openxmlformats.org/officeDocument/2006/relationships/ctrlProp" Target="../ctrlProps/ctrlProp263.xml"/><Relationship Id="rId110" Type="http://schemas.openxmlformats.org/officeDocument/2006/relationships/ctrlProp" Target="../ctrlProps/ctrlProp286.xml"/><Relationship Id="rId115" Type="http://schemas.openxmlformats.org/officeDocument/2006/relationships/ctrlProp" Target="../ctrlProps/ctrlProp291.xml"/><Relationship Id="rId131" Type="http://schemas.openxmlformats.org/officeDocument/2006/relationships/ctrlProp" Target="../ctrlProps/ctrlProp307.xml"/><Relationship Id="rId136" Type="http://schemas.openxmlformats.org/officeDocument/2006/relationships/ctrlProp" Target="../ctrlProps/ctrlProp312.xml"/><Relationship Id="rId157" Type="http://schemas.openxmlformats.org/officeDocument/2006/relationships/ctrlProp" Target="../ctrlProps/ctrlProp333.xml"/><Relationship Id="rId178" Type="http://schemas.openxmlformats.org/officeDocument/2006/relationships/ctrlProp" Target="../ctrlProps/ctrlProp354.xml"/><Relationship Id="rId61" Type="http://schemas.openxmlformats.org/officeDocument/2006/relationships/control" Target="../activeX/activeX113.xml"/><Relationship Id="rId82" Type="http://schemas.openxmlformats.org/officeDocument/2006/relationships/ctrlProp" Target="../ctrlProps/ctrlProp258.xml"/><Relationship Id="rId152" Type="http://schemas.openxmlformats.org/officeDocument/2006/relationships/ctrlProp" Target="../ctrlProps/ctrlProp328.xml"/><Relationship Id="rId173" Type="http://schemas.openxmlformats.org/officeDocument/2006/relationships/ctrlProp" Target="../ctrlProps/ctrlProp349.xml"/><Relationship Id="rId19" Type="http://schemas.openxmlformats.org/officeDocument/2006/relationships/control" Target="../activeX/activeX75.xml"/><Relationship Id="rId14" Type="http://schemas.openxmlformats.org/officeDocument/2006/relationships/control" Target="../activeX/activeX70.xml"/><Relationship Id="rId30" Type="http://schemas.openxmlformats.org/officeDocument/2006/relationships/control" Target="../activeX/activeX85.xml"/><Relationship Id="rId35" Type="http://schemas.openxmlformats.org/officeDocument/2006/relationships/control" Target="../activeX/activeX90.xml"/><Relationship Id="rId56" Type="http://schemas.openxmlformats.org/officeDocument/2006/relationships/control" Target="../activeX/activeX109.xml"/><Relationship Id="rId77" Type="http://schemas.openxmlformats.org/officeDocument/2006/relationships/ctrlProp" Target="../ctrlProps/ctrlProp253.xml"/><Relationship Id="rId100" Type="http://schemas.openxmlformats.org/officeDocument/2006/relationships/ctrlProp" Target="../ctrlProps/ctrlProp276.xml"/><Relationship Id="rId105" Type="http://schemas.openxmlformats.org/officeDocument/2006/relationships/ctrlProp" Target="../ctrlProps/ctrlProp281.xml"/><Relationship Id="rId126" Type="http://schemas.openxmlformats.org/officeDocument/2006/relationships/ctrlProp" Target="../ctrlProps/ctrlProp302.xml"/><Relationship Id="rId147" Type="http://schemas.openxmlformats.org/officeDocument/2006/relationships/ctrlProp" Target="../ctrlProps/ctrlProp323.xml"/><Relationship Id="rId168" Type="http://schemas.openxmlformats.org/officeDocument/2006/relationships/ctrlProp" Target="../ctrlProps/ctrlProp344.xml"/><Relationship Id="rId8" Type="http://schemas.openxmlformats.org/officeDocument/2006/relationships/control" Target="../activeX/activeX65.xml"/><Relationship Id="rId51" Type="http://schemas.openxmlformats.org/officeDocument/2006/relationships/control" Target="../activeX/activeX105.xml"/><Relationship Id="rId72" Type="http://schemas.openxmlformats.org/officeDocument/2006/relationships/ctrlProp" Target="../ctrlProps/ctrlProp248.xml"/><Relationship Id="rId93" Type="http://schemas.openxmlformats.org/officeDocument/2006/relationships/ctrlProp" Target="../ctrlProps/ctrlProp269.xml"/><Relationship Id="rId98" Type="http://schemas.openxmlformats.org/officeDocument/2006/relationships/ctrlProp" Target="../ctrlProps/ctrlProp274.xml"/><Relationship Id="rId121" Type="http://schemas.openxmlformats.org/officeDocument/2006/relationships/ctrlProp" Target="../ctrlProps/ctrlProp297.xml"/><Relationship Id="rId142" Type="http://schemas.openxmlformats.org/officeDocument/2006/relationships/ctrlProp" Target="../ctrlProps/ctrlProp318.xml"/><Relationship Id="rId163" Type="http://schemas.openxmlformats.org/officeDocument/2006/relationships/ctrlProp" Target="../ctrlProps/ctrlProp339.xml"/><Relationship Id="rId184" Type="http://schemas.openxmlformats.org/officeDocument/2006/relationships/ctrlProp" Target="../ctrlProps/ctrlProp360.xml"/><Relationship Id="rId3" Type="http://schemas.openxmlformats.org/officeDocument/2006/relationships/vmlDrawing" Target="../drawings/vmlDrawing2.vml"/><Relationship Id="rId25" Type="http://schemas.openxmlformats.org/officeDocument/2006/relationships/control" Target="../activeX/activeX80.xml"/><Relationship Id="rId46" Type="http://schemas.openxmlformats.org/officeDocument/2006/relationships/control" Target="../activeX/activeX100.xml"/><Relationship Id="rId67" Type="http://schemas.openxmlformats.org/officeDocument/2006/relationships/ctrlProp" Target="../ctrlProps/ctrlProp243.xml"/><Relationship Id="rId116" Type="http://schemas.openxmlformats.org/officeDocument/2006/relationships/ctrlProp" Target="../ctrlProps/ctrlProp292.xml"/><Relationship Id="rId137" Type="http://schemas.openxmlformats.org/officeDocument/2006/relationships/ctrlProp" Target="../ctrlProps/ctrlProp313.xml"/><Relationship Id="rId158" Type="http://schemas.openxmlformats.org/officeDocument/2006/relationships/ctrlProp" Target="../ctrlProps/ctrlProp334.xml"/><Relationship Id="rId20" Type="http://schemas.openxmlformats.org/officeDocument/2006/relationships/control" Target="../activeX/activeX76.xml"/><Relationship Id="rId41" Type="http://schemas.openxmlformats.org/officeDocument/2006/relationships/control" Target="../activeX/activeX95.xml"/><Relationship Id="rId62" Type="http://schemas.openxmlformats.org/officeDocument/2006/relationships/image" Target="../media/image8.emf"/><Relationship Id="rId83" Type="http://schemas.openxmlformats.org/officeDocument/2006/relationships/ctrlProp" Target="../ctrlProps/ctrlProp259.xml"/><Relationship Id="rId88" Type="http://schemas.openxmlformats.org/officeDocument/2006/relationships/ctrlProp" Target="../ctrlProps/ctrlProp264.xml"/><Relationship Id="rId111" Type="http://schemas.openxmlformats.org/officeDocument/2006/relationships/ctrlProp" Target="../ctrlProps/ctrlProp287.xml"/><Relationship Id="rId132" Type="http://schemas.openxmlformats.org/officeDocument/2006/relationships/ctrlProp" Target="../ctrlProps/ctrlProp308.xml"/><Relationship Id="rId153" Type="http://schemas.openxmlformats.org/officeDocument/2006/relationships/ctrlProp" Target="../ctrlProps/ctrlProp329.xml"/><Relationship Id="rId174" Type="http://schemas.openxmlformats.org/officeDocument/2006/relationships/ctrlProp" Target="../ctrlProps/ctrlProp350.xml"/><Relationship Id="rId179" Type="http://schemas.openxmlformats.org/officeDocument/2006/relationships/ctrlProp" Target="../ctrlProps/ctrlProp355.xml"/><Relationship Id="rId15" Type="http://schemas.openxmlformats.org/officeDocument/2006/relationships/control" Target="../activeX/activeX71.xml"/><Relationship Id="rId36" Type="http://schemas.openxmlformats.org/officeDocument/2006/relationships/control" Target="../activeX/activeX91.xml"/><Relationship Id="rId57" Type="http://schemas.openxmlformats.org/officeDocument/2006/relationships/control" Target="../activeX/activeX110.xml"/><Relationship Id="rId106" Type="http://schemas.openxmlformats.org/officeDocument/2006/relationships/ctrlProp" Target="../ctrlProps/ctrlProp282.xml"/><Relationship Id="rId127" Type="http://schemas.openxmlformats.org/officeDocument/2006/relationships/ctrlProp" Target="../ctrlProps/ctrlProp303.xml"/><Relationship Id="rId10" Type="http://schemas.openxmlformats.org/officeDocument/2006/relationships/image" Target="../media/image3.emf"/><Relationship Id="rId31" Type="http://schemas.openxmlformats.org/officeDocument/2006/relationships/control" Target="../activeX/activeX86.xml"/><Relationship Id="rId52" Type="http://schemas.openxmlformats.org/officeDocument/2006/relationships/control" Target="../activeX/activeX106.xml"/><Relationship Id="rId73" Type="http://schemas.openxmlformats.org/officeDocument/2006/relationships/ctrlProp" Target="../ctrlProps/ctrlProp249.xml"/><Relationship Id="rId78" Type="http://schemas.openxmlformats.org/officeDocument/2006/relationships/ctrlProp" Target="../ctrlProps/ctrlProp254.xml"/><Relationship Id="rId94" Type="http://schemas.openxmlformats.org/officeDocument/2006/relationships/ctrlProp" Target="../ctrlProps/ctrlProp270.xml"/><Relationship Id="rId99" Type="http://schemas.openxmlformats.org/officeDocument/2006/relationships/ctrlProp" Target="../ctrlProps/ctrlProp275.xml"/><Relationship Id="rId101" Type="http://schemas.openxmlformats.org/officeDocument/2006/relationships/ctrlProp" Target="../ctrlProps/ctrlProp277.xml"/><Relationship Id="rId122" Type="http://schemas.openxmlformats.org/officeDocument/2006/relationships/ctrlProp" Target="../ctrlProps/ctrlProp298.xml"/><Relationship Id="rId143" Type="http://schemas.openxmlformats.org/officeDocument/2006/relationships/ctrlProp" Target="../ctrlProps/ctrlProp319.xml"/><Relationship Id="rId148" Type="http://schemas.openxmlformats.org/officeDocument/2006/relationships/ctrlProp" Target="../ctrlProps/ctrlProp324.xml"/><Relationship Id="rId164" Type="http://schemas.openxmlformats.org/officeDocument/2006/relationships/ctrlProp" Target="../ctrlProps/ctrlProp340.xml"/><Relationship Id="rId169" Type="http://schemas.openxmlformats.org/officeDocument/2006/relationships/ctrlProp" Target="../ctrlProps/ctrlProp34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5.xml"/><Relationship Id="rId3" Type="http://schemas.openxmlformats.org/officeDocument/2006/relationships/vmlDrawing" Target="../drawings/vmlDrawing3.vml"/><Relationship Id="rId7" Type="http://schemas.openxmlformats.org/officeDocument/2006/relationships/ctrlProp" Target="../ctrlProps/ctrlProp36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63.xml"/><Relationship Id="rId11" Type="http://schemas.openxmlformats.org/officeDocument/2006/relationships/ctrlProp" Target="../ctrlProps/ctrlProp368.xml"/><Relationship Id="rId5" Type="http://schemas.openxmlformats.org/officeDocument/2006/relationships/ctrlProp" Target="../ctrlProps/ctrlProp362.xml"/><Relationship Id="rId10" Type="http://schemas.openxmlformats.org/officeDocument/2006/relationships/ctrlProp" Target="../ctrlProps/ctrlProp367.xml"/><Relationship Id="rId4" Type="http://schemas.openxmlformats.org/officeDocument/2006/relationships/ctrlProp" Target="../ctrlProps/ctrlProp361.xml"/><Relationship Id="rId9" Type="http://schemas.openxmlformats.org/officeDocument/2006/relationships/ctrlProp" Target="../ctrlProps/ctrlProp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AI373"/>
  <sheetViews>
    <sheetView showGridLines="0" tabSelected="1" topLeftCell="B2" zoomScale="70" zoomScaleNormal="70" zoomScaleSheetLayoutView="85" workbookViewId="0">
      <pane ySplit="9" topLeftCell="A37" activePane="bottomLeft" state="frozen"/>
      <selection activeCell="B2" sqref="B2"/>
      <selection pane="bottomLeft" activeCell="D3" sqref="D3"/>
    </sheetView>
  </sheetViews>
  <sheetFormatPr defaultColWidth="8.88671875" defaultRowHeight="13.2" outlineLevelRow="1" outlineLevelCol="1"/>
  <cols>
    <col min="1" max="1" width="8.88671875" hidden="1" customWidth="1"/>
    <col min="2" max="2" width="14.33203125" customWidth="1"/>
    <col min="3" max="3" width="5.33203125" customWidth="1"/>
    <col min="4" max="4" width="27.109375" customWidth="1" outlineLevel="1"/>
    <col min="5" max="5" width="20.109375" customWidth="1"/>
    <col min="6" max="6" width="10.6640625" customWidth="1"/>
    <col min="7" max="8" width="7.109375" customWidth="1"/>
    <col min="9" max="9" width="6.44140625" customWidth="1"/>
    <col min="10" max="10" width="103.109375" customWidth="1"/>
    <col min="11" max="11" width="57.88671875" hidden="1" customWidth="1"/>
    <col min="12" max="12" width="5.109375" hidden="1" customWidth="1"/>
    <col min="13" max="13" width="9.6640625" hidden="1" customWidth="1"/>
    <col min="14" max="14" width="17.88671875" hidden="1" customWidth="1"/>
    <col min="15" max="15" width="19.109375" hidden="1" customWidth="1"/>
    <col min="16" max="16" width="19.88671875" hidden="1" customWidth="1"/>
    <col min="17" max="17" width="15.88671875" hidden="1" customWidth="1"/>
    <col min="18" max="18" width="17.109375" hidden="1" customWidth="1"/>
    <col min="19" max="19" width="18.33203125" hidden="1" customWidth="1"/>
    <col min="20" max="20" width="15.44140625" customWidth="1"/>
  </cols>
  <sheetData>
    <row r="1" spans="1:35" s="57" customFormat="1" ht="12.6" hidden="1">
      <c r="A1" s="53">
        <f>ROW()</f>
        <v>1</v>
      </c>
      <c r="B1" s="53">
        <f>COLUMN()</f>
        <v>2</v>
      </c>
      <c r="C1" s="53">
        <f>COLUMN()</f>
        <v>3</v>
      </c>
      <c r="D1" s="53">
        <f>COLUMN()</f>
        <v>4</v>
      </c>
      <c r="E1" s="53">
        <f>COLUMN()</f>
        <v>5</v>
      </c>
      <c r="F1" s="54">
        <f>COLUMN()</f>
        <v>6</v>
      </c>
      <c r="G1" s="54">
        <f>COLUMN()</f>
        <v>7</v>
      </c>
      <c r="H1" s="54"/>
      <c r="I1" s="53">
        <f>COLUMN()</f>
        <v>9</v>
      </c>
      <c r="J1" s="55">
        <f>COLUMN()</f>
        <v>10</v>
      </c>
      <c r="K1" s="55">
        <f>COLUMN()</f>
        <v>11</v>
      </c>
      <c r="L1" s="55">
        <f>COLUMN()</f>
        <v>12</v>
      </c>
      <c r="M1" s="55">
        <f>COLUMN()</f>
        <v>13</v>
      </c>
      <c r="N1" s="55">
        <f>COLUMN()</f>
        <v>14</v>
      </c>
      <c r="O1" s="55">
        <f>COLUMN()</f>
        <v>15</v>
      </c>
      <c r="P1" s="55"/>
      <c r="Q1" s="55"/>
      <c r="R1" s="55">
        <f>COLUMN()</f>
        <v>18</v>
      </c>
      <c r="S1" s="55"/>
      <c r="T1" s="53">
        <f>COLUMN()</f>
        <v>20</v>
      </c>
      <c r="U1" s="53">
        <f>COLUMN()</f>
        <v>21</v>
      </c>
      <c r="V1" s="53">
        <f>COLUMN()</f>
        <v>22</v>
      </c>
      <c r="W1" s="53">
        <f>COLUMN()</f>
        <v>23</v>
      </c>
      <c r="X1" s="56">
        <f>COLUMN()</f>
        <v>24</v>
      </c>
      <c r="Y1" s="53">
        <f>COLUMN()</f>
        <v>25</v>
      </c>
      <c r="Z1" s="53">
        <f>COLUMN()</f>
        <v>26</v>
      </c>
      <c r="AA1" s="53">
        <f>COLUMN()</f>
        <v>27</v>
      </c>
      <c r="AB1" s="53">
        <f>COLUMN()</f>
        <v>28</v>
      </c>
      <c r="AC1" s="53"/>
      <c r="AD1" s="53">
        <f>COLUMN()</f>
        <v>30</v>
      </c>
      <c r="AE1" s="53">
        <f>COLUMN()</f>
        <v>31</v>
      </c>
      <c r="AF1" s="53">
        <f>COLUMN()</f>
        <v>32</v>
      </c>
      <c r="AG1" s="53">
        <f>COLUMN()</f>
        <v>33</v>
      </c>
      <c r="AH1" s="53">
        <f>COLUMN()</f>
        <v>34</v>
      </c>
      <c r="AI1" s="53">
        <f>COLUMN()</f>
        <v>35</v>
      </c>
    </row>
    <row r="2" spans="1:35" s="57" customFormat="1" ht="25.2">
      <c r="A2" s="57">
        <f>ROW()</f>
        <v>2</v>
      </c>
      <c r="B2" s="277" t="s">
        <v>748</v>
      </c>
      <c r="C2" s="278"/>
      <c r="D2" s="279"/>
      <c r="E2" s="278"/>
      <c r="F2" s="280"/>
      <c r="G2" s="280"/>
      <c r="H2" s="280"/>
      <c r="I2" s="281"/>
      <c r="J2" s="282"/>
      <c r="K2" s="55"/>
      <c r="L2" s="55"/>
      <c r="M2" s="55"/>
      <c r="N2" s="55"/>
      <c r="O2" s="55"/>
      <c r="P2" s="55"/>
      <c r="Q2" s="55"/>
      <c r="R2" s="55"/>
      <c r="S2" s="55"/>
      <c r="U2" s="62"/>
      <c r="V2" s="62"/>
      <c r="W2" s="60"/>
      <c r="X2" s="61"/>
    </row>
    <row r="3" spans="1:35" s="57" customFormat="1" ht="7.5" customHeight="1">
      <c r="A3" s="57">
        <f>ROW()</f>
        <v>3</v>
      </c>
      <c r="B3" s="283"/>
      <c r="C3" s="278"/>
      <c r="D3" s="279"/>
      <c r="E3" s="278"/>
      <c r="F3" s="280"/>
      <c r="G3" s="280"/>
      <c r="H3" s="280"/>
      <c r="I3" s="283"/>
      <c r="J3" s="284"/>
      <c r="K3" s="32"/>
      <c r="L3" s="32"/>
      <c r="M3" s="32"/>
      <c r="N3" s="32"/>
      <c r="O3" s="32"/>
      <c r="P3" s="32"/>
      <c r="Q3" s="32"/>
      <c r="R3" s="32"/>
      <c r="S3" s="32"/>
      <c r="U3" s="61"/>
      <c r="V3" s="61"/>
      <c r="X3" s="61"/>
    </row>
    <row r="4" spans="1:35" s="63" customFormat="1" ht="16.2">
      <c r="A4" s="57">
        <f>ROW()</f>
        <v>4</v>
      </c>
      <c r="B4" s="285" t="s">
        <v>775</v>
      </c>
      <c r="C4" s="2"/>
      <c r="D4" s="279"/>
      <c r="E4" s="278"/>
      <c r="F4" s="286"/>
      <c r="G4" s="286"/>
      <c r="H4" s="286"/>
      <c r="I4" s="287"/>
      <c r="J4" s="288"/>
      <c r="K4" s="102"/>
      <c r="L4" s="102"/>
      <c r="M4" s="102"/>
      <c r="N4" s="102"/>
      <c r="O4" s="102"/>
      <c r="P4" s="102"/>
      <c r="Q4" s="102"/>
      <c r="R4" s="102"/>
      <c r="S4" s="102"/>
      <c r="U4" s="65"/>
      <c r="V4" s="65"/>
      <c r="X4" s="65"/>
    </row>
    <row r="5" spans="1:35" s="57" customFormat="1" ht="13.8">
      <c r="A5" s="57">
        <f>ROW()</f>
        <v>5</v>
      </c>
      <c r="B5" s="5" t="s">
        <v>759</v>
      </c>
      <c r="C5" s="8"/>
      <c r="D5" s="59"/>
      <c r="E5" s="58"/>
      <c r="F5" s="54"/>
      <c r="G5" s="54"/>
      <c r="H5" s="54"/>
      <c r="J5" s="32"/>
      <c r="K5" s="32"/>
      <c r="L5" s="32"/>
      <c r="M5" s="32"/>
      <c r="N5" s="32"/>
      <c r="O5" s="32"/>
      <c r="P5" s="32"/>
      <c r="Q5" s="32"/>
      <c r="R5" s="32"/>
      <c r="S5" s="32"/>
      <c r="T5" s="32"/>
      <c r="U5" s="61"/>
      <c r="V5" s="61"/>
      <c r="W5" s="32"/>
      <c r="X5" s="5"/>
      <c r="Y5" s="32"/>
      <c r="Z5" s="32"/>
      <c r="AA5" s="32"/>
      <c r="AB5" s="32"/>
      <c r="AC5" s="32"/>
      <c r="AD5" s="32"/>
      <c r="AE5" s="32"/>
      <c r="AF5" s="32"/>
      <c r="AG5" s="32"/>
      <c r="AH5" s="32"/>
    </row>
    <row r="6" spans="1:35" s="57" customFormat="1" ht="7.5" customHeight="1">
      <c r="A6" s="57">
        <f>ROW()</f>
        <v>6</v>
      </c>
      <c r="B6" s="5"/>
      <c r="C6" s="8"/>
      <c r="D6" s="59"/>
      <c r="E6" s="58"/>
      <c r="F6" s="54"/>
      <c r="G6" s="54"/>
      <c r="H6" s="54"/>
      <c r="J6" s="32"/>
      <c r="K6" s="32"/>
      <c r="L6" s="32"/>
      <c r="M6" s="32"/>
      <c r="N6" s="32"/>
      <c r="O6" s="32"/>
      <c r="P6" s="32"/>
      <c r="Q6" s="32"/>
      <c r="R6" s="32"/>
      <c r="S6" s="32"/>
      <c r="T6" s="32"/>
      <c r="U6" s="61"/>
      <c r="V6" s="61"/>
      <c r="W6" s="32"/>
      <c r="X6" s="5"/>
      <c r="Y6" s="32"/>
      <c r="Z6" s="32"/>
      <c r="AA6" s="32"/>
      <c r="AB6" s="32"/>
      <c r="AC6" s="32"/>
      <c r="AD6" s="32"/>
      <c r="AE6" s="32"/>
      <c r="AF6" s="32"/>
      <c r="AG6" s="32"/>
      <c r="AH6" s="32"/>
    </row>
    <row r="7" spans="1:35" s="57" customFormat="1" ht="13.8">
      <c r="A7" s="57">
        <f>ROW()</f>
        <v>7</v>
      </c>
      <c r="B7" s="45" t="s">
        <v>40</v>
      </c>
      <c r="C7" s="345"/>
      <c r="D7" s="346"/>
      <c r="E7" s="58"/>
      <c r="F7" s="54"/>
      <c r="G7" s="54"/>
      <c r="H7" s="54"/>
      <c r="J7" s="32"/>
      <c r="K7" s="32"/>
      <c r="L7" s="32"/>
      <c r="M7" s="32"/>
      <c r="N7" s="32"/>
      <c r="O7" s="32"/>
      <c r="P7" s="32"/>
      <c r="Q7" s="32"/>
      <c r="R7" s="32"/>
      <c r="S7" s="32"/>
      <c r="T7" s="32"/>
      <c r="U7" s="61"/>
      <c r="V7" s="61"/>
      <c r="W7" s="32"/>
      <c r="X7" s="5"/>
      <c r="Y7" s="32"/>
      <c r="Z7" s="32"/>
      <c r="AA7" s="32"/>
      <c r="AB7" s="32"/>
      <c r="AC7" s="32"/>
      <c r="AD7" s="32"/>
      <c r="AE7" s="32"/>
      <c r="AF7" s="32"/>
      <c r="AG7" s="32"/>
      <c r="AH7" s="32"/>
    </row>
    <row r="8" spans="1:35" s="57" customFormat="1" ht="13.8">
      <c r="A8" s="57">
        <f>ROW()</f>
        <v>8</v>
      </c>
      <c r="B8" s="45" t="s">
        <v>41</v>
      </c>
      <c r="C8" s="343"/>
      <c r="D8" s="344"/>
      <c r="E8" s="58"/>
      <c r="F8" s="54"/>
      <c r="G8" s="54"/>
      <c r="H8" s="54"/>
      <c r="J8" s="32"/>
      <c r="K8" s="32"/>
      <c r="L8" s="32"/>
      <c r="M8" s="32"/>
      <c r="N8" s="32"/>
      <c r="O8" s="32"/>
      <c r="P8" s="32"/>
      <c r="Q8" s="32"/>
      <c r="R8" s="32"/>
      <c r="S8" s="32"/>
      <c r="T8" s="32"/>
      <c r="U8" s="61"/>
      <c r="V8" s="61"/>
      <c r="W8" s="32"/>
      <c r="X8" s="5"/>
      <c r="Y8" s="32"/>
      <c r="Z8" s="32"/>
      <c r="AA8" s="32"/>
      <c r="AB8" s="32"/>
      <c r="AC8" s="32"/>
      <c r="AD8" s="32"/>
      <c r="AE8" s="32"/>
      <c r="AF8" s="32"/>
      <c r="AG8" s="32"/>
      <c r="AH8" s="32"/>
    </row>
    <row r="9" spans="1:35" s="57" customFormat="1" ht="14.4" thickBot="1">
      <c r="A9" s="57">
        <f>ROW()</f>
        <v>9</v>
      </c>
      <c r="B9" s="66"/>
      <c r="C9" s="56"/>
      <c r="D9" s="67"/>
      <c r="E9" s="58"/>
      <c r="F9" s="54"/>
      <c r="G9" s="54"/>
      <c r="H9" s="54"/>
      <c r="J9" s="32"/>
      <c r="K9" s="32"/>
      <c r="L9" s="32"/>
      <c r="M9" s="32"/>
      <c r="N9" s="32"/>
      <c r="O9" s="32"/>
      <c r="P9" s="32"/>
      <c r="Q9" s="32"/>
      <c r="R9" s="32"/>
      <c r="S9" s="32"/>
      <c r="T9" s="32"/>
      <c r="U9" s="61"/>
      <c r="V9" s="61"/>
      <c r="W9" s="32"/>
      <c r="X9" s="5"/>
      <c r="Y9" s="32"/>
      <c r="Z9" s="32"/>
      <c r="AA9" s="32"/>
      <c r="AB9" s="32"/>
      <c r="AC9" s="32"/>
      <c r="AD9" s="32"/>
      <c r="AE9" s="32"/>
      <c r="AF9" s="32"/>
      <c r="AG9" s="32"/>
      <c r="AH9" s="32"/>
    </row>
    <row r="10" spans="1:35" s="63" customFormat="1" ht="36" customHeight="1" thickBot="1">
      <c r="A10" s="61">
        <f>ROW()</f>
        <v>10</v>
      </c>
      <c r="B10" s="347" t="s">
        <v>211</v>
      </c>
      <c r="C10" s="348"/>
      <c r="D10" s="349"/>
      <c r="E10" s="101" t="s">
        <v>21</v>
      </c>
      <c r="F10" s="101" t="s">
        <v>2</v>
      </c>
      <c r="G10" s="101" t="s">
        <v>29</v>
      </c>
      <c r="H10" s="101" t="s">
        <v>450</v>
      </c>
      <c r="I10" s="353" t="s">
        <v>2</v>
      </c>
      <c r="J10" s="353"/>
      <c r="K10" s="127" t="s">
        <v>39</v>
      </c>
      <c r="L10" s="127"/>
      <c r="M10" s="127" t="s">
        <v>56</v>
      </c>
      <c r="N10" s="127" t="s">
        <v>50</v>
      </c>
      <c r="O10" s="127" t="s">
        <v>46</v>
      </c>
      <c r="P10" s="127" t="s">
        <v>447</v>
      </c>
      <c r="Q10" s="127" t="s">
        <v>455</v>
      </c>
      <c r="R10" s="127" t="s">
        <v>51</v>
      </c>
      <c r="S10" s="127" t="s">
        <v>49</v>
      </c>
    </row>
    <row r="11" spans="1:35" s="98" customFormat="1" ht="46.35" customHeight="1">
      <c r="A11" s="98">
        <f>ROW()</f>
        <v>11</v>
      </c>
      <c r="B11" s="195" t="s">
        <v>32</v>
      </c>
      <c r="C11" s="112" t="s">
        <v>23</v>
      </c>
      <c r="D11" s="350" t="s">
        <v>222</v>
      </c>
      <c r="E11" s="104" t="s">
        <v>3</v>
      </c>
      <c r="F11" s="104" t="s">
        <v>224</v>
      </c>
      <c r="G11" s="104">
        <f>R11</f>
        <v>0</v>
      </c>
      <c r="H11" s="208">
        <v>1</v>
      </c>
      <c r="I11" s="358" t="s">
        <v>227</v>
      </c>
      <c r="J11" s="359"/>
      <c r="K11" s="124"/>
      <c r="L11" s="124"/>
      <c r="M11" s="124">
        <f>SUM(M12:M15)</f>
        <v>5</v>
      </c>
      <c r="N11" s="124">
        <f>SUM(M11,M16)</f>
        <v>11</v>
      </c>
      <c r="O11" s="166" t="str">
        <f>IF(COUNTIF(O12:O15,TRUE)=0,"未回答","回答済")</f>
        <v>未回答</v>
      </c>
      <c r="P11" s="166" t="str">
        <f>IF(COUNTIF(O11:O21,"回答済")&gt;0,"回答済","未回答")</f>
        <v>未回答</v>
      </c>
      <c r="Q11" s="124">
        <f>SUM(Q12:Q15)</f>
        <v>0</v>
      </c>
      <c r="R11" s="211">
        <f>MIN(M11,Q11)</f>
        <v>0</v>
      </c>
      <c r="S11" s="124">
        <f>SUM(R11:R21)</f>
        <v>0</v>
      </c>
    </row>
    <row r="12" spans="1:35" s="61" customFormat="1" ht="28.35" customHeight="1">
      <c r="A12" s="61">
        <f>ROW()</f>
        <v>12</v>
      </c>
      <c r="B12" s="68"/>
      <c r="C12" s="69"/>
      <c r="D12" s="351"/>
      <c r="E12" s="92"/>
      <c r="F12" s="92"/>
      <c r="G12" s="92"/>
      <c r="H12" s="209"/>
      <c r="I12" s="131"/>
      <c r="J12" s="132" t="s">
        <v>253</v>
      </c>
      <c r="K12" s="125" t="s">
        <v>62</v>
      </c>
      <c r="L12" s="125"/>
      <c r="M12" s="125">
        <v>1</v>
      </c>
      <c r="N12" s="125"/>
      <c r="O12" s="167" t="b">
        <v>0</v>
      </c>
      <c r="P12" s="167"/>
      <c r="Q12" s="125">
        <f>IF(O12=TRUE, M12, 0)</f>
        <v>0</v>
      </c>
      <c r="R12" s="167"/>
      <c r="S12" s="125"/>
    </row>
    <row r="13" spans="1:35" s="61" customFormat="1" ht="28.35" customHeight="1">
      <c r="A13" s="61">
        <f>ROW()</f>
        <v>13</v>
      </c>
      <c r="B13" s="68"/>
      <c r="C13" s="69"/>
      <c r="D13" s="351"/>
      <c r="E13" s="92"/>
      <c r="F13" s="92"/>
      <c r="G13" s="92"/>
      <c r="H13" s="209"/>
      <c r="I13" s="133"/>
      <c r="J13" s="134" t="s">
        <v>254</v>
      </c>
      <c r="K13" s="108" t="s">
        <v>57</v>
      </c>
      <c r="L13" s="108"/>
      <c r="M13" s="108">
        <v>2</v>
      </c>
      <c r="N13" s="108"/>
      <c r="O13" s="168" t="b">
        <v>0</v>
      </c>
      <c r="P13" s="168"/>
      <c r="Q13" s="108">
        <f t="shared" ref="Q13:Q76" si="0">IF(O13=TRUE, M13, 0)</f>
        <v>0</v>
      </c>
      <c r="R13" s="168"/>
      <c r="S13" s="108"/>
    </row>
    <row r="14" spans="1:35" s="61" customFormat="1" ht="28.35" customHeight="1">
      <c r="A14" s="61">
        <f>ROW()</f>
        <v>14</v>
      </c>
      <c r="B14" s="68"/>
      <c r="C14" s="69"/>
      <c r="D14" s="351"/>
      <c r="E14" s="92"/>
      <c r="F14" s="92"/>
      <c r="G14" s="92"/>
      <c r="H14" s="209"/>
      <c r="I14" s="133"/>
      <c r="J14" s="134" t="s">
        <v>255</v>
      </c>
      <c r="K14" s="108" t="s">
        <v>58</v>
      </c>
      <c r="L14" s="108"/>
      <c r="M14" s="108">
        <v>2</v>
      </c>
      <c r="N14" s="108"/>
      <c r="O14" s="168" t="b">
        <v>0</v>
      </c>
      <c r="P14" s="168"/>
      <c r="Q14" s="108">
        <f t="shared" si="0"/>
        <v>0</v>
      </c>
      <c r="R14" s="168"/>
      <c r="S14" s="108"/>
    </row>
    <row r="15" spans="1:35" s="61" customFormat="1" ht="28.35" customHeight="1">
      <c r="A15" s="61">
        <f>ROW()</f>
        <v>15</v>
      </c>
      <c r="B15" s="68"/>
      <c r="C15" s="69"/>
      <c r="D15" s="351"/>
      <c r="E15" s="93"/>
      <c r="F15" s="93"/>
      <c r="G15" s="93"/>
      <c r="H15" s="210"/>
      <c r="I15" s="135"/>
      <c r="J15" s="136" t="s">
        <v>257</v>
      </c>
      <c r="K15" s="126"/>
      <c r="L15" s="126"/>
      <c r="M15" s="126">
        <v>0</v>
      </c>
      <c r="N15" s="126"/>
      <c r="O15" s="169" t="b">
        <v>0</v>
      </c>
      <c r="P15" s="169"/>
      <c r="Q15" s="126">
        <f t="shared" si="0"/>
        <v>0</v>
      </c>
      <c r="R15" s="169"/>
      <c r="S15" s="126"/>
    </row>
    <row r="16" spans="1:35" s="113" customFormat="1" ht="46.35" customHeight="1">
      <c r="A16" s="113">
        <f>ROW()</f>
        <v>16</v>
      </c>
      <c r="B16" s="114"/>
      <c r="C16" s="115"/>
      <c r="D16" s="351"/>
      <c r="E16" s="105" t="s">
        <v>3</v>
      </c>
      <c r="F16" s="105" t="s">
        <v>224</v>
      </c>
      <c r="G16" s="105">
        <f>R16</f>
        <v>0</v>
      </c>
      <c r="H16" s="199">
        <f>H11+1</f>
        <v>2</v>
      </c>
      <c r="I16" s="354" t="s">
        <v>230</v>
      </c>
      <c r="J16" s="355"/>
      <c r="K16" s="124"/>
      <c r="L16" s="124"/>
      <c r="M16" s="124">
        <v>6</v>
      </c>
      <c r="N16" s="124"/>
      <c r="O16" s="166" t="str">
        <f>IF(COUNTIF(O17:O21,TRUE)=0,"未回答","回答済")</f>
        <v>未回答</v>
      </c>
      <c r="P16" s="166"/>
      <c r="Q16" s="124">
        <f>SUM(Q17:Q21)</f>
        <v>0</v>
      </c>
      <c r="R16" s="211">
        <f>MIN(M16,Q16)</f>
        <v>0</v>
      </c>
      <c r="S16" s="124"/>
    </row>
    <row r="17" spans="1:19" s="61" customFormat="1" ht="28.35" customHeight="1">
      <c r="A17" s="61">
        <f>ROW()</f>
        <v>17</v>
      </c>
      <c r="B17" s="68"/>
      <c r="C17" s="69"/>
      <c r="D17" s="351"/>
      <c r="E17" s="92"/>
      <c r="F17" s="92"/>
      <c r="G17" s="92"/>
      <c r="H17" s="197"/>
      <c r="I17" s="131"/>
      <c r="J17" s="137" t="s">
        <v>753</v>
      </c>
      <c r="K17" s="125" t="s">
        <v>59</v>
      </c>
      <c r="L17" s="125"/>
      <c r="M17" s="125">
        <v>2</v>
      </c>
      <c r="N17" s="125"/>
      <c r="O17" s="167" t="b">
        <v>0</v>
      </c>
      <c r="P17" s="167"/>
      <c r="Q17" s="125">
        <f t="shared" si="0"/>
        <v>0</v>
      </c>
      <c r="R17" s="167"/>
      <c r="S17" s="125"/>
    </row>
    <row r="18" spans="1:19" s="61" customFormat="1" ht="28.35" customHeight="1">
      <c r="A18" s="61">
        <f>ROW()</f>
        <v>18</v>
      </c>
      <c r="B18" s="68"/>
      <c r="C18" s="69"/>
      <c r="D18" s="351"/>
      <c r="E18" s="92"/>
      <c r="F18" s="92"/>
      <c r="G18" s="92"/>
      <c r="H18" s="197"/>
      <c r="I18" s="133"/>
      <c r="J18" s="138" t="s">
        <v>258</v>
      </c>
      <c r="K18" s="108" t="s">
        <v>60</v>
      </c>
      <c r="L18" s="108"/>
      <c r="M18" s="108">
        <v>2</v>
      </c>
      <c r="N18" s="108"/>
      <c r="O18" s="168" t="b">
        <v>0</v>
      </c>
      <c r="P18" s="168"/>
      <c r="Q18" s="108">
        <f t="shared" si="0"/>
        <v>0</v>
      </c>
      <c r="R18" s="168"/>
      <c r="S18" s="108"/>
    </row>
    <row r="19" spans="1:19" s="61" customFormat="1" ht="28.35" customHeight="1">
      <c r="A19" s="61">
        <f>ROW()</f>
        <v>19</v>
      </c>
      <c r="B19" s="68"/>
      <c r="C19" s="69"/>
      <c r="D19" s="351"/>
      <c r="E19" s="92"/>
      <c r="F19" s="92"/>
      <c r="G19" s="92"/>
      <c r="H19" s="197"/>
      <c r="I19" s="133"/>
      <c r="J19" s="138" t="s">
        <v>259</v>
      </c>
      <c r="K19" s="108" t="s">
        <v>61</v>
      </c>
      <c r="L19" s="108"/>
      <c r="M19" s="108">
        <v>2</v>
      </c>
      <c r="N19" s="108"/>
      <c r="O19" s="168" t="b">
        <v>0</v>
      </c>
      <c r="P19" s="168"/>
      <c r="Q19" s="108">
        <f t="shared" si="0"/>
        <v>0</v>
      </c>
      <c r="R19" s="168"/>
      <c r="S19" s="108"/>
    </row>
    <row r="20" spans="1:19" s="61" customFormat="1" ht="28.35" customHeight="1">
      <c r="A20" s="61">
        <f>ROW()</f>
        <v>20</v>
      </c>
      <c r="B20" s="68"/>
      <c r="C20" s="69"/>
      <c r="D20" s="351"/>
      <c r="E20" s="92"/>
      <c r="F20" s="92"/>
      <c r="G20" s="92"/>
      <c r="H20" s="197"/>
      <c r="I20" s="133"/>
      <c r="J20" s="138" t="s">
        <v>483</v>
      </c>
      <c r="K20" s="108" t="s">
        <v>484</v>
      </c>
      <c r="L20" s="108"/>
      <c r="M20" s="108">
        <v>3</v>
      </c>
      <c r="N20" s="108"/>
      <c r="O20" s="168" t="b">
        <v>0</v>
      </c>
      <c r="P20" s="168"/>
      <c r="Q20" s="108">
        <f t="shared" si="0"/>
        <v>0</v>
      </c>
      <c r="R20" s="168"/>
      <c r="S20" s="108"/>
    </row>
    <row r="21" spans="1:19" s="61" customFormat="1" ht="28.35" customHeight="1">
      <c r="A21" s="61">
        <f>ROW()</f>
        <v>21</v>
      </c>
      <c r="B21" s="68"/>
      <c r="C21" s="70"/>
      <c r="D21" s="352"/>
      <c r="E21" s="93"/>
      <c r="F21" s="93"/>
      <c r="G21" s="93"/>
      <c r="H21" s="198"/>
      <c r="I21" s="135"/>
      <c r="J21" s="139" t="s">
        <v>261</v>
      </c>
      <c r="K21" s="126"/>
      <c r="L21" s="126"/>
      <c r="M21" s="126">
        <v>0</v>
      </c>
      <c r="N21" s="126"/>
      <c r="O21" s="169" t="b">
        <v>0</v>
      </c>
      <c r="P21" s="169"/>
      <c r="Q21" s="126">
        <f t="shared" si="0"/>
        <v>0</v>
      </c>
      <c r="R21" s="169"/>
      <c r="S21" s="126"/>
    </row>
    <row r="22" spans="1:19" s="98" customFormat="1" ht="46.35" customHeight="1">
      <c r="A22" s="98">
        <f>ROW()</f>
        <v>22</v>
      </c>
      <c r="B22" s="106"/>
      <c r="C22" s="112" t="s">
        <v>23</v>
      </c>
      <c r="D22" s="350" t="s">
        <v>12</v>
      </c>
      <c r="E22" s="104" t="s">
        <v>20</v>
      </c>
      <c r="F22" s="104" t="s">
        <v>224</v>
      </c>
      <c r="G22" s="104">
        <f>R22</f>
        <v>0</v>
      </c>
      <c r="H22" s="199">
        <f>H16+1</f>
        <v>3</v>
      </c>
      <c r="I22" s="356" t="s">
        <v>231</v>
      </c>
      <c r="J22" s="357"/>
      <c r="K22" s="124"/>
      <c r="L22" s="124"/>
      <c r="M22" s="124">
        <v>6</v>
      </c>
      <c r="N22" s="124">
        <f>SUM(M22)</f>
        <v>6</v>
      </c>
      <c r="O22" s="166" t="str">
        <f>IF(COUNTIF(O23:O28,TRUE)=0,"未回答","回答済")</f>
        <v>未回答</v>
      </c>
      <c r="P22" s="166" t="str">
        <f>IF(COUNTIF(O22:O28,"回答済")&gt;0,"回答済","未回答")</f>
        <v>未回答</v>
      </c>
      <c r="Q22" s="124">
        <f>SUM(Q23:Q28)</f>
        <v>0</v>
      </c>
      <c r="R22" s="211">
        <f>MIN(M22,Q22)</f>
        <v>0</v>
      </c>
      <c r="S22" s="124">
        <f>SUM(R22:R28)</f>
        <v>0</v>
      </c>
    </row>
    <row r="23" spans="1:19" s="61" customFormat="1" ht="28.35" customHeight="1">
      <c r="A23" s="61">
        <f>ROW()</f>
        <v>23</v>
      </c>
      <c r="B23" s="68"/>
      <c r="C23" s="69"/>
      <c r="D23" s="351"/>
      <c r="E23" s="92"/>
      <c r="F23" s="92"/>
      <c r="G23" s="92"/>
      <c r="H23" s="197"/>
      <c r="I23" s="131"/>
      <c r="J23" s="137" t="s">
        <v>493</v>
      </c>
      <c r="K23" s="125" t="s">
        <v>63</v>
      </c>
      <c r="L23" s="125"/>
      <c r="M23" s="125">
        <v>1</v>
      </c>
      <c r="N23" s="125"/>
      <c r="O23" s="167" t="b">
        <v>0</v>
      </c>
      <c r="P23" s="167"/>
      <c r="Q23" s="125">
        <f t="shared" si="0"/>
        <v>0</v>
      </c>
      <c r="R23" s="167"/>
      <c r="S23" s="125"/>
    </row>
    <row r="24" spans="1:19" s="61" customFormat="1" ht="28.35" customHeight="1">
      <c r="A24" s="61">
        <f>ROW()</f>
        <v>24</v>
      </c>
      <c r="B24" s="68"/>
      <c r="C24" s="69"/>
      <c r="D24" s="351"/>
      <c r="E24" s="92"/>
      <c r="F24" s="92"/>
      <c r="G24" s="92"/>
      <c r="H24" s="197"/>
      <c r="I24" s="133"/>
      <c r="J24" s="138" t="s">
        <v>262</v>
      </c>
      <c r="K24" s="108" t="s">
        <v>64</v>
      </c>
      <c r="L24" s="108"/>
      <c r="M24" s="108">
        <v>1</v>
      </c>
      <c r="N24" s="108"/>
      <c r="O24" s="168" t="b">
        <v>0</v>
      </c>
      <c r="P24" s="168"/>
      <c r="Q24" s="108">
        <f t="shared" si="0"/>
        <v>0</v>
      </c>
      <c r="R24" s="168"/>
      <c r="S24" s="108"/>
    </row>
    <row r="25" spans="1:19" s="61" customFormat="1" ht="28.35" customHeight="1">
      <c r="A25" s="61">
        <f>ROW()</f>
        <v>25</v>
      </c>
      <c r="B25" s="68"/>
      <c r="C25" s="69"/>
      <c r="D25" s="351"/>
      <c r="E25" s="92"/>
      <c r="F25" s="92"/>
      <c r="G25" s="92"/>
      <c r="H25" s="197"/>
      <c r="I25" s="133"/>
      <c r="J25" s="138" t="s">
        <v>263</v>
      </c>
      <c r="K25" s="108" t="s">
        <v>65</v>
      </c>
      <c r="L25" s="108"/>
      <c r="M25" s="108">
        <v>2</v>
      </c>
      <c r="N25" s="108"/>
      <c r="O25" s="168" t="b">
        <v>0</v>
      </c>
      <c r="P25" s="168"/>
      <c r="Q25" s="108">
        <f t="shared" si="0"/>
        <v>0</v>
      </c>
      <c r="R25" s="168"/>
      <c r="S25" s="108"/>
    </row>
    <row r="26" spans="1:19" s="61" customFormat="1" ht="28.35" customHeight="1">
      <c r="A26" s="61">
        <f>ROW()</f>
        <v>26</v>
      </c>
      <c r="B26" s="68"/>
      <c r="C26" s="69"/>
      <c r="D26" s="351"/>
      <c r="E26" s="92"/>
      <c r="F26" s="92"/>
      <c r="G26" s="92"/>
      <c r="H26" s="197"/>
      <c r="I26" s="133"/>
      <c r="J26" s="138" t="s">
        <v>264</v>
      </c>
      <c r="K26" s="108" t="s">
        <v>66</v>
      </c>
      <c r="L26" s="108"/>
      <c r="M26" s="108">
        <v>2</v>
      </c>
      <c r="N26" s="108"/>
      <c r="O26" s="168" t="b">
        <v>0</v>
      </c>
      <c r="P26" s="168"/>
      <c r="Q26" s="108">
        <f t="shared" si="0"/>
        <v>0</v>
      </c>
      <c r="R26" s="168"/>
      <c r="S26" s="108"/>
    </row>
    <row r="27" spans="1:19" s="61" customFormat="1" ht="28.35" customHeight="1">
      <c r="A27" s="61">
        <f>ROW()</f>
        <v>27</v>
      </c>
      <c r="B27" s="68"/>
      <c r="C27" s="69"/>
      <c r="D27" s="351"/>
      <c r="E27" s="92"/>
      <c r="F27" s="92"/>
      <c r="G27" s="92"/>
      <c r="H27" s="197"/>
      <c r="I27" s="133"/>
      <c r="J27" s="138" t="s">
        <v>494</v>
      </c>
      <c r="K27" s="275" t="s">
        <v>67</v>
      </c>
      <c r="L27" s="108"/>
      <c r="M27" s="108">
        <v>3</v>
      </c>
      <c r="N27" s="108"/>
      <c r="O27" s="168" t="b">
        <v>0</v>
      </c>
      <c r="P27" s="168"/>
      <c r="Q27" s="108">
        <f t="shared" si="0"/>
        <v>0</v>
      </c>
      <c r="R27" s="168"/>
      <c r="S27" s="108"/>
    </row>
    <row r="28" spans="1:19" s="61" customFormat="1" ht="28.35" customHeight="1">
      <c r="A28" s="61">
        <f>ROW()</f>
        <v>28</v>
      </c>
      <c r="B28" s="68"/>
      <c r="C28" s="70"/>
      <c r="D28" s="352"/>
      <c r="E28" s="93"/>
      <c r="F28" s="93"/>
      <c r="G28" s="93"/>
      <c r="H28" s="198"/>
      <c r="I28" s="135"/>
      <c r="J28" s="139" t="s">
        <v>265</v>
      </c>
      <c r="K28" s="126" t="s">
        <v>52</v>
      </c>
      <c r="L28" s="126"/>
      <c r="M28" s="126">
        <v>0</v>
      </c>
      <c r="N28" s="126"/>
      <c r="O28" s="169" t="b">
        <v>0</v>
      </c>
      <c r="P28" s="169"/>
      <c r="Q28" s="126">
        <f t="shared" si="0"/>
        <v>0</v>
      </c>
      <c r="R28" s="169"/>
      <c r="S28" s="126"/>
    </row>
    <row r="29" spans="1:19" s="98" customFormat="1" ht="46.35" customHeight="1" outlineLevel="1">
      <c r="A29" s="98">
        <f>ROW()</f>
        <v>29</v>
      </c>
      <c r="B29" s="106"/>
      <c r="C29" s="112" t="s">
        <v>23</v>
      </c>
      <c r="D29" s="350" t="s">
        <v>212</v>
      </c>
      <c r="E29" s="104" t="s">
        <v>3</v>
      </c>
      <c r="F29" s="104" t="s">
        <v>224</v>
      </c>
      <c r="G29" s="104">
        <f>R29</f>
        <v>0</v>
      </c>
      <c r="H29" s="196">
        <f>H22+1</f>
        <v>4</v>
      </c>
      <c r="I29" s="356" t="s">
        <v>232</v>
      </c>
      <c r="J29" s="357"/>
      <c r="K29" s="124"/>
      <c r="L29" s="124"/>
      <c r="M29" s="124">
        <v>7</v>
      </c>
      <c r="N29" s="124">
        <f>SUM(M29)</f>
        <v>7</v>
      </c>
      <c r="O29" s="166" t="str">
        <f>IF(COUNTIF(O30:O36,TRUE)=0,"未回答","回答済")</f>
        <v>未回答</v>
      </c>
      <c r="P29" s="166" t="str">
        <f>IF(COUNTIF(O29:O36,"回答済")&gt;0,"回答済","未回答")</f>
        <v>未回答</v>
      </c>
      <c r="Q29" s="124">
        <f>SUM(Q30:Q36)</f>
        <v>0</v>
      </c>
      <c r="R29" s="211">
        <f>MIN(M29,Q29)</f>
        <v>0</v>
      </c>
      <c r="S29" s="124">
        <f>SUM(R29:R36)</f>
        <v>0</v>
      </c>
    </row>
    <row r="30" spans="1:19" s="61" customFormat="1" ht="28.35" customHeight="1" outlineLevel="1">
      <c r="A30" s="61">
        <f>ROW()</f>
        <v>30</v>
      </c>
      <c r="B30" s="68"/>
      <c r="C30" s="69"/>
      <c r="D30" s="351"/>
      <c r="E30" s="92"/>
      <c r="F30" s="92"/>
      <c r="G30" s="92"/>
      <c r="H30" s="197"/>
      <c r="I30" s="131"/>
      <c r="J30" s="137" t="s">
        <v>495</v>
      </c>
      <c r="K30" s="125" t="s">
        <v>496</v>
      </c>
      <c r="L30" s="125"/>
      <c r="M30" s="125">
        <v>1</v>
      </c>
      <c r="N30" s="125"/>
      <c r="O30" s="167" t="b">
        <v>0</v>
      </c>
      <c r="P30" s="167"/>
      <c r="Q30" s="125">
        <f t="shared" si="0"/>
        <v>0</v>
      </c>
      <c r="R30" s="167"/>
      <c r="S30" s="125"/>
    </row>
    <row r="31" spans="1:19" s="61" customFormat="1" ht="28.35" customHeight="1" outlineLevel="1">
      <c r="A31" s="61">
        <f>ROW()</f>
        <v>31</v>
      </c>
      <c r="B31" s="68"/>
      <c r="C31" s="69"/>
      <c r="D31" s="351"/>
      <c r="E31" s="92"/>
      <c r="F31" s="92"/>
      <c r="G31" s="92"/>
      <c r="H31" s="197"/>
      <c r="I31" s="133"/>
      <c r="J31" s="138" t="s">
        <v>266</v>
      </c>
      <c r="K31" s="108" t="s">
        <v>68</v>
      </c>
      <c r="L31" s="108"/>
      <c r="M31" s="108">
        <v>1</v>
      </c>
      <c r="N31" s="108"/>
      <c r="O31" s="168" t="b">
        <v>0</v>
      </c>
      <c r="P31" s="168"/>
      <c r="Q31" s="108">
        <f t="shared" si="0"/>
        <v>0</v>
      </c>
      <c r="R31" s="168"/>
      <c r="S31" s="108"/>
    </row>
    <row r="32" spans="1:19" s="61" customFormat="1" ht="28.35" customHeight="1" outlineLevel="1">
      <c r="A32" s="61">
        <f>ROW()</f>
        <v>32</v>
      </c>
      <c r="B32" s="68"/>
      <c r="C32" s="69"/>
      <c r="D32" s="351"/>
      <c r="E32" s="92"/>
      <c r="F32" s="92"/>
      <c r="G32" s="92"/>
      <c r="H32" s="197"/>
      <c r="I32" s="133"/>
      <c r="J32" s="138" t="s">
        <v>497</v>
      </c>
      <c r="K32" s="108" t="s">
        <v>498</v>
      </c>
      <c r="L32" s="108"/>
      <c r="M32" s="108">
        <v>1</v>
      </c>
      <c r="N32" s="108"/>
      <c r="O32" s="168" t="b">
        <v>0</v>
      </c>
      <c r="P32" s="168"/>
      <c r="Q32" s="108">
        <f t="shared" si="0"/>
        <v>0</v>
      </c>
      <c r="R32" s="168"/>
      <c r="S32" s="108"/>
    </row>
    <row r="33" spans="1:19" s="61" customFormat="1" ht="28.35" customHeight="1" outlineLevel="1">
      <c r="A33" s="61">
        <f>ROW()</f>
        <v>33</v>
      </c>
      <c r="B33" s="68"/>
      <c r="C33" s="69"/>
      <c r="D33" s="351"/>
      <c r="E33" s="92"/>
      <c r="F33" s="92"/>
      <c r="G33" s="92"/>
      <c r="H33" s="197"/>
      <c r="I33" s="133"/>
      <c r="J33" s="138" t="s">
        <v>394</v>
      </c>
      <c r="K33" s="108" t="s">
        <v>69</v>
      </c>
      <c r="L33" s="108"/>
      <c r="M33" s="108">
        <v>2</v>
      </c>
      <c r="N33" s="108"/>
      <c r="O33" s="168" t="b">
        <v>0</v>
      </c>
      <c r="P33" s="168"/>
      <c r="Q33" s="108">
        <f t="shared" si="0"/>
        <v>0</v>
      </c>
      <c r="R33" s="168"/>
      <c r="S33" s="108"/>
    </row>
    <row r="34" spans="1:19" s="61" customFormat="1" ht="40.35" customHeight="1" outlineLevel="1">
      <c r="A34" s="61">
        <f>ROW()</f>
        <v>34</v>
      </c>
      <c r="B34" s="68"/>
      <c r="C34" s="69"/>
      <c r="D34" s="351"/>
      <c r="E34" s="92"/>
      <c r="F34" s="92"/>
      <c r="G34" s="92"/>
      <c r="H34" s="197"/>
      <c r="I34" s="133"/>
      <c r="J34" s="138" t="s">
        <v>745</v>
      </c>
      <c r="K34" s="108" t="s">
        <v>70</v>
      </c>
      <c r="L34" s="108"/>
      <c r="M34" s="108">
        <v>2</v>
      </c>
      <c r="N34" s="108"/>
      <c r="O34" s="168" t="b">
        <v>0</v>
      </c>
      <c r="P34" s="168"/>
      <c r="Q34" s="108">
        <f t="shared" si="0"/>
        <v>0</v>
      </c>
      <c r="R34" s="168"/>
      <c r="S34" s="108"/>
    </row>
    <row r="35" spans="1:19" s="61" customFormat="1" ht="28.35" customHeight="1" outlineLevel="1">
      <c r="A35" s="61">
        <f>ROW()</f>
        <v>35</v>
      </c>
      <c r="B35" s="68"/>
      <c r="C35" s="69"/>
      <c r="D35" s="351"/>
      <c r="E35" s="92"/>
      <c r="F35" s="92"/>
      <c r="G35" s="92"/>
      <c r="H35" s="197"/>
      <c r="I35" s="133"/>
      <c r="J35" s="138" t="s">
        <v>418</v>
      </c>
      <c r="K35" s="108" t="s">
        <v>127</v>
      </c>
      <c r="L35" s="108"/>
      <c r="M35" s="108">
        <v>1</v>
      </c>
      <c r="N35" s="108"/>
      <c r="O35" s="168" t="b">
        <v>0</v>
      </c>
      <c r="P35" s="168"/>
      <c r="Q35" s="108">
        <f t="shared" si="0"/>
        <v>0</v>
      </c>
      <c r="R35" s="168"/>
      <c r="S35" s="108"/>
    </row>
    <row r="36" spans="1:19" s="61" customFormat="1" ht="28.35" customHeight="1" outlineLevel="1">
      <c r="A36" s="61">
        <f>ROW()</f>
        <v>36</v>
      </c>
      <c r="B36" s="68"/>
      <c r="C36" s="70"/>
      <c r="D36" s="352"/>
      <c r="E36" s="93"/>
      <c r="F36" s="93"/>
      <c r="G36" s="93"/>
      <c r="H36" s="198"/>
      <c r="I36" s="135"/>
      <c r="J36" s="139" t="s">
        <v>381</v>
      </c>
      <c r="K36" s="126" t="s">
        <v>381</v>
      </c>
      <c r="L36" s="126"/>
      <c r="M36" s="126">
        <v>0</v>
      </c>
      <c r="N36" s="126"/>
      <c r="O36" s="169" t="b">
        <v>0</v>
      </c>
      <c r="P36" s="169"/>
      <c r="Q36" s="126">
        <f t="shared" si="0"/>
        <v>0</v>
      </c>
      <c r="R36" s="169"/>
      <c r="S36" s="126"/>
    </row>
    <row r="37" spans="1:19" s="98" customFormat="1" ht="46.35" customHeight="1" outlineLevel="1">
      <c r="A37" s="98">
        <f>ROW()</f>
        <v>37</v>
      </c>
      <c r="B37" s="106"/>
      <c r="C37" s="112" t="s">
        <v>23</v>
      </c>
      <c r="D37" s="350" t="s">
        <v>490</v>
      </c>
      <c r="E37" s="104" t="s">
        <v>20</v>
      </c>
      <c r="F37" s="104" t="s">
        <v>224</v>
      </c>
      <c r="G37" s="104">
        <f>R37</f>
        <v>0</v>
      </c>
      <c r="H37" s="196">
        <f>H29+1</f>
        <v>5</v>
      </c>
      <c r="I37" s="356" t="s">
        <v>233</v>
      </c>
      <c r="J37" s="357"/>
      <c r="K37" s="124"/>
      <c r="L37" s="124"/>
      <c r="M37" s="124">
        <v>9</v>
      </c>
      <c r="N37" s="124">
        <f>SUM(M37)</f>
        <v>9</v>
      </c>
      <c r="O37" s="166" t="str">
        <f>IF(COUNTIF(O38:O46,TRUE)=0,"未回答","回答済")</f>
        <v>未回答</v>
      </c>
      <c r="P37" s="166" t="str">
        <f>IF(COUNTIF(O37:O46,"回答済")&gt;0,"回答済","未回答")</f>
        <v>未回答</v>
      </c>
      <c r="Q37" s="124">
        <f>SUM(Q38:Q46)</f>
        <v>0</v>
      </c>
      <c r="R37" s="211">
        <f>MIN(M37,Q37)</f>
        <v>0</v>
      </c>
      <c r="S37" s="124">
        <f>SUM(R37:R46)</f>
        <v>0</v>
      </c>
    </row>
    <row r="38" spans="1:19" s="61" customFormat="1" ht="28.35" customHeight="1" outlineLevel="1">
      <c r="A38" s="61">
        <f>ROW()</f>
        <v>38</v>
      </c>
      <c r="B38" s="68"/>
      <c r="C38" s="69"/>
      <c r="D38" s="351"/>
      <c r="E38" s="92"/>
      <c r="F38" s="92"/>
      <c r="G38" s="92"/>
      <c r="H38" s="197"/>
      <c r="I38" s="131"/>
      <c r="J38" s="137" t="s">
        <v>326</v>
      </c>
      <c r="K38" s="125" t="s">
        <v>71</v>
      </c>
      <c r="L38" s="125"/>
      <c r="M38" s="125">
        <v>1</v>
      </c>
      <c r="N38" s="125"/>
      <c r="O38" s="167" t="b">
        <v>0</v>
      </c>
      <c r="P38" s="167"/>
      <c r="Q38" s="125">
        <f t="shared" si="0"/>
        <v>0</v>
      </c>
      <c r="R38" s="167"/>
      <c r="S38" s="125"/>
    </row>
    <row r="39" spans="1:19" s="61" customFormat="1" ht="28.35" customHeight="1" outlineLevel="1">
      <c r="A39" s="61">
        <f>ROW()</f>
        <v>39</v>
      </c>
      <c r="B39" s="68"/>
      <c r="C39" s="69"/>
      <c r="D39" s="351"/>
      <c r="E39" s="92"/>
      <c r="F39" s="92"/>
      <c r="G39" s="92"/>
      <c r="H39" s="197"/>
      <c r="I39" s="133"/>
      <c r="J39" s="138" t="s">
        <v>267</v>
      </c>
      <c r="K39" s="108" t="s">
        <v>72</v>
      </c>
      <c r="L39" s="108"/>
      <c r="M39" s="108">
        <v>1</v>
      </c>
      <c r="N39" s="108"/>
      <c r="O39" s="168" t="b">
        <v>0</v>
      </c>
      <c r="P39" s="168"/>
      <c r="Q39" s="108">
        <f t="shared" si="0"/>
        <v>0</v>
      </c>
      <c r="R39" s="168"/>
      <c r="S39" s="108"/>
    </row>
    <row r="40" spans="1:19" s="61" customFormat="1" ht="28.35" customHeight="1" outlineLevel="1">
      <c r="A40" s="61">
        <f>ROW()</f>
        <v>40</v>
      </c>
      <c r="B40" s="68"/>
      <c r="C40" s="69"/>
      <c r="D40" s="351"/>
      <c r="E40" s="92"/>
      <c r="F40" s="92"/>
      <c r="G40" s="92"/>
      <c r="H40" s="197"/>
      <c r="I40" s="133"/>
      <c r="J40" s="138" t="s">
        <v>299</v>
      </c>
      <c r="K40" s="108" t="s">
        <v>73</v>
      </c>
      <c r="L40" s="108"/>
      <c r="M40" s="108">
        <v>1</v>
      </c>
      <c r="N40" s="108"/>
      <c r="O40" s="168" t="b">
        <v>0</v>
      </c>
      <c r="P40" s="168"/>
      <c r="Q40" s="108">
        <f t="shared" si="0"/>
        <v>0</v>
      </c>
      <c r="R40" s="168"/>
      <c r="S40" s="108"/>
    </row>
    <row r="41" spans="1:19" s="61" customFormat="1" ht="28.35" customHeight="1" outlineLevel="1">
      <c r="A41" s="61">
        <f>ROW()</f>
        <v>41</v>
      </c>
      <c r="B41" s="68"/>
      <c r="C41" s="69"/>
      <c r="D41" s="351"/>
      <c r="E41" s="92"/>
      <c r="F41" s="92"/>
      <c r="G41" s="92"/>
      <c r="H41" s="197"/>
      <c r="I41" s="133"/>
      <c r="J41" s="138" t="s">
        <v>665</v>
      </c>
      <c r="K41" s="108" t="s">
        <v>666</v>
      </c>
      <c r="L41" s="108"/>
      <c r="M41" s="108">
        <v>1</v>
      </c>
      <c r="N41" s="108"/>
      <c r="O41" s="168" t="b">
        <v>0</v>
      </c>
      <c r="P41" s="168"/>
      <c r="Q41" s="108">
        <f t="shared" si="0"/>
        <v>0</v>
      </c>
      <c r="R41" s="168"/>
      <c r="S41" s="108"/>
    </row>
    <row r="42" spans="1:19" s="61" customFormat="1" ht="28.35" customHeight="1" outlineLevel="1">
      <c r="A42" s="61">
        <f>ROW()</f>
        <v>42</v>
      </c>
      <c r="B42" s="68"/>
      <c r="C42" s="69"/>
      <c r="D42" s="351"/>
      <c r="E42" s="92"/>
      <c r="F42" s="92"/>
      <c r="G42" s="92"/>
      <c r="H42" s="197"/>
      <c r="I42" s="133"/>
      <c r="J42" s="138" t="s">
        <v>354</v>
      </c>
      <c r="K42" s="108" t="s">
        <v>74</v>
      </c>
      <c r="L42" s="108"/>
      <c r="M42" s="108">
        <v>1</v>
      </c>
      <c r="N42" s="108"/>
      <c r="O42" s="168" t="b">
        <v>0</v>
      </c>
      <c r="P42" s="168"/>
      <c r="Q42" s="108">
        <f t="shared" si="0"/>
        <v>0</v>
      </c>
      <c r="R42" s="168"/>
      <c r="S42" s="108"/>
    </row>
    <row r="43" spans="1:19" s="61" customFormat="1" ht="28.35" customHeight="1" outlineLevel="1">
      <c r="A43" s="61">
        <f>ROW()</f>
        <v>43</v>
      </c>
      <c r="B43" s="68"/>
      <c r="C43" s="69"/>
      <c r="D43" s="351"/>
      <c r="E43" s="92"/>
      <c r="F43" s="92"/>
      <c r="G43" s="92"/>
      <c r="H43" s="197"/>
      <c r="I43" s="133"/>
      <c r="J43" s="138" t="s">
        <v>370</v>
      </c>
      <c r="K43" s="108" t="s">
        <v>75</v>
      </c>
      <c r="L43" s="108"/>
      <c r="M43" s="108">
        <v>2</v>
      </c>
      <c r="N43" s="108"/>
      <c r="O43" s="168" t="b">
        <v>0</v>
      </c>
      <c r="P43" s="168"/>
      <c r="Q43" s="108">
        <f t="shared" si="0"/>
        <v>0</v>
      </c>
      <c r="R43" s="168"/>
      <c r="S43" s="108"/>
    </row>
    <row r="44" spans="1:19" s="61" customFormat="1" ht="28.35" customHeight="1" outlineLevel="1">
      <c r="A44" s="61">
        <f>ROW()</f>
        <v>44</v>
      </c>
      <c r="B44" s="68"/>
      <c r="C44" s="69"/>
      <c r="D44" s="351"/>
      <c r="E44" s="92"/>
      <c r="F44" s="92"/>
      <c r="G44" s="92"/>
      <c r="H44" s="197"/>
      <c r="I44" s="133"/>
      <c r="J44" s="138" t="s">
        <v>499</v>
      </c>
      <c r="K44" s="108" t="s">
        <v>500</v>
      </c>
      <c r="L44" s="108"/>
      <c r="M44" s="108">
        <v>3</v>
      </c>
      <c r="N44" s="108"/>
      <c r="O44" s="168" t="b">
        <v>0</v>
      </c>
      <c r="P44" s="168"/>
      <c r="Q44" s="108">
        <f t="shared" si="0"/>
        <v>0</v>
      </c>
      <c r="R44" s="168"/>
      <c r="S44" s="108"/>
    </row>
    <row r="45" spans="1:19" s="61" customFormat="1" ht="28.35" customHeight="1" outlineLevel="1">
      <c r="A45" s="61">
        <f>ROW()</f>
        <v>45</v>
      </c>
      <c r="B45" s="68"/>
      <c r="C45" s="69"/>
      <c r="D45" s="351"/>
      <c r="E45" s="92"/>
      <c r="F45" s="92"/>
      <c r="G45" s="92"/>
      <c r="H45" s="197"/>
      <c r="I45" s="133"/>
      <c r="J45" s="138" t="s">
        <v>417</v>
      </c>
      <c r="K45" s="108" t="s">
        <v>128</v>
      </c>
      <c r="L45" s="108"/>
      <c r="M45" s="108">
        <v>1</v>
      </c>
      <c r="N45" s="108"/>
      <c r="O45" s="168" t="b">
        <v>0</v>
      </c>
      <c r="P45" s="168"/>
      <c r="Q45" s="108">
        <f t="shared" si="0"/>
        <v>0</v>
      </c>
      <c r="R45" s="168"/>
      <c r="S45" s="108"/>
    </row>
    <row r="46" spans="1:19" s="61" customFormat="1" ht="28.35" customHeight="1" outlineLevel="1">
      <c r="A46" s="61">
        <f>ROW()</f>
        <v>46</v>
      </c>
      <c r="B46" s="68"/>
      <c r="C46" s="70"/>
      <c r="D46" s="352"/>
      <c r="E46" s="93"/>
      <c r="F46" s="93"/>
      <c r="G46" s="93"/>
      <c r="H46" s="198"/>
      <c r="I46" s="135"/>
      <c r="J46" s="139" t="s">
        <v>391</v>
      </c>
      <c r="K46" s="126" t="s">
        <v>391</v>
      </c>
      <c r="L46" s="126"/>
      <c r="M46" s="126">
        <v>0</v>
      </c>
      <c r="N46" s="126"/>
      <c r="O46" s="169" t="b">
        <v>0</v>
      </c>
      <c r="P46" s="169"/>
      <c r="Q46" s="126">
        <f t="shared" si="0"/>
        <v>0</v>
      </c>
      <c r="R46" s="169"/>
      <c r="S46" s="126"/>
    </row>
    <row r="47" spans="1:19" s="98" customFormat="1" ht="46.35" customHeight="1" outlineLevel="1">
      <c r="A47" s="98">
        <f>ROW()</f>
        <v>47</v>
      </c>
      <c r="B47" s="106"/>
      <c r="C47" s="112" t="s">
        <v>23</v>
      </c>
      <c r="D47" s="350" t="s">
        <v>213</v>
      </c>
      <c r="E47" s="104" t="s">
        <v>20</v>
      </c>
      <c r="F47" s="104" t="s">
        <v>224</v>
      </c>
      <c r="G47" s="104">
        <f>R47</f>
        <v>0</v>
      </c>
      <c r="H47" s="196">
        <f>H37+1</f>
        <v>6</v>
      </c>
      <c r="I47" s="356" t="s">
        <v>228</v>
      </c>
      <c r="J47" s="357"/>
      <c r="K47" s="124"/>
      <c r="L47" s="124"/>
      <c r="M47" s="124">
        <v>8</v>
      </c>
      <c r="N47" s="124">
        <f>SUM(M47)</f>
        <v>8</v>
      </c>
      <c r="O47" s="166" t="str">
        <f>IF(COUNTIF(O48:O54,TRUE)=0,"未回答","回答済")</f>
        <v>未回答</v>
      </c>
      <c r="P47" s="166" t="str">
        <f>IF(COUNTIF(O47:O54,"回答済")&gt;0,"回答済","未回答")</f>
        <v>未回答</v>
      </c>
      <c r="Q47" s="124">
        <f>SUM(Q48:Q54)</f>
        <v>0</v>
      </c>
      <c r="R47" s="211">
        <f>MIN(M47,Q47)</f>
        <v>0</v>
      </c>
      <c r="S47" s="124">
        <f>SUM(R47:R54)</f>
        <v>0</v>
      </c>
    </row>
    <row r="48" spans="1:19" s="61" customFormat="1" ht="28.35" customHeight="1" outlineLevel="1">
      <c r="A48" s="61">
        <f>ROW()</f>
        <v>48</v>
      </c>
      <c r="B48" s="68"/>
      <c r="C48" s="69"/>
      <c r="D48" s="351"/>
      <c r="E48" s="92"/>
      <c r="F48" s="92"/>
      <c r="G48" s="92"/>
      <c r="H48" s="197"/>
      <c r="I48" s="131"/>
      <c r="J48" s="156" t="s">
        <v>419</v>
      </c>
      <c r="K48" s="125" t="s">
        <v>76</v>
      </c>
      <c r="L48" s="125"/>
      <c r="M48" s="125">
        <v>1</v>
      </c>
      <c r="N48" s="125"/>
      <c r="O48" s="167" t="b">
        <v>0</v>
      </c>
      <c r="P48" s="167"/>
      <c r="Q48" s="125">
        <f t="shared" si="0"/>
        <v>0</v>
      </c>
      <c r="R48" s="167"/>
      <c r="S48" s="125"/>
    </row>
    <row r="49" spans="1:19" s="61" customFormat="1" ht="28.35" customHeight="1" outlineLevel="1">
      <c r="A49" s="61">
        <f>ROW()</f>
        <v>49</v>
      </c>
      <c r="B49" s="68"/>
      <c r="C49" s="69"/>
      <c r="D49" s="351"/>
      <c r="E49" s="92"/>
      <c r="F49" s="92"/>
      <c r="G49" s="92"/>
      <c r="H49" s="197"/>
      <c r="I49" s="133"/>
      <c r="J49" s="157" t="s">
        <v>420</v>
      </c>
      <c r="K49" s="108" t="s">
        <v>77</v>
      </c>
      <c r="L49" s="108"/>
      <c r="M49" s="108">
        <v>1</v>
      </c>
      <c r="N49" s="108"/>
      <c r="O49" s="168" t="b">
        <v>0</v>
      </c>
      <c r="P49" s="168"/>
      <c r="Q49" s="108">
        <f t="shared" si="0"/>
        <v>0</v>
      </c>
      <c r="R49" s="168"/>
      <c r="S49" s="108"/>
    </row>
    <row r="50" spans="1:19" s="61" customFormat="1" ht="28.35" customHeight="1" outlineLevel="1">
      <c r="A50" s="61">
        <f>ROW()</f>
        <v>50</v>
      </c>
      <c r="B50" s="68"/>
      <c r="C50" s="69"/>
      <c r="D50" s="351"/>
      <c r="E50" s="92"/>
      <c r="F50" s="92"/>
      <c r="G50" s="92"/>
      <c r="H50" s="197"/>
      <c r="I50" s="133"/>
      <c r="J50" s="157" t="s">
        <v>421</v>
      </c>
      <c r="K50" s="108" t="s">
        <v>78</v>
      </c>
      <c r="L50" s="108"/>
      <c r="M50" s="108">
        <v>2</v>
      </c>
      <c r="N50" s="108"/>
      <c r="O50" s="168" t="b">
        <v>0</v>
      </c>
      <c r="P50" s="168"/>
      <c r="Q50" s="108">
        <f t="shared" si="0"/>
        <v>0</v>
      </c>
      <c r="R50" s="168"/>
      <c r="S50" s="108"/>
    </row>
    <row r="51" spans="1:19" s="61" customFormat="1" ht="28.35" customHeight="1" outlineLevel="1">
      <c r="A51" s="61">
        <f>ROW()</f>
        <v>51</v>
      </c>
      <c r="B51" s="68"/>
      <c r="C51" s="69"/>
      <c r="D51" s="351"/>
      <c r="E51" s="92"/>
      <c r="F51" s="92"/>
      <c r="G51" s="92"/>
      <c r="H51" s="197"/>
      <c r="I51" s="133"/>
      <c r="J51" s="157" t="s">
        <v>395</v>
      </c>
      <c r="K51" s="108" t="s">
        <v>79</v>
      </c>
      <c r="L51" s="108"/>
      <c r="M51" s="108">
        <v>3</v>
      </c>
      <c r="N51" s="108"/>
      <c r="O51" s="168" t="b">
        <v>0</v>
      </c>
      <c r="P51" s="168"/>
      <c r="Q51" s="108">
        <f t="shared" si="0"/>
        <v>0</v>
      </c>
      <c r="R51" s="168"/>
      <c r="S51" s="108"/>
    </row>
    <row r="52" spans="1:19" s="61" customFormat="1" ht="28.35" customHeight="1" outlineLevel="1">
      <c r="A52" s="61">
        <f>ROW()</f>
        <v>52</v>
      </c>
      <c r="B52" s="68"/>
      <c r="C52" s="69"/>
      <c r="D52" s="351"/>
      <c r="E52" s="92"/>
      <c r="F52" s="92"/>
      <c r="G52" s="92"/>
      <c r="H52" s="197"/>
      <c r="I52" s="133"/>
      <c r="J52" s="157" t="s">
        <v>355</v>
      </c>
      <c r="K52" s="108" t="s">
        <v>80</v>
      </c>
      <c r="L52" s="108"/>
      <c r="M52" s="108">
        <v>3</v>
      </c>
      <c r="N52" s="108"/>
      <c r="O52" s="168" t="b">
        <v>0</v>
      </c>
      <c r="P52" s="168"/>
      <c r="Q52" s="108">
        <f t="shared" si="0"/>
        <v>0</v>
      </c>
      <c r="R52" s="168"/>
      <c r="S52" s="108"/>
    </row>
    <row r="53" spans="1:19" s="61" customFormat="1" ht="28.35" customHeight="1" outlineLevel="1">
      <c r="A53" s="61">
        <f>ROW()</f>
        <v>53</v>
      </c>
      <c r="B53" s="68"/>
      <c r="C53" s="69"/>
      <c r="D53" s="351"/>
      <c r="E53" s="92"/>
      <c r="F53" s="92"/>
      <c r="G53" s="92"/>
      <c r="H53" s="197"/>
      <c r="I53" s="133"/>
      <c r="J53" s="157" t="s">
        <v>667</v>
      </c>
      <c r="K53" s="108" t="s">
        <v>668</v>
      </c>
      <c r="L53" s="108"/>
      <c r="M53" s="108">
        <v>2</v>
      </c>
      <c r="N53" s="108"/>
      <c r="O53" s="168" t="b">
        <v>0</v>
      </c>
      <c r="P53" s="168"/>
      <c r="Q53" s="108">
        <f t="shared" si="0"/>
        <v>0</v>
      </c>
      <c r="R53" s="168"/>
      <c r="S53" s="108"/>
    </row>
    <row r="54" spans="1:19" s="61" customFormat="1" ht="28.35" customHeight="1" outlineLevel="1">
      <c r="A54" s="61">
        <f>ROW()</f>
        <v>54</v>
      </c>
      <c r="B54" s="68"/>
      <c r="C54" s="70"/>
      <c r="D54" s="352"/>
      <c r="E54" s="93"/>
      <c r="F54" s="93"/>
      <c r="G54" s="93"/>
      <c r="H54" s="198"/>
      <c r="I54" s="135"/>
      <c r="J54" s="158" t="s">
        <v>382</v>
      </c>
      <c r="K54" s="126" t="s">
        <v>383</v>
      </c>
      <c r="L54" s="126"/>
      <c r="M54" s="126">
        <v>0</v>
      </c>
      <c r="N54" s="126"/>
      <c r="O54" s="169" t="b">
        <v>0</v>
      </c>
      <c r="P54" s="169"/>
      <c r="Q54" s="126">
        <f t="shared" si="0"/>
        <v>0</v>
      </c>
      <c r="R54" s="169"/>
      <c r="S54" s="126"/>
    </row>
    <row r="55" spans="1:19" s="98" customFormat="1" ht="46.35" customHeight="1" outlineLevel="1">
      <c r="A55" s="98">
        <f>ROW()</f>
        <v>55</v>
      </c>
      <c r="B55" s="106"/>
      <c r="C55" s="112" t="s">
        <v>23</v>
      </c>
      <c r="D55" s="350" t="s">
        <v>214</v>
      </c>
      <c r="E55" s="104" t="s">
        <v>20</v>
      </c>
      <c r="F55" s="104" t="s">
        <v>224</v>
      </c>
      <c r="G55" s="104">
        <f>R55</f>
        <v>0</v>
      </c>
      <c r="H55" s="308">
        <f>H47+1</f>
        <v>7</v>
      </c>
      <c r="I55" s="356" t="s">
        <v>234</v>
      </c>
      <c r="J55" s="357"/>
      <c r="K55" s="124"/>
      <c r="L55" s="124"/>
      <c r="M55" s="124">
        <v>8</v>
      </c>
      <c r="N55" s="124">
        <f>SUM(M55)</f>
        <v>8</v>
      </c>
      <c r="O55" s="166" t="str">
        <f>IF(COUNTIF(O56:O61,TRUE)=0,"未回答","回答済")</f>
        <v>未回答</v>
      </c>
      <c r="P55" s="166" t="str">
        <f>IF(COUNTIF(O55:O61,"回答済")&gt;0,"回答済","未回答")</f>
        <v>未回答</v>
      </c>
      <c r="Q55" s="124">
        <f>SUM(Q56:Q61)</f>
        <v>0</v>
      </c>
      <c r="R55" s="211">
        <f>MIN(M55,Q55)</f>
        <v>0</v>
      </c>
      <c r="S55" s="124">
        <f>SUM(R55:R61)</f>
        <v>0</v>
      </c>
    </row>
    <row r="56" spans="1:19" s="61" customFormat="1" ht="28.35" customHeight="1" outlineLevel="1">
      <c r="A56" s="61">
        <f>ROW()</f>
        <v>56</v>
      </c>
      <c r="B56" s="68"/>
      <c r="C56" s="69"/>
      <c r="D56" s="351"/>
      <c r="E56" s="92"/>
      <c r="F56" s="92"/>
      <c r="G56" s="92"/>
      <c r="H56" s="309"/>
      <c r="I56" s="131"/>
      <c r="J56" s="159" t="s">
        <v>501</v>
      </c>
      <c r="K56" s="125" t="s">
        <v>502</v>
      </c>
      <c r="L56" s="125"/>
      <c r="M56" s="125">
        <v>1</v>
      </c>
      <c r="N56" s="125"/>
      <c r="O56" s="167" t="b">
        <v>0</v>
      </c>
      <c r="P56" s="167"/>
      <c r="Q56" s="125">
        <f t="shared" si="0"/>
        <v>0</v>
      </c>
      <c r="R56" s="167"/>
      <c r="S56" s="125"/>
    </row>
    <row r="57" spans="1:19" s="61" customFormat="1" ht="28.35" customHeight="1" outlineLevel="1">
      <c r="A57" s="61">
        <f>ROW()</f>
        <v>57</v>
      </c>
      <c r="B57" s="68"/>
      <c r="C57" s="69"/>
      <c r="D57" s="351"/>
      <c r="E57" s="92"/>
      <c r="F57" s="92"/>
      <c r="G57" s="92"/>
      <c r="H57" s="309"/>
      <c r="I57" s="133"/>
      <c r="J57" s="292" t="s">
        <v>503</v>
      </c>
      <c r="K57" s="108" t="s">
        <v>504</v>
      </c>
      <c r="L57" s="108"/>
      <c r="M57" s="108">
        <v>2</v>
      </c>
      <c r="N57" s="108"/>
      <c r="O57" s="168" t="b">
        <v>0</v>
      </c>
      <c r="P57" s="168"/>
      <c r="Q57" s="108">
        <f t="shared" si="0"/>
        <v>0</v>
      </c>
      <c r="R57" s="168"/>
      <c r="S57" s="108"/>
    </row>
    <row r="58" spans="1:19" s="61" customFormat="1" ht="28.35" customHeight="1" outlineLevel="1">
      <c r="A58" s="61">
        <f>ROW()</f>
        <v>58</v>
      </c>
      <c r="B58" s="68"/>
      <c r="C58" s="69"/>
      <c r="D58" s="351"/>
      <c r="E58" s="92"/>
      <c r="F58" s="92"/>
      <c r="G58" s="92"/>
      <c r="H58" s="309"/>
      <c r="I58" s="133"/>
      <c r="J58" s="292" t="s">
        <v>300</v>
      </c>
      <c r="K58" s="108" t="s">
        <v>81</v>
      </c>
      <c r="L58" s="108"/>
      <c r="M58" s="108">
        <v>3</v>
      </c>
      <c r="N58" s="108"/>
      <c r="O58" s="168" t="b">
        <v>0</v>
      </c>
      <c r="P58" s="168"/>
      <c r="Q58" s="108">
        <f t="shared" si="0"/>
        <v>0</v>
      </c>
      <c r="R58" s="168"/>
      <c r="S58" s="108"/>
    </row>
    <row r="59" spans="1:19" s="61" customFormat="1" ht="28.35" customHeight="1" outlineLevel="1">
      <c r="A59" s="61">
        <f>ROW()</f>
        <v>59</v>
      </c>
      <c r="B59" s="68"/>
      <c r="C59" s="69"/>
      <c r="D59" s="351"/>
      <c r="E59" s="92"/>
      <c r="F59" s="92"/>
      <c r="G59" s="92"/>
      <c r="H59" s="309"/>
      <c r="I59" s="133"/>
      <c r="J59" s="292" t="s">
        <v>396</v>
      </c>
      <c r="K59" s="108" t="s">
        <v>82</v>
      </c>
      <c r="L59" s="108"/>
      <c r="M59" s="108">
        <v>3</v>
      </c>
      <c r="N59" s="108"/>
      <c r="O59" s="168" t="b">
        <v>0</v>
      </c>
      <c r="P59" s="168"/>
      <c r="Q59" s="108">
        <f t="shared" si="0"/>
        <v>0</v>
      </c>
      <c r="R59" s="168"/>
      <c r="S59" s="108"/>
    </row>
    <row r="60" spans="1:19" s="61" customFormat="1" ht="28.35" customHeight="1" outlineLevel="1">
      <c r="A60" s="61">
        <f>ROW()</f>
        <v>60</v>
      </c>
      <c r="B60" s="68"/>
      <c r="C60" s="69"/>
      <c r="D60" s="351"/>
      <c r="E60" s="92"/>
      <c r="F60" s="92"/>
      <c r="G60" s="92"/>
      <c r="H60" s="309"/>
      <c r="I60" s="133"/>
      <c r="J60" s="292" t="s">
        <v>422</v>
      </c>
      <c r="K60" s="108" t="s">
        <v>129</v>
      </c>
      <c r="L60" s="108"/>
      <c r="M60" s="108">
        <v>1</v>
      </c>
      <c r="N60" s="108"/>
      <c r="O60" s="168" t="b">
        <v>0</v>
      </c>
      <c r="P60" s="168"/>
      <c r="Q60" s="108">
        <f t="shared" si="0"/>
        <v>0</v>
      </c>
      <c r="R60" s="168"/>
      <c r="S60" s="108"/>
    </row>
    <row r="61" spans="1:19" s="61" customFormat="1" ht="28.35" customHeight="1" outlineLevel="1">
      <c r="A61" s="61">
        <f>ROW()</f>
        <v>61</v>
      </c>
      <c r="B61" s="68"/>
      <c r="C61" s="70"/>
      <c r="D61" s="352"/>
      <c r="E61" s="93"/>
      <c r="F61" s="93"/>
      <c r="G61" s="93"/>
      <c r="H61" s="310"/>
      <c r="I61" s="135"/>
      <c r="J61" s="311" t="s">
        <v>371</v>
      </c>
      <c r="K61" s="126" t="s">
        <v>372</v>
      </c>
      <c r="L61" s="126"/>
      <c r="M61" s="126">
        <v>0</v>
      </c>
      <c r="N61" s="126"/>
      <c r="O61" s="169" t="b">
        <v>0</v>
      </c>
      <c r="P61" s="169"/>
      <c r="Q61" s="126">
        <f t="shared" si="0"/>
        <v>0</v>
      </c>
      <c r="R61" s="169"/>
      <c r="S61" s="126"/>
    </row>
    <row r="62" spans="1:19" s="98" customFormat="1" ht="46.35" customHeight="1" outlineLevel="1">
      <c r="A62" s="98">
        <f>ROW()</f>
        <v>62</v>
      </c>
      <c r="B62" s="106"/>
      <c r="C62" s="112" t="s">
        <v>23</v>
      </c>
      <c r="D62" s="350" t="s">
        <v>215</v>
      </c>
      <c r="E62" s="104" t="s">
        <v>3</v>
      </c>
      <c r="F62" s="104" t="s">
        <v>223</v>
      </c>
      <c r="G62" s="104">
        <f>R62</f>
        <v>0</v>
      </c>
      <c r="H62" s="196">
        <f>H55+1</f>
        <v>8</v>
      </c>
      <c r="I62" s="356" t="s">
        <v>235</v>
      </c>
      <c r="J62" s="357"/>
      <c r="K62" s="124"/>
      <c r="L62" s="124"/>
      <c r="M62" s="124">
        <f>SUM(M63:M67)</f>
        <v>6</v>
      </c>
      <c r="N62" s="124">
        <f>SUM(M62)</f>
        <v>6</v>
      </c>
      <c r="O62" s="166" t="str">
        <f>IF(COUNTIF(O63:O67,TRUE)=0,"未回答","回答済")</f>
        <v>未回答</v>
      </c>
      <c r="P62" s="166" t="str">
        <f>IF(COUNTIF(O62:O67,"回答済")&gt;0,"回答済","未回答")</f>
        <v>未回答</v>
      </c>
      <c r="Q62" s="124">
        <f>SUM(Q63:Q67)</f>
        <v>0</v>
      </c>
      <c r="R62" s="211">
        <f>MIN(M62,Q62)</f>
        <v>0</v>
      </c>
      <c r="S62" s="124">
        <f>SUM(R62:R67)</f>
        <v>0</v>
      </c>
    </row>
    <row r="63" spans="1:19" s="61" customFormat="1" ht="28.35" customHeight="1" outlineLevel="1">
      <c r="A63" s="61">
        <f>ROW()</f>
        <v>63</v>
      </c>
      <c r="B63" s="68"/>
      <c r="C63" s="69"/>
      <c r="D63" s="351"/>
      <c r="E63" s="92"/>
      <c r="F63" s="92"/>
      <c r="G63" s="92"/>
      <c r="H63" s="197"/>
      <c r="I63" s="131"/>
      <c r="J63" s="137" t="s">
        <v>327</v>
      </c>
      <c r="K63" s="125" t="s">
        <v>83</v>
      </c>
      <c r="L63" s="125"/>
      <c r="M63" s="125">
        <v>1</v>
      </c>
      <c r="N63" s="125"/>
      <c r="O63" s="167" t="b">
        <v>0</v>
      </c>
      <c r="P63" s="167"/>
      <c r="Q63" s="125">
        <f t="shared" si="0"/>
        <v>0</v>
      </c>
      <c r="R63" s="167"/>
      <c r="S63" s="125"/>
    </row>
    <row r="64" spans="1:19" s="61" customFormat="1" ht="28.35" customHeight="1" outlineLevel="1">
      <c r="A64" s="61">
        <f>ROW()</f>
        <v>64</v>
      </c>
      <c r="B64" s="68"/>
      <c r="C64" s="69"/>
      <c r="D64" s="351"/>
      <c r="E64" s="92"/>
      <c r="F64" s="92"/>
      <c r="G64" s="92"/>
      <c r="H64" s="197"/>
      <c r="I64" s="133"/>
      <c r="J64" s="138" t="s">
        <v>268</v>
      </c>
      <c r="K64" s="108" t="s">
        <v>84</v>
      </c>
      <c r="L64" s="108"/>
      <c r="M64" s="108">
        <v>1</v>
      </c>
      <c r="N64" s="108"/>
      <c r="O64" s="168" t="b">
        <v>0</v>
      </c>
      <c r="P64" s="168"/>
      <c r="Q64" s="108">
        <f t="shared" si="0"/>
        <v>0</v>
      </c>
      <c r="R64" s="168"/>
      <c r="S64" s="108"/>
    </row>
    <row r="65" spans="1:19" s="61" customFormat="1" ht="28.35" customHeight="1" outlineLevel="1">
      <c r="A65" s="61">
        <f>ROW()</f>
        <v>65</v>
      </c>
      <c r="B65" s="68"/>
      <c r="C65" s="69"/>
      <c r="D65" s="351"/>
      <c r="E65" s="92"/>
      <c r="F65" s="92"/>
      <c r="G65" s="92"/>
      <c r="H65" s="197"/>
      <c r="I65" s="133"/>
      <c r="J65" s="138" t="s">
        <v>669</v>
      </c>
      <c r="K65" s="108" t="s">
        <v>670</v>
      </c>
      <c r="L65" s="108"/>
      <c r="M65" s="108">
        <v>2</v>
      </c>
      <c r="N65" s="108"/>
      <c r="O65" s="168" t="b">
        <v>0</v>
      </c>
      <c r="P65" s="168"/>
      <c r="Q65" s="108">
        <f t="shared" si="0"/>
        <v>0</v>
      </c>
      <c r="R65" s="168"/>
      <c r="S65" s="108"/>
    </row>
    <row r="66" spans="1:19" s="61" customFormat="1" ht="28.35" customHeight="1" outlineLevel="1">
      <c r="A66" s="61">
        <f>ROW()</f>
        <v>66</v>
      </c>
      <c r="B66" s="68"/>
      <c r="C66" s="69"/>
      <c r="D66" s="351"/>
      <c r="E66" s="92"/>
      <c r="F66" s="92"/>
      <c r="G66" s="92"/>
      <c r="H66" s="197"/>
      <c r="I66" s="133"/>
      <c r="J66" s="138" t="s">
        <v>505</v>
      </c>
      <c r="K66" s="108" t="s">
        <v>506</v>
      </c>
      <c r="L66" s="108"/>
      <c r="M66" s="108">
        <v>2</v>
      </c>
      <c r="N66" s="108"/>
      <c r="O66" s="168" t="b">
        <v>0</v>
      </c>
      <c r="P66" s="168"/>
      <c r="Q66" s="108">
        <f t="shared" si="0"/>
        <v>0</v>
      </c>
      <c r="R66" s="168"/>
      <c r="S66" s="108"/>
    </row>
    <row r="67" spans="1:19" s="61" customFormat="1" ht="28.35" customHeight="1" outlineLevel="1">
      <c r="A67" s="61">
        <f>ROW()</f>
        <v>67</v>
      </c>
      <c r="B67" s="68"/>
      <c r="C67" s="70"/>
      <c r="D67" s="352"/>
      <c r="E67" s="93"/>
      <c r="F67" s="93"/>
      <c r="G67" s="93"/>
      <c r="H67" s="198"/>
      <c r="I67" s="135"/>
      <c r="J67" s="139" t="s">
        <v>260</v>
      </c>
      <c r="K67" s="126" t="s">
        <v>260</v>
      </c>
      <c r="L67" s="126"/>
      <c r="M67" s="126">
        <v>0</v>
      </c>
      <c r="N67" s="126"/>
      <c r="O67" s="169" t="b">
        <v>0</v>
      </c>
      <c r="P67" s="169"/>
      <c r="Q67" s="126">
        <f t="shared" si="0"/>
        <v>0</v>
      </c>
      <c r="R67" s="169"/>
      <c r="S67" s="126"/>
    </row>
    <row r="68" spans="1:19" s="98" customFormat="1" ht="46.35" customHeight="1" outlineLevel="1">
      <c r="A68" s="98">
        <f>ROW()</f>
        <v>68</v>
      </c>
      <c r="B68" s="106"/>
      <c r="C68" s="112" t="s">
        <v>23</v>
      </c>
      <c r="D68" s="350" t="s">
        <v>216</v>
      </c>
      <c r="E68" s="104" t="s">
        <v>20</v>
      </c>
      <c r="F68" s="104" t="s">
        <v>225</v>
      </c>
      <c r="G68" s="104">
        <f>R68</f>
        <v>0</v>
      </c>
      <c r="H68" s="196">
        <f>H62+1</f>
        <v>9</v>
      </c>
      <c r="I68" s="356" t="s">
        <v>660</v>
      </c>
      <c r="J68" s="357"/>
      <c r="K68" s="124"/>
      <c r="L68" s="124"/>
      <c r="M68" s="124">
        <f>MAX(M69:M72)</f>
        <v>5</v>
      </c>
      <c r="N68" s="124">
        <f>SUM(M68)</f>
        <v>5</v>
      </c>
      <c r="O68" s="166" t="str">
        <f>IF(O69=0,"未回答","回答済")</f>
        <v>未回答</v>
      </c>
      <c r="P68" s="166" t="str">
        <f>IF(COUNTIF(O68:O72,"回答済")&gt;0,"回答済","未回答")</f>
        <v>未回答</v>
      </c>
      <c r="Q68" s="124">
        <f>SUM(Q69:Q72)</f>
        <v>0</v>
      </c>
      <c r="R68" s="211">
        <f>MIN(M68,Q68)</f>
        <v>0</v>
      </c>
      <c r="S68" s="124">
        <f>SUM(R68:R72)</f>
        <v>0</v>
      </c>
    </row>
    <row r="69" spans="1:19" s="61" customFormat="1" ht="28.35" customHeight="1" outlineLevel="1">
      <c r="A69" s="61">
        <f>ROW()</f>
        <v>69</v>
      </c>
      <c r="B69" s="68"/>
      <c r="C69" s="69"/>
      <c r="D69" s="351"/>
      <c r="F69" s="92"/>
      <c r="G69" s="92"/>
      <c r="H69" s="197"/>
      <c r="I69" s="131"/>
      <c r="J69" s="137" t="s">
        <v>328</v>
      </c>
      <c r="K69" s="125" t="s">
        <v>85</v>
      </c>
      <c r="L69" s="125"/>
      <c r="M69" s="125">
        <v>3</v>
      </c>
      <c r="N69" s="125"/>
      <c r="O69" s="167">
        <v>0</v>
      </c>
      <c r="P69" s="167"/>
      <c r="Q69" s="125">
        <f>IF(O69=1, M69, 0)</f>
        <v>0</v>
      </c>
      <c r="R69" s="167"/>
      <c r="S69" s="125"/>
    </row>
    <row r="70" spans="1:19" s="61" customFormat="1" ht="28.35" customHeight="1" outlineLevel="1">
      <c r="A70" s="61">
        <f>ROW()</f>
        <v>70</v>
      </c>
      <c r="B70" s="68"/>
      <c r="C70" s="69"/>
      <c r="D70" s="351"/>
      <c r="E70" s="92"/>
      <c r="F70" s="92"/>
      <c r="G70" s="92"/>
      <c r="H70" s="197"/>
      <c r="I70" s="133"/>
      <c r="J70" s="138" t="s">
        <v>269</v>
      </c>
      <c r="K70" s="108" t="s">
        <v>86</v>
      </c>
      <c r="L70" s="108"/>
      <c r="M70" s="108">
        <v>4</v>
      </c>
      <c r="N70" s="108"/>
      <c r="O70" s="168"/>
      <c r="P70" s="168"/>
      <c r="Q70" s="108">
        <f>IF(O69=2, M70, 0)</f>
        <v>0</v>
      </c>
      <c r="R70" s="168"/>
      <c r="S70" s="108"/>
    </row>
    <row r="71" spans="1:19" s="61" customFormat="1" ht="28.35" customHeight="1" outlineLevel="1">
      <c r="A71" s="61">
        <f>ROW()</f>
        <v>71</v>
      </c>
      <c r="B71" s="68"/>
      <c r="C71" s="69"/>
      <c r="D71" s="351"/>
      <c r="E71" s="92"/>
      <c r="F71" s="92"/>
      <c r="G71" s="92"/>
      <c r="H71" s="197"/>
      <c r="I71" s="133"/>
      <c r="J71" s="138" t="s">
        <v>301</v>
      </c>
      <c r="K71" s="108" t="s">
        <v>87</v>
      </c>
      <c r="L71" s="108"/>
      <c r="M71" s="108">
        <v>5</v>
      </c>
      <c r="N71" s="108"/>
      <c r="O71" s="168"/>
      <c r="P71" s="168"/>
      <c r="Q71" s="108">
        <f>IF(O69=3, M71, 0)</f>
        <v>0</v>
      </c>
      <c r="R71" s="168"/>
      <c r="S71" s="108"/>
    </row>
    <row r="72" spans="1:19" s="61" customFormat="1" ht="28.35" customHeight="1" outlineLevel="1">
      <c r="A72" s="61">
        <f>ROW()</f>
        <v>72</v>
      </c>
      <c r="B72" s="68"/>
      <c r="C72" s="70"/>
      <c r="D72" s="352"/>
      <c r="E72" s="93"/>
      <c r="F72" s="93"/>
      <c r="G72" s="93"/>
      <c r="H72" s="198"/>
      <c r="I72" s="135"/>
      <c r="J72" s="139" t="s">
        <v>256</v>
      </c>
      <c r="K72" s="126" t="s">
        <v>256</v>
      </c>
      <c r="L72" s="126"/>
      <c r="M72" s="126">
        <v>0</v>
      </c>
      <c r="N72" s="126"/>
      <c r="O72" s="169"/>
      <c r="P72" s="169"/>
      <c r="Q72" s="126">
        <f>IF(O69=4, M72, 0)</f>
        <v>0</v>
      </c>
      <c r="R72" s="169"/>
      <c r="S72" s="126"/>
    </row>
    <row r="73" spans="1:19" s="98" customFormat="1" ht="46.35" customHeight="1" outlineLevel="1">
      <c r="A73" s="98">
        <f>ROW()</f>
        <v>73</v>
      </c>
      <c r="B73" s="106"/>
      <c r="C73" s="112" t="s">
        <v>23</v>
      </c>
      <c r="D73" s="350" t="s">
        <v>22</v>
      </c>
      <c r="E73" s="104" t="s">
        <v>18</v>
      </c>
      <c r="F73" s="104" t="s">
        <v>223</v>
      </c>
      <c r="G73" s="104">
        <f>R73</f>
        <v>0</v>
      </c>
      <c r="H73" s="196">
        <f>H68+1</f>
        <v>10</v>
      </c>
      <c r="I73" s="356" t="s">
        <v>696</v>
      </c>
      <c r="J73" s="357"/>
      <c r="K73" s="124"/>
      <c r="L73" s="124"/>
      <c r="M73" s="124">
        <f>MAX(M74:M80)</f>
        <v>3</v>
      </c>
      <c r="N73" s="124">
        <f>SUM(M73,M81,M91,M98)</f>
        <v>20</v>
      </c>
      <c r="O73" s="166" t="str">
        <f>IF(COUNTIF(O74:O80,TRUE)=0,"未回答","回答済")</f>
        <v>未回答</v>
      </c>
      <c r="P73" s="166" t="str">
        <f>IF(COUNTIF(O73:O105,"回答済")&gt;0,"回答済","未回答")</f>
        <v>未回答</v>
      </c>
      <c r="Q73" s="124">
        <f>SUM(Q74:Q80)</f>
        <v>0</v>
      </c>
      <c r="R73" s="211">
        <f>MIN(M73,Q73)</f>
        <v>0</v>
      </c>
      <c r="S73" s="124">
        <f>SUM(R73:R105)</f>
        <v>0</v>
      </c>
    </row>
    <row r="74" spans="1:19" s="61" customFormat="1" ht="28.35" customHeight="1" outlineLevel="1">
      <c r="A74" s="61">
        <f>ROW()</f>
        <v>74</v>
      </c>
      <c r="B74" s="68"/>
      <c r="C74" s="69"/>
      <c r="D74" s="351"/>
      <c r="E74" s="92"/>
      <c r="F74" s="92"/>
      <c r="G74" s="92"/>
      <c r="H74" s="197"/>
      <c r="I74" s="131"/>
      <c r="J74" s="137" t="s">
        <v>329</v>
      </c>
      <c r="K74" s="274" t="s">
        <v>697</v>
      </c>
      <c r="L74" s="125"/>
      <c r="M74" s="125">
        <v>1</v>
      </c>
      <c r="N74" s="125"/>
      <c r="O74" s="167" t="b">
        <v>0</v>
      </c>
      <c r="P74" s="167"/>
      <c r="Q74" s="125">
        <f t="shared" si="0"/>
        <v>0</v>
      </c>
      <c r="R74" s="167"/>
      <c r="S74" s="125"/>
    </row>
    <row r="75" spans="1:19" s="61" customFormat="1" ht="28.35" customHeight="1" outlineLevel="1">
      <c r="A75" s="61">
        <f>ROW()</f>
        <v>75</v>
      </c>
      <c r="B75" s="68"/>
      <c r="C75" s="69"/>
      <c r="D75" s="351"/>
      <c r="E75" s="92"/>
      <c r="F75" s="92"/>
      <c r="G75" s="92"/>
      <c r="H75" s="197"/>
      <c r="I75" s="133"/>
      <c r="J75" s="138" t="s">
        <v>507</v>
      </c>
      <c r="K75" s="108" t="s">
        <v>508</v>
      </c>
      <c r="L75" s="108"/>
      <c r="M75" s="108">
        <v>1</v>
      </c>
      <c r="N75" s="108"/>
      <c r="O75" s="168" t="b">
        <v>0</v>
      </c>
      <c r="P75" s="168"/>
      <c r="Q75" s="108">
        <f t="shared" si="0"/>
        <v>0</v>
      </c>
      <c r="R75" s="168"/>
      <c r="S75" s="108"/>
    </row>
    <row r="76" spans="1:19" s="61" customFormat="1" ht="28.35" customHeight="1" outlineLevel="1">
      <c r="A76" s="61">
        <f>ROW()</f>
        <v>76</v>
      </c>
      <c r="B76" s="68"/>
      <c r="C76" s="69"/>
      <c r="D76" s="351"/>
      <c r="E76" s="92"/>
      <c r="F76" s="92"/>
      <c r="G76" s="92"/>
      <c r="H76" s="197"/>
      <c r="I76" s="133"/>
      <c r="J76" s="138" t="s">
        <v>302</v>
      </c>
      <c r="K76" s="108" t="s">
        <v>88</v>
      </c>
      <c r="L76" s="108"/>
      <c r="M76" s="108">
        <v>2</v>
      </c>
      <c r="N76" s="108"/>
      <c r="O76" s="168" t="b">
        <v>0</v>
      </c>
      <c r="P76" s="168"/>
      <c r="Q76" s="108">
        <f t="shared" si="0"/>
        <v>0</v>
      </c>
      <c r="R76" s="168"/>
      <c r="S76" s="108"/>
    </row>
    <row r="77" spans="1:19" s="61" customFormat="1" ht="28.35" customHeight="1" outlineLevel="1">
      <c r="A77" s="61">
        <f>ROW()</f>
        <v>77</v>
      </c>
      <c r="B77" s="68"/>
      <c r="C77" s="69"/>
      <c r="D77" s="351"/>
      <c r="E77" s="92"/>
      <c r="F77" s="92"/>
      <c r="G77" s="92"/>
      <c r="H77" s="197"/>
      <c r="I77" s="133"/>
      <c r="J77" s="138" t="s">
        <v>397</v>
      </c>
      <c r="K77" s="108" t="s">
        <v>89</v>
      </c>
      <c r="L77" s="108"/>
      <c r="M77" s="108">
        <v>2</v>
      </c>
      <c r="N77" s="108"/>
      <c r="O77" s="168" t="b">
        <v>0</v>
      </c>
      <c r="P77" s="168"/>
      <c r="Q77" s="108">
        <f t="shared" ref="Q77:Q145" si="1">IF(O77=TRUE, M77, 0)</f>
        <v>0</v>
      </c>
      <c r="R77" s="168"/>
      <c r="S77" s="108"/>
    </row>
    <row r="78" spans="1:19" s="61" customFormat="1" ht="28.35" customHeight="1" outlineLevel="1">
      <c r="A78" s="61">
        <f>ROW()</f>
        <v>78</v>
      </c>
      <c r="B78" s="68"/>
      <c r="C78" s="69"/>
      <c r="D78" s="351"/>
      <c r="E78" s="92"/>
      <c r="F78" s="92"/>
      <c r="G78" s="92"/>
      <c r="H78" s="197"/>
      <c r="I78" s="133"/>
      <c r="J78" s="138" t="s">
        <v>356</v>
      </c>
      <c r="K78" s="108" t="s">
        <v>90</v>
      </c>
      <c r="L78" s="108"/>
      <c r="M78" s="108">
        <v>3</v>
      </c>
      <c r="N78" s="108"/>
      <c r="O78" s="168" t="b">
        <v>0</v>
      </c>
      <c r="P78" s="168"/>
      <c r="Q78" s="108">
        <f t="shared" si="1"/>
        <v>0</v>
      </c>
      <c r="R78" s="168"/>
      <c r="S78" s="108"/>
    </row>
    <row r="79" spans="1:19" s="61" customFormat="1" ht="28.35" customHeight="1" outlineLevel="1">
      <c r="A79" s="61">
        <f>ROW()</f>
        <v>79</v>
      </c>
      <c r="B79" s="68"/>
      <c r="C79" s="69"/>
      <c r="D79" s="351"/>
      <c r="E79" s="92"/>
      <c r="F79" s="92"/>
      <c r="G79" s="92"/>
      <c r="H79" s="197"/>
      <c r="I79" s="133"/>
      <c r="J79" s="138" t="s">
        <v>509</v>
      </c>
      <c r="K79" s="108" t="s">
        <v>510</v>
      </c>
      <c r="L79" s="108"/>
      <c r="M79" s="108">
        <v>3</v>
      </c>
      <c r="N79" s="108"/>
      <c r="O79" s="168" t="b">
        <v>0</v>
      </c>
      <c r="P79" s="168"/>
      <c r="Q79" s="108">
        <f t="shared" si="1"/>
        <v>0</v>
      </c>
      <c r="R79" s="168"/>
      <c r="S79" s="108"/>
    </row>
    <row r="80" spans="1:19" s="61" customFormat="1" ht="28.35" customHeight="1" outlineLevel="1">
      <c r="A80" s="61">
        <f>ROW()</f>
        <v>80</v>
      </c>
      <c r="B80" s="68"/>
      <c r="C80" s="69"/>
      <c r="D80" s="351"/>
      <c r="E80" s="93"/>
      <c r="F80" s="93"/>
      <c r="G80" s="93"/>
      <c r="H80" s="198"/>
      <c r="I80" s="135"/>
      <c r="J80" s="139" t="s">
        <v>381</v>
      </c>
      <c r="K80" s="126" t="s">
        <v>384</v>
      </c>
      <c r="L80" s="126"/>
      <c r="M80" s="126">
        <v>0</v>
      </c>
      <c r="N80" s="126"/>
      <c r="O80" s="169" t="b">
        <v>0</v>
      </c>
      <c r="P80" s="169"/>
      <c r="Q80" s="126">
        <f t="shared" si="1"/>
        <v>0</v>
      </c>
      <c r="R80" s="169"/>
      <c r="S80" s="126"/>
    </row>
    <row r="81" spans="1:19" s="113" customFormat="1" ht="46.35" customHeight="1" outlineLevel="1">
      <c r="A81" s="113">
        <f>ROW()</f>
        <v>81</v>
      </c>
      <c r="B81" s="114"/>
      <c r="C81" s="115"/>
      <c r="D81" s="351"/>
      <c r="E81" s="105" t="s">
        <v>43</v>
      </c>
      <c r="F81" s="105" t="s">
        <v>224</v>
      </c>
      <c r="G81" s="105">
        <f>R81</f>
        <v>0</v>
      </c>
      <c r="H81" s="196">
        <f>H73+1</f>
        <v>11</v>
      </c>
      <c r="I81" s="354" t="s">
        <v>698</v>
      </c>
      <c r="J81" s="355"/>
      <c r="K81" s="124"/>
      <c r="L81" s="124"/>
      <c r="M81" s="124">
        <v>7</v>
      </c>
      <c r="N81" s="124"/>
      <c r="O81" s="166" t="str">
        <f>IF(COUNTIF(O82:O90,TRUE)=0,"未回答","回答済")</f>
        <v>未回答</v>
      </c>
      <c r="P81" s="166"/>
      <c r="Q81" s="124">
        <f>SUM(Q82:Q90)</f>
        <v>0</v>
      </c>
      <c r="R81" s="211">
        <f>MIN(M81,Q81)</f>
        <v>0</v>
      </c>
      <c r="S81" s="124"/>
    </row>
    <row r="82" spans="1:19" s="61" customFormat="1" ht="28.35" customHeight="1" outlineLevel="1">
      <c r="A82" s="61">
        <f>ROW()</f>
        <v>82</v>
      </c>
      <c r="B82" s="68"/>
      <c r="C82" s="69"/>
      <c r="D82" s="351"/>
      <c r="E82" s="92"/>
      <c r="F82" s="92"/>
      <c r="G82" s="92"/>
      <c r="H82" s="197"/>
      <c r="I82" s="131"/>
      <c r="J82" s="137" t="s">
        <v>330</v>
      </c>
      <c r="K82" s="125" t="s">
        <v>91</v>
      </c>
      <c r="L82" s="125"/>
      <c r="M82" s="125">
        <v>1</v>
      </c>
      <c r="N82" s="125"/>
      <c r="O82" s="167" t="b">
        <v>0</v>
      </c>
      <c r="P82" s="167"/>
      <c r="Q82" s="125">
        <f t="shared" si="1"/>
        <v>0</v>
      </c>
      <c r="R82" s="167"/>
      <c r="S82" s="125"/>
    </row>
    <row r="83" spans="1:19" s="61" customFormat="1" ht="28.35" customHeight="1" outlineLevel="1">
      <c r="A83" s="61">
        <f>ROW()</f>
        <v>83</v>
      </c>
      <c r="B83" s="68"/>
      <c r="C83" s="69"/>
      <c r="D83" s="351"/>
      <c r="E83" s="92"/>
      <c r="F83" s="92"/>
      <c r="G83" s="92"/>
      <c r="H83" s="197"/>
      <c r="I83" s="133"/>
      <c r="J83" s="138" t="s">
        <v>270</v>
      </c>
      <c r="K83" s="108" t="s">
        <v>92</v>
      </c>
      <c r="L83" s="108"/>
      <c r="M83" s="108">
        <v>1</v>
      </c>
      <c r="N83" s="108"/>
      <c r="O83" s="168" t="b">
        <v>0</v>
      </c>
      <c r="P83" s="168"/>
      <c r="Q83" s="108">
        <f t="shared" si="1"/>
        <v>0</v>
      </c>
      <c r="R83" s="168"/>
      <c r="S83" s="108"/>
    </row>
    <row r="84" spans="1:19" s="61" customFormat="1" ht="28.35" customHeight="1" outlineLevel="1">
      <c r="A84" s="61">
        <f>ROW()</f>
        <v>84</v>
      </c>
      <c r="B84" s="68"/>
      <c r="C84" s="69"/>
      <c r="D84" s="351"/>
      <c r="E84" s="92"/>
      <c r="F84" s="92"/>
      <c r="G84" s="92"/>
      <c r="H84" s="197"/>
      <c r="I84" s="133"/>
      <c r="J84" s="138" t="s">
        <v>423</v>
      </c>
      <c r="K84" s="108" t="s">
        <v>93</v>
      </c>
      <c r="L84" s="108"/>
      <c r="M84" s="108">
        <v>2</v>
      </c>
      <c r="N84" s="108"/>
      <c r="O84" s="168" t="b">
        <v>0</v>
      </c>
      <c r="P84" s="168"/>
      <c r="Q84" s="108">
        <f t="shared" si="1"/>
        <v>0</v>
      </c>
      <c r="R84" s="168"/>
      <c r="S84" s="108"/>
    </row>
    <row r="85" spans="1:19" s="61" customFormat="1" ht="28.35" customHeight="1" outlineLevel="1">
      <c r="A85" s="61">
        <f>ROW()</f>
        <v>85</v>
      </c>
      <c r="B85" s="68"/>
      <c r="C85" s="69"/>
      <c r="D85" s="351"/>
      <c r="E85" s="92"/>
      <c r="F85" s="92"/>
      <c r="G85" s="92"/>
      <c r="H85" s="197"/>
      <c r="I85" s="133"/>
      <c r="J85" s="138" t="s">
        <v>424</v>
      </c>
      <c r="K85" s="108" t="s">
        <v>94</v>
      </c>
      <c r="L85" s="108"/>
      <c r="M85" s="108">
        <v>2</v>
      </c>
      <c r="N85" s="108"/>
      <c r="O85" s="168" t="b">
        <v>0</v>
      </c>
      <c r="P85" s="168"/>
      <c r="Q85" s="108">
        <f t="shared" si="1"/>
        <v>0</v>
      </c>
      <c r="R85" s="168"/>
      <c r="S85" s="108"/>
    </row>
    <row r="86" spans="1:19" s="61" customFormat="1" ht="28.35" customHeight="1" outlineLevel="1">
      <c r="A86" s="61">
        <f>ROW()</f>
        <v>86</v>
      </c>
      <c r="B86" s="68"/>
      <c r="C86" s="69"/>
      <c r="D86" s="351"/>
      <c r="E86" s="92"/>
      <c r="F86" s="92"/>
      <c r="G86" s="92"/>
      <c r="H86" s="197"/>
      <c r="I86" s="133"/>
      <c r="J86" s="138" t="s">
        <v>425</v>
      </c>
      <c r="K86" s="275" t="s">
        <v>699</v>
      </c>
      <c r="L86" s="108"/>
      <c r="M86" s="108">
        <v>2</v>
      </c>
      <c r="N86" s="108"/>
      <c r="O86" s="168" t="b">
        <v>0</v>
      </c>
      <c r="P86" s="168"/>
      <c r="Q86" s="108">
        <f t="shared" si="1"/>
        <v>0</v>
      </c>
      <c r="R86" s="168"/>
      <c r="S86" s="108"/>
    </row>
    <row r="87" spans="1:19" s="61" customFormat="1" ht="28.35" customHeight="1" outlineLevel="1">
      <c r="A87" s="61">
        <f>ROW()</f>
        <v>87</v>
      </c>
      <c r="B87" s="68"/>
      <c r="C87" s="69"/>
      <c r="D87" s="351"/>
      <c r="E87" s="92"/>
      <c r="F87" s="92"/>
      <c r="G87" s="92"/>
      <c r="H87" s="197"/>
      <c r="I87" s="133"/>
      <c r="J87" s="138" t="s">
        <v>373</v>
      </c>
      <c r="K87" s="108" t="s">
        <v>95</v>
      </c>
      <c r="L87" s="108"/>
      <c r="M87" s="108">
        <v>2</v>
      </c>
      <c r="N87" s="108"/>
      <c r="O87" s="168" t="b">
        <v>0</v>
      </c>
      <c r="P87" s="168"/>
      <c r="Q87" s="108">
        <f t="shared" si="1"/>
        <v>0</v>
      </c>
      <c r="R87" s="168"/>
      <c r="S87" s="108"/>
    </row>
    <row r="88" spans="1:19" s="61" customFormat="1" ht="28.35" customHeight="1" outlineLevel="1">
      <c r="A88" s="61">
        <f>ROW()</f>
        <v>88</v>
      </c>
      <c r="B88" s="68"/>
      <c r="C88" s="69"/>
      <c r="D88" s="351"/>
      <c r="E88" s="92"/>
      <c r="F88" s="92"/>
      <c r="G88" s="92"/>
      <c r="H88" s="197"/>
      <c r="I88" s="133"/>
      <c r="J88" s="138" t="s">
        <v>671</v>
      </c>
      <c r="K88" s="108" t="s">
        <v>700</v>
      </c>
      <c r="L88" s="108"/>
      <c r="M88" s="108">
        <v>2</v>
      </c>
      <c r="N88" s="108"/>
      <c r="O88" s="168" t="b">
        <v>0</v>
      </c>
      <c r="P88" s="168"/>
      <c r="Q88" s="108">
        <f t="shared" si="1"/>
        <v>0</v>
      </c>
      <c r="R88" s="168"/>
      <c r="S88" s="108"/>
    </row>
    <row r="89" spans="1:19" s="61" customFormat="1" ht="28.35" customHeight="1" outlineLevel="1">
      <c r="A89" s="61">
        <f>ROW()</f>
        <v>89</v>
      </c>
      <c r="B89" s="68"/>
      <c r="C89" s="69"/>
      <c r="D89" s="351"/>
      <c r="E89" s="92"/>
      <c r="F89" s="92"/>
      <c r="G89" s="92"/>
      <c r="H89" s="197"/>
      <c r="I89" s="133"/>
      <c r="J89" s="138" t="s">
        <v>426</v>
      </c>
      <c r="K89" s="275" t="s">
        <v>701</v>
      </c>
      <c r="L89" s="108"/>
      <c r="M89" s="108">
        <v>1</v>
      </c>
      <c r="N89" s="108"/>
      <c r="O89" s="168" t="b">
        <v>0</v>
      </c>
      <c r="P89" s="168"/>
      <c r="Q89" s="108">
        <f t="shared" si="1"/>
        <v>0</v>
      </c>
      <c r="R89" s="168"/>
      <c r="S89" s="108"/>
    </row>
    <row r="90" spans="1:19" s="61" customFormat="1" ht="28.35" customHeight="1" outlineLevel="1">
      <c r="A90" s="61">
        <f>ROW()</f>
        <v>90</v>
      </c>
      <c r="B90" s="68"/>
      <c r="C90" s="69"/>
      <c r="D90" s="351"/>
      <c r="E90" s="93"/>
      <c r="F90" s="93"/>
      <c r="G90" s="93"/>
      <c r="H90" s="198"/>
      <c r="I90" s="135"/>
      <c r="J90" s="139" t="s">
        <v>391</v>
      </c>
      <c r="K90" s="126" t="s">
        <v>391</v>
      </c>
      <c r="L90" s="126"/>
      <c r="M90" s="126">
        <v>0</v>
      </c>
      <c r="N90" s="126"/>
      <c r="O90" s="169" t="b">
        <v>0</v>
      </c>
      <c r="P90" s="169"/>
      <c r="Q90" s="126">
        <f t="shared" si="1"/>
        <v>0</v>
      </c>
      <c r="R90" s="169"/>
      <c r="S90" s="126"/>
    </row>
    <row r="91" spans="1:19" s="113" customFormat="1" ht="46.35" customHeight="1" outlineLevel="1">
      <c r="A91" s="113">
        <f>ROW()</f>
        <v>91</v>
      </c>
      <c r="B91" s="114"/>
      <c r="C91" s="115"/>
      <c r="D91" s="351"/>
      <c r="E91" s="105" t="s">
        <v>19</v>
      </c>
      <c r="F91" s="105" t="s">
        <v>224</v>
      </c>
      <c r="G91" s="105">
        <f>R91</f>
        <v>0</v>
      </c>
      <c r="H91" s="196">
        <f>H81+1</f>
        <v>12</v>
      </c>
      <c r="I91" s="354" t="s">
        <v>236</v>
      </c>
      <c r="J91" s="355"/>
      <c r="K91" s="124"/>
      <c r="L91" s="124"/>
      <c r="M91" s="124">
        <v>5</v>
      </c>
      <c r="N91" s="124"/>
      <c r="O91" s="166" t="str">
        <f>IF(COUNTIF(O92:O97,TRUE)=0,"未回答","回答済")</f>
        <v>未回答</v>
      </c>
      <c r="P91" s="166"/>
      <c r="Q91" s="124">
        <f>SUM(Q92:Q97)</f>
        <v>0</v>
      </c>
      <c r="R91" s="211">
        <f>MIN(M91,Q91)</f>
        <v>0</v>
      </c>
      <c r="S91" s="124"/>
    </row>
    <row r="92" spans="1:19" s="61" customFormat="1" ht="28.35" customHeight="1" outlineLevel="1">
      <c r="A92" s="61">
        <f>ROW()</f>
        <v>92</v>
      </c>
      <c r="B92" s="68"/>
      <c r="C92" s="69"/>
      <c r="D92" s="351"/>
      <c r="E92" s="92"/>
      <c r="F92" s="92"/>
      <c r="G92" s="92"/>
      <c r="H92" s="197"/>
      <c r="I92" s="131"/>
      <c r="J92" s="137" t="s">
        <v>331</v>
      </c>
      <c r="K92" s="125" t="s">
        <v>96</v>
      </c>
      <c r="L92" s="125"/>
      <c r="M92" s="125">
        <v>1</v>
      </c>
      <c r="N92" s="125"/>
      <c r="O92" s="167" t="b">
        <v>0</v>
      </c>
      <c r="P92" s="167"/>
      <c r="Q92" s="125">
        <f t="shared" si="1"/>
        <v>0</v>
      </c>
      <c r="R92" s="167"/>
      <c r="S92" s="125"/>
    </row>
    <row r="93" spans="1:19" s="61" customFormat="1" ht="28.35" customHeight="1" outlineLevel="1">
      <c r="A93" s="61">
        <f>ROW()</f>
        <v>93</v>
      </c>
      <c r="B93" s="68"/>
      <c r="C93" s="69"/>
      <c r="D93" s="351"/>
      <c r="E93" s="92"/>
      <c r="F93" s="92"/>
      <c r="G93" s="92"/>
      <c r="H93" s="197"/>
      <c r="I93" s="133"/>
      <c r="J93" s="138" t="s">
        <v>271</v>
      </c>
      <c r="K93" s="108" t="s">
        <v>97</v>
      </c>
      <c r="L93" s="108"/>
      <c r="M93" s="108">
        <v>1</v>
      </c>
      <c r="N93" s="108"/>
      <c r="O93" s="168" t="b">
        <v>0</v>
      </c>
      <c r="P93" s="168"/>
      <c r="Q93" s="108">
        <f t="shared" si="1"/>
        <v>0</v>
      </c>
      <c r="R93" s="168"/>
      <c r="S93" s="108"/>
    </row>
    <row r="94" spans="1:19" s="61" customFormat="1" ht="28.35" customHeight="1" outlineLevel="1">
      <c r="A94" s="61">
        <f>ROW()</f>
        <v>94</v>
      </c>
      <c r="B94" s="68"/>
      <c r="C94" s="69"/>
      <c r="D94" s="351"/>
      <c r="E94" s="92"/>
      <c r="F94" s="92"/>
      <c r="G94" s="92"/>
      <c r="H94" s="197"/>
      <c r="I94" s="133"/>
      <c r="J94" s="138" t="s">
        <v>485</v>
      </c>
      <c r="K94" s="108" t="s">
        <v>489</v>
      </c>
      <c r="L94" s="108"/>
      <c r="M94" s="108">
        <v>1</v>
      </c>
      <c r="N94" s="108"/>
      <c r="O94" s="168" t="b">
        <v>0</v>
      </c>
      <c r="P94" s="168"/>
      <c r="Q94" s="108">
        <f t="shared" si="1"/>
        <v>0</v>
      </c>
      <c r="R94" s="168"/>
      <c r="S94" s="108"/>
    </row>
    <row r="95" spans="1:19" s="61" customFormat="1" ht="28.35" customHeight="1" outlineLevel="1">
      <c r="A95" s="61">
        <f>ROW()</f>
        <v>95</v>
      </c>
      <c r="B95" s="68"/>
      <c r="C95" s="69"/>
      <c r="D95" s="351"/>
      <c r="E95" s="92"/>
      <c r="F95" s="92"/>
      <c r="G95" s="92"/>
      <c r="H95" s="197"/>
      <c r="I95" s="133"/>
      <c r="J95" s="138" t="s">
        <v>486</v>
      </c>
      <c r="K95" s="108" t="s">
        <v>98</v>
      </c>
      <c r="L95" s="108"/>
      <c r="M95" s="108">
        <v>2</v>
      </c>
      <c r="N95" s="108"/>
      <c r="O95" s="168" t="b">
        <v>0</v>
      </c>
      <c r="P95" s="168"/>
      <c r="Q95" s="108">
        <f>IF(O95=TRUE, M95, 0)</f>
        <v>0</v>
      </c>
      <c r="R95" s="168"/>
      <c r="S95" s="108"/>
    </row>
    <row r="96" spans="1:19" s="61" customFormat="1" ht="28.35" customHeight="1" outlineLevel="1">
      <c r="A96" s="61">
        <f>ROW()</f>
        <v>96</v>
      </c>
      <c r="B96" s="68"/>
      <c r="C96" s="69"/>
      <c r="D96" s="351"/>
      <c r="E96" s="92"/>
      <c r="F96" s="92"/>
      <c r="G96" s="92"/>
      <c r="H96" s="197"/>
      <c r="I96" s="133"/>
      <c r="J96" s="138" t="s">
        <v>487</v>
      </c>
      <c r="K96" s="108" t="s">
        <v>130</v>
      </c>
      <c r="L96" s="108"/>
      <c r="M96" s="108">
        <v>1</v>
      </c>
      <c r="N96" s="108"/>
      <c r="O96" s="168" t="b">
        <v>0</v>
      </c>
      <c r="P96" s="168"/>
      <c r="Q96" s="108">
        <f t="shared" si="1"/>
        <v>0</v>
      </c>
      <c r="R96" s="168"/>
      <c r="S96" s="108"/>
    </row>
    <row r="97" spans="1:19" s="61" customFormat="1" ht="28.35" customHeight="1" outlineLevel="1">
      <c r="A97" s="61">
        <f>ROW()</f>
        <v>97</v>
      </c>
      <c r="B97" s="68"/>
      <c r="C97" s="69"/>
      <c r="D97" s="351"/>
      <c r="E97" s="93"/>
      <c r="F97" s="93"/>
      <c r="G97" s="93"/>
      <c r="H97" s="198"/>
      <c r="I97" s="135"/>
      <c r="J97" s="139" t="s">
        <v>488</v>
      </c>
      <c r="K97" s="126" t="s">
        <v>357</v>
      </c>
      <c r="L97" s="126"/>
      <c r="M97" s="126">
        <v>0</v>
      </c>
      <c r="N97" s="126"/>
      <c r="O97" s="169" t="b">
        <v>0</v>
      </c>
      <c r="P97" s="169"/>
      <c r="Q97" s="126">
        <f t="shared" si="1"/>
        <v>0</v>
      </c>
      <c r="R97" s="169"/>
      <c r="S97" s="126"/>
    </row>
    <row r="98" spans="1:19" s="113" customFormat="1" ht="46.35" customHeight="1" outlineLevel="1">
      <c r="A98" s="113">
        <f>ROW()</f>
        <v>98</v>
      </c>
      <c r="B98" s="114"/>
      <c r="C98" s="115"/>
      <c r="D98" s="351"/>
      <c r="E98" s="105" t="s">
        <v>44</v>
      </c>
      <c r="F98" s="105" t="s">
        <v>224</v>
      </c>
      <c r="G98" s="105">
        <f>R98</f>
        <v>0</v>
      </c>
      <c r="H98" s="196">
        <f>H91+1</f>
        <v>13</v>
      </c>
      <c r="I98" s="354" t="s">
        <v>511</v>
      </c>
      <c r="J98" s="355"/>
      <c r="K98" s="124"/>
      <c r="L98" s="124"/>
      <c r="M98" s="124">
        <v>5</v>
      </c>
      <c r="N98" s="124"/>
      <c r="O98" s="166" t="str">
        <f>IF(COUNTIF(O99:O105,TRUE)=0,"未回答","回答済")</f>
        <v>未回答</v>
      </c>
      <c r="P98" s="166"/>
      <c r="Q98" s="124">
        <f>SUM(Q99:Q105)</f>
        <v>0</v>
      </c>
      <c r="R98" s="211">
        <f>MIN(M98,Q98)</f>
        <v>0</v>
      </c>
      <c r="S98" s="124"/>
    </row>
    <row r="99" spans="1:19" s="61" customFormat="1" ht="28.35" customHeight="1" outlineLevel="1">
      <c r="A99" s="61">
        <f>ROW()</f>
        <v>99</v>
      </c>
      <c r="B99" s="68"/>
      <c r="C99" s="69"/>
      <c r="D99" s="351"/>
      <c r="E99" s="92"/>
      <c r="F99" s="92"/>
      <c r="G99" s="92"/>
      <c r="H99" s="197"/>
      <c r="I99" s="131"/>
      <c r="J99" s="137" t="s">
        <v>672</v>
      </c>
      <c r="K99" s="274" t="s">
        <v>643</v>
      </c>
      <c r="L99" s="125"/>
      <c r="M99" s="125">
        <v>2</v>
      </c>
      <c r="N99" s="125"/>
      <c r="O99" s="167" t="b">
        <v>0</v>
      </c>
      <c r="P99" s="167"/>
      <c r="Q99" s="125">
        <f t="shared" si="1"/>
        <v>0</v>
      </c>
      <c r="R99" s="167"/>
      <c r="S99" s="125"/>
    </row>
    <row r="100" spans="1:19" s="61" customFormat="1" ht="28.35" customHeight="1" outlineLevel="1">
      <c r="B100" s="68"/>
      <c r="C100" s="69"/>
      <c r="D100" s="351"/>
      <c r="E100" s="92"/>
      <c r="F100" s="92"/>
      <c r="G100" s="92"/>
      <c r="H100" s="197"/>
      <c r="I100" s="131"/>
      <c r="J100" s="137" t="s">
        <v>746</v>
      </c>
      <c r="K100" s="274" t="s">
        <v>611</v>
      </c>
      <c r="L100" s="125"/>
      <c r="M100" s="125">
        <v>2</v>
      </c>
      <c r="N100" s="125"/>
      <c r="O100" s="167" t="b">
        <v>0</v>
      </c>
      <c r="P100" s="167"/>
      <c r="Q100" s="125">
        <f>IF(O100=TRUE, M100, 0)</f>
        <v>0</v>
      </c>
      <c r="R100" s="167"/>
      <c r="S100" s="125"/>
    </row>
    <row r="101" spans="1:19" s="61" customFormat="1" ht="28.35" customHeight="1" outlineLevel="1">
      <c r="B101" s="68"/>
      <c r="C101" s="69"/>
      <c r="D101" s="351"/>
      <c r="E101" s="92"/>
      <c r="F101" s="92"/>
      <c r="G101" s="92"/>
      <c r="H101" s="197"/>
      <c r="I101" s="131"/>
      <c r="J101" s="137" t="s">
        <v>673</v>
      </c>
      <c r="K101" s="108" t="s">
        <v>99</v>
      </c>
      <c r="L101" s="125"/>
      <c r="M101" s="125">
        <v>2</v>
      </c>
      <c r="N101" s="125"/>
      <c r="O101" s="167" t="b">
        <v>0</v>
      </c>
      <c r="P101" s="167"/>
      <c r="Q101" s="125">
        <f t="shared" si="1"/>
        <v>0</v>
      </c>
      <c r="R101" s="167"/>
      <c r="S101" s="125"/>
    </row>
    <row r="102" spans="1:19" s="61" customFormat="1" ht="28.35" customHeight="1" outlineLevel="1">
      <c r="A102" s="61">
        <f>ROW()</f>
        <v>102</v>
      </c>
      <c r="B102" s="68"/>
      <c r="C102" s="69"/>
      <c r="D102" s="351"/>
      <c r="E102" s="92"/>
      <c r="F102" s="92"/>
      <c r="G102" s="92"/>
      <c r="H102" s="197"/>
      <c r="I102" s="133"/>
      <c r="J102" s="138" t="s">
        <v>674</v>
      </c>
      <c r="K102" s="108" t="s">
        <v>100</v>
      </c>
      <c r="L102" s="108"/>
      <c r="M102" s="108">
        <v>3</v>
      </c>
      <c r="N102" s="108"/>
      <c r="O102" s="168" t="b">
        <v>0</v>
      </c>
      <c r="P102" s="168"/>
      <c r="Q102" s="108">
        <f t="shared" si="1"/>
        <v>0</v>
      </c>
      <c r="R102" s="168"/>
      <c r="S102" s="108"/>
    </row>
    <row r="103" spans="1:19" s="61" customFormat="1" ht="28.35" customHeight="1" outlineLevel="1">
      <c r="A103" s="61">
        <f>ROW()</f>
        <v>103</v>
      </c>
      <c r="B103" s="68"/>
      <c r="C103" s="69"/>
      <c r="D103" s="351"/>
      <c r="E103" s="92"/>
      <c r="F103" s="92"/>
      <c r="G103" s="92"/>
      <c r="H103" s="197"/>
      <c r="I103" s="133"/>
      <c r="J103" s="138" t="s">
        <v>675</v>
      </c>
      <c r="K103" s="275" t="s">
        <v>513</v>
      </c>
      <c r="L103" s="108"/>
      <c r="M103" s="108">
        <v>1</v>
      </c>
      <c r="N103" s="108"/>
      <c r="O103" s="168" t="b">
        <v>0</v>
      </c>
      <c r="P103" s="168"/>
      <c r="Q103" s="108">
        <f t="shared" si="1"/>
        <v>0</v>
      </c>
      <c r="R103" s="168"/>
      <c r="S103" s="108"/>
    </row>
    <row r="104" spans="1:19" s="61" customFormat="1" ht="28.35" customHeight="1" outlineLevel="1">
      <c r="A104" s="61">
        <f>ROW()</f>
        <v>104</v>
      </c>
      <c r="B104" s="68"/>
      <c r="C104" s="69"/>
      <c r="D104" s="351"/>
      <c r="E104" s="92"/>
      <c r="F104" s="92"/>
      <c r="G104" s="92"/>
      <c r="H104" s="197"/>
      <c r="I104" s="133"/>
      <c r="J104" s="138" t="s">
        <v>676</v>
      </c>
      <c r="K104" s="275" t="s">
        <v>663</v>
      </c>
      <c r="L104" s="108"/>
      <c r="M104" s="108">
        <v>1</v>
      </c>
      <c r="N104" s="108"/>
      <c r="O104" s="168" t="b">
        <v>0</v>
      </c>
      <c r="P104" s="168"/>
      <c r="Q104" s="108">
        <f t="shared" si="1"/>
        <v>0</v>
      </c>
      <c r="R104" s="168"/>
      <c r="S104" s="108"/>
    </row>
    <row r="105" spans="1:19" s="61" customFormat="1" ht="28.35" customHeight="1" outlineLevel="1">
      <c r="A105" s="61">
        <f>ROW()</f>
        <v>105</v>
      </c>
      <c r="B105" s="68"/>
      <c r="C105" s="70"/>
      <c r="D105" s="352"/>
      <c r="E105" s="93"/>
      <c r="F105" s="93"/>
      <c r="G105" s="93"/>
      <c r="H105" s="198"/>
      <c r="I105" s="135"/>
      <c r="J105" s="139" t="s">
        <v>512</v>
      </c>
      <c r="K105" s="177" t="s">
        <v>358</v>
      </c>
      <c r="L105" s="177"/>
      <c r="M105" s="177">
        <v>0</v>
      </c>
      <c r="N105" s="177"/>
      <c r="O105" s="170" t="b">
        <v>0</v>
      </c>
      <c r="P105" s="170"/>
      <c r="Q105" s="177">
        <f t="shared" si="1"/>
        <v>0</v>
      </c>
      <c r="R105" s="170"/>
      <c r="S105" s="177"/>
    </row>
    <row r="106" spans="1:19" s="98" customFormat="1" ht="46.35" customHeight="1" outlineLevel="1">
      <c r="A106" s="98">
        <f>ROW()</f>
        <v>106</v>
      </c>
      <c r="B106" s="106"/>
      <c r="C106" s="116" t="s">
        <v>754</v>
      </c>
      <c r="D106" s="350" t="s">
        <v>217</v>
      </c>
      <c r="E106" s="104" t="s">
        <v>18</v>
      </c>
      <c r="F106" s="104" t="s">
        <v>223</v>
      </c>
      <c r="G106" s="104">
        <f>R106</f>
        <v>0</v>
      </c>
      <c r="H106" s="196">
        <f>H98+1</f>
        <v>14</v>
      </c>
      <c r="I106" s="356" t="s">
        <v>229</v>
      </c>
      <c r="J106" s="357"/>
      <c r="K106" s="124"/>
      <c r="L106" s="124"/>
      <c r="M106" s="124">
        <v>3</v>
      </c>
      <c r="N106" s="124">
        <f>SUM(M106,M113,M122,M128,M140,M149,M152,M157,M160)</f>
        <v>20</v>
      </c>
      <c r="O106" s="166" t="str">
        <f>IF(COUNTIF(O107:O112,TRUE)=0,"未回答","回答済")</f>
        <v>未回答</v>
      </c>
      <c r="P106" s="166" t="str">
        <f>IF(COUNTIF(O106:O162,"回答済")&gt;0,"回答済","未回答")</f>
        <v>未回答</v>
      </c>
      <c r="Q106" s="124">
        <f>SUM(Q107:Q112)</f>
        <v>0</v>
      </c>
      <c r="R106" s="211">
        <f>MIN(M106,Q106)</f>
        <v>0</v>
      </c>
      <c r="S106" s="124">
        <f>SUM(R106:R162)</f>
        <v>0</v>
      </c>
    </row>
    <row r="107" spans="1:19" s="61" customFormat="1" ht="28.35" customHeight="1" outlineLevel="1">
      <c r="A107" s="61">
        <f>ROW()</f>
        <v>107</v>
      </c>
      <c r="B107" s="68"/>
      <c r="C107" s="71"/>
      <c r="D107" s="351"/>
      <c r="E107" s="92"/>
      <c r="F107" s="92"/>
      <c r="G107" s="92"/>
      <c r="H107" s="197"/>
      <c r="I107" s="131"/>
      <c r="J107" s="137" t="s">
        <v>332</v>
      </c>
      <c r="K107" s="125" t="s">
        <v>102</v>
      </c>
      <c r="L107" s="125"/>
      <c r="M107" s="125">
        <v>1</v>
      </c>
      <c r="N107" s="125"/>
      <c r="O107" s="167" t="b">
        <v>0</v>
      </c>
      <c r="P107" s="167"/>
      <c r="Q107" s="125">
        <f t="shared" si="1"/>
        <v>0</v>
      </c>
      <c r="R107" s="167"/>
      <c r="S107" s="125"/>
    </row>
    <row r="108" spans="1:19" s="61" customFormat="1" ht="28.35" customHeight="1" outlineLevel="1">
      <c r="A108" s="61">
        <f>ROW()</f>
        <v>108</v>
      </c>
      <c r="B108" s="68"/>
      <c r="C108" s="71"/>
      <c r="D108" s="351"/>
      <c r="E108" s="92"/>
      <c r="F108" s="92"/>
      <c r="G108" s="92"/>
      <c r="H108" s="197"/>
      <c r="I108" s="133"/>
      <c r="J108" s="138" t="s">
        <v>272</v>
      </c>
      <c r="K108" s="108" t="s">
        <v>103</v>
      </c>
      <c r="L108" s="108"/>
      <c r="M108" s="108">
        <v>1</v>
      </c>
      <c r="N108" s="108"/>
      <c r="O108" s="168" t="b">
        <v>0</v>
      </c>
      <c r="P108" s="168"/>
      <c r="Q108" s="108">
        <f t="shared" si="1"/>
        <v>0</v>
      </c>
      <c r="R108" s="168"/>
      <c r="S108" s="108"/>
    </row>
    <row r="109" spans="1:19" s="61" customFormat="1" ht="28.35" customHeight="1" outlineLevel="1">
      <c r="A109" s="61">
        <f>ROW()</f>
        <v>109</v>
      </c>
      <c r="B109" s="68"/>
      <c r="C109" s="71"/>
      <c r="D109" s="351"/>
      <c r="E109" s="92"/>
      <c r="F109" s="92"/>
      <c r="G109" s="92"/>
      <c r="H109" s="197"/>
      <c r="I109" s="133"/>
      <c r="J109" s="138" t="s">
        <v>514</v>
      </c>
      <c r="K109" s="108" t="s">
        <v>515</v>
      </c>
      <c r="L109" s="108"/>
      <c r="M109" s="108">
        <v>1</v>
      </c>
      <c r="N109" s="108"/>
      <c r="O109" s="168" t="b">
        <v>0</v>
      </c>
      <c r="P109" s="168"/>
      <c r="Q109" s="108">
        <f t="shared" si="1"/>
        <v>0</v>
      </c>
      <c r="R109" s="168"/>
      <c r="S109" s="108"/>
    </row>
    <row r="110" spans="1:19" s="61" customFormat="1" ht="28.35" customHeight="1" outlineLevel="1">
      <c r="A110" s="61">
        <f>ROW()</f>
        <v>110</v>
      </c>
      <c r="B110" s="68"/>
      <c r="C110" s="71"/>
      <c r="D110" s="351"/>
      <c r="E110" s="92"/>
      <c r="F110" s="92"/>
      <c r="G110" s="92"/>
      <c r="H110" s="197"/>
      <c r="I110" s="133"/>
      <c r="J110" s="138" t="s">
        <v>398</v>
      </c>
      <c r="K110" s="108" t="s">
        <v>104</v>
      </c>
      <c r="L110" s="108"/>
      <c r="M110" s="108">
        <v>2</v>
      </c>
      <c r="N110" s="108"/>
      <c r="O110" s="168" t="b">
        <v>0</v>
      </c>
      <c r="P110" s="168"/>
      <c r="Q110" s="108">
        <f t="shared" si="1"/>
        <v>0</v>
      </c>
      <c r="R110" s="168"/>
      <c r="S110" s="108"/>
    </row>
    <row r="111" spans="1:19" s="61" customFormat="1" ht="28.35" customHeight="1" outlineLevel="1">
      <c r="A111" s="61">
        <f>ROW()</f>
        <v>111</v>
      </c>
      <c r="B111" s="68"/>
      <c r="C111" s="71"/>
      <c r="D111" s="351"/>
      <c r="E111" s="92"/>
      <c r="F111" s="92"/>
      <c r="G111" s="92"/>
      <c r="H111" s="197"/>
      <c r="I111" s="133"/>
      <c r="J111" s="138" t="s">
        <v>359</v>
      </c>
      <c r="K111" s="108" t="s">
        <v>105</v>
      </c>
      <c r="L111" s="108"/>
      <c r="M111" s="108">
        <v>3</v>
      </c>
      <c r="N111" s="108"/>
      <c r="O111" s="168" t="b">
        <v>0</v>
      </c>
      <c r="P111" s="168"/>
      <c r="Q111" s="108">
        <f t="shared" si="1"/>
        <v>0</v>
      </c>
      <c r="R111" s="168"/>
      <c r="S111" s="108"/>
    </row>
    <row r="112" spans="1:19" s="61" customFormat="1" ht="28.35" customHeight="1" outlineLevel="1">
      <c r="A112" s="61">
        <f>ROW()</f>
        <v>112</v>
      </c>
      <c r="B112" s="68"/>
      <c r="C112" s="71"/>
      <c r="D112" s="351"/>
      <c r="E112" s="93"/>
      <c r="F112" s="93"/>
      <c r="G112" s="93"/>
      <c r="H112" s="198"/>
      <c r="I112" s="135"/>
      <c r="J112" s="139" t="s">
        <v>374</v>
      </c>
      <c r="K112" s="126" t="s">
        <v>374</v>
      </c>
      <c r="L112" s="126"/>
      <c r="M112" s="126">
        <v>0</v>
      </c>
      <c r="N112" s="126"/>
      <c r="O112" s="169" t="b">
        <v>0</v>
      </c>
      <c r="P112" s="169"/>
      <c r="Q112" s="126">
        <f t="shared" si="1"/>
        <v>0</v>
      </c>
      <c r="R112" s="169"/>
      <c r="S112" s="126"/>
    </row>
    <row r="113" spans="1:20" s="98" customFormat="1" ht="46.35" customHeight="1" outlineLevel="1">
      <c r="A113" s="98">
        <f>ROW()</f>
        <v>113</v>
      </c>
      <c r="B113" s="106"/>
      <c r="C113" s="117"/>
      <c r="D113" s="351"/>
      <c r="E113" s="107" t="s">
        <v>43</v>
      </c>
      <c r="F113" s="107" t="s">
        <v>223</v>
      </c>
      <c r="G113" s="107">
        <f>R113</f>
        <v>0</v>
      </c>
      <c r="H113" s="196">
        <f>H106+1</f>
        <v>15</v>
      </c>
      <c r="I113" s="356" t="s">
        <v>516</v>
      </c>
      <c r="J113" s="357"/>
      <c r="K113" s="124"/>
      <c r="L113" s="124"/>
      <c r="M113" s="124">
        <v>2</v>
      </c>
      <c r="N113" s="124"/>
      <c r="O113" s="166" t="str">
        <f>IF(COUNTIF(O114:O121,TRUE)=0,"未回答","回答済")</f>
        <v>未回答</v>
      </c>
      <c r="P113" s="166"/>
      <c r="Q113" s="124">
        <f>SUM(Q114:Q121)</f>
        <v>0</v>
      </c>
      <c r="R113" s="211">
        <f>MIN(M113,Q113)</f>
        <v>0</v>
      </c>
      <c r="S113" s="124"/>
    </row>
    <row r="114" spans="1:20" s="61" customFormat="1" ht="28.35" customHeight="1" outlineLevel="1">
      <c r="A114" s="61">
        <f>ROW()</f>
        <v>114</v>
      </c>
      <c r="B114" s="68"/>
      <c r="C114" s="71"/>
      <c r="D114" s="351"/>
      <c r="E114" s="92"/>
      <c r="F114" s="92"/>
      <c r="G114" s="92"/>
      <c r="H114" s="197"/>
      <c r="I114" s="131"/>
      <c r="J114" s="137" t="s">
        <v>333</v>
      </c>
      <c r="K114" s="125" t="s">
        <v>106</v>
      </c>
      <c r="L114" s="125"/>
      <c r="M114" s="125">
        <v>1</v>
      </c>
      <c r="N114" s="125"/>
      <c r="O114" s="167" t="b">
        <v>0</v>
      </c>
      <c r="P114" s="167"/>
      <c r="Q114" s="125">
        <f t="shared" si="1"/>
        <v>0</v>
      </c>
      <c r="R114" s="167"/>
      <c r="S114" s="125"/>
    </row>
    <row r="115" spans="1:20" s="61" customFormat="1" ht="28.35" customHeight="1" outlineLevel="1">
      <c r="A115" s="61">
        <f>ROW()</f>
        <v>115</v>
      </c>
      <c r="B115" s="68"/>
      <c r="C115" s="71"/>
      <c r="D115" s="351"/>
      <c r="E115" s="92"/>
      <c r="F115" s="92"/>
      <c r="G115" s="92"/>
      <c r="H115" s="197"/>
      <c r="I115" s="133"/>
      <c r="J115" s="138" t="s">
        <v>655</v>
      </c>
      <c r="K115" s="108" t="s">
        <v>656</v>
      </c>
      <c r="L115" s="108"/>
      <c r="M115" s="108">
        <v>1</v>
      </c>
      <c r="N115" s="108"/>
      <c r="O115" s="168" t="b">
        <v>0</v>
      </c>
      <c r="P115" s="168"/>
      <c r="Q115" s="108">
        <f t="shared" si="1"/>
        <v>0</v>
      </c>
      <c r="R115" s="168"/>
      <c r="S115" s="108"/>
    </row>
    <row r="116" spans="1:20" s="61" customFormat="1" ht="28.35" customHeight="1" outlineLevel="1">
      <c r="A116" s="61">
        <f>ROW()</f>
        <v>116</v>
      </c>
      <c r="B116" s="68"/>
      <c r="C116" s="71"/>
      <c r="D116" s="351"/>
      <c r="E116" s="92"/>
      <c r="F116" s="92"/>
      <c r="G116" s="92"/>
      <c r="H116" s="197"/>
      <c r="I116" s="133"/>
      <c r="J116" s="138" t="s">
        <v>303</v>
      </c>
      <c r="K116" s="108" t="s">
        <v>107</v>
      </c>
      <c r="L116" s="108"/>
      <c r="M116" s="108">
        <v>2</v>
      </c>
      <c r="N116" s="108"/>
      <c r="O116" s="168" t="b">
        <v>0</v>
      </c>
      <c r="P116" s="168"/>
      <c r="Q116" s="108">
        <f t="shared" si="1"/>
        <v>0</v>
      </c>
      <c r="R116" s="168"/>
      <c r="S116" s="108"/>
    </row>
    <row r="117" spans="1:20" s="61" customFormat="1" ht="28.35" customHeight="1" outlineLevel="1">
      <c r="A117" s="61">
        <f>ROW()</f>
        <v>117</v>
      </c>
      <c r="B117" s="68"/>
      <c r="C117" s="71"/>
      <c r="D117" s="351"/>
      <c r="E117" s="92"/>
      <c r="F117" s="92"/>
      <c r="G117" s="92"/>
      <c r="H117" s="197"/>
      <c r="I117" s="133"/>
      <c r="J117" s="138" t="s">
        <v>399</v>
      </c>
      <c r="K117" s="108" t="s">
        <v>108</v>
      </c>
      <c r="L117" s="108"/>
      <c r="M117" s="108">
        <v>2</v>
      </c>
      <c r="N117" s="108"/>
      <c r="O117" s="168" t="b">
        <v>0</v>
      </c>
      <c r="P117" s="168"/>
      <c r="Q117" s="108">
        <f t="shared" si="1"/>
        <v>0</v>
      </c>
      <c r="R117" s="168"/>
      <c r="S117" s="108"/>
    </row>
    <row r="118" spans="1:20" s="61" customFormat="1" ht="28.35" customHeight="1" outlineLevel="1">
      <c r="A118" s="61">
        <f>ROW()</f>
        <v>118</v>
      </c>
      <c r="B118" s="68"/>
      <c r="C118" s="71"/>
      <c r="D118" s="351"/>
      <c r="E118" s="92"/>
      <c r="F118" s="92"/>
      <c r="G118" s="92"/>
      <c r="H118" s="197"/>
      <c r="I118" s="133"/>
      <c r="J118" s="138" t="s">
        <v>360</v>
      </c>
      <c r="K118" s="108" t="s">
        <v>109</v>
      </c>
      <c r="L118" s="108"/>
      <c r="M118" s="108">
        <v>2</v>
      </c>
      <c r="N118" s="108"/>
      <c r="O118" s="168" t="b">
        <v>0</v>
      </c>
      <c r="P118" s="168"/>
      <c r="Q118" s="108">
        <f t="shared" si="1"/>
        <v>0</v>
      </c>
      <c r="R118" s="168"/>
      <c r="S118" s="108"/>
    </row>
    <row r="119" spans="1:20" s="61" customFormat="1" ht="28.35" customHeight="1" outlineLevel="1">
      <c r="A119" s="61">
        <f>ROW()</f>
        <v>119</v>
      </c>
      <c r="B119" s="68"/>
      <c r="C119" s="71"/>
      <c r="D119" s="351"/>
      <c r="E119" s="92"/>
      <c r="F119" s="92"/>
      <c r="G119" s="92"/>
      <c r="H119" s="197"/>
      <c r="I119" s="133"/>
      <c r="J119" s="138" t="s">
        <v>661</v>
      </c>
      <c r="K119" s="108" t="s">
        <v>662</v>
      </c>
      <c r="L119" s="108"/>
      <c r="M119" s="108">
        <v>2</v>
      </c>
      <c r="N119" s="108"/>
      <c r="O119" s="168" t="b">
        <v>0</v>
      </c>
      <c r="P119" s="168"/>
      <c r="Q119" s="108">
        <f t="shared" si="1"/>
        <v>0</v>
      </c>
      <c r="R119" s="168"/>
      <c r="S119" s="108"/>
    </row>
    <row r="120" spans="1:20" s="61" customFormat="1" ht="28.35" customHeight="1" outlineLevel="1">
      <c r="B120" s="68"/>
      <c r="C120" s="71"/>
      <c r="D120" s="351"/>
      <c r="E120" s="92"/>
      <c r="F120" s="92"/>
      <c r="G120" s="92"/>
      <c r="H120" s="197"/>
      <c r="I120" s="133"/>
      <c r="J120" s="152" t="s">
        <v>517</v>
      </c>
      <c r="K120" s="276" t="s">
        <v>519</v>
      </c>
      <c r="L120" s="177"/>
      <c r="M120" s="177">
        <v>2</v>
      </c>
      <c r="N120" s="177"/>
      <c r="O120" s="170" t="b">
        <v>0</v>
      </c>
      <c r="P120" s="168"/>
      <c r="Q120" s="108">
        <f>IF(O120=TRUE, M120, 0)</f>
        <v>0</v>
      </c>
      <c r="R120" s="168"/>
      <c r="S120" s="108"/>
    </row>
    <row r="121" spans="1:20" s="61" customFormat="1" ht="28.35" customHeight="1" outlineLevel="1">
      <c r="A121" s="61">
        <f>ROW()</f>
        <v>121</v>
      </c>
      <c r="B121" s="68"/>
      <c r="C121" s="71"/>
      <c r="D121" s="351"/>
      <c r="E121" s="93"/>
      <c r="F121" s="93"/>
      <c r="G121" s="93"/>
      <c r="H121" s="198"/>
      <c r="I121" s="257"/>
      <c r="J121" s="139" t="s">
        <v>518</v>
      </c>
      <c r="K121" s="126" t="s">
        <v>385</v>
      </c>
      <c r="L121" s="126"/>
      <c r="M121" s="126">
        <v>0</v>
      </c>
      <c r="N121" s="126"/>
      <c r="O121" s="169" t="b">
        <v>0</v>
      </c>
      <c r="P121" s="169"/>
      <c r="Q121" s="126">
        <f t="shared" si="1"/>
        <v>0</v>
      </c>
      <c r="R121" s="169"/>
      <c r="S121" s="126"/>
    </row>
    <row r="122" spans="1:20" s="98" customFormat="1" ht="46.35" customHeight="1" outlineLevel="1">
      <c r="A122" s="98">
        <f>ROW()</f>
        <v>122</v>
      </c>
      <c r="B122" s="106"/>
      <c r="C122" s="117"/>
      <c r="D122" s="351"/>
      <c r="E122" s="107" t="s">
        <v>43</v>
      </c>
      <c r="F122" s="107" t="s">
        <v>224</v>
      </c>
      <c r="G122" s="107">
        <f>R122</f>
        <v>0</v>
      </c>
      <c r="H122" s="196">
        <f>H113+1</f>
        <v>16</v>
      </c>
      <c r="I122" s="356" t="s">
        <v>520</v>
      </c>
      <c r="J122" s="357"/>
      <c r="K122" s="124"/>
      <c r="L122" s="124"/>
      <c r="M122" s="124">
        <v>3</v>
      </c>
      <c r="N122" s="124"/>
      <c r="O122" s="166" t="str">
        <f>IF(COUNTIF(O123:O127,TRUE)=0,"未回答","回答済")</f>
        <v>未回答</v>
      </c>
      <c r="P122" s="166"/>
      <c r="Q122" s="124">
        <f>SUM(Q123:Q127)</f>
        <v>0</v>
      </c>
      <c r="R122" s="211">
        <f>MIN(M122,Q122)</f>
        <v>0</v>
      </c>
      <c r="S122" s="124"/>
    </row>
    <row r="123" spans="1:20" s="61" customFormat="1" ht="28.35" customHeight="1" outlineLevel="1">
      <c r="A123" s="61">
        <f>ROW()</f>
        <v>123</v>
      </c>
      <c r="B123" s="68"/>
      <c r="C123" s="71"/>
      <c r="D123" s="351"/>
      <c r="E123" s="92"/>
      <c r="F123" s="92"/>
      <c r="G123" s="92"/>
      <c r="H123" s="197"/>
      <c r="I123" s="131"/>
      <c r="J123" s="137" t="s">
        <v>334</v>
      </c>
      <c r="K123" s="125" t="s">
        <v>101</v>
      </c>
      <c r="L123" s="125"/>
      <c r="M123" s="125">
        <v>1</v>
      </c>
      <c r="N123" s="125"/>
      <c r="O123" s="167" t="b">
        <v>0</v>
      </c>
      <c r="P123" s="167"/>
      <c r="Q123" s="125">
        <f t="shared" si="1"/>
        <v>0</v>
      </c>
      <c r="R123" s="167"/>
      <c r="S123" s="125"/>
    </row>
    <row r="124" spans="1:20" s="61" customFormat="1" ht="28.35" customHeight="1" outlineLevel="1">
      <c r="A124" s="61">
        <f>ROW()</f>
        <v>124</v>
      </c>
      <c r="B124" s="68"/>
      <c r="C124" s="71"/>
      <c r="D124" s="351"/>
      <c r="E124" s="92"/>
      <c r="F124" s="92"/>
      <c r="G124" s="92"/>
      <c r="H124" s="197"/>
      <c r="I124" s="133"/>
      <c r="J124" s="138" t="s">
        <v>273</v>
      </c>
      <c r="K124" s="108" t="s">
        <v>110</v>
      </c>
      <c r="L124" s="108"/>
      <c r="M124" s="108">
        <v>1</v>
      </c>
      <c r="N124" s="108"/>
      <c r="O124" s="168" t="b">
        <v>0</v>
      </c>
      <c r="P124" s="168"/>
      <c r="Q124" s="108">
        <f t="shared" si="1"/>
        <v>0</v>
      </c>
      <c r="R124" s="168"/>
      <c r="S124" s="108"/>
    </row>
    <row r="125" spans="1:20" s="61" customFormat="1" ht="28.35" customHeight="1" outlineLevel="1">
      <c r="A125" s="61">
        <f>ROW()</f>
        <v>125</v>
      </c>
      <c r="B125" s="68"/>
      <c r="C125" s="71"/>
      <c r="D125" s="351"/>
      <c r="E125" s="92"/>
      <c r="F125" s="92"/>
      <c r="G125" s="92"/>
      <c r="H125" s="197"/>
      <c r="I125" s="133"/>
      <c r="J125" s="138" t="s">
        <v>304</v>
      </c>
      <c r="K125" s="108" t="s">
        <v>111</v>
      </c>
      <c r="L125" s="108"/>
      <c r="M125" s="108">
        <v>2</v>
      </c>
      <c r="N125" s="108"/>
      <c r="O125" s="168" t="b">
        <v>0</v>
      </c>
      <c r="P125" s="168"/>
      <c r="Q125" s="108">
        <f t="shared" si="1"/>
        <v>0</v>
      </c>
      <c r="R125" s="168"/>
      <c r="S125" s="108"/>
    </row>
    <row r="126" spans="1:20" s="61" customFormat="1" ht="28.35" customHeight="1" outlineLevel="1">
      <c r="A126" s="61">
        <f>ROW()</f>
        <v>126</v>
      </c>
      <c r="B126" s="68"/>
      <c r="C126" s="71"/>
      <c r="D126" s="351"/>
      <c r="E126" s="92"/>
      <c r="F126" s="92"/>
      <c r="G126" s="92"/>
      <c r="H126" s="197"/>
      <c r="I126" s="133"/>
      <c r="J126" s="138" t="s">
        <v>400</v>
      </c>
      <c r="K126" s="108" t="s">
        <v>112</v>
      </c>
      <c r="L126" s="108"/>
      <c r="M126" s="108">
        <v>3</v>
      </c>
      <c r="N126" s="108"/>
      <c r="O126" s="168" t="b">
        <v>0</v>
      </c>
      <c r="P126" s="168"/>
      <c r="Q126" s="108">
        <f t="shared" si="1"/>
        <v>0</v>
      </c>
      <c r="R126" s="168"/>
      <c r="S126" s="108"/>
    </row>
    <row r="127" spans="1:20" s="61" customFormat="1" ht="28.35" customHeight="1" outlineLevel="1">
      <c r="A127" s="61">
        <f>ROW()</f>
        <v>127</v>
      </c>
      <c r="B127" s="68"/>
      <c r="C127" s="71"/>
      <c r="D127" s="351"/>
      <c r="E127" s="93"/>
      <c r="F127" s="93"/>
      <c r="G127" s="93"/>
      <c r="H127" s="198"/>
      <c r="I127" s="135"/>
      <c r="J127" s="139" t="s">
        <v>260</v>
      </c>
      <c r="K127" s="126" t="s">
        <v>53</v>
      </c>
      <c r="L127" s="126"/>
      <c r="M127" s="126">
        <v>0</v>
      </c>
      <c r="N127" s="126"/>
      <c r="O127" s="169" t="b">
        <v>0</v>
      </c>
      <c r="P127" s="169"/>
      <c r="Q127" s="126">
        <f t="shared" si="1"/>
        <v>0</v>
      </c>
      <c r="R127" s="169"/>
      <c r="S127" s="126"/>
    </row>
    <row r="128" spans="1:20" s="98" customFormat="1" ht="46.35" customHeight="1" outlineLevel="1">
      <c r="A128" s="98">
        <f>ROW()</f>
        <v>128</v>
      </c>
      <c r="B128" s="106"/>
      <c r="C128" s="117"/>
      <c r="D128" s="351"/>
      <c r="E128" s="107" t="s">
        <v>19</v>
      </c>
      <c r="F128" s="107" t="s">
        <v>224</v>
      </c>
      <c r="G128" s="312">
        <f>R128</f>
        <v>0</v>
      </c>
      <c r="H128" s="308">
        <f>H122+1</f>
        <v>17</v>
      </c>
      <c r="I128" s="356" t="s">
        <v>521</v>
      </c>
      <c r="J128" s="357"/>
      <c r="K128" s="124"/>
      <c r="L128" s="124"/>
      <c r="M128" s="124">
        <v>3</v>
      </c>
      <c r="N128" s="124"/>
      <c r="O128" s="166" t="str">
        <f>IF(COUNTIF(O129:O139,TRUE)=0,"未回答","回答済")</f>
        <v>未回答</v>
      </c>
      <c r="P128" s="166"/>
      <c r="Q128" s="124">
        <f>IF(O129=TRUE,SUM(Q129:Q139),0)</f>
        <v>0</v>
      </c>
      <c r="R128" s="211">
        <f>MIN(M128,Q128)</f>
        <v>0</v>
      </c>
      <c r="S128" s="124"/>
      <c r="T128" s="324"/>
    </row>
    <row r="129" spans="1:20" s="61" customFormat="1" ht="28.35" customHeight="1" outlineLevel="1">
      <c r="A129" s="61">
        <f>ROW()</f>
        <v>129</v>
      </c>
      <c r="B129" s="68"/>
      <c r="C129" s="71"/>
      <c r="D129" s="351"/>
      <c r="E129" s="92"/>
      <c r="F129" s="92"/>
      <c r="G129" s="92"/>
      <c r="H129" s="197"/>
      <c r="I129" s="131"/>
      <c r="J129" s="137" t="s">
        <v>747</v>
      </c>
      <c r="K129" s="125" t="s">
        <v>113</v>
      </c>
      <c r="L129" s="125"/>
      <c r="M129" s="125">
        <v>0</v>
      </c>
      <c r="N129" s="125"/>
      <c r="O129" s="167" t="b">
        <v>0</v>
      </c>
      <c r="P129" s="167"/>
      <c r="Q129" s="125">
        <f t="shared" si="1"/>
        <v>0</v>
      </c>
      <c r="R129" s="167"/>
      <c r="S129" s="125"/>
      <c r="T129" s="285"/>
    </row>
    <row r="130" spans="1:20" s="61" customFormat="1" ht="28.35" customHeight="1" outlineLevel="1">
      <c r="A130" s="61">
        <f>ROW()</f>
        <v>130</v>
      </c>
      <c r="B130" s="68"/>
      <c r="C130" s="71"/>
      <c r="D130" s="351"/>
      <c r="E130" s="92"/>
      <c r="F130" s="92"/>
      <c r="G130" s="92"/>
      <c r="H130" s="197"/>
      <c r="I130" s="133"/>
      <c r="J130" s="138" t="s">
        <v>274</v>
      </c>
      <c r="K130" s="108" t="s">
        <v>114</v>
      </c>
      <c r="L130" s="108"/>
      <c r="M130" s="108">
        <v>1</v>
      </c>
      <c r="N130" s="108"/>
      <c r="O130" s="168" t="b">
        <v>0</v>
      </c>
      <c r="P130" s="168"/>
      <c r="Q130" s="108">
        <f t="shared" si="1"/>
        <v>0</v>
      </c>
      <c r="R130" s="168"/>
      <c r="S130" s="108"/>
    </row>
    <row r="131" spans="1:20" s="61" customFormat="1" ht="28.35" customHeight="1" outlineLevel="1">
      <c r="A131" s="61">
        <f>ROW()</f>
        <v>131</v>
      </c>
      <c r="B131" s="68"/>
      <c r="C131" s="71"/>
      <c r="D131" s="351"/>
      <c r="E131" s="92"/>
      <c r="F131" s="92"/>
      <c r="G131" s="92"/>
      <c r="H131" s="197"/>
      <c r="I131" s="133"/>
      <c r="J131" s="138" t="s">
        <v>305</v>
      </c>
      <c r="K131" s="108" t="s">
        <v>115</v>
      </c>
      <c r="L131" s="108"/>
      <c r="M131" s="108">
        <v>1</v>
      </c>
      <c r="N131" s="108"/>
      <c r="O131" s="168" t="b">
        <v>0</v>
      </c>
      <c r="P131" s="168"/>
      <c r="Q131" s="108">
        <f t="shared" si="1"/>
        <v>0</v>
      </c>
      <c r="R131" s="168"/>
      <c r="S131" s="108"/>
    </row>
    <row r="132" spans="1:20" s="61" customFormat="1" ht="28.35" customHeight="1" outlineLevel="1">
      <c r="A132" s="61">
        <f>ROW()</f>
        <v>132</v>
      </c>
      <c r="B132" s="68"/>
      <c r="C132" s="71"/>
      <c r="D132" s="351"/>
      <c r="E132" s="92"/>
      <c r="F132" s="92"/>
      <c r="G132" s="92"/>
      <c r="H132" s="197"/>
      <c r="I132" s="133"/>
      <c r="J132" s="138" t="s">
        <v>522</v>
      </c>
      <c r="K132" s="108" t="s">
        <v>523</v>
      </c>
      <c r="L132" s="108"/>
      <c r="M132" s="108">
        <v>2</v>
      </c>
      <c r="N132" s="108"/>
      <c r="O132" s="168" t="b">
        <v>0</v>
      </c>
      <c r="P132" s="168"/>
      <c r="Q132" s="108">
        <f t="shared" si="1"/>
        <v>0</v>
      </c>
      <c r="R132" s="168"/>
      <c r="S132" s="108"/>
    </row>
    <row r="133" spans="1:20" s="61" customFormat="1" ht="28.35" customHeight="1" outlineLevel="1">
      <c r="A133" s="61">
        <f>ROW()</f>
        <v>133</v>
      </c>
      <c r="B133" s="68"/>
      <c r="C133" s="71"/>
      <c r="D133" s="351"/>
      <c r="E133" s="92"/>
      <c r="F133" s="92"/>
      <c r="G133" s="92"/>
      <c r="H133" s="197"/>
      <c r="I133" s="133"/>
      <c r="J133" s="138" t="s">
        <v>361</v>
      </c>
      <c r="K133" s="108" t="s">
        <v>116</v>
      </c>
      <c r="L133" s="108"/>
      <c r="M133" s="108">
        <v>2</v>
      </c>
      <c r="N133" s="108"/>
      <c r="O133" s="168" t="b">
        <v>0</v>
      </c>
      <c r="P133" s="168"/>
      <c r="Q133" s="108">
        <f t="shared" si="1"/>
        <v>0</v>
      </c>
      <c r="R133" s="168"/>
      <c r="S133" s="108"/>
    </row>
    <row r="134" spans="1:20" s="61" customFormat="1" ht="28.35" customHeight="1" outlineLevel="1">
      <c r="A134" s="61">
        <f>ROW()</f>
        <v>134</v>
      </c>
      <c r="B134" s="68"/>
      <c r="C134" s="71"/>
      <c r="D134" s="351"/>
      <c r="E134" s="92"/>
      <c r="F134" s="92"/>
      <c r="G134" s="92"/>
      <c r="H134" s="197"/>
      <c r="I134" s="133"/>
      <c r="J134" s="138" t="s">
        <v>427</v>
      </c>
      <c r="K134" s="108" t="s">
        <v>131</v>
      </c>
      <c r="L134" s="108"/>
      <c r="M134" s="108">
        <v>1</v>
      </c>
      <c r="N134" s="108"/>
      <c r="O134" s="168" t="b">
        <v>0</v>
      </c>
      <c r="P134" s="168"/>
      <c r="Q134" s="108">
        <f t="shared" si="1"/>
        <v>0</v>
      </c>
      <c r="R134" s="168"/>
      <c r="S134" s="108"/>
    </row>
    <row r="135" spans="1:20" s="61" customFormat="1" ht="28.35" customHeight="1" outlineLevel="1">
      <c r="A135" s="61">
        <f>ROW()</f>
        <v>135</v>
      </c>
      <c r="B135" s="68"/>
      <c r="C135" s="71"/>
      <c r="D135" s="351"/>
      <c r="E135" s="92"/>
      <c r="F135" s="92"/>
      <c r="G135" s="92"/>
      <c r="H135" s="197"/>
      <c r="I135" s="133"/>
      <c r="J135" s="138" t="s">
        <v>386</v>
      </c>
      <c r="K135" s="108" t="s">
        <v>117</v>
      </c>
      <c r="L135" s="108"/>
      <c r="M135" s="108">
        <v>3</v>
      </c>
      <c r="N135" s="108"/>
      <c r="O135" s="168" t="b">
        <v>0</v>
      </c>
      <c r="P135" s="168"/>
      <c r="Q135" s="108">
        <f t="shared" si="1"/>
        <v>0</v>
      </c>
      <c r="R135" s="168"/>
      <c r="S135" s="108"/>
    </row>
    <row r="136" spans="1:20" s="61" customFormat="1" ht="28.35" customHeight="1" outlineLevel="1">
      <c r="A136" s="61">
        <f>ROW()</f>
        <v>136</v>
      </c>
      <c r="B136" s="68"/>
      <c r="C136" s="71"/>
      <c r="D136" s="351"/>
      <c r="E136" s="92"/>
      <c r="F136" s="92"/>
      <c r="G136" s="92"/>
      <c r="H136" s="197"/>
      <c r="I136" s="133"/>
      <c r="J136" s="138" t="s">
        <v>388</v>
      </c>
      <c r="K136" s="108" t="s">
        <v>118</v>
      </c>
      <c r="L136" s="108"/>
      <c r="M136" s="108">
        <v>2</v>
      </c>
      <c r="N136" s="108"/>
      <c r="O136" s="168" t="b">
        <v>0</v>
      </c>
      <c r="P136" s="168"/>
      <c r="Q136" s="108">
        <f t="shared" si="1"/>
        <v>0</v>
      </c>
      <c r="R136" s="168"/>
      <c r="S136" s="108"/>
    </row>
    <row r="137" spans="1:20" s="61" customFormat="1" ht="28.35" customHeight="1" outlineLevel="1">
      <c r="A137" s="61">
        <f>ROW()</f>
        <v>137</v>
      </c>
      <c r="B137" s="68"/>
      <c r="C137" s="71"/>
      <c r="D137" s="351"/>
      <c r="E137" s="92"/>
      <c r="F137" s="92"/>
      <c r="G137" s="92"/>
      <c r="H137" s="197"/>
      <c r="I137" s="133"/>
      <c r="J137" s="138" t="s">
        <v>392</v>
      </c>
      <c r="K137" s="108" t="s">
        <v>119</v>
      </c>
      <c r="L137" s="108"/>
      <c r="M137" s="108">
        <v>2</v>
      </c>
      <c r="N137" s="108"/>
      <c r="O137" s="168" t="b">
        <v>0</v>
      </c>
      <c r="P137" s="168"/>
      <c r="Q137" s="108">
        <f t="shared" si="1"/>
        <v>0</v>
      </c>
      <c r="R137" s="168"/>
      <c r="S137" s="108"/>
    </row>
    <row r="138" spans="1:20" s="61" customFormat="1" ht="28.35" customHeight="1" outlineLevel="1">
      <c r="A138" s="61">
        <f>ROW()</f>
        <v>138</v>
      </c>
      <c r="B138" s="68"/>
      <c r="C138" s="71"/>
      <c r="D138" s="351"/>
      <c r="E138" s="92"/>
      <c r="F138" s="92"/>
      <c r="G138" s="92"/>
      <c r="H138" s="197"/>
      <c r="I138" s="133"/>
      <c r="J138" s="138" t="s">
        <v>393</v>
      </c>
      <c r="K138" s="108" t="s">
        <v>120</v>
      </c>
      <c r="L138" s="108"/>
      <c r="M138" s="108">
        <v>2</v>
      </c>
      <c r="N138" s="108"/>
      <c r="O138" s="168" t="b">
        <v>0</v>
      </c>
      <c r="P138" s="168"/>
      <c r="Q138" s="108">
        <f t="shared" si="1"/>
        <v>0</v>
      </c>
      <c r="R138" s="168"/>
      <c r="S138" s="108"/>
    </row>
    <row r="139" spans="1:20" s="61" customFormat="1" ht="28.35" customHeight="1" outlineLevel="1">
      <c r="B139" s="68"/>
      <c r="C139" s="71"/>
      <c r="D139" s="351"/>
      <c r="E139" s="93"/>
      <c r="F139" s="93"/>
      <c r="G139" s="93"/>
      <c r="H139" s="198"/>
      <c r="I139" s="135"/>
      <c r="J139" s="139" t="s">
        <v>428</v>
      </c>
      <c r="K139" s="126"/>
      <c r="L139" s="126"/>
      <c r="M139" s="126">
        <v>0</v>
      </c>
      <c r="N139" s="126"/>
      <c r="O139" s="169"/>
      <c r="P139" s="169"/>
      <c r="Q139" s="126"/>
      <c r="R139" s="169"/>
      <c r="S139" s="126"/>
    </row>
    <row r="140" spans="1:20" s="98" customFormat="1" ht="46.35" customHeight="1" outlineLevel="1">
      <c r="A140" s="98">
        <f>ROW()</f>
        <v>140</v>
      </c>
      <c r="B140" s="106"/>
      <c r="C140" s="117"/>
      <c r="D140" s="351"/>
      <c r="E140" s="107" t="s">
        <v>25</v>
      </c>
      <c r="F140" s="107" t="s">
        <v>224</v>
      </c>
      <c r="G140" s="107">
        <f>R140</f>
        <v>0</v>
      </c>
      <c r="H140" s="196">
        <f>H128+1</f>
        <v>18</v>
      </c>
      <c r="I140" s="356" t="s">
        <v>429</v>
      </c>
      <c r="J140" s="357"/>
      <c r="K140" s="124"/>
      <c r="L140" s="124"/>
      <c r="M140" s="124">
        <v>3</v>
      </c>
      <c r="N140" s="124"/>
      <c r="O140" s="166" t="str">
        <f>IF(COUNTIF(O141:O148,TRUE)=0,"未回答","回答済")</f>
        <v>未回答</v>
      </c>
      <c r="P140" s="166"/>
      <c r="Q140" s="124">
        <f>SUM(Q141:Q148)</f>
        <v>0</v>
      </c>
      <c r="R140" s="211">
        <f>MIN(M140,Q140)</f>
        <v>0</v>
      </c>
      <c r="S140" s="124"/>
    </row>
    <row r="141" spans="1:20" s="61" customFormat="1" ht="28.35" customHeight="1" outlineLevel="1">
      <c r="A141" s="61">
        <f>ROW()</f>
        <v>141</v>
      </c>
      <c r="B141" s="68"/>
      <c r="C141" s="71"/>
      <c r="D141" s="351"/>
      <c r="E141" s="92"/>
      <c r="F141" s="92"/>
      <c r="G141" s="92"/>
      <c r="H141" s="197"/>
      <c r="I141" s="131"/>
      <c r="J141" s="137" t="s">
        <v>335</v>
      </c>
      <c r="K141" s="125" t="s">
        <v>121</v>
      </c>
      <c r="L141" s="125"/>
      <c r="M141" s="125">
        <v>1</v>
      </c>
      <c r="N141" s="125"/>
      <c r="O141" s="167" t="b">
        <v>0</v>
      </c>
      <c r="P141" s="167"/>
      <c r="Q141" s="125">
        <f t="shared" si="1"/>
        <v>0</v>
      </c>
      <c r="R141" s="167"/>
      <c r="S141" s="125"/>
    </row>
    <row r="142" spans="1:20" s="61" customFormat="1" ht="28.35" customHeight="1" outlineLevel="1">
      <c r="A142" s="61">
        <f>ROW()</f>
        <v>142</v>
      </c>
      <c r="B142" s="68"/>
      <c r="C142" s="71"/>
      <c r="D142" s="351"/>
      <c r="E142" s="92"/>
      <c r="F142" s="92"/>
      <c r="G142" s="92"/>
      <c r="H142" s="197"/>
      <c r="I142" s="133"/>
      <c r="J142" s="138" t="s">
        <v>275</v>
      </c>
      <c r="K142" s="108" t="s">
        <v>122</v>
      </c>
      <c r="L142" s="108"/>
      <c r="M142" s="108">
        <v>1</v>
      </c>
      <c r="N142" s="108"/>
      <c r="O142" s="168" t="b">
        <v>0</v>
      </c>
      <c r="P142" s="168"/>
      <c r="Q142" s="108">
        <f t="shared" si="1"/>
        <v>0</v>
      </c>
      <c r="R142" s="168"/>
      <c r="S142" s="108"/>
    </row>
    <row r="143" spans="1:20" s="61" customFormat="1" ht="28.35" customHeight="1" outlineLevel="1">
      <c r="A143" s="61">
        <f>ROW()</f>
        <v>143</v>
      </c>
      <c r="B143" s="68"/>
      <c r="C143" s="71"/>
      <c r="D143" s="351"/>
      <c r="E143" s="92"/>
      <c r="F143" s="92"/>
      <c r="G143" s="92"/>
      <c r="H143" s="197"/>
      <c r="I143" s="133"/>
      <c r="J143" s="138" t="s">
        <v>306</v>
      </c>
      <c r="K143" s="108" t="s">
        <v>123</v>
      </c>
      <c r="L143" s="108"/>
      <c r="M143" s="108">
        <v>2</v>
      </c>
      <c r="N143" s="108"/>
      <c r="O143" s="168" t="b">
        <v>0</v>
      </c>
      <c r="P143" s="168"/>
      <c r="Q143" s="108">
        <f t="shared" si="1"/>
        <v>0</v>
      </c>
      <c r="R143" s="168"/>
      <c r="S143" s="108"/>
    </row>
    <row r="144" spans="1:20" s="61" customFormat="1" ht="28.35" customHeight="1" outlineLevel="1">
      <c r="A144" s="61">
        <f>ROW()</f>
        <v>144</v>
      </c>
      <c r="B144" s="68"/>
      <c r="C144" s="71"/>
      <c r="D144" s="351"/>
      <c r="E144" s="92"/>
      <c r="F144" s="92"/>
      <c r="G144" s="92"/>
      <c r="H144" s="197"/>
      <c r="I144" s="133"/>
      <c r="J144" s="138" t="s">
        <v>401</v>
      </c>
      <c r="K144" s="108" t="s">
        <v>124</v>
      </c>
      <c r="L144" s="108"/>
      <c r="M144" s="108">
        <v>2</v>
      </c>
      <c r="N144" s="108"/>
      <c r="O144" s="168" t="b">
        <v>0</v>
      </c>
      <c r="P144" s="168"/>
      <c r="Q144" s="108">
        <f t="shared" si="1"/>
        <v>0</v>
      </c>
      <c r="R144" s="168"/>
      <c r="S144" s="108"/>
    </row>
    <row r="145" spans="1:19" s="61" customFormat="1" ht="28.35" customHeight="1" outlineLevel="1">
      <c r="A145" s="61">
        <f>ROW()</f>
        <v>145</v>
      </c>
      <c r="B145" s="68"/>
      <c r="C145" s="71"/>
      <c r="D145" s="351"/>
      <c r="E145" s="92"/>
      <c r="F145" s="92"/>
      <c r="G145" s="92"/>
      <c r="H145" s="197"/>
      <c r="I145" s="133"/>
      <c r="J145" s="138" t="s">
        <v>430</v>
      </c>
      <c r="K145" s="108" t="s">
        <v>125</v>
      </c>
      <c r="L145" s="108"/>
      <c r="M145" s="108">
        <v>1</v>
      </c>
      <c r="N145" s="108"/>
      <c r="O145" s="168" t="b">
        <v>0</v>
      </c>
      <c r="P145" s="168"/>
      <c r="Q145" s="108">
        <f t="shared" si="1"/>
        <v>0</v>
      </c>
      <c r="R145" s="168"/>
      <c r="S145" s="108"/>
    </row>
    <row r="146" spans="1:19" s="61" customFormat="1" ht="28.35" customHeight="1" outlineLevel="1">
      <c r="A146" s="61">
        <f>ROW()</f>
        <v>146</v>
      </c>
      <c r="B146" s="68"/>
      <c r="C146" s="71"/>
      <c r="D146" s="351"/>
      <c r="E146" s="92"/>
      <c r="F146" s="92"/>
      <c r="G146" s="92"/>
      <c r="H146" s="197"/>
      <c r="I146" s="133"/>
      <c r="J146" s="138" t="s">
        <v>375</v>
      </c>
      <c r="K146" s="108" t="s">
        <v>126</v>
      </c>
      <c r="L146" s="108"/>
      <c r="M146" s="108">
        <v>2</v>
      </c>
      <c r="N146" s="108"/>
      <c r="O146" s="168" t="b">
        <v>0</v>
      </c>
      <c r="P146" s="168"/>
      <c r="Q146" s="108">
        <f t="shared" ref="Q146:Q209" si="2">IF(O146=TRUE, M146, 0)</f>
        <v>0</v>
      </c>
      <c r="R146" s="168"/>
      <c r="S146" s="108"/>
    </row>
    <row r="147" spans="1:19" s="61" customFormat="1" ht="28.35" customHeight="1" outlineLevel="1">
      <c r="A147" s="61">
        <f>ROW()</f>
        <v>147</v>
      </c>
      <c r="B147" s="68"/>
      <c r="C147" s="71"/>
      <c r="D147" s="351"/>
      <c r="E147" s="92"/>
      <c r="F147" s="92"/>
      <c r="G147" s="92"/>
      <c r="H147" s="197"/>
      <c r="I147" s="133"/>
      <c r="J147" s="138" t="s">
        <v>524</v>
      </c>
      <c r="K147" s="108" t="s">
        <v>525</v>
      </c>
      <c r="L147" s="108"/>
      <c r="M147" s="108">
        <v>2</v>
      </c>
      <c r="N147" s="108"/>
      <c r="O147" s="168" t="b">
        <v>0</v>
      </c>
      <c r="P147" s="168"/>
      <c r="Q147" s="108">
        <f t="shared" si="2"/>
        <v>0</v>
      </c>
      <c r="R147" s="168"/>
      <c r="S147" s="108"/>
    </row>
    <row r="148" spans="1:19" s="61" customFormat="1" ht="28.35" customHeight="1" outlineLevel="1">
      <c r="A148" s="61">
        <f>ROW()</f>
        <v>148</v>
      </c>
      <c r="B148" s="68"/>
      <c r="C148" s="71"/>
      <c r="D148" s="351"/>
      <c r="E148" s="93"/>
      <c r="F148" s="93"/>
      <c r="G148" s="93"/>
      <c r="H148" s="198"/>
      <c r="I148" s="135"/>
      <c r="J148" s="139" t="s">
        <v>389</v>
      </c>
      <c r="K148" s="126" t="s">
        <v>390</v>
      </c>
      <c r="L148" s="126"/>
      <c r="M148" s="126">
        <v>0</v>
      </c>
      <c r="N148" s="126"/>
      <c r="O148" s="169" t="b">
        <v>0</v>
      </c>
      <c r="P148" s="169"/>
      <c r="Q148" s="126">
        <f t="shared" si="2"/>
        <v>0</v>
      </c>
      <c r="R148" s="169"/>
      <c r="S148" s="126"/>
    </row>
    <row r="149" spans="1:19" s="98" customFormat="1" ht="46.35" customHeight="1" outlineLevel="1">
      <c r="A149" s="98">
        <f>ROW()</f>
        <v>149</v>
      </c>
      <c r="B149" s="106"/>
      <c r="C149" s="117"/>
      <c r="D149" s="351"/>
      <c r="E149" s="107" t="s">
        <v>44</v>
      </c>
      <c r="F149" s="107" t="s">
        <v>226</v>
      </c>
      <c r="G149" s="107">
        <f>R149</f>
        <v>0</v>
      </c>
      <c r="H149" s="308">
        <f>H140+1</f>
        <v>19</v>
      </c>
      <c r="I149" s="363" t="s">
        <v>777</v>
      </c>
      <c r="J149" s="364"/>
      <c r="K149" s="124"/>
      <c r="L149" s="124"/>
      <c r="M149" s="124">
        <f>MAX(M150:M151)</f>
        <v>2</v>
      </c>
      <c r="N149" s="124"/>
      <c r="O149" s="166" t="str">
        <f>IF(O150=0,"未回答","回答済")</f>
        <v>未回答</v>
      </c>
      <c r="P149" s="166"/>
      <c r="Q149" s="124">
        <f>SUM(Q150:Q151)</f>
        <v>0</v>
      </c>
      <c r="R149" s="211">
        <f>MIN(M149,Q149)</f>
        <v>0</v>
      </c>
      <c r="S149" s="124"/>
    </row>
    <row r="150" spans="1:19" s="61" customFormat="1" ht="28.35" customHeight="1" outlineLevel="1">
      <c r="A150" s="61">
        <f>ROW()</f>
        <v>150</v>
      </c>
      <c r="B150" s="68"/>
      <c r="C150" s="71"/>
      <c r="D150" s="351"/>
      <c r="E150" s="92"/>
      <c r="F150" s="92"/>
      <c r="G150" s="92"/>
      <c r="H150" s="309"/>
      <c r="I150" s="307"/>
      <c r="J150" s="141" t="s">
        <v>336</v>
      </c>
      <c r="K150" s="274" t="s">
        <v>778</v>
      </c>
      <c r="L150" s="125"/>
      <c r="M150" s="125">
        <v>2</v>
      </c>
      <c r="N150" s="125"/>
      <c r="O150" s="167">
        <v>0</v>
      </c>
      <c r="P150" s="167"/>
      <c r="Q150" s="125">
        <f>IF(O150=1, M150, 0)</f>
        <v>0</v>
      </c>
      <c r="R150" s="167"/>
      <c r="S150" s="125"/>
    </row>
    <row r="151" spans="1:19" s="61" customFormat="1" ht="28.35" customHeight="1" outlineLevel="1">
      <c r="A151" s="61">
        <f>ROW()</f>
        <v>151</v>
      </c>
      <c r="B151" s="68"/>
      <c r="C151" s="71"/>
      <c r="D151" s="351"/>
      <c r="E151" s="93"/>
      <c r="F151" s="93"/>
      <c r="G151" s="93"/>
      <c r="H151" s="313"/>
      <c r="J151" s="143" t="s">
        <v>276</v>
      </c>
      <c r="K151" s="126" t="s">
        <v>277</v>
      </c>
      <c r="L151" s="126"/>
      <c r="M151" s="126">
        <v>0</v>
      </c>
      <c r="N151" s="126"/>
      <c r="O151" s="169"/>
      <c r="P151" s="169"/>
      <c r="Q151" s="126">
        <f>IF(O150=2, M151, 0)</f>
        <v>0</v>
      </c>
      <c r="R151" s="169"/>
      <c r="S151" s="126"/>
    </row>
    <row r="152" spans="1:19" s="98" customFormat="1" ht="46.35" customHeight="1" outlineLevel="1">
      <c r="A152" s="98">
        <f>ROW()</f>
        <v>152</v>
      </c>
      <c r="B152" s="106"/>
      <c r="C152" s="117"/>
      <c r="D152" s="351"/>
      <c r="E152" s="107" t="s">
        <v>44</v>
      </c>
      <c r="F152" s="107" t="s">
        <v>226</v>
      </c>
      <c r="G152" s="107">
        <f>R152</f>
        <v>0</v>
      </c>
      <c r="H152" s="308">
        <f>H149+1</f>
        <v>20</v>
      </c>
      <c r="I152" s="363" t="s">
        <v>237</v>
      </c>
      <c r="J152" s="364"/>
      <c r="K152" s="186"/>
      <c r="L152" s="186"/>
      <c r="M152" s="186">
        <f>MAX(M153:M156)</f>
        <v>2</v>
      </c>
      <c r="N152" s="186"/>
      <c r="O152" s="187" t="str">
        <f>IF(O153=0,"未回答","回答済")</f>
        <v>未回答</v>
      </c>
      <c r="P152" s="187"/>
      <c r="Q152" s="186">
        <f>SUM(Q153:Q156)</f>
        <v>0</v>
      </c>
      <c r="R152" s="211">
        <f>MIN(M152,Q152)</f>
        <v>0</v>
      </c>
      <c r="S152" s="186"/>
    </row>
    <row r="153" spans="1:19" s="61" customFormat="1" ht="28.35" customHeight="1" outlineLevel="1">
      <c r="A153" s="61">
        <f>ROW()</f>
        <v>153</v>
      </c>
      <c r="B153" s="68"/>
      <c r="C153" s="71"/>
      <c r="D153" s="351"/>
      <c r="E153" s="92"/>
      <c r="F153" s="92"/>
      <c r="G153" s="92"/>
      <c r="H153" s="309"/>
      <c r="I153" s="131"/>
      <c r="J153" s="137" t="s">
        <v>526</v>
      </c>
      <c r="K153" s="125" t="s">
        <v>132</v>
      </c>
      <c r="L153" s="125"/>
      <c r="M153" s="125">
        <v>2</v>
      </c>
      <c r="N153" s="125"/>
      <c r="O153" s="167">
        <v>0</v>
      </c>
      <c r="P153" s="167"/>
      <c r="Q153" s="125">
        <f>IF(O153=1, M153, 0)</f>
        <v>0</v>
      </c>
      <c r="R153" s="167"/>
      <c r="S153" s="125"/>
    </row>
    <row r="154" spans="1:19" s="61" customFormat="1" ht="28.35" customHeight="1" outlineLevel="1">
      <c r="A154" s="61">
        <f>ROW()</f>
        <v>154</v>
      </c>
      <c r="B154" s="68"/>
      <c r="C154" s="71"/>
      <c r="D154" s="351"/>
      <c r="E154" s="92"/>
      <c r="F154" s="92"/>
      <c r="G154" s="92"/>
      <c r="H154" s="309"/>
      <c r="I154" s="133"/>
      <c r="J154" s="138" t="s">
        <v>278</v>
      </c>
      <c r="K154" s="108" t="s">
        <v>133</v>
      </c>
      <c r="L154" s="108"/>
      <c r="M154" s="108">
        <v>2</v>
      </c>
      <c r="N154" s="108"/>
      <c r="O154" s="168"/>
      <c r="P154" s="168"/>
      <c r="Q154" s="108">
        <f>IF(O153=2, M154, 0)</f>
        <v>0</v>
      </c>
      <c r="R154" s="168"/>
      <c r="S154" s="108"/>
    </row>
    <row r="155" spans="1:19" s="61" customFormat="1" ht="28.35" customHeight="1" outlineLevel="1">
      <c r="A155" s="61">
        <f>ROW()</f>
        <v>155</v>
      </c>
      <c r="B155" s="68"/>
      <c r="C155" s="71"/>
      <c r="D155" s="351"/>
      <c r="E155" s="92"/>
      <c r="F155" s="92"/>
      <c r="G155" s="92"/>
      <c r="H155" s="309"/>
      <c r="I155" s="133"/>
      <c r="J155" s="138" t="s">
        <v>307</v>
      </c>
      <c r="K155" s="108" t="s">
        <v>134</v>
      </c>
      <c r="L155" s="108"/>
      <c r="M155" s="108">
        <v>1</v>
      </c>
      <c r="N155" s="108"/>
      <c r="O155" s="168"/>
      <c r="P155" s="168"/>
      <c r="Q155" s="108">
        <f>IF(O153=3, M155, 0)</f>
        <v>0</v>
      </c>
      <c r="R155" s="168"/>
      <c r="S155" s="108"/>
    </row>
    <row r="156" spans="1:19" s="61" customFormat="1" ht="28.35" customHeight="1" outlineLevel="1">
      <c r="A156" s="61">
        <f>ROW()</f>
        <v>156</v>
      </c>
      <c r="B156" s="68"/>
      <c r="C156" s="71"/>
      <c r="D156" s="351"/>
      <c r="E156" s="93"/>
      <c r="F156" s="93"/>
      <c r="G156" s="93"/>
      <c r="H156" s="310"/>
      <c r="I156" s="135"/>
      <c r="J156" s="139" t="s">
        <v>402</v>
      </c>
      <c r="K156" s="126" t="s">
        <v>402</v>
      </c>
      <c r="L156" s="126"/>
      <c r="M156" s="126">
        <v>0</v>
      </c>
      <c r="N156" s="126"/>
      <c r="O156" s="169"/>
      <c r="P156" s="169"/>
      <c r="Q156" s="126">
        <f>IF(O153=4, M156, 0)</f>
        <v>0</v>
      </c>
      <c r="R156" s="169"/>
      <c r="S156" s="126"/>
    </row>
    <row r="157" spans="1:19" s="98" customFormat="1" ht="46.35" customHeight="1" outlineLevel="1">
      <c r="A157" s="98">
        <f>ROW()</f>
        <v>157</v>
      </c>
      <c r="B157" s="106"/>
      <c r="C157" s="117"/>
      <c r="D157" s="351"/>
      <c r="E157" s="107" t="s">
        <v>44</v>
      </c>
      <c r="F157" s="107" t="s">
        <v>226</v>
      </c>
      <c r="G157" s="107">
        <f>R157</f>
        <v>0</v>
      </c>
      <c r="H157" s="308">
        <f>H152+1</f>
        <v>21</v>
      </c>
      <c r="I157" s="361" t="s">
        <v>677</v>
      </c>
      <c r="J157" s="362"/>
      <c r="K157" s="186"/>
      <c r="L157" s="186"/>
      <c r="M157" s="186">
        <f>MAX(M158:M159)</f>
        <v>1</v>
      </c>
      <c r="N157" s="186"/>
      <c r="O157" s="187" t="str">
        <f>IF(O158=0,"未回答","回答済")</f>
        <v>未回答</v>
      </c>
      <c r="P157" s="187"/>
      <c r="Q157" s="186">
        <f>SUM(Q158:Q159)</f>
        <v>0</v>
      </c>
      <c r="R157" s="211">
        <f>MIN(M157,Q157)</f>
        <v>0</v>
      </c>
      <c r="S157" s="186"/>
    </row>
    <row r="158" spans="1:19" s="61" customFormat="1" ht="28.35" customHeight="1" outlineLevel="1">
      <c r="A158" s="61">
        <f>ROW()</f>
        <v>158</v>
      </c>
      <c r="B158" s="68"/>
      <c r="C158" s="71"/>
      <c r="D158" s="351"/>
      <c r="E158" s="92"/>
      <c r="F158" s="92"/>
      <c r="G158" s="92"/>
      <c r="H158" s="309"/>
      <c r="I158" s="131"/>
      <c r="J158" s="137" t="s">
        <v>336</v>
      </c>
      <c r="K158" s="125" t="s">
        <v>702</v>
      </c>
      <c r="L158" s="125"/>
      <c r="M158" s="125">
        <v>1</v>
      </c>
      <c r="N158" s="125"/>
      <c r="O158" s="167">
        <v>0</v>
      </c>
      <c r="P158" s="167"/>
      <c r="Q158" s="125">
        <f>IF(O158=1, M158, 0)</f>
        <v>0</v>
      </c>
      <c r="R158" s="167"/>
      <c r="S158" s="125"/>
    </row>
    <row r="159" spans="1:19" s="61" customFormat="1" ht="28.35" customHeight="1" outlineLevel="1">
      <c r="A159" s="61">
        <f>ROW()</f>
        <v>159</v>
      </c>
      <c r="B159" s="68"/>
      <c r="C159" s="71"/>
      <c r="D159" s="351"/>
      <c r="E159" s="93"/>
      <c r="F159" s="93"/>
      <c r="G159" s="93"/>
      <c r="H159" s="310"/>
      <c r="I159" s="135"/>
      <c r="J159" s="139" t="s">
        <v>276</v>
      </c>
      <c r="K159" s="126" t="s">
        <v>276</v>
      </c>
      <c r="L159" s="126"/>
      <c r="M159" s="126">
        <v>0</v>
      </c>
      <c r="N159" s="126"/>
      <c r="O159" s="169"/>
      <c r="P159" s="169"/>
      <c r="Q159" s="126">
        <f>IF(O158=2, M159, 0)</f>
        <v>0</v>
      </c>
      <c r="R159" s="169"/>
      <c r="S159" s="126"/>
    </row>
    <row r="160" spans="1:19" s="98" customFormat="1" ht="46.35" customHeight="1" outlineLevel="1">
      <c r="A160" s="98">
        <f>ROW()</f>
        <v>160</v>
      </c>
      <c r="B160" s="106"/>
      <c r="C160" s="117"/>
      <c r="D160" s="351"/>
      <c r="E160" s="107" t="s">
        <v>44</v>
      </c>
      <c r="F160" s="107" t="s">
        <v>226</v>
      </c>
      <c r="G160" s="107">
        <f>R160</f>
        <v>0</v>
      </c>
      <c r="H160" s="196">
        <f>H157+1</f>
        <v>22</v>
      </c>
      <c r="I160" s="356" t="s">
        <v>678</v>
      </c>
      <c r="J160" s="357"/>
      <c r="K160" s="186"/>
      <c r="L160" s="186"/>
      <c r="M160" s="186">
        <f>MAX(M161:M162)</f>
        <v>1</v>
      </c>
      <c r="N160" s="186"/>
      <c r="O160" s="187" t="str">
        <f>IF(O161=0,"未回答","回答済")</f>
        <v>未回答</v>
      </c>
      <c r="P160" s="187"/>
      <c r="Q160" s="186">
        <f>SUM(Q161:Q162)</f>
        <v>0</v>
      </c>
      <c r="R160" s="211">
        <f>MIN(M160,Q160)</f>
        <v>0</v>
      </c>
      <c r="S160" s="186"/>
    </row>
    <row r="161" spans="1:19" s="61" customFormat="1" ht="28.35" customHeight="1" outlineLevel="1">
      <c r="A161" s="61">
        <f>ROW()</f>
        <v>161</v>
      </c>
      <c r="B161" s="68"/>
      <c r="C161" s="71"/>
      <c r="D161" s="351"/>
      <c r="E161" s="92"/>
      <c r="F161" s="92"/>
      <c r="G161" s="92"/>
      <c r="H161" s="197"/>
      <c r="I161" s="131"/>
      <c r="J161" s="137" t="s">
        <v>336</v>
      </c>
      <c r="K161" s="125" t="s">
        <v>703</v>
      </c>
      <c r="L161" s="125"/>
      <c r="M161" s="125">
        <v>1</v>
      </c>
      <c r="N161" s="125"/>
      <c r="O161" s="167">
        <v>0</v>
      </c>
      <c r="P161" s="167"/>
      <c r="Q161" s="125">
        <f>IF(O161=1, M161, 0)</f>
        <v>0</v>
      </c>
      <c r="R161" s="167"/>
      <c r="S161" s="125"/>
    </row>
    <row r="162" spans="1:19" s="61" customFormat="1" ht="28.35" customHeight="1" outlineLevel="1">
      <c r="A162" s="61">
        <f>ROW()</f>
        <v>162</v>
      </c>
      <c r="B162" s="68"/>
      <c r="C162" s="73"/>
      <c r="D162" s="352"/>
      <c r="E162" s="93"/>
      <c r="F162" s="93"/>
      <c r="G162" s="93"/>
      <c r="H162" s="198"/>
      <c r="I162" s="135"/>
      <c r="J162" s="139" t="s">
        <v>276</v>
      </c>
      <c r="K162" s="126" t="s">
        <v>276</v>
      </c>
      <c r="L162" s="126"/>
      <c r="M162" s="126">
        <v>0</v>
      </c>
      <c r="N162" s="126"/>
      <c r="O162" s="169"/>
      <c r="P162" s="169"/>
      <c r="Q162" s="126">
        <f>IF(O161=2, M162, 0)</f>
        <v>0</v>
      </c>
      <c r="R162" s="169"/>
      <c r="S162" s="126"/>
    </row>
    <row r="163" spans="1:19" s="98" customFormat="1" ht="46.35" customHeight="1" outlineLevel="1">
      <c r="A163" s="98">
        <f>ROW()</f>
        <v>163</v>
      </c>
      <c r="B163" s="106"/>
      <c r="C163" s="116" t="s">
        <v>754</v>
      </c>
      <c r="D163" s="350" t="s">
        <v>218</v>
      </c>
      <c r="E163" s="104" t="s">
        <v>18</v>
      </c>
      <c r="F163" s="104" t="s">
        <v>225</v>
      </c>
      <c r="G163" s="104">
        <f>R163</f>
        <v>0</v>
      </c>
      <c r="H163" s="196">
        <f>H160+1</f>
        <v>23</v>
      </c>
      <c r="I163" s="356" t="s">
        <v>679</v>
      </c>
      <c r="J163" s="357"/>
      <c r="K163" s="124"/>
      <c r="L163" s="124"/>
      <c r="M163" s="124">
        <f>MAX(M164:M168)</f>
        <v>4</v>
      </c>
      <c r="N163" s="124">
        <f>SUM(M163,M169,M172,M178,M184)</f>
        <v>20</v>
      </c>
      <c r="O163" s="166" t="str">
        <f>IF(O164=0,"未回答","回答済")</f>
        <v>未回答</v>
      </c>
      <c r="P163" s="166" t="str">
        <f>IF(COUNTIF(O163:O188,"回答済")&gt;0,"回答済","未回答")</f>
        <v>未回答</v>
      </c>
      <c r="Q163" s="124">
        <f>SUM(Q164:Q168)</f>
        <v>0</v>
      </c>
      <c r="R163" s="211">
        <f>MIN(M163,Q163)</f>
        <v>0</v>
      </c>
      <c r="S163" s="124">
        <f>SUM(R163:R188)</f>
        <v>0</v>
      </c>
    </row>
    <row r="164" spans="1:19" s="61" customFormat="1" ht="28.35" customHeight="1" outlineLevel="1">
      <c r="A164" s="61">
        <f>ROW()</f>
        <v>164</v>
      </c>
      <c r="B164" s="68"/>
      <c r="C164" s="71"/>
      <c r="D164" s="351"/>
      <c r="E164" s="92"/>
      <c r="F164" s="92"/>
      <c r="G164" s="92"/>
      <c r="H164" s="197"/>
      <c r="I164" s="131"/>
      <c r="J164" s="159" t="s">
        <v>553</v>
      </c>
      <c r="K164" s="125" t="s">
        <v>135</v>
      </c>
      <c r="L164" s="125"/>
      <c r="M164" s="125">
        <v>1</v>
      </c>
      <c r="N164" s="125"/>
      <c r="O164" s="167">
        <v>0</v>
      </c>
      <c r="P164" s="167"/>
      <c r="Q164" s="125">
        <f>IF(O164=1, M164, 0)</f>
        <v>0</v>
      </c>
      <c r="R164" s="167"/>
      <c r="S164" s="125"/>
    </row>
    <row r="165" spans="1:19" s="61" customFormat="1" ht="28.35" customHeight="1" outlineLevel="1">
      <c r="A165" s="61">
        <f>ROW()</f>
        <v>165</v>
      </c>
      <c r="B165" s="68"/>
      <c r="C165" s="71"/>
      <c r="D165" s="351"/>
      <c r="E165" s="92"/>
      <c r="F165" s="92"/>
      <c r="G165" s="92"/>
      <c r="H165" s="197"/>
      <c r="I165" s="133"/>
      <c r="J165" s="138" t="s">
        <v>279</v>
      </c>
      <c r="K165" s="108" t="s">
        <v>136</v>
      </c>
      <c r="L165" s="108"/>
      <c r="M165" s="108">
        <v>2</v>
      </c>
      <c r="N165" s="108"/>
      <c r="O165" s="168"/>
      <c r="P165" s="168"/>
      <c r="Q165" s="108">
        <f>IF(O$164=2, M165, 0)</f>
        <v>0</v>
      </c>
      <c r="R165" s="168"/>
      <c r="S165" s="108"/>
    </row>
    <row r="166" spans="1:19" s="61" customFormat="1" ht="28.35" customHeight="1" outlineLevel="1">
      <c r="A166" s="61">
        <f>ROW()</f>
        <v>166</v>
      </c>
      <c r="B166" s="68"/>
      <c r="C166" s="71"/>
      <c r="D166" s="351"/>
      <c r="E166" s="92"/>
      <c r="F166" s="92"/>
      <c r="G166" s="92"/>
      <c r="H166" s="197"/>
      <c r="I166" s="142"/>
      <c r="J166" s="138" t="s">
        <v>308</v>
      </c>
      <c r="K166" s="108" t="s">
        <v>137</v>
      </c>
      <c r="L166" s="108"/>
      <c r="M166" s="108">
        <v>3</v>
      </c>
      <c r="N166" s="108"/>
      <c r="O166" s="168"/>
      <c r="P166" s="168"/>
      <c r="Q166" s="108">
        <f>IF(O$164=3, M166, 0)</f>
        <v>0</v>
      </c>
      <c r="R166" s="168"/>
      <c r="S166" s="108"/>
    </row>
    <row r="167" spans="1:19" s="61" customFormat="1" ht="28.35" customHeight="1" outlineLevel="1">
      <c r="A167" s="61">
        <f>ROW()</f>
        <v>167</v>
      </c>
      <c r="B167" s="68"/>
      <c r="C167" s="71"/>
      <c r="D167" s="351"/>
      <c r="E167" s="92"/>
      <c r="F167" s="92"/>
      <c r="G167" s="92"/>
      <c r="H167" s="197"/>
      <c r="I167" s="133"/>
      <c r="J167" s="138" t="s">
        <v>403</v>
      </c>
      <c r="K167" s="108" t="s">
        <v>138</v>
      </c>
      <c r="L167" s="108"/>
      <c r="M167" s="108">
        <v>4</v>
      </c>
      <c r="N167" s="108"/>
      <c r="O167" s="168"/>
      <c r="P167" s="168"/>
      <c r="Q167" s="108">
        <f>IF(O$164=4, M167, 0)</f>
        <v>0</v>
      </c>
      <c r="R167" s="168"/>
      <c r="S167" s="108"/>
    </row>
    <row r="168" spans="1:19" s="61" customFormat="1" ht="28.35" customHeight="1" outlineLevel="1">
      <c r="A168" s="61">
        <f>ROW()</f>
        <v>168</v>
      </c>
      <c r="B168" s="68"/>
      <c r="C168" s="71"/>
      <c r="D168" s="351"/>
      <c r="E168" s="93"/>
      <c r="F168" s="93"/>
      <c r="G168" s="93"/>
      <c r="H168" s="198"/>
      <c r="I168" s="135"/>
      <c r="J168" s="139" t="s">
        <v>261</v>
      </c>
      <c r="K168" s="126" t="s">
        <v>376</v>
      </c>
      <c r="L168" s="126"/>
      <c r="M168" s="126">
        <v>0</v>
      </c>
      <c r="N168" s="126"/>
      <c r="O168" s="169"/>
      <c r="P168" s="169"/>
      <c r="Q168" s="126">
        <f>IF(O$164=5, M168, 0)</f>
        <v>0</v>
      </c>
      <c r="R168" s="169"/>
      <c r="S168" s="126"/>
    </row>
    <row r="169" spans="1:19" s="113" customFormat="1" ht="46.35" customHeight="1" outlineLevel="1">
      <c r="A169" s="113">
        <f>ROW()</f>
        <v>169</v>
      </c>
      <c r="B169" s="114"/>
      <c r="C169" s="118"/>
      <c r="D169" s="351"/>
      <c r="E169" s="105" t="s">
        <v>43</v>
      </c>
      <c r="F169" s="105" t="s">
        <v>225</v>
      </c>
      <c r="G169" s="105">
        <f>R169</f>
        <v>0</v>
      </c>
      <c r="H169" s="196">
        <f>H163+1</f>
        <v>24</v>
      </c>
      <c r="I169" s="354" t="s">
        <v>238</v>
      </c>
      <c r="J169" s="355"/>
      <c r="K169" s="186"/>
      <c r="L169" s="186"/>
      <c r="M169" s="186">
        <f>MAX(M170:M171)</f>
        <v>2</v>
      </c>
      <c r="N169" s="186"/>
      <c r="O169" s="187" t="str">
        <f>IF(O170=0,"未回答","回答済")</f>
        <v>未回答</v>
      </c>
      <c r="P169" s="187"/>
      <c r="Q169" s="186">
        <f>SUM(Q170:Q171)</f>
        <v>0</v>
      </c>
      <c r="R169" s="211">
        <f>MIN(M169,Q169)</f>
        <v>0</v>
      </c>
      <c r="S169" s="186"/>
    </row>
    <row r="170" spans="1:19" s="61" customFormat="1" ht="28.35" customHeight="1" outlineLevel="1">
      <c r="A170" s="61">
        <f>ROW()</f>
        <v>170</v>
      </c>
      <c r="B170" s="68"/>
      <c r="C170" s="71"/>
      <c r="D170" s="351"/>
      <c r="E170" s="92"/>
      <c r="F170" s="92"/>
      <c r="G170" s="92"/>
      <c r="H170" s="197"/>
      <c r="I170" s="131"/>
      <c r="J170" s="137" t="s">
        <v>337</v>
      </c>
      <c r="K170" s="125" t="s">
        <v>139</v>
      </c>
      <c r="L170" s="125"/>
      <c r="M170" s="125">
        <v>2</v>
      </c>
      <c r="N170" s="125"/>
      <c r="O170" s="167">
        <v>0</v>
      </c>
      <c r="P170" s="167"/>
      <c r="Q170" s="125">
        <f>IF(O170=1, M170, 0)</f>
        <v>0</v>
      </c>
      <c r="R170" s="167"/>
      <c r="S170" s="125"/>
    </row>
    <row r="171" spans="1:19" s="61" customFormat="1" ht="28.35" customHeight="1" outlineLevel="1">
      <c r="A171" s="61">
        <f>ROW()</f>
        <v>171</v>
      </c>
      <c r="B171" s="68"/>
      <c r="C171" s="71"/>
      <c r="D171" s="351"/>
      <c r="E171" s="93"/>
      <c r="F171" s="93"/>
      <c r="G171" s="93"/>
      <c r="H171" s="198"/>
      <c r="I171" s="135"/>
      <c r="J171" s="139" t="s">
        <v>280</v>
      </c>
      <c r="K171" s="126" t="s">
        <v>280</v>
      </c>
      <c r="L171" s="126"/>
      <c r="M171" s="126">
        <v>0</v>
      </c>
      <c r="N171" s="126"/>
      <c r="O171" s="169"/>
      <c r="P171" s="169"/>
      <c r="Q171" s="126">
        <f>IF(O$170=2, M171, 0)</f>
        <v>0</v>
      </c>
      <c r="R171" s="169"/>
      <c r="S171" s="126"/>
    </row>
    <row r="172" spans="1:19" s="113" customFormat="1" ht="46.35" customHeight="1" outlineLevel="1">
      <c r="A172" s="113">
        <f>ROW()</f>
        <v>172</v>
      </c>
      <c r="B172" s="114"/>
      <c r="C172" s="118"/>
      <c r="D172" s="351"/>
      <c r="E172" s="105" t="s">
        <v>43</v>
      </c>
      <c r="F172" s="105" t="s">
        <v>225</v>
      </c>
      <c r="G172" s="105">
        <f>R172</f>
        <v>0</v>
      </c>
      <c r="H172" s="196">
        <f>H169+1</f>
        <v>25</v>
      </c>
      <c r="I172" s="356" t="s">
        <v>239</v>
      </c>
      <c r="J172" s="357"/>
      <c r="K172" s="124"/>
      <c r="L172" s="124"/>
      <c r="M172" s="124">
        <f>MAX(M173:M177)</f>
        <v>6</v>
      </c>
      <c r="N172" s="124"/>
      <c r="O172" s="166" t="str">
        <f>IF(O173=0,"未回答","回答済")</f>
        <v>未回答</v>
      </c>
      <c r="P172" s="166"/>
      <c r="Q172" s="124">
        <f>SUM(Q173:Q177)</f>
        <v>0</v>
      </c>
      <c r="R172" s="211">
        <f>MIN(M172,Q172)</f>
        <v>0</v>
      </c>
      <c r="S172" s="124"/>
    </row>
    <row r="173" spans="1:19" s="61" customFormat="1" ht="28.35" customHeight="1" outlineLevel="1">
      <c r="A173" s="61">
        <f>ROW()</f>
        <v>173</v>
      </c>
      <c r="B173" s="68"/>
      <c r="C173" s="71"/>
      <c r="D173" s="351"/>
      <c r="E173" s="92"/>
      <c r="F173" s="92"/>
      <c r="G173" s="92"/>
      <c r="H173" s="197"/>
      <c r="I173" s="131"/>
      <c r="J173" s="137" t="s">
        <v>338</v>
      </c>
      <c r="K173" s="125" t="s">
        <v>140</v>
      </c>
      <c r="L173" s="125"/>
      <c r="M173" s="125">
        <v>3</v>
      </c>
      <c r="N173" s="125"/>
      <c r="O173" s="167">
        <v>0</v>
      </c>
      <c r="P173" s="167"/>
      <c r="Q173" s="125">
        <f>IF(O173=1, M173, 0)</f>
        <v>0</v>
      </c>
      <c r="R173" s="167"/>
      <c r="S173" s="125"/>
    </row>
    <row r="174" spans="1:19" s="61" customFormat="1" ht="28.35" customHeight="1" outlineLevel="1">
      <c r="A174" s="61">
        <f>ROW()</f>
        <v>174</v>
      </c>
      <c r="B174" s="68"/>
      <c r="C174" s="71"/>
      <c r="D174" s="351"/>
      <c r="E174" s="92"/>
      <c r="F174" s="92"/>
      <c r="G174" s="92"/>
      <c r="H174" s="197"/>
      <c r="I174" s="133"/>
      <c r="J174" s="138" t="s">
        <v>281</v>
      </c>
      <c r="K174" s="108" t="s">
        <v>141</v>
      </c>
      <c r="L174" s="108"/>
      <c r="M174" s="108">
        <v>4</v>
      </c>
      <c r="N174" s="108"/>
      <c r="O174" s="168"/>
      <c r="P174" s="168"/>
      <c r="Q174" s="108">
        <f>IF(O173=2, M174, 0)</f>
        <v>0</v>
      </c>
      <c r="R174" s="168"/>
      <c r="S174" s="108"/>
    </row>
    <row r="175" spans="1:19" s="61" customFormat="1" ht="28.35" customHeight="1" outlineLevel="1">
      <c r="A175" s="61">
        <f>ROW()</f>
        <v>175</v>
      </c>
      <c r="B175" s="68"/>
      <c r="C175" s="71"/>
      <c r="D175" s="351"/>
      <c r="E175" s="92"/>
      <c r="F175" s="92"/>
      <c r="G175" s="92"/>
      <c r="H175" s="197"/>
      <c r="I175" s="133"/>
      <c r="J175" s="138" t="s">
        <v>309</v>
      </c>
      <c r="K175" s="108" t="s">
        <v>142</v>
      </c>
      <c r="L175" s="108"/>
      <c r="M175" s="108">
        <v>5</v>
      </c>
      <c r="N175" s="108"/>
      <c r="O175" s="168"/>
      <c r="P175" s="168"/>
      <c r="Q175" s="108">
        <f>IF(O173=3, M175, 0)</f>
        <v>0</v>
      </c>
      <c r="R175" s="168"/>
      <c r="S175" s="108"/>
    </row>
    <row r="176" spans="1:19" s="61" customFormat="1" ht="28.35" customHeight="1" outlineLevel="1">
      <c r="A176" s="61">
        <f>ROW()</f>
        <v>176</v>
      </c>
      <c r="B176" s="68"/>
      <c r="C176" s="71"/>
      <c r="D176" s="351"/>
      <c r="E176" s="92"/>
      <c r="F176" s="92"/>
      <c r="G176" s="92"/>
      <c r="H176" s="197"/>
      <c r="I176" s="133"/>
      <c r="J176" s="138" t="s">
        <v>404</v>
      </c>
      <c r="K176" s="108" t="s">
        <v>143</v>
      </c>
      <c r="L176" s="108"/>
      <c r="M176" s="108">
        <v>6</v>
      </c>
      <c r="N176" s="108"/>
      <c r="O176" s="168"/>
      <c r="P176" s="168"/>
      <c r="Q176" s="108">
        <f>IF(O173=4, M176, 0)</f>
        <v>0</v>
      </c>
      <c r="R176" s="168"/>
      <c r="S176" s="108"/>
    </row>
    <row r="177" spans="1:19" s="61" customFormat="1" ht="28.35" customHeight="1" outlineLevel="1">
      <c r="A177" s="61">
        <f>ROW()</f>
        <v>177</v>
      </c>
      <c r="B177" s="68"/>
      <c r="C177" s="71"/>
      <c r="D177" s="351"/>
      <c r="E177" s="93"/>
      <c r="F177" s="93"/>
      <c r="G177" s="93"/>
      <c r="H177" s="198"/>
      <c r="I177" s="144"/>
      <c r="J177" s="139" t="s">
        <v>260</v>
      </c>
      <c r="K177" s="126" t="s">
        <v>260</v>
      </c>
      <c r="L177" s="126"/>
      <c r="M177" s="126">
        <v>0</v>
      </c>
      <c r="N177" s="126"/>
      <c r="O177" s="169"/>
      <c r="P177" s="169"/>
      <c r="Q177" s="126">
        <f>IF(O173=5, M177, 0)</f>
        <v>0</v>
      </c>
      <c r="R177" s="169"/>
      <c r="S177" s="126"/>
    </row>
    <row r="178" spans="1:19" s="113" customFormat="1" ht="46.35" customHeight="1" outlineLevel="1">
      <c r="A178" s="113">
        <f>ROW()</f>
        <v>178</v>
      </c>
      <c r="B178" s="114"/>
      <c r="C178" s="118"/>
      <c r="D178" s="351"/>
      <c r="E178" s="105" t="s">
        <v>19</v>
      </c>
      <c r="F178" s="105" t="s">
        <v>226</v>
      </c>
      <c r="G178" s="105">
        <f>R178</f>
        <v>0</v>
      </c>
      <c r="H178" s="196">
        <f>H172+1</f>
        <v>26</v>
      </c>
      <c r="I178" s="354" t="s">
        <v>240</v>
      </c>
      <c r="J178" s="355"/>
      <c r="K178" s="124"/>
      <c r="L178" s="124"/>
      <c r="M178" s="124">
        <f>MAX(M179:M183)</f>
        <v>3</v>
      </c>
      <c r="N178" s="124"/>
      <c r="O178" s="166" t="str">
        <f>IF(O179=0,"未回答","回答済")</f>
        <v>未回答</v>
      </c>
      <c r="P178" s="166"/>
      <c r="Q178" s="124">
        <f>SUM(Q179:Q183)</f>
        <v>0</v>
      </c>
      <c r="R178" s="211">
        <f>MIN(M178,Q178)</f>
        <v>0</v>
      </c>
      <c r="S178" s="124"/>
    </row>
    <row r="179" spans="1:19" s="61" customFormat="1" ht="28.35" customHeight="1" outlineLevel="1">
      <c r="A179" s="61">
        <f>ROW()</f>
        <v>179</v>
      </c>
      <c r="B179" s="68"/>
      <c r="C179" s="71"/>
      <c r="D179" s="351"/>
      <c r="E179" s="92"/>
      <c r="F179" s="92"/>
      <c r="G179" s="92"/>
      <c r="H179" s="197"/>
      <c r="I179" s="131"/>
      <c r="J179" s="137" t="s">
        <v>339</v>
      </c>
      <c r="K179" s="125" t="s">
        <v>704</v>
      </c>
      <c r="L179" s="125"/>
      <c r="M179" s="125">
        <v>1</v>
      </c>
      <c r="N179" s="125"/>
      <c r="O179" s="167">
        <v>0</v>
      </c>
      <c r="P179" s="167"/>
      <c r="Q179" s="125">
        <f>IF(O179=1, M179, 0)</f>
        <v>0</v>
      </c>
      <c r="R179" s="167"/>
      <c r="S179" s="125"/>
    </row>
    <row r="180" spans="1:19" s="61" customFormat="1" ht="28.35" customHeight="1" outlineLevel="1">
      <c r="A180" s="61">
        <f>ROW()</f>
        <v>180</v>
      </c>
      <c r="B180" s="68"/>
      <c r="C180" s="71"/>
      <c r="D180" s="351"/>
      <c r="E180" s="92"/>
      <c r="F180" s="92"/>
      <c r="G180" s="92"/>
      <c r="H180" s="197"/>
      <c r="I180" s="133"/>
      <c r="J180" s="138" t="s">
        <v>282</v>
      </c>
      <c r="K180" s="275" t="s">
        <v>705</v>
      </c>
      <c r="L180" s="108"/>
      <c r="M180" s="108">
        <v>2</v>
      </c>
      <c r="N180" s="108"/>
      <c r="O180" s="168"/>
      <c r="P180" s="168"/>
      <c r="Q180" s="108">
        <f>IF(O179=2, M180, 0)</f>
        <v>0</v>
      </c>
      <c r="R180" s="168"/>
      <c r="S180" s="108"/>
    </row>
    <row r="181" spans="1:19" s="61" customFormat="1" ht="28.35" customHeight="1" outlineLevel="1">
      <c r="A181" s="61">
        <f>ROW()</f>
        <v>181</v>
      </c>
      <c r="B181" s="68"/>
      <c r="C181" s="71"/>
      <c r="D181" s="351"/>
      <c r="E181" s="92"/>
      <c r="F181" s="92"/>
      <c r="G181" s="92"/>
      <c r="H181" s="197"/>
      <c r="I181" s="133"/>
      <c r="J181" s="138" t="s">
        <v>310</v>
      </c>
      <c r="K181" s="275" t="s">
        <v>706</v>
      </c>
      <c r="L181" s="108"/>
      <c r="M181" s="108">
        <v>3</v>
      </c>
      <c r="N181" s="108"/>
      <c r="O181" s="168"/>
      <c r="P181" s="168"/>
      <c r="Q181" s="108">
        <f>IF(O179=3, M181, 0)</f>
        <v>0</v>
      </c>
      <c r="R181" s="168"/>
      <c r="S181" s="108"/>
    </row>
    <row r="182" spans="1:19" s="61" customFormat="1" ht="28.35" customHeight="1" outlineLevel="1">
      <c r="A182" s="61">
        <f>ROW()</f>
        <v>182</v>
      </c>
      <c r="B182" s="68"/>
      <c r="C182" s="71"/>
      <c r="D182" s="351"/>
      <c r="E182" s="92"/>
      <c r="F182" s="92"/>
      <c r="G182" s="92"/>
      <c r="H182" s="197"/>
      <c r="I182" s="133"/>
      <c r="J182" s="138" t="s">
        <v>431</v>
      </c>
      <c r="K182" s="108" t="s">
        <v>144</v>
      </c>
      <c r="L182" s="108"/>
      <c r="M182" s="108">
        <v>1</v>
      </c>
      <c r="N182" s="108"/>
      <c r="O182" s="168"/>
      <c r="P182" s="168"/>
      <c r="Q182" s="108">
        <f>IF(O179=4, M182, 0)</f>
        <v>0</v>
      </c>
      <c r="R182" s="168"/>
      <c r="S182" s="108"/>
    </row>
    <row r="183" spans="1:19" s="61" customFormat="1" ht="28.35" customHeight="1" outlineLevel="1">
      <c r="A183" s="61">
        <f>ROW()</f>
        <v>183</v>
      </c>
      <c r="B183" s="68"/>
      <c r="C183" s="71"/>
      <c r="D183" s="351"/>
      <c r="E183" s="93"/>
      <c r="F183" s="93"/>
      <c r="G183" s="93"/>
      <c r="H183" s="198"/>
      <c r="I183" s="135"/>
      <c r="J183" s="139" t="s">
        <v>260</v>
      </c>
      <c r="K183" s="126" t="s">
        <v>357</v>
      </c>
      <c r="L183" s="126"/>
      <c r="M183" s="126">
        <v>0</v>
      </c>
      <c r="N183" s="126"/>
      <c r="O183" s="169"/>
      <c r="P183" s="169"/>
      <c r="Q183" s="126">
        <f>IF(O179=5, M183, 0)</f>
        <v>0</v>
      </c>
      <c r="R183" s="169"/>
      <c r="S183" s="126"/>
    </row>
    <row r="184" spans="1:19" s="113" customFormat="1" ht="46.35" customHeight="1" outlineLevel="1">
      <c r="A184" s="113">
        <f>ROW()</f>
        <v>184</v>
      </c>
      <c r="B184" s="114"/>
      <c r="C184" s="118"/>
      <c r="D184" s="351"/>
      <c r="E184" s="105" t="s">
        <v>44</v>
      </c>
      <c r="F184" s="105" t="s">
        <v>224</v>
      </c>
      <c r="G184" s="105">
        <f>R184</f>
        <v>0</v>
      </c>
      <c r="H184" s="196">
        <f>H178+1</f>
        <v>27</v>
      </c>
      <c r="I184" s="354" t="s">
        <v>241</v>
      </c>
      <c r="J184" s="355"/>
      <c r="K184" s="124"/>
      <c r="L184" s="124"/>
      <c r="M184" s="124">
        <v>5</v>
      </c>
      <c r="N184" s="124"/>
      <c r="O184" s="166" t="str">
        <f>IF(COUNTIF(O185:O188,TRUE)=0,"未回答","回答済")</f>
        <v>未回答</v>
      </c>
      <c r="P184" s="166"/>
      <c r="Q184" s="124">
        <f>SUM(Q185:Q188)</f>
        <v>0</v>
      </c>
      <c r="R184" s="211">
        <f>MIN(M184,Q184)</f>
        <v>0</v>
      </c>
      <c r="S184" s="124"/>
    </row>
    <row r="185" spans="1:19" s="61" customFormat="1" ht="28.35" customHeight="1" outlineLevel="1">
      <c r="A185" s="61">
        <f>ROW()</f>
        <v>185</v>
      </c>
      <c r="B185" s="68"/>
      <c r="C185" s="71"/>
      <c r="D185" s="351"/>
      <c r="E185" s="92"/>
      <c r="F185" s="92"/>
      <c r="G185" s="92"/>
      <c r="H185" s="197"/>
      <c r="I185" s="131"/>
      <c r="J185" s="137" t="s">
        <v>340</v>
      </c>
      <c r="K185" s="125" t="s">
        <v>145</v>
      </c>
      <c r="L185" s="125"/>
      <c r="M185" s="125">
        <v>2</v>
      </c>
      <c r="N185" s="125"/>
      <c r="O185" s="167" t="b">
        <v>0</v>
      </c>
      <c r="P185" s="167"/>
      <c r="Q185" s="125">
        <f t="shared" si="2"/>
        <v>0</v>
      </c>
      <c r="R185" s="167"/>
      <c r="S185" s="125"/>
    </row>
    <row r="186" spans="1:19" s="61" customFormat="1" ht="28.35" customHeight="1" outlineLevel="1">
      <c r="A186" s="61">
        <f>ROW()</f>
        <v>186</v>
      </c>
      <c r="B186" s="68"/>
      <c r="C186" s="71"/>
      <c r="D186" s="351"/>
      <c r="E186" s="92"/>
      <c r="F186" s="92"/>
      <c r="G186" s="92"/>
      <c r="H186" s="197"/>
      <c r="I186" s="133"/>
      <c r="J186" s="138" t="s">
        <v>283</v>
      </c>
      <c r="K186" s="108" t="s">
        <v>146</v>
      </c>
      <c r="L186" s="108"/>
      <c r="M186" s="108">
        <v>2</v>
      </c>
      <c r="N186" s="108"/>
      <c r="O186" s="168" t="b">
        <v>0</v>
      </c>
      <c r="P186" s="168"/>
      <c r="Q186" s="108">
        <f t="shared" si="2"/>
        <v>0</v>
      </c>
      <c r="R186" s="168"/>
      <c r="S186" s="108"/>
    </row>
    <row r="187" spans="1:19" s="61" customFormat="1" ht="28.35" customHeight="1" outlineLevel="1">
      <c r="A187" s="61">
        <f>ROW()</f>
        <v>187</v>
      </c>
      <c r="B187" s="68"/>
      <c r="C187" s="71"/>
      <c r="D187" s="351"/>
      <c r="E187" s="92"/>
      <c r="F187" s="92"/>
      <c r="G187" s="92"/>
      <c r="H187" s="197"/>
      <c r="I187" s="133"/>
      <c r="J187" s="138" t="s">
        <v>766</v>
      </c>
      <c r="K187" s="108" t="s">
        <v>767</v>
      </c>
      <c r="L187" s="108"/>
      <c r="M187" s="108">
        <v>3</v>
      </c>
      <c r="N187" s="108"/>
      <c r="O187" s="168" t="b">
        <v>0</v>
      </c>
      <c r="P187" s="168"/>
      <c r="Q187" s="108">
        <f t="shared" si="2"/>
        <v>0</v>
      </c>
      <c r="R187" s="168"/>
      <c r="S187" s="108"/>
    </row>
    <row r="188" spans="1:19" s="61" customFormat="1" ht="28.35" customHeight="1" outlineLevel="1">
      <c r="A188" s="61">
        <f>ROW()</f>
        <v>188</v>
      </c>
      <c r="B188" s="68"/>
      <c r="C188" s="73"/>
      <c r="D188" s="352"/>
      <c r="E188" s="93"/>
      <c r="F188" s="93"/>
      <c r="G188" s="93"/>
      <c r="H188" s="198"/>
      <c r="I188" s="135"/>
      <c r="J188" s="139" t="s">
        <v>405</v>
      </c>
      <c r="K188" s="126" t="s">
        <v>405</v>
      </c>
      <c r="L188" s="126"/>
      <c r="M188" s="126">
        <v>0</v>
      </c>
      <c r="N188" s="126"/>
      <c r="O188" s="169" t="b">
        <v>0</v>
      </c>
      <c r="P188" s="169"/>
      <c r="Q188" s="126">
        <f t="shared" si="2"/>
        <v>0</v>
      </c>
      <c r="R188" s="169"/>
      <c r="S188" s="126"/>
    </row>
    <row r="189" spans="1:19" s="98" customFormat="1" ht="46.35" customHeight="1" outlineLevel="1">
      <c r="A189" s="98">
        <f>ROW()</f>
        <v>189</v>
      </c>
      <c r="B189" s="106"/>
      <c r="C189" s="116" t="s">
        <v>754</v>
      </c>
      <c r="D189" s="350" t="s">
        <v>491</v>
      </c>
      <c r="E189" s="104" t="s">
        <v>18</v>
      </c>
      <c r="F189" s="104" t="s">
        <v>223</v>
      </c>
      <c r="G189" s="104">
        <f>R189</f>
        <v>0</v>
      </c>
      <c r="H189" s="196">
        <f>H184+1</f>
        <v>28</v>
      </c>
      <c r="I189" s="356" t="s">
        <v>527</v>
      </c>
      <c r="J189" s="357"/>
      <c r="K189" s="124"/>
      <c r="L189" s="124"/>
      <c r="M189" s="124">
        <v>3</v>
      </c>
      <c r="N189" s="124">
        <f>SUM(M189,M195,M201,M214,M223,M231,M234,M237,M240)</f>
        <v>20</v>
      </c>
      <c r="O189" s="166" t="str">
        <f>IF(COUNTIF(O190:O194,TRUE)=0,"未回答","回答済")</f>
        <v>未回答</v>
      </c>
      <c r="P189" s="166" t="str">
        <f>IF(COUNTIF(O189:O243,"回答済")&gt;0,"回答済","未回答")</f>
        <v>未回答</v>
      </c>
      <c r="Q189" s="124">
        <f>SUM(Q190:Q194)</f>
        <v>0</v>
      </c>
      <c r="R189" s="211">
        <f>MIN(M189,Q189)</f>
        <v>0</v>
      </c>
      <c r="S189" s="124">
        <f>SUM(R189:R243)</f>
        <v>0</v>
      </c>
    </row>
    <row r="190" spans="1:19" s="61" customFormat="1" ht="28.35" customHeight="1" outlineLevel="1">
      <c r="A190" s="61">
        <f>ROW()</f>
        <v>190</v>
      </c>
      <c r="B190" s="68"/>
      <c r="C190" s="71"/>
      <c r="D190" s="351"/>
      <c r="E190" s="92"/>
      <c r="F190" s="92"/>
      <c r="G190" s="92"/>
      <c r="H190" s="197"/>
      <c r="I190" s="131"/>
      <c r="J190" s="137" t="s">
        <v>341</v>
      </c>
      <c r="K190" s="125" t="s">
        <v>147</v>
      </c>
      <c r="L190" s="125"/>
      <c r="M190" s="125">
        <v>1</v>
      </c>
      <c r="N190" s="125"/>
      <c r="O190" s="167" t="b">
        <v>0</v>
      </c>
      <c r="P190" s="167"/>
      <c r="Q190" s="125">
        <f t="shared" si="2"/>
        <v>0</v>
      </c>
      <c r="R190" s="167"/>
      <c r="S190" s="125"/>
    </row>
    <row r="191" spans="1:19" s="61" customFormat="1" ht="28.35" customHeight="1" outlineLevel="1">
      <c r="A191" s="61">
        <f>ROW()</f>
        <v>191</v>
      </c>
      <c r="B191" s="68"/>
      <c r="C191" s="71"/>
      <c r="D191" s="351"/>
      <c r="E191" s="92"/>
      <c r="F191" s="92"/>
      <c r="G191" s="92"/>
      <c r="H191" s="197"/>
      <c r="I191" s="133"/>
      <c r="J191" s="138" t="s">
        <v>284</v>
      </c>
      <c r="K191" s="108" t="s">
        <v>148</v>
      </c>
      <c r="L191" s="108"/>
      <c r="M191" s="108">
        <v>1</v>
      </c>
      <c r="N191" s="108"/>
      <c r="O191" s="168" t="b">
        <v>0</v>
      </c>
      <c r="P191" s="168"/>
      <c r="Q191" s="108">
        <f t="shared" si="2"/>
        <v>0</v>
      </c>
      <c r="R191" s="168"/>
      <c r="S191" s="108"/>
    </row>
    <row r="192" spans="1:19" s="61" customFormat="1" ht="28.35" customHeight="1" outlineLevel="1">
      <c r="A192" s="61">
        <f>ROW()</f>
        <v>192</v>
      </c>
      <c r="B192" s="68"/>
      <c r="C192" s="71"/>
      <c r="D192" s="351"/>
      <c r="E192" s="92"/>
      <c r="F192" s="92"/>
      <c r="G192" s="92"/>
      <c r="H192" s="197"/>
      <c r="I192" s="133"/>
      <c r="J192" s="138" t="s">
        <v>528</v>
      </c>
      <c r="K192" s="108" t="s">
        <v>529</v>
      </c>
      <c r="L192" s="108"/>
      <c r="M192" s="108">
        <v>2</v>
      </c>
      <c r="N192" s="108"/>
      <c r="O192" s="168" t="b">
        <v>0</v>
      </c>
      <c r="P192" s="168"/>
      <c r="Q192" s="108">
        <f t="shared" si="2"/>
        <v>0</v>
      </c>
      <c r="R192" s="168"/>
      <c r="S192" s="108"/>
    </row>
    <row r="193" spans="1:19" s="61" customFormat="1" ht="28.35" customHeight="1" outlineLevel="1">
      <c r="A193" s="61">
        <f>ROW()</f>
        <v>193</v>
      </c>
      <c r="B193" s="68"/>
      <c r="C193" s="71"/>
      <c r="D193" s="351"/>
      <c r="E193" s="92"/>
      <c r="F193" s="92"/>
      <c r="G193" s="92"/>
      <c r="H193" s="197"/>
      <c r="I193" s="133"/>
      <c r="J193" s="138" t="s">
        <v>406</v>
      </c>
      <c r="K193" s="108" t="s">
        <v>149</v>
      </c>
      <c r="L193" s="108"/>
      <c r="M193" s="108">
        <v>3</v>
      </c>
      <c r="N193" s="108"/>
      <c r="O193" s="168" t="b">
        <v>0</v>
      </c>
      <c r="P193" s="168"/>
      <c r="Q193" s="108">
        <f t="shared" si="2"/>
        <v>0</v>
      </c>
      <c r="R193" s="168"/>
      <c r="S193" s="108"/>
    </row>
    <row r="194" spans="1:19" s="61" customFormat="1" ht="28.35" customHeight="1" outlineLevel="1">
      <c r="A194" s="61">
        <f>ROW()</f>
        <v>194</v>
      </c>
      <c r="B194" s="68"/>
      <c r="C194" s="71"/>
      <c r="D194" s="351"/>
      <c r="E194" s="93"/>
      <c r="F194" s="93"/>
      <c r="G194" s="93"/>
      <c r="H194" s="198"/>
      <c r="I194" s="135"/>
      <c r="J194" s="139" t="s">
        <v>260</v>
      </c>
      <c r="K194" s="126" t="s">
        <v>260</v>
      </c>
      <c r="L194" s="126"/>
      <c r="M194" s="126">
        <v>0</v>
      </c>
      <c r="N194" s="126"/>
      <c r="O194" s="169" t="b">
        <v>0</v>
      </c>
      <c r="P194" s="169"/>
      <c r="Q194" s="126">
        <f t="shared" si="2"/>
        <v>0</v>
      </c>
      <c r="R194" s="169"/>
      <c r="S194" s="126"/>
    </row>
    <row r="195" spans="1:19" s="98" customFormat="1" ht="46.35" customHeight="1" outlineLevel="1">
      <c r="A195" s="98">
        <f>ROW()</f>
        <v>195</v>
      </c>
      <c r="B195" s="106"/>
      <c r="C195" s="117"/>
      <c r="D195" s="351"/>
      <c r="E195" s="107" t="s">
        <v>18</v>
      </c>
      <c r="F195" s="107" t="s">
        <v>224</v>
      </c>
      <c r="G195" s="107">
        <f>R195</f>
        <v>0</v>
      </c>
      <c r="H195" s="196">
        <f>H189+1</f>
        <v>29</v>
      </c>
      <c r="I195" s="356" t="s">
        <v>530</v>
      </c>
      <c r="J195" s="357"/>
      <c r="K195" s="124"/>
      <c r="L195" s="124"/>
      <c r="M195" s="124">
        <v>2</v>
      </c>
      <c r="N195" s="124"/>
      <c r="O195" s="166" t="str">
        <f>IF(COUNTIF(O196:O200,TRUE)=0,"未回答","回答済")</f>
        <v>未回答</v>
      </c>
      <c r="P195" s="166"/>
      <c r="Q195" s="124">
        <f>SUM(Q196:Q200)</f>
        <v>0</v>
      </c>
      <c r="R195" s="211">
        <f>MIN(M195,Q195)</f>
        <v>0</v>
      </c>
      <c r="S195" s="124"/>
    </row>
    <row r="196" spans="1:19" s="61" customFormat="1" ht="28.35" customHeight="1" outlineLevel="1">
      <c r="A196" s="61">
        <f>ROW()</f>
        <v>196</v>
      </c>
      <c r="B196" s="68"/>
      <c r="C196" s="71"/>
      <c r="D196" s="351"/>
      <c r="E196" s="92"/>
      <c r="F196" s="92"/>
      <c r="G196" s="92"/>
      <c r="H196" s="197"/>
      <c r="I196" s="131"/>
      <c r="J196" s="137" t="s">
        <v>531</v>
      </c>
      <c r="K196" s="125" t="s">
        <v>150</v>
      </c>
      <c r="L196" s="125"/>
      <c r="M196" s="125">
        <v>1</v>
      </c>
      <c r="N196" s="125"/>
      <c r="O196" s="167" t="b">
        <v>0</v>
      </c>
      <c r="P196" s="167"/>
      <c r="Q196" s="125">
        <f t="shared" si="2"/>
        <v>0</v>
      </c>
      <c r="R196" s="167"/>
      <c r="S196" s="125"/>
    </row>
    <row r="197" spans="1:19" s="61" customFormat="1" ht="28.35" customHeight="1" outlineLevel="1">
      <c r="A197" s="61">
        <f>ROW()</f>
        <v>197</v>
      </c>
      <c r="B197" s="68"/>
      <c r="C197" s="71"/>
      <c r="D197" s="351"/>
      <c r="E197" s="92"/>
      <c r="F197" s="92"/>
      <c r="G197" s="92"/>
      <c r="H197" s="197"/>
      <c r="I197" s="133"/>
      <c r="J197" s="138" t="s">
        <v>432</v>
      </c>
      <c r="K197" s="108" t="s">
        <v>151</v>
      </c>
      <c r="L197" s="108"/>
      <c r="M197" s="108">
        <v>1</v>
      </c>
      <c r="N197" s="108"/>
      <c r="O197" s="168" t="b">
        <v>0</v>
      </c>
      <c r="P197" s="168"/>
      <c r="Q197" s="108">
        <f t="shared" si="2"/>
        <v>0</v>
      </c>
      <c r="R197" s="168"/>
      <c r="S197" s="108"/>
    </row>
    <row r="198" spans="1:19" s="61" customFormat="1" ht="28.35" customHeight="1" outlineLevel="1">
      <c r="A198" s="61">
        <f>ROW()</f>
        <v>198</v>
      </c>
      <c r="B198" s="68"/>
      <c r="C198" s="71"/>
      <c r="D198" s="351"/>
      <c r="E198" s="92"/>
      <c r="F198" s="92"/>
      <c r="G198" s="92"/>
      <c r="H198" s="197"/>
      <c r="I198" s="133"/>
      <c r="J198" s="138" t="s">
        <v>532</v>
      </c>
      <c r="K198" s="108" t="s">
        <v>612</v>
      </c>
      <c r="L198" s="108"/>
      <c r="M198" s="108">
        <v>1</v>
      </c>
      <c r="N198" s="108"/>
      <c r="O198" s="168" t="b">
        <v>0</v>
      </c>
      <c r="P198" s="168"/>
      <c r="Q198" s="108">
        <f t="shared" si="2"/>
        <v>0</v>
      </c>
      <c r="R198" s="168"/>
      <c r="S198" s="108"/>
    </row>
    <row r="199" spans="1:19" s="61" customFormat="1" ht="28.35" customHeight="1" outlineLevel="1">
      <c r="A199" s="61">
        <f>ROW()</f>
        <v>199</v>
      </c>
      <c r="B199" s="68"/>
      <c r="C199" s="71"/>
      <c r="D199" s="351"/>
      <c r="E199" s="92"/>
      <c r="F199" s="92"/>
      <c r="G199" s="92"/>
      <c r="H199" s="197"/>
      <c r="I199" s="133"/>
      <c r="J199" s="138" t="s">
        <v>533</v>
      </c>
      <c r="K199" s="108" t="s">
        <v>152</v>
      </c>
      <c r="L199" s="108"/>
      <c r="M199" s="108">
        <v>2</v>
      </c>
      <c r="N199" s="108"/>
      <c r="O199" s="168" t="b">
        <v>0</v>
      </c>
      <c r="P199" s="168"/>
      <c r="Q199" s="108">
        <f t="shared" si="2"/>
        <v>0</v>
      </c>
      <c r="R199" s="168"/>
      <c r="S199" s="108"/>
    </row>
    <row r="200" spans="1:19" s="61" customFormat="1" ht="28.35" customHeight="1" outlineLevel="1">
      <c r="A200" s="61">
        <f>ROW()</f>
        <v>200</v>
      </c>
      <c r="B200" s="68"/>
      <c r="C200" s="71"/>
      <c r="D200" s="351"/>
      <c r="E200" s="93"/>
      <c r="F200" s="93"/>
      <c r="G200" s="93"/>
      <c r="H200" s="198"/>
      <c r="I200" s="135"/>
      <c r="J200" s="139" t="s">
        <v>260</v>
      </c>
      <c r="K200" s="126" t="s">
        <v>260</v>
      </c>
      <c r="L200" s="126"/>
      <c r="M200" s="126">
        <v>0</v>
      </c>
      <c r="N200" s="126"/>
      <c r="O200" s="169" t="b">
        <v>0</v>
      </c>
      <c r="P200" s="169"/>
      <c r="Q200" s="126">
        <f t="shared" si="2"/>
        <v>0</v>
      </c>
      <c r="R200" s="169"/>
      <c r="S200" s="126"/>
    </row>
    <row r="201" spans="1:19" s="98" customFormat="1" ht="46.35" customHeight="1" outlineLevel="1">
      <c r="A201" s="98">
        <f>ROW()</f>
        <v>201</v>
      </c>
      <c r="B201" s="106"/>
      <c r="C201" s="117"/>
      <c r="D201" s="351"/>
      <c r="E201" s="107" t="s">
        <v>18</v>
      </c>
      <c r="F201" s="107" t="s">
        <v>223</v>
      </c>
      <c r="G201" s="107">
        <f>R201</f>
        <v>0</v>
      </c>
      <c r="H201" s="196">
        <f>H195+1</f>
        <v>30</v>
      </c>
      <c r="I201" s="356" t="s">
        <v>640</v>
      </c>
      <c r="J201" s="357"/>
      <c r="K201" s="124"/>
      <c r="L201" s="124"/>
      <c r="M201" s="124">
        <v>3</v>
      </c>
      <c r="N201" s="124"/>
      <c r="O201" s="166" t="str">
        <f>IF(COUNTIF(O202:O213,TRUE)=0,"未回答","回答済")</f>
        <v>未回答</v>
      </c>
      <c r="P201" s="166"/>
      <c r="Q201" s="124">
        <f>SUM(Q202:Q213)</f>
        <v>0</v>
      </c>
      <c r="R201" s="211">
        <f>MIN(M201,Q201)</f>
        <v>0</v>
      </c>
      <c r="S201" s="124"/>
    </row>
    <row r="202" spans="1:19" s="61" customFormat="1" ht="28.35" customHeight="1" outlineLevel="1">
      <c r="A202" s="61">
        <f>ROW()</f>
        <v>202</v>
      </c>
      <c r="B202" s="68"/>
      <c r="C202" s="71"/>
      <c r="D202" s="351"/>
      <c r="E202" s="92"/>
      <c r="F202" s="92"/>
      <c r="G202" s="92"/>
      <c r="H202" s="197"/>
      <c r="I202" s="131"/>
      <c r="J202" s="153" t="s">
        <v>708</v>
      </c>
      <c r="K202" s="125" t="s">
        <v>153</v>
      </c>
      <c r="L202" s="125"/>
      <c r="M202" s="125"/>
      <c r="N202" s="125"/>
      <c r="O202" s="167"/>
      <c r="P202" s="167"/>
      <c r="Q202" s="125">
        <f t="shared" si="2"/>
        <v>0</v>
      </c>
      <c r="R202" s="167"/>
      <c r="S202" s="125"/>
    </row>
    <row r="203" spans="1:19" s="61" customFormat="1" ht="28.35" customHeight="1" outlineLevel="1">
      <c r="A203" s="61">
        <f>ROW()</f>
        <v>203</v>
      </c>
      <c r="B203" s="68"/>
      <c r="C203" s="71"/>
      <c r="D203" s="351"/>
      <c r="E203" s="92"/>
      <c r="F203" s="92"/>
      <c r="G203" s="92"/>
      <c r="H203" s="197"/>
      <c r="I203" s="133"/>
      <c r="J203" s="138" t="s">
        <v>433</v>
      </c>
      <c r="K203" s="275" t="s">
        <v>709</v>
      </c>
      <c r="L203" s="108"/>
      <c r="M203" s="108">
        <v>2</v>
      </c>
      <c r="N203" s="108"/>
      <c r="O203" s="168" t="b">
        <v>0</v>
      </c>
      <c r="P203" s="168"/>
      <c r="Q203" s="108">
        <f t="shared" si="2"/>
        <v>0</v>
      </c>
      <c r="R203" s="168"/>
      <c r="S203" s="108"/>
    </row>
    <row r="204" spans="1:19" s="61" customFormat="1" ht="28.35" customHeight="1" outlineLevel="1">
      <c r="A204" s="61">
        <f>ROW()</f>
        <v>204</v>
      </c>
      <c r="B204" s="68"/>
      <c r="C204" s="71"/>
      <c r="D204" s="351"/>
      <c r="E204" s="92"/>
      <c r="F204" s="92"/>
      <c r="G204" s="92"/>
      <c r="H204" s="197"/>
      <c r="I204" s="133"/>
      <c r="J204" s="138" t="s">
        <v>434</v>
      </c>
      <c r="K204" s="275" t="s">
        <v>710</v>
      </c>
      <c r="L204" s="108"/>
      <c r="M204" s="108">
        <v>3</v>
      </c>
      <c r="N204" s="108"/>
      <c r="O204" s="168" t="b">
        <v>0</v>
      </c>
      <c r="P204" s="168"/>
      <c r="Q204" s="108">
        <f t="shared" si="2"/>
        <v>0</v>
      </c>
      <c r="R204" s="168"/>
      <c r="S204" s="108"/>
    </row>
    <row r="205" spans="1:19" s="61" customFormat="1" ht="28.35" customHeight="1" outlineLevel="1">
      <c r="A205" s="61">
        <f>ROW()</f>
        <v>205</v>
      </c>
      <c r="B205" s="68"/>
      <c r="C205" s="71"/>
      <c r="D205" s="351"/>
      <c r="E205" s="92"/>
      <c r="F205" s="92"/>
      <c r="G205" s="92"/>
      <c r="H205" s="197"/>
      <c r="I205" s="133"/>
      <c r="J205" s="154" t="s">
        <v>285</v>
      </c>
      <c r="K205" s="108" t="s">
        <v>707</v>
      </c>
      <c r="L205" s="108"/>
      <c r="M205" s="108"/>
      <c r="N205" s="108"/>
      <c r="O205" s="168"/>
      <c r="P205" s="168"/>
      <c r="Q205" s="108">
        <f t="shared" si="2"/>
        <v>0</v>
      </c>
      <c r="R205" s="168"/>
      <c r="S205" s="108"/>
    </row>
    <row r="206" spans="1:19" s="61" customFormat="1" ht="28.35" customHeight="1" outlineLevel="1">
      <c r="A206" s="61">
        <f>ROW()</f>
        <v>206</v>
      </c>
      <c r="B206" s="68"/>
      <c r="C206" s="71"/>
      <c r="D206" s="351"/>
      <c r="E206" s="92"/>
      <c r="F206" s="92"/>
      <c r="G206" s="92"/>
      <c r="H206" s="197"/>
      <c r="I206" s="133"/>
      <c r="J206" s="138" t="s">
        <v>435</v>
      </c>
      <c r="K206" s="108" t="s">
        <v>154</v>
      </c>
      <c r="L206" s="108"/>
      <c r="M206" s="108">
        <v>1</v>
      </c>
      <c r="N206" s="108"/>
      <c r="O206" s="168" t="b">
        <v>0</v>
      </c>
      <c r="P206" s="168"/>
      <c r="Q206" s="108">
        <f t="shared" si="2"/>
        <v>0</v>
      </c>
      <c r="R206" s="168"/>
      <c r="S206" s="108"/>
    </row>
    <row r="207" spans="1:19" s="61" customFormat="1" ht="28.35" customHeight="1" outlineLevel="1">
      <c r="A207" s="61">
        <f>ROW()</f>
        <v>207</v>
      </c>
      <c r="B207" s="68"/>
      <c r="C207" s="71"/>
      <c r="D207" s="351"/>
      <c r="E207" s="92"/>
      <c r="F207" s="92"/>
      <c r="G207" s="92"/>
      <c r="H207" s="197"/>
      <c r="I207" s="133"/>
      <c r="J207" s="138" t="s">
        <v>436</v>
      </c>
      <c r="K207" s="108" t="s">
        <v>155</v>
      </c>
      <c r="L207" s="108"/>
      <c r="M207" s="108">
        <v>2</v>
      </c>
      <c r="N207" s="108"/>
      <c r="O207" s="168" t="b">
        <v>0</v>
      </c>
      <c r="P207" s="168"/>
      <c r="Q207" s="108">
        <f t="shared" si="2"/>
        <v>0</v>
      </c>
      <c r="R207" s="168"/>
      <c r="S207" s="108"/>
    </row>
    <row r="208" spans="1:19" s="61" customFormat="1" ht="28.35" customHeight="1" outlineLevel="1">
      <c r="A208" s="61">
        <f>ROW()</f>
        <v>208</v>
      </c>
      <c r="B208" s="68"/>
      <c r="C208" s="71"/>
      <c r="D208" s="351"/>
      <c r="E208" s="92"/>
      <c r="F208" s="92"/>
      <c r="G208" s="92"/>
      <c r="H208" s="197"/>
      <c r="I208" s="133"/>
      <c r="J208" s="138" t="s">
        <v>437</v>
      </c>
      <c r="K208" s="108" t="s">
        <v>156</v>
      </c>
      <c r="L208" s="108"/>
      <c r="M208" s="108">
        <v>3</v>
      </c>
      <c r="N208" s="108"/>
      <c r="O208" s="168" t="b">
        <v>0</v>
      </c>
      <c r="P208" s="168"/>
      <c r="Q208" s="108">
        <f t="shared" si="2"/>
        <v>0</v>
      </c>
      <c r="R208" s="168"/>
      <c r="S208" s="108"/>
    </row>
    <row r="209" spans="1:19" s="61" customFormat="1" ht="28.35" customHeight="1" outlineLevel="1">
      <c r="A209" s="61">
        <f>ROW()</f>
        <v>209</v>
      </c>
      <c r="B209" s="68"/>
      <c r="C209" s="71"/>
      <c r="D209" s="351"/>
      <c r="E209" s="92"/>
      <c r="F209" s="92"/>
      <c r="G209" s="92"/>
      <c r="H209" s="197"/>
      <c r="I209" s="133"/>
      <c r="J209" s="154" t="s">
        <v>311</v>
      </c>
      <c r="K209" s="108"/>
      <c r="L209" s="108"/>
      <c r="M209" s="108"/>
      <c r="N209" s="108"/>
      <c r="O209" s="168"/>
      <c r="P209" s="168"/>
      <c r="Q209" s="108">
        <f t="shared" si="2"/>
        <v>0</v>
      </c>
      <c r="R209" s="168"/>
      <c r="S209" s="108"/>
    </row>
    <row r="210" spans="1:19" s="61" customFormat="1" ht="28.35" customHeight="1" outlineLevel="1">
      <c r="A210" s="61">
        <f>ROW()</f>
        <v>210</v>
      </c>
      <c r="B210" s="68"/>
      <c r="C210" s="71"/>
      <c r="D210" s="351"/>
      <c r="E210" s="92"/>
      <c r="F210" s="92"/>
      <c r="G210" s="92"/>
      <c r="H210" s="197"/>
      <c r="I210" s="133"/>
      <c r="J210" s="138" t="s">
        <v>438</v>
      </c>
      <c r="K210" s="108" t="s">
        <v>157</v>
      </c>
      <c r="L210" s="108"/>
      <c r="M210" s="108">
        <v>2</v>
      </c>
      <c r="N210" s="108"/>
      <c r="O210" s="168" t="b">
        <v>0</v>
      </c>
      <c r="P210" s="168"/>
      <c r="Q210" s="108">
        <f t="shared" ref="Q210:Q274" si="3">IF(O210=TRUE, M210, 0)</f>
        <v>0</v>
      </c>
      <c r="R210" s="168"/>
      <c r="S210" s="108"/>
    </row>
    <row r="211" spans="1:19" s="61" customFormat="1" ht="28.35" customHeight="1" outlineLevel="1">
      <c r="A211" s="61">
        <f>ROW()</f>
        <v>211</v>
      </c>
      <c r="B211" s="68"/>
      <c r="C211" s="71"/>
      <c r="D211" s="351"/>
      <c r="E211" s="92"/>
      <c r="F211" s="92"/>
      <c r="G211" s="92"/>
      <c r="H211" s="197"/>
      <c r="I211" s="133"/>
      <c r="J211" s="138" t="s">
        <v>439</v>
      </c>
      <c r="K211" s="108" t="s">
        <v>158</v>
      </c>
      <c r="L211" s="108"/>
      <c r="M211" s="108">
        <v>3</v>
      </c>
      <c r="N211" s="108"/>
      <c r="O211" s="168" t="b">
        <v>0</v>
      </c>
      <c r="P211" s="168"/>
      <c r="Q211" s="108">
        <f t="shared" si="3"/>
        <v>0</v>
      </c>
      <c r="R211" s="168"/>
      <c r="S211" s="108"/>
    </row>
    <row r="212" spans="1:19" s="61" customFormat="1" ht="28.35" customHeight="1" outlineLevel="1">
      <c r="A212" s="61">
        <f>ROW()</f>
        <v>212</v>
      </c>
      <c r="B212" s="68"/>
      <c r="C212" s="71"/>
      <c r="D212" s="351"/>
      <c r="E212" s="92"/>
      <c r="F212" s="92"/>
      <c r="G212" s="92"/>
      <c r="H212" s="197"/>
      <c r="I212" s="133"/>
      <c r="J212" s="154" t="s">
        <v>534</v>
      </c>
      <c r="K212" s="275" t="s">
        <v>664</v>
      </c>
      <c r="L212" s="108"/>
      <c r="M212" s="108">
        <v>1</v>
      </c>
      <c r="N212" s="108"/>
      <c r="O212" s="168" t="b">
        <v>0</v>
      </c>
      <c r="P212" s="168"/>
      <c r="Q212" s="108">
        <f t="shared" si="3"/>
        <v>0</v>
      </c>
      <c r="R212" s="168"/>
      <c r="S212" s="108"/>
    </row>
    <row r="213" spans="1:19" s="61" customFormat="1" ht="28.35" customHeight="1" outlineLevel="1">
      <c r="A213" s="61">
        <f>ROW()</f>
        <v>213</v>
      </c>
      <c r="B213" s="68"/>
      <c r="C213" s="71"/>
      <c r="D213" s="351"/>
      <c r="E213" s="93"/>
      <c r="F213" s="93"/>
      <c r="G213" s="93"/>
      <c r="H213" s="198"/>
      <c r="I213" s="135"/>
      <c r="J213" s="155" t="s">
        <v>440</v>
      </c>
      <c r="K213" s="126" t="s">
        <v>362</v>
      </c>
      <c r="L213" s="126"/>
      <c r="M213" s="126">
        <v>0</v>
      </c>
      <c r="N213" s="126"/>
      <c r="O213" s="169" t="b">
        <v>0</v>
      </c>
      <c r="P213" s="169"/>
      <c r="Q213" s="126">
        <f t="shared" si="3"/>
        <v>0</v>
      </c>
      <c r="R213" s="169"/>
      <c r="S213" s="126"/>
    </row>
    <row r="214" spans="1:19" s="98" customFormat="1" ht="46.35" customHeight="1" outlineLevel="1">
      <c r="A214" s="98">
        <f>ROW()</f>
        <v>214</v>
      </c>
      <c r="B214" s="106"/>
      <c r="C214" s="117"/>
      <c r="D214" s="351"/>
      <c r="E214" s="107" t="s">
        <v>19</v>
      </c>
      <c r="F214" s="107" t="s">
        <v>223</v>
      </c>
      <c r="G214" s="107">
        <f>R214</f>
        <v>0</v>
      </c>
      <c r="H214" s="196">
        <f>H201+1</f>
        <v>31</v>
      </c>
      <c r="I214" s="356" t="s">
        <v>242</v>
      </c>
      <c r="J214" s="357"/>
      <c r="K214" s="124"/>
      <c r="L214" s="124"/>
      <c r="M214" s="124">
        <v>4</v>
      </c>
      <c r="N214" s="124"/>
      <c r="O214" s="166" t="str">
        <f>IF(COUNTIF(O215:O222,TRUE)=0,"未回答","回答済")</f>
        <v>未回答</v>
      </c>
      <c r="P214" s="166"/>
      <c r="Q214" s="124">
        <f>SUM(Q215:Q222)</f>
        <v>0</v>
      </c>
      <c r="R214" s="211">
        <f>MIN(M214,Q214)</f>
        <v>0</v>
      </c>
      <c r="S214" s="124"/>
    </row>
    <row r="215" spans="1:19" s="61" customFormat="1" ht="28.35" customHeight="1" outlineLevel="1">
      <c r="A215" s="61">
        <f>ROW()</f>
        <v>215</v>
      </c>
      <c r="B215" s="68"/>
      <c r="C215" s="71"/>
      <c r="D215" s="351"/>
      <c r="E215" s="92"/>
      <c r="F215" s="92"/>
      <c r="G215" s="92"/>
      <c r="H215" s="197"/>
      <c r="I215" s="131"/>
      <c r="J215" s="137" t="s">
        <v>342</v>
      </c>
      <c r="K215" s="125" t="s">
        <v>159</v>
      </c>
      <c r="L215" s="125"/>
      <c r="M215" s="125">
        <v>1</v>
      </c>
      <c r="N215" s="125"/>
      <c r="O215" s="167" t="b">
        <v>0</v>
      </c>
      <c r="P215" s="167"/>
      <c r="Q215" s="125">
        <f t="shared" si="3"/>
        <v>0</v>
      </c>
      <c r="R215" s="167"/>
      <c r="S215" s="125"/>
    </row>
    <row r="216" spans="1:19" s="61" customFormat="1" ht="28.35" customHeight="1" outlineLevel="1">
      <c r="A216" s="61">
        <f>ROW()</f>
        <v>216</v>
      </c>
      <c r="B216" s="68"/>
      <c r="C216" s="71"/>
      <c r="D216" s="351"/>
      <c r="E216" s="92"/>
      <c r="F216" s="92"/>
      <c r="G216" s="92"/>
      <c r="H216" s="197"/>
      <c r="I216" s="133"/>
      <c r="J216" s="138" t="s">
        <v>286</v>
      </c>
      <c r="K216" s="108" t="s">
        <v>160</v>
      </c>
      <c r="L216" s="108"/>
      <c r="M216" s="108">
        <v>1</v>
      </c>
      <c r="N216" s="108"/>
      <c r="O216" s="168" t="b">
        <v>0</v>
      </c>
      <c r="P216" s="168"/>
      <c r="Q216" s="108">
        <f t="shared" si="3"/>
        <v>0</v>
      </c>
      <c r="R216" s="168"/>
      <c r="S216" s="108"/>
    </row>
    <row r="217" spans="1:19" s="61" customFormat="1" ht="28.35" customHeight="1" outlineLevel="1">
      <c r="A217" s="61">
        <f>ROW()</f>
        <v>217</v>
      </c>
      <c r="B217" s="68"/>
      <c r="C217" s="71"/>
      <c r="D217" s="351"/>
      <c r="E217" s="92"/>
      <c r="F217" s="92"/>
      <c r="G217" s="92"/>
      <c r="H217" s="197"/>
      <c r="I217" s="133"/>
      <c r="J217" s="138" t="s">
        <v>312</v>
      </c>
      <c r="K217" s="108" t="s">
        <v>161</v>
      </c>
      <c r="L217" s="108"/>
      <c r="M217" s="108">
        <v>2</v>
      </c>
      <c r="N217" s="108"/>
      <c r="O217" s="168" t="b">
        <v>0</v>
      </c>
      <c r="P217" s="168"/>
      <c r="Q217" s="108">
        <f t="shared" si="3"/>
        <v>0</v>
      </c>
      <c r="R217" s="168"/>
      <c r="S217" s="108"/>
    </row>
    <row r="218" spans="1:19" s="61" customFormat="1" ht="28.35" customHeight="1" outlineLevel="1">
      <c r="A218" s="61">
        <f>ROW()</f>
        <v>218</v>
      </c>
      <c r="B218" s="68"/>
      <c r="C218" s="71"/>
      <c r="D218" s="351"/>
      <c r="E218" s="92"/>
      <c r="F218" s="92"/>
      <c r="G218" s="92"/>
      <c r="H218" s="197"/>
      <c r="I218" s="133"/>
      <c r="J218" s="138" t="s">
        <v>680</v>
      </c>
      <c r="K218" s="108" t="s">
        <v>711</v>
      </c>
      <c r="L218" s="108"/>
      <c r="M218" s="108">
        <v>2</v>
      </c>
      <c r="N218" s="108"/>
      <c r="O218" s="168" t="b">
        <v>0</v>
      </c>
      <c r="P218" s="168"/>
      <c r="Q218" s="108">
        <f t="shared" si="3"/>
        <v>0</v>
      </c>
      <c r="R218" s="168"/>
      <c r="S218" s="108"/>
    </row>
    <row r="219" spans="1:19" s="61" customFormat="1" ht="28.35" customHeight="1" outlineLevel="1">
      <c r="A219" s="61">
        <f>ROW()</f>
        <v>219</v>
      </c>
      <c r="B219" s="68"/>
      <c r="C219" s="71"/>
      <c r="D219" s="351"/>
      <c r="E219" s="92"/>
      <c r="F219" s="92"/>
      <c r="G219" s="92"/>
      <c r="H219" s="197"/>
      <c r="I219" s="133"/>
      <c r="J219" s="138" t="s">
        <v>363</v>
      </c>
      <c r="K219" s="108" t="s">
        <v>162</v>
      </c>
      <c r="L219" s="108"/>
      <c r="M219" s="108">
        <v>2</v>
      </c>
      <c r="N219" s="108"/>
      <c r="O219" s="168" t="b">
        <v>0</v>
      </c>
      <c r="P219" s="168"/>
      <c r="Q219" s="108">
        <f t="shared" si="3"/>
        <v>0</v>
      </c>
      <c r="R219" s="168"/>
      <c r="S219" s="108"/>
    </row>
    <row r="220" spans="1:19" s="61" customFormat="1" ht="28.35" customHeight="1" outlineLevel="1">
      <c r="A220" s="61">
        <f>ROW()</f>
        <v>220</v>
      </c>
      <c r="B220" s="68"/>
      <c r="C220" s="71"/>
      <c r="D220" s="351"/>
      <c r="E220" s="92"/>
      <c r="F220" s="92"/>
      <c r="G220" s="92"/>
      <c r="H220" s="197"/>
      <c r="I220" s="133"/>
      <c r="J220" s="138" t="s">
        <v>681</v>
      </c>
      <c r="K220" s="108" t="s">
        <v>712</v>
      </c>
      <c r="L220" s="108"/>
      <c r="M220" s="108">
        <v>3</v>
      </c>
      <c r="N220" s="108"/>
      <c r="O220" s="168" t="b">
        <v>0</v>
      </c>
      <c r="P220" s="168"/>
      <c r="Q220" s="108">
        <f t="shared" si="3"/>
        <v>0</v>
      </c>
      <c r="R220" s="168"/>
      <c r="S220" s="108"/>
    </row>
    <row r="221" spans="1:19" s="61" customFormat="1" ht="28.35" customHeight="1" outlineLevel="1">
      <c r="A221" s="61">
        <f>ROW()</f>
        <v>221</v>
      </c>
      <c r="B221" s="68"/>
      <c r="C221" s="71"/>
      <c r="D221" s="351"/>
      <c r="E221" s="92"/>
      <c r="F221" s="92"/>
      <c r="G221" s="92"/>
      <c r="H221" s="197"/>
      <c r="I221" s="133"/>
      <c r="J221" s="138" t="s">
        <v>637</v>
      </c>
      <c r="K221" s="108" t="s">
        <v>163</v>
      </c>
      <c r="L221" s="108"/>
      <c r="M221" s="108">
        <v>2</v>
      </c>
      <c r="N221" s="108"/>
      <c r="O221" s="168" t="b">
        <v>0</v>
      </c>
      <c r="P221" s="168"/>
      <c r="Q221" s="108">
        <f t="shared" si="3"/>
        <v>0</v>
      </c>
      <c r="R221" s="168"/>
      <c r="S221" s="108"/>
    </row>
    <row r="222" spans="1:19" s="61" customFormat="1" ht="28.35" customHeight="1" outlineLevel="1">
      <c r="A222" s="61">
        <f>ROW()</f>
        <v>222</v>
      </c>
      <c r="B222" s="68"/>
      <c r="C222" s="71"/>
      <c r="D222" s="351"/>
      <c r="E222" s="93"/>
      <c r="F222" s="93"/>
      <c r="G222" s="93"/>
      <c r="H222" s="198"/>
      <c r="I222" s="135"/>
      <c r="J222" s="139" t="s">
        <v>389</v>
      </c>
      <c r="K222" s="126" t="s">
        <v>389</v>
      </c>
      <c r="L222" s="126"/>
      <c r="M222" s="126">
        <v>0</v>
      </c>
      <c r="N222" s="126"/>
      <c r="O222" s="169" t="b">
        <v>0</v>
      </c>
      <c r="P222" s="169"/>
      <c r="Q222" s="126">
        <f t="shared" si="3"/>
        <v>0</v>
      </c>
      <c r="R222" s="169"/>
      <c r="S222" s="126"/>
    </row>
    <row r="223" spans="1:19" s="98" customFormat="1" ht="46.35" customHeight="1" outlineLevel="1">
      <c r="A223" s="98">
        <f>ROW()</f>
        <v>223</v>
      </c>
      <c r="B223" s="106"/>
      <c r="C223" s="117"/>
      <c r="D223" s="351"/>
      <c r="E223" s="107" t="s">
        <v>19</v>
      </c>
      <c r="F223" s="107" t="s">
        <v>223</v>
      </c>
      <c r="G223" s="107">
        <f>R223</f>
        <v>0</v>
      </c>
      <c r="H223" s="196">
        <f>H214+1</f>
        <v>32</v>
      </c>
      <c r="I223" s="356" t="s">
        <v>638</v>
      </c>
      <c r="J223" s="357"/>
      <c r="K223" s="124"/>
      <c r="L223" s="124"/>
      <c r="M223" s="124">
        <v>4</v>
      </c>
      <c r="N223" s="124"/>
      <c r="O223" s="166" t="str">
        <f>IF(COUNTIF(O224:O230,TRUE)=0,"未回答","回答済")</f>
        <v>未回答</v>
      </c>
      <c r="P223" s="166"/>
      <c r="Q223" s="124">
        <f>SUM(Q224:Q230)</f>
        <v>0</v>
      </c>
      <c r="R223" s="211">
        <f>MIN(M223,Q223)</f>
        <v>0</v>
      </c>
      <c r="S223" s="124"/>
    </row>
    <row r="224" spans="1:19" s="61" customFormat="1" ht="28.35" customHeight="1" outlineLevel="1">
      <c r="A224" s="61">
        <f>ROW()</f>
        <v>224</v>
      </c>
      <c r="B224" s="68"/>
      <c r="C224" s="71"/>
      <c r="D224" s="351"/>
      <c r="E224" s="92"/>
      <c r="F224" s="92"/>
      <c r="G224" s="92"/>
      <c r="H224" s="197"/>
      <c r="I224" s="131"/>
      <c r="J224" s="137" t="s">
        <v>535</v>
      </c>
      <c r="K224" s="125" t="s">
        <v>536</v>
      </c>
      <c r="L224" s="125"/>
      <c r="M224" s="125">
        <v>1</v>
      </c>
      <c r="N224" s="125"/>
      <c r="O224" s="167" t="b">
        <v>0</v>
      </c>
      <c r="P224" s="167"/>
      <c r="Q224" s="125">
        <f t="shared" si="3"/>
        <v>0</v>
      </c>
      <c r="R224" s="167"/>
      <c r="S224" s="125"/>
    </row>
    <row r="225" spans="1:19" s="61" customFormat="1" ht="28.35" customHeight="1" outlineLevel="1">
      <c r="A225" s="61">
        <f>ROW()</f>
        <v>225</v>
      </c>
      <c r="B225" s="68"/>
      <c r="C225" s="71"/>
      <c r="D225" s="351"/>
      <c r="E225" s="92"/>
      <c r="F225" s="92"/>
      <c r="G225" s="92"/>
      <c r="H225" s="197"/>
      <c r="I225" s="133"/>
      <c r="J225" s="138" t="s">
        <v>537</v>
      </c>
      <c r="K225" s="108" t="s">
        <v>538</v>
      </c>
      <c r="L225" s="108"/>
      <c r="M225" s="108">
        <v>1</v>
      </c>
      <c r="N225" s="108"/>
      <c r="O225" s="168" t="b">
        <v>0</v>
      </c>
      <c r="P225" s="168"/>
      <c r="Q225" s="108">
        <f t="shared" si="3"/>
        <v>0</v>
      </c>
      <c r="R225" s="168"/>
      <c r="S225" s="108"/>
    </row>
    <row r="226" spans="1:19" s="61" customFormat="1" ht="28.35" customHeight="1" outlineLevel="1">
      <c r="A226" s="61">
        <f>ROW()</f>
        <v>226</v>
      </c>
      <c r="B226" s="68"/>
      <c r="C226" s="71"/>
      <c r="D226" s="351"/>
      <c r="E226" s="92"/>
      <c r="F226" s="92"/>
      <c r="G226" s="92"/>
      <c r="H226" s="197"/>
      <c r="I226" s="133"/>
      <c r="J226" s="138" t="s">
        <v>313</v>
      </c>
      <c r="K226" s="108" t="s">
        <v>164</v>
      </c>
      <c r="L226" s="108"/>
      <c r="M226" s="108">
        <v>1</v>
      </c>
      <c r="N226" s="108"/>
      <c r="O226" s="168" t="b">
        <v>0</v>
      </c>
      <c r="P226" s="168"/>
      <c r="Q226" s="108">
        <f t="shared" si="3"/>
        <v>0</v>
      </c>
      <c r="R226" s="168"/>
      <c r="S226" s="108"/>
    </row>
    <row r="227" spans="1:19" s="61" customFormat="1" ht="28.35" customHeight="1" outlineLevel="1">
      <c r="A227" s="61">
        <f>ROW()</f>
        <v>227</v>
      </c>
      <c r="B227" s="68"/>
      <c r="C227" s="71"/>
      <c r="D227" s="351"/>
      <c r="E227" s="92"/>
      <c r="F227" s="92"/>
      <c r="G227" s="92"/>
      <c r="H227" s="197"/>
      <c r="I227" s="133"/>
      <c r="J227" s="138" t="s">
        <v>407</v>
      </c>
      <c r="K227" s="108" t="s">
        <v>165</v>
      </c>
      <c r="L227" s="108"/>
      <c r="M227" s="108">
        <v>1</v>
      </c>
      <c r="N227" s="108"/>
      <c r="O227" s="168" t="b">
        <v>0</v>
      </c>
      <c r="P227" s="168"/>
      <c r="Q227" s="108">
        <f t="shared" si="3"/>
        <v>0</v>
      </c>
      <c r="R227" s="168"/>
      <c r="S227" s="108"/>
    </row>
    <row r="228" spans="1:19" s="61" customFormat="1" ht="28.35" customHeight="1" outlineLevel="1">
      <c r="A228" s="61">
        <f>ROW()</f>
        <v>228</v>
      </c>
      <c r="B228" s="68"/>
      <c r="C228" s="71"/>
      <c r="D228" s="351"/>
      <c r="E228" s="92"/>
      <c r="F228" s="92"/>
      <c r="G228" s="92"/>
      <c r="H228" s="197"/>
      <c r="I228" s="133"/>
      <c r="J228" s="138" t="s">
        <v>364</v>
      </c>
      <c r="K228" s="108" t="s">
        <v>166</v>
      </c>
      <c r="L228" s="108"/>
      <c r="M228" s="108">
        <v>2</v>
      </c>
      <c r="N228" s="108"/>
      <c r="O228" s="168" t="b">
        <v>0</v>
      </c>
      <c r="P228" s="168"/>
      <c r="Q228" s="108">
        <f t="shared" si="3"/>
        <v>0</v>
      </c>
      <c r="R228" s="168"/>
      <c r="S228" s="108"/>
    </row>
    <row r="229" spans="1:19" s="61" customFormat="1" ht="28.35" customHeight="1" outlineLevel="1">
      <c r="A229" s="61">
        <f>ROW()</f>
        <v>229</v>
      </c>
      <c r="B229" s="68"/>
      <c r="C229" s="71"/>
      <c r="D229" s="351"/>
      <c r="E229" s="92"/>
      <c r="F229" s="92"/>
      <c r="G229" s="92"/>
      <c r="H229" s="197"/>
      <c r="I229" s="133"/>
      <c r="J229" s="138" t="s">
        <v>441</v>
      </c>
      <c r="K229" s="275" t="s">
        <v>639</v>
      </c>
      <c r="L229" s="108"/>
      <c r="M229" s="108">
        <v>1</v>
      </c>
      <c r="N229" s="108"/>
      <c r="O229" s="168" t="b">
        <v>0</v>
      </c>
      <c r="P229" s="168"/>
      <c r="Q229" s="108">
        <f t="shared" si="3"/>
        <v>0</v>
      </c>
      <c r="R229" s="168"/>
      <c r="S229" s="108"/>
    </row>
    <row r="230" spans="1:19" s="61" customFormat="1" ht="28.35" customHeight="1" outlineLevel="1">
      <c r="A230" s="61">
        <f>ROW()</f>
        <v>230</v>
      </c>
      <c r="B230" s="68"/>
      <c r="C230" s="71"/>
      <c r="D230" s="351"/>
      <c r="E230" s="93"/>
      <c r="F230" s="93"/>
      <c r="G230" s="93"/>
      <c r="H230" s="198"/>
      <c r="I230" s="135"/>
      <c r="J230" s="139" t="s">
        <v>381</v>
      </c>
      <c r="K230" s="126" t="s">
        <v>381</v>
      </c>
      <c r="L230" s="126"/>
      <c r="M230" s="126">
        <v>0</v>
      </c>
      <c r="N230" s="126"/>
      <c r="O230" s="169" t="b">
        <v>0</v>
      </c>
      <c r="P230" s="169"/>
      <c r="Q230" s="126">
        <f t="shared" si="3"/>
        <v>0</v>
      </c>
      <c r="R230" s="169"/>
      <c r="S230" s="126"/>
    </row>
    <row r="231" spans="1:19" s="98" customFormat="1" ht="46.35" customHeight="1" outlineLevel="1">
      <c r="A231" s="98">
        <f>ROW()</f>
        <v>231</v>
      </c>
      <c r="B231" s="106"/>
      <c r="C231" s="117"/>
      <c r="D231" s="351"/>
      <c r="E231" s="107" t="s">
        <v>44</v>
      </c>
      <c r="F231" s="107" t="s">
        <v>226</v>
      </c>
      <c r="G231" s="107">
        <f>R231</f>
        <v>0</v>
      </c>
      <c r="H231" s="196">
        <f>H223+1</f>
        <v>33</v>
      </c>
      <c r="I231" s="356" t="s">
        <v>644</v>
      </c>
      <c r="J231" s="357"/>
      <c r="K231" s="124"/>
      <c r="L231" s="124"/>
      <c r="M231" s="124">
        <v>1</v>
      </c>
      <c r="N231" s="124"/>
      <c r="O231" s="166" t="str">
        <f>IF(O232=0,"未回答","回答済")</f>
        <v>未回答</v>
      </c>
      <c r="P231" s="166"/>
      <c r="Q231" s="124">
        <f>SUM(Q232:Q233)</f>
        <v>0</v>
      </c>
      <c r="R231" s="211">
        <f>MIN(M231,Q231)</f>
        <v>0</v>
      </c>
      <c r="S231" s="124"/>
    </row>
    <row r="232" spans="1:19" s="61" customFormat="1" ht="28.35" customHeight="1" outlineLevel="1">
      <c r="A232" s="61">
        <f>ROW()</f>
        <v>232</v>
      </c>
      <c r="B232" s="68"/>
      <c r="C232" s="71"/>
      <c r="D232" s="351"/>
      <c r="E232" s="92"/>
      <c r="F232" s="92"/>
      <c r="G232" s="92"/>
      <c r="H232" s="197"/>
      <c r="I232" s="131"/>
      <c r="J232" s="137" t="s">
        <v>336</v>
      </c>
      <c r="K232" s="125" t="s">
        <v>714</v>
      </c>
      <c r="L232" s="125"/>
      <c r="M232" s="125">
        <v>1</v>
      </c>
      <c r="N232" s="125"/>
      <c r="O232" s="167">
        <v>0</v>
      </c>
      <c r="P232" s="167"/>
      <c r="Q232" s="125">
        <f>IF(O232=1, M232, 0)</f>
        <v>0</v>
      </c>
      <c r="R232" s="167"/>
      <c r="S232" s="125"/>
    </row>
    <row r="233" spans="1:19" s="61" customFormat="1" ht="28.35" customHeight="1" outlineLevel="1">
      <c r="A233" s="61">
        <f>ROW()</f>
        <v>233</v>
      </c>
      <c r="B233" s="68"/>
      <c r="C233" s="71"/>
      <c r="D233" s="351"/>
      <c r="E233" s="93"/>
      <c r="F233" s="93"/>
      <c r="G233" s="93"/>
      <c r="H233" s="198"/>
      <c r="I233" s="135"/>
      <c r="J233" s="139" t="s">
        <v>276</v>
      </c>
      <c r="K233" s="126" t="s">
        <v>276</v>
      </c>
      <c r="L233" s="126"/>
      <c r="M233" s="126">
        <v>0</v>
      </c>
      <c r="N233" s="126"/>
      <c r="O233" s="169"/>
      <c r="P233" s="169"/>
      <c r="Q233" s="126">
        <f>IF(O233=2, M233, 0)</f>
        <v>0</v>
      </c>
      <c r="R233" s="169"/>
      <c r="S233" s="126"/>
    </row>
    <row r="234" spans="1:19" s="98" customFormat="1" ht="46.35" customHeight="1" outlineLevel="1">
      <c r="A234" s="98">
        <f>ROW()</f>
        <v>234</v>
      </c>
      <c r="B234" s="106"/>
      <c r="C234" s="117"/>
      <c r="D234" s="351"/>
      <c r="E234" s="107" t="s">
        <v>44</v>
      </c>
      <c r="F234" s="107" t="s">
        <v>226</v>
      </c>
      <c r="G234" s="107">
        <f>R234</f>
        <v>0</v>
      </c>
      <c r="H234" s="196">
        <f>H231+1</f>
        <v>34</v>
      </c>
      <c r="I234" s="356" t="s">
        <v>243</v>
      </c>
      <c r="J234" s="357"/>
      <c r="K234" s="124"/>
      <c r="L234" s="124"/>
      <c r="M234" s="124">
        <v>1</v>
      </c>
      <c r="N234" s="124"/>
      <c r="O234" s="166" t="str">
        <f>IF(O235=0,"未回答","回答済")</f>
        <v>未回答</v>
      </c>
      <c r="P234" s="166"/>
      <c r="Q234" s="124">
        <f>SUM(Q235:Q236)</f>
        <v>0</v>
      </c>
      <c r="R234" s="211">
        <f>MIN(M234,Q234)</f>
        <v>0</v>
      </c>
      <c r="S234" s="124"/>
    </row>
    <row r="235" spans="1:19" s="61" customFormat="1" ht="28.35" customHeight="1" outlineLevel="1">
      <c r="A235" s="61">
        <f>ROW()</f>
        <v>235</v>
      </c>
      <c r="B235" s="68"/>
      <c r="C235" s="71"/>
      <c r="D235" s="351"/>
      <c r="E235" s="92"/>
      <c r="F235" s="92"/>
      <c r="G235" s="92"/>
      <c r="H235" s="197"/>
      <c r="I235" s="131"/>
      <c r="J235" s="137" t="s">
        <v>343</v>
      </c>
      <c r="K235" s="274" t="s">
        <v>713</v>
      </c>
      <c r="L235" s="125"/>
      <c r="M235" s="125">
        <v>1</v>
      </c>
      <c r="N235" s="125"/>
      <c r="O235" s="171">
        <v>0</v>
      </c>
      <c r="P235" s="167"/>
      <c r="Q235" s="125">
        <f>IF(O235=1, M235, 0)</f>
        <v>0</v>
      </c>
      <c r="R235" s="167"/>
      <c r="S235" s="125"/>
    </row>
    <row r="236" spans="1:19" s="61" customFormat="1" ht="28.35" customHeight="1" outlineLevel="1">
      <c r="A236" s="61">
        <f>ROW()</f>
        <v>236</v>
      </c>
      <c r="B236" s="68"/>
      <c r="C236" s="71"/>
      <c r="D236" s="351"/>
      <c r="E236" s="93"/>
      <c r="F236" s="93"/>
      <c r="G236" s="93"/>
      <c r="H236" s="198"/>
      <c r="I236" s="135"/>
      <c r="J236" s="139" t="s">
        <v>287</v>
      </c>
      <c r="K236" s="126" t="s">
        <v>287</v>
      </c>
      <c r="L236" s="126"/>
      <c r="M236" s="126">
        <v>0</v>
      </c>
      <c r="N236" s="126"/>
      <c r="O236" s="169"/>
      <c r="P236" s="169"/>
      <c r="Q236" s="126">
        <f>IF(O235=2, M236, 0)</f>
        <v>0</v>
      </c>
      <c r="R236" s="169"/>
      <c r="S236" s="126"/>
    </row>
    <row r="237" spans="1:19" s="98" customFormat="1" ht="46.35" customHeight="1" outlineLevel="1">
      <c r="A237" s="98">
        <f>ROW()</f>
        <v>237</v>
      </c>
      <c r="B237" s="106"/>
      <c r="C237" s="117"/>
      <c r="D237" s="351"/>
      <c r="E237" s="107" t="s">
        <v>44</v>
      </c>
      <c r="F237" s="107" t="s">
        <v>226</v>
      </c>
      <c r="G237" s="107">
        <f>R237</f>
        <v>0</v>
      </c>
      <c r="H237" s="196">
        <f>H234+1</f>
        <v>35</v>
      </c>
      <c r="I237" s="356" t="s">
        <v>539</v>
      </c>
      <c r="J237" s="357"/>
      <c r="K237" s="186"/>
      <c r="L237" s="186"/>
      <c r="M237" s="186">
        <v>1</v>
      </c>
      <c r="N237" s="186"/>
      <c r="O237" s="187" t="str">
        <f>IF(O238=0,"未回答","回答済")</f>
        <v>未回答</v>
      </c>
      <c r="P237" s="187"/>
      <c r="Q237" s="124">
        <f>SUM(Q238:Q239)</f>
        <v>0</v>
      </c>
      <c r="R237" s="211">
        <f>MIN(M237,Q237)</f>
        <v>0</v>
      </c>
      <c r="S237" s="186"/>
    </row>
    <row r="238" spans="1:19" s="61" customFormat="1" ht="28.35" customHeight="1" outlineLevel="1">
      <c r="A238" s="61">
        <f>ROW()</f>
        <v>238</v>
      </c>
      <c r="B238" s="68"/>
      <c r="C238" s="71"/>
      <c r="D238" s="351"/>
      <c r="E238" s="92"/>
      <c r="F238" s="92"/>
      <c r="G238" s="92"/>
      <c r="H238" s="197"/>
      <c r="I238" s="131"/>
      <c r="J238" s="137" t="s">
        <v>336</v>
      </c>
      <c r="K238" s="274" t="s">
        <v>715</v>
      </c>
      <c r="L238" s="125"/>
      <c r="M238" s="125">
        <v>1</v>
      </c>
      <c r="N238" s="125"/>
      <c r="O238" s="167">
        <v>0</v>
      </c>
      <c r="P238" s="167"/>
      <c r="Q238" s="125">
        <f>IF(O238=1, M238, 0)</f>
        <v>0</v>
      </c>
      <c r="R238" s="167"/>
      <c r="S238" s="125"/>
    </row>
    <row r="239" spans="1:19" s="61" customFormat="1" ht="28.35" customHeight="1" outlineLevel="1">
      <c r="A239" s="61">
        <f>ROW()</f>
        <v>239</v>
      </c>
      <c r="B239" s="68"/>
      <c r="C239" s="71"/>
      <c r="D239" s="351"/>
      <c r="E239" s="93"/>
      <c r="F239" s="93"/>
      <c r="G239" s="93"/>
      <c r="H239" s="198"/>
      <c r="I239" s="135"/>
      <c r="J239" s="139" t="s">
        <v>276</v>
      </c>
      <c r="K239" s="126" t="s">
        <v>276</v>
      </c>
      <c r="L239" s="126"/>
      <c r="M239" s="126">
        <v>0</v>
      </c>
      <c r="N239" s="126"/>
      <c r="O239" s="169"/>
      <c r="P239" s="169"/>
      <c r="Q239" s="126">
        <f>IF(O238=2, M239, 0)</f>
        <v>0</v>
      </c>
      <c r="R239" s="169"/>
      <c r="S239" s="126"/>
    </row>
    <row r="240" spans="1:19" s="98" customFormat="1" ht="46.35" customHeight="1" outlineLevel="1">
      <c r="A240" s="98">
        <f>ROW()</f>
        <v>240</v>
      </c>
      <c r="B240" s="106"/>
      <c r="C240" s="117"/>
      <c r="D240" s="351"/>
      <c r="E240" s="107" t="s">
        <v>44</v>
      </c>
      <c r="F240" s="107" t="s">
        <v>226</v>
      </c>
      <c r="G240" s="107">
        <f>R240</f>
        <v>0</v>
      </c>
      <c r="H240" s="196">
        <f>H237+1</f>
        <v>36</v>
      </c>
      <c r="I240" s="356" t="s">
        <v>540</v>
      </c>
      <c r="J240" s="357"/>
      <c r="K240" s="124"/>
      <c r="L240" s="124"/>
      <c r="M240" s="124">
        <v>1</v>
      </c>
      <c r="N240" s="124"/>
      <c r="O240" s="166" t="str">
        <f>IF(O241=0,"未回答","回答済")</f>
        <v>未回答</v>
      </c>
      <c r="P240" s="166"/>
      <c r="Q240" s="124">
        <f>SUM(Q241:Q243)</f>
        <v>0</v>
      </c>
      <c r="R240" s="211">
        <f>MIN(M240,Q240)</f>
        <v>0</v>
      </c>
      <c r="S240" s="124"/>
    </row>
    <row r="241" spans="1:19" s="61" customFormat="1" ht="28.35" customHeight="1" outlineLevel="1">
      <c r="A241" s="61">
        <f>ROW()</f>
        <v>241</v>
      </c>
      <c r="B241" s="68"/>
      <c r="C241" s="71"/>
      <c r="D241" s="351"/>
      <c r="E241" s="92"/>
      <c r="F241" s="92"/>
      <c r="G241" s="92"/>
      <c r="H241" s="197"/>
      <c r="I241" s="131"/>
      <c r="J241" s="137" t="s">
        <v>645</v>
      </c>
      <c r="K241" s="274" t="s">
        <v>716</v>
      </c>
      <c r="L241" s="125"/>
      <c r="M241" s="125">
        <v>1</v>
      </c>
      <c r="N241" s="125"/>
      <c r="O241" s="167">
        <v>0</v>
      </c>
      <c r="P241" s="167"/>
      <c r="Q241" s="125">
        <f>IF(O241=1, M241, 0)</f>
        <v>0</v>
      </c>
      <c r="R241" s="167"/>
      <c r="S241" s="125"/>
    </row>
    <row r="242" spans="1:19" s="61" customFormat="1" ht="28.35" customHeight="1" outlineLevel="1">
      <c r="A242" s="61">
        <f>ROW()</f>
        <v>242</v>
      </c>
      <c r="B242" s="68"/>
      <c r="C242" s="71"/>
      <c r="D242" s="351"/>
      <c r="E242" s="92"/>
      <c r="F242" s="92"/>
      <c r="G242" s="92"/>
      <c r="H242" s="197"/>
      <c r="I242" s="145"/>
      <c r="J242" s="138" t="s">
        <v>288</v>
      </c>
      <c r="K242" s="275" t="s">
        <v>717</v>
      </c>
      <c r="L242" s="108"/>
      <c r="M242" s="108">
        <v>1</v>
      </c>
      <c r="N242" s="108"/>
      <c r="O242" s="168"/>
      <c r="P242" s="168"/>
      <c r="Q242" s="108">
        <f>IF(O241=2, M242, 0)</f>
        <v>0</v>
      </c>
      <c r="R242" s="168"/>
      <c r="S242" s="108"/>
    </row>
    <row r="243" spans="1:19" s="61" customFormat="1" ht="28.35" customHeight="1" outlineLevel="1">
      <c r="A243" s="61">
        <f>ROW()</f>
        <v>243</v>
      </c>
      <c r="B243" s="68"/>
      <c r="C243" s="73"/>
      <c r="D243" s="352"/>
      <c r="E243" s="93"/>
      <c r="F243" s="93"/>
      <c r="G243" s="93"/>
      <c r="H243" s="198"/>
      <c r="I243" s="146"/>
      <c r="J243" s="139" t="s">
        <v>314</v>
      </c>
      <c r="K243" s="126" t="s">
        <v>276</v>
      </c>
      <c r="L243" s="126"/>
      <c r="M243" s="126">
        <v>0</v>
      </c>
      <c r="N243" s="126"/>
      <c r="O243" s="169"/>
      <c r="P243" s="169"/>
      <c r="Q243" s="126">
        <f>IF(O241=3, M243, 0)</f>
        <v>0</v>
      </c>
      <c r="R243" s="169"/>
      <c r="S243" s="126"/>
    </row>
    <row r="244" spans="1:19" s="98" customFormat="1" ht="46.35" customHeight="1" outlineLevel="1">
      <c r="A244" s="98">
        <f>ROW()</f>
        <v>244</v>
      </c>
      <c r="B244" s="106"/>
      <c r="C244" s="116" t="s">
        <v>754</v>
      </c>
      <c r="D244" s="350" t="s">
        <v>5</v>
      </c>
      <c r="E244" s="104" t="s">
        <v>18</v>
      </c>
      <c r="F244" s="104" t="s">
        <v>224</v>
      </c>
      <c r="G244" s="104">
        <f>R244</f>
        <v>0</v>
      </c>
      <c r="H244" s="196">
        <f>H240+1</f>
        <v>37</v>
      </c>
      <c r="I244" s="356" t="s">
        <v>646</v>
      </c>
      <c r="J244" s="357"/>
      <c r="K244" s="124"/>
      <c r="L244" s="124"/>
      <c r="M244" s="124">
        <v>7</v>
      </c>
      <c r="N244" s="124">
        <f>SUM(M244,M253,M260)</f>
        <v>20</v>
      </c>
      <c r="O244" s="166" t="str">
        <f>IF(COUNTIF(O245:O252,TRUE)=0,"未回答","回答済")</f>
        <v>未回答</v>
      </c>
      <c r="P244" s="166" t="str">
        <f>IF(COUNTIF(O244:O264,"回答済")&gt;0,"回答済","未回答")</f>
        <v>未回答</v>
      </c>
      <c r="Q244" s="124">
        <f>SUM(Q245:Q252)</f>
        <v>0</v>
      </c>
      <c r="R244" s="211">
        <f>MIN(M244,Q244)</f>
        <v>0</v>
      </c>
      <c r="S244" s="124">
        <f>SUM(R244:R264)</f>
        <v>0</v>
      </c>
    </row>
    <row r="245" spans="1:19" s="61" customFormat="1" ht="28.35" customHeight="1" outlineLevel="1">
      <c r="A245" s="61">
        <f>ROW()</f>
        <v>245</v>
      </c>
      <c r="B245" s="68"/>
      <c r="C245" s="71"/>
      <c r="D245" s="351"/>
      <c r="E245" s="92"/>
      <c r="F245" s="92"/>
      <c r="G245" s="92"/>
      <c r="H245" s="197"/>
      <c r="I245" s="131"/>
      <c r="J245" s="137" t="s">
        <v>541</v>
      </c>
      <c r="K245" s="125" t="s">
        <v>542</v>
      </c>
      <c r="L245" s="125"/>
      <c r="M245" s="125">
        <v>1</v>
      </c>
      <c r="N245" s="125"/>
      <c r="O245" s="167" t="b">
        <v>0</v>
      </c>
      <c r="P245" s="167"/>
      <c r="Q245" s="125">
        <f t="shared" si="3"/>
        <v>0</v>
      </c>
      <c r="R245" s="167"/>
      <c r="S245" s="125"/>
    </row>
    <row r="246" spans="1:19" s="61" customFormat="1" ht="28.35" customHeight="1" outlineLevel="1">
      <c r="A246" s="61">
        <f>ROW()</f>
        <v>246</v>
      </c>
      <c r="B246" s="68"/>
      <c r="C246" s="71"/>
      <c r="D246" s="351"/>
      <c r="E246" s="92"/>
      <c r="F246" s="92"/>
      <c r="G246" s="92"/>
      <c r="H246" s="197"/>
      <c r="I246" s="133"/>
      <c r="J246" s="138" t="s">
        <v>543</v>
      </c>
      <c r="K246" s="275" t="s">
        <v>718</v>
      </c>
      <c r="L246" s="108"/>
      <c r="M246" s="108">
        <v>1</v>
      </c>
      <c r="N246" s="108"/>
      <c r="O246" s="168" t="b">
        <v>0</v>
      </c>
      <c r="P246" s="168"/>
      <c r="Q246" s="108">
        <f t="shared" si="3"/>
        <v>0</v>
      </c>
      <c r="R246" s="168"/>
      <c r="S246" s="108"/>
    </row>
    <row r="247" spans="1:19" s="61" customFormat="1" ht="28.35" customHeight="1" outlineLevel="1">
      <c r="A247" s="61">
        <f>ROW()</f>
        <v>247</v>
      </c>
      <c r="B247" s="68"/>
      <c r="C247" s="71"/>
      <c r="D247" s="351"/>
      <c r="E247" s="92"/>
      <c r="F247" s="92"/>
      <c r="G247" s="92"/>
      <c r="H247" s="197"/>
      <c r="I247" s="133"/>
      <c r="J247" s="138" t="s">
        <v>544</v>
      </c>
      <c r="K247" s="108" t="s">
        <v>545</v>
      </c>
      <c r="L247" s="108"/>
      <c r="M247" s="108">
        <v>1</v>
      </c>
      <c r="N247" s="108"/>
      <c r="O247" s="168" t="b">
        <v>0</v>
      </c>
      <c r="P247" s="168"/>
      <c r="Q247" s="108">
        <f t="shared" si="3"/>
        <v>0</v>
      </c>
      <c r="R247" s="168"/>
      <c r="S247" s="108"/>
    </row>
    <row r="248" spans="1:19" s="61" customFormat="1" ht="28.35" customHeight="1" outlineLevel="1">
      <c r="A248" s="61">
        <f>ROW()</f>
        <v>248</v>
      </c>
      <c r="B248" s="68"/>
      <c r="C248" s="71"/>
      <c r="D248" s="351"/>
      <c r="E248" s="92"/>
      <c r="F248" s="92"/>
      <c r="G248" s="92"/>
      <c r="H248" s="197"/>
      <c r="I248" s="133"/>
      <c r="J248" s="138" t="s">
        <v>546</v>
      </c>
      <c r="K248" s="108" t="s">
        <v>547</v>
      </c>
      <c r="L248" s="108"/>
      <c r="M248" s="108">
        <v>1</v>
      </c>
      <c r="N248" s="108"/>
      <c r="O248" s="168" t="b">
        <v>0</v>
      </c>
      <c r="P248" s="168"/>
      <c r="Q248" s="108">
        <f t="shared" si="3"/>
        <v>0</v>
      </c>
      <c r="R248" s="168"/>
      <c r="S248" s="108"/>
    </row>
    <row r="249" spans="1:19" s="61" customFormat="1" ht="28.35" customHeight="1" outlineLevel="1">
      <c r="A249" s="61">
        <f>ROW()</f>
        <v>249</v>
      </c>
      <c r="B249" s="68"/>
      <c r="C249" s="71"/>
      <c r="D249" s="351"/>
      <c r="E249" s="92"/>
      <c r="F249" s="92"/>
      <c r="G249" s="92"/>
      <c r="H249" s="197"/>
      <c r="I249" s="133"/>
      <c r="J249" s="138" t="s">
        <v>548</v>
      </c>
      <c r="K249" s="108" t="s">
        <v>549</v>
      </c>
      <c r="L249" s="108"/>
      <c r="M249" s="108">
        <v>1</v>
      </c>
      <c r="N249" s="108"/>
      <c r="O249" s="168" t="b">
        <v>0</v>
      </c>
      <c r="P249" s="168"/>
      <c r="Q249" s="108">
        <f t="shared" si="3"/>
        <v>0</v>
      </c>
      <c r="R249" s="168"/>
      <c r="S249" s="108"/>
    </row>
    <row r="250" spans="1:19" s="61" customFormat="1" ht="28.35" customHeight="1" outlineLevel="1">
      <c r="B250" s="68"/>
      <c r="C250" s="71"/>
      <c r="D250" s="351"/>
      <c r="E250" s="92"/>
      <c r="F250" s="92"/>
      <c r="G250" s="92"/>
      <c r="H250" s="197"/>
      <c r="I250" s="133"/>
      <c r="J250" s="138" t="s">
        <v>551</v>
      </c>
      <c r="K250" s="108" t="s">
        <v>552</v>
      </c>
      <c r="L250" s="108"/>
      <c r="M250" s="108">
        <v>1</v>
      </c>
      <c r="N250" s="108"/>
      <c r="O250" s="168" t="b">
        <v>0</v>
      </c>
      <c r="P250" s="168"/>
      <c r="Q250" s="108">
        <f>IF(O250=TRUE, M250, 0)</f>
        <v>0</v>
      </c>
      <c r="R250" s="168"/>
      <c r="S250" s="108"/>
    </row>
    <row r="251" spans="1:19" s="61" customFormat="1" ht="28.35" customHeight="1" outlineLevel="1">
      <c r="A251" s="61">
        <f>ROW()</f>
        <v>251</v>
      </c>
      <c r="B251" s="68"/>
      <c r="C251" s="71"/>
      <c r="D251" s="351"/>
      <c r="E251" s="92"/>
      <c r="F251" s="92"/>
      <c r="G251" s="92"/>
      <c r="H251" s="197"/>
      <c r="I251" s="133"/>
      <c r="J251" s="138" t="s">
        <v>682</v>
      </c>
      <c r="K251" s="275" t="s">
        <v>647</v>
      </c>
      <c r="L251" s="108"/>
      <c r="M251" s="108">
        <v>1</v>
      </c>
      <c r="N251" s="108"/>
      <c r="O251" s="168" t="b">
        <v>0</v>
      </c>
      <c r="P251" s="168"/>
      <c r="Q251" s="108">
        <f t="shared" si="3"/>
        <v>0</v>
      </c>
      <c r="R251" s="168"/>
      <c r="S251" s="108"/>
    </row>
    <row r="252" spans="1:19" s="61" customFormat="1" ht="28.35" customHeight="1" outlineLevel="1">
      <c r="A252" s="61">
        <f>ROW()</f>
        <v>252</v>
      </c>
      <c r="B252" s="68"/>
      <c r="C252" s="71"/>
      <c r="D252" s="351"/>
      <c r="E252" s="93"/>
      <c r="F252" s="93"/>
      <c r="G252" s="93"/>
      <c r="H252" s="198"/>
      <c r="I252" s="135"/>
      <c r="J252" s="139" t="s">
        <v>550</v>
      </c>
      <c r="K252" s="126" t="s">
        <v>381</v>
      </c>
      <c r="L252" s="126"/>
      <c r="M252" s="126">
        <v>0</v>
      </c>
      <c r="N252" s="126"/>
      <c r="O252" s="169" t="b">
        <v>0</v>
      </c>
      <c r="P252" s="169"/>
      <c r="Q252" s="126">
        <f t="shared" si="3"/>
        <v>0</v>
      </c>
      <c r="R252" s="169"/>
      <c r="S252" s="126"/>
    </row>
    <row r="253" spans="1:19" s="98" customFormat="1" ht="46.35" customHeight="1" outlineLevel="1">
      <c r="A253" s="98">
        <f>ROW()</f>
        <v>253</v>
      </c>
      <c r="B253" s="106"/>
      <c r="C253" s="117"/>
      <c r="D253" s="351"/>
      <c r="E253" s="107" t="s">
        <v>19</v>
      </c>
      <c r="F253" s="107" t="s">
        <v>224</v>
      </c>
      <c r="G253" s="107">
        <f>R253</f>
        <v>0</v>
      </c>
      <c r="H253" s="196">
        <f>H244+1</f>
        <v>38</v>
      </c>
      <c r="I253" s="356" t="s">
        <v>244</v>
      </c>
      <c r="J253" s="357"/>
      <c r="K253" s="124"/>
      <c r="L253" s="124"/>
      <c r="M253" s="124">
        <v>10</v>
      </c>
      <c r="N253" s="124"/>
      <c r="O253" s="166" t="str">
        <f>IF(COUNTIF(O254:O259,TRUE)=0,"未回答","回答済")</f>
        <v>未回答</v>
      </c>
      <c r="P253" s="166"/>
      <c r="Q253" s="124">
        <f>SUM(Q254:Q259)</f>
        <v>0</v>
      </c>
      <c r="R253" s="211">
        <f>MIN(M253,Q253)</f>
        <v>0</v>
      </c>
      <c r="S253" s="124"/>
    </row>
    <row r="254" spans="1:19" s="61" customFormat="1" ht="28.35" customHeight="1" outlineLevel="1">
      <c r="A254" s="61">
        <f>ROW()</f>
        <v>254</v>
      </c>
      <c r="B254" s="68"/>
      <c r="C254" s="71"/>
      <c r="D254" s="351"/>
      <c r="E254" s="92"/>
      <c r="F254" s="92"/>
      <c r="G254" s="92"/>
      <c r="H254" s="197"/>
      <c r="I254" s="131"/>
      <c r="J254" s="137" t="s">
        <v>344</v>
      </c>
      <c r="K254" s="125" t="s">
        <v>167</v>
      </c>
      <c r="L254" s="125"/>
      <c r="M254" s="125">
        <v>1</v>
      </c>
      <c r="N254" s="125"/>
      <c r="O254" s="167" t="b">
        <v>0</v>
      </c>
      <c r="P254" s="167"/>
      <c r="Q254" s="125">
        <f t="shared" si="3"/>
        <v>0</v>
      </c>
      <c r="R254" s="167"/>
      <c r="S254" s="125"/>
    </row>
    <row r="255" spans="1:19" s="61" customFormat="1" ht="28.35" customHeight="1" outlineLevel="1">
      <c r="A255" s="61">
        <f>ROW()</f>
        <v>255</v>
      </c>
      <c r="B255" s="68"/>
      <c r="C255" s="71"/>
      <c r="D255" s="351"/>
      <c r="E255" s="92"/>
      <c r="F255" s="92"/>
      <c r="G255" s="92"/>
      <c r="H255" s="197"/>
      <c r="I255" s="133"/>
      <c r="J255" s="138" t="s">
        <v>657</v>
      </c>
      <c r="K255" s="108" t="s">
        <v>658</v>
      </c>
      <c r="L255" s="108"/>
      <c r="M255" s="108">
        <v>2</v>
      </c>
      <c r="N255" s="108"/>
      <c r="O255" s="168" t="b">
        <v>0</v>
      </c>
      <c r="P255" s="168"/>
      <c r="Q255" s="108">
        <f t="shared" si="3"/>
        <v>0</v>
      </c>
      <c r="R255" s="168"/>
      <c r="S255" s="108"/>
    </row>
    <row r="256" spans="1:19" s="61" customFormat="1" ht="28.35" customHeight="1" outlineLevel="1">
      <c r="A256" s="61">
        <f>ROW()</f>
        <v>256</v>
      </c>
      <c r="B256" s="68"/>
      <c r="C256" s="71"/>
      <c r="D256" s="351"/>
      <c r="E256" s="92"/>
      <c r="F256" s="92"/>
      <c r="G256" s="92"/>
      <c r="H256" s="197"/>
      <c r="I256" s="133"/>
      <c r="J256" s="138" t="s">
        <v>555</v>
      </c>
      <c r="K256" s="108" t="s">
        <v>556</v>
      </c>
      <c r="L256" s="108"/>
      <c r="M256" s="108">
        <v>3</v>
      </c>
      <c r="N256" s="108"/>
      <c r="O256" s="168" t="b">
        <v>0</v>
      </c>
      <c r="P256" s="168"/>
      <c r="Q256" s="108">
        <f t="shared" si="3"/>
        <v>0</v>
      </c>
      <c r="R256" s="168"/>
      <c r="S256" s="108"/>
    </row>
    <row r="257" spans="1:19" s="61" customFormat="1" ht="28.35" customHeight="1" outlineLevel="1">
      <c r="A257" s="61">
        <f>ROW()</f>
        <v>257</v>
      </c>
      <c r="B257" s="68"/>
      <c r="C257" s="71"/>
      <c r="D257" s="351"/>
      <c r="E257" s="92"/>
      <c r="F257" s="92"/>
      <c r="G257" s="92"/>
      <c r="H257" s="197"/>
      <c r="I257" s="133"/>
      <c r="J257" s="138" t="s">
        <v>554</v>
      </c>
      <c r="K257" s="108" t="s">
        <v>168</v>
      </c>
      <c r="L257" s="108"/>
      <c r="M257" s="108">
        <v>2</v>
      </c>
      <c r="N257" s="108"/>
      <c r="O257" s="168" t="b">
        <v>0</v>
      </c>
      <c r="P257" s="168"/>
      <c r="Q257" s="108">
        <f t="shared" si="3"/>
        <v>0</v>
      </c>
      <c r="R257" s="168"/>
      <c r="S257" s="108"/>
    </row>
    <row r="258" spans="1:19" s="61" customFormat="1" ht="28.35" customHeight="1" outlineLevel="1">
      <c r="A258" s="61">
        <f>ROW()</f>
        <v>258</v>
      </c>
      <c r="B258" s="68"/>
      <c r="C258" s="71"/>
      <c r="D258" s="351"/>
      <c r="E258" s="92"/>
      <c r="F258" s="92"/>
      <c r="G258" s="92"/>
      <c r="H258" s="197"/>
      <c r="I258" s="133"/>
      <c r="J258" s="138" t="s">
        <v>683</v>
      </c>
      <c r="K258" s="108" t="s">
        <v>719</v>
      </c>
      <c r="L258" s="108"/>
      <c r="M258" s="108">
        <v>2</v>
      </c>
      <c r="N258" s="108"/>
      <c r="O258" s="168" t="b">
        <v>0</v>
      </c>
      <c r="P258" s="168"/>
      <c r="Q258" s="108">
        <f t="shared" si="3"/>
        <v>0</v>
      </c>
      <c r="R258" s="168"/>
      <c r="S258" s="108"/>
    </row>
    <row r="259" spans="1:19" s="61" customFormat="1" ht="28.35" customHeight="1" outlineLevel="1">
      <c r="A259" s="61">
        <f>ROW()</f>
        <v>259</v>
      </c>
      <c r="B259" s="68"/>
      <c r="C259" s="71"/>
      <c r="D259" s="351"/>
      <c r="E259" s="93"/>
      <c r="F259" s="93"/>
      <c r="G259" s="93"/>
      <c r="H259" s="198"/>
      <c r="I259" s="135"/>
      <c r="J259" s="139" t="s">
        <v>488</v>
      </c>
      <c r="K259" s="126" t="s">
        <v>384</v>
      </c>
      <c r="L259" s="126"/>
      <c r="M259" s="126">
        <v>0</v>
      </c>
      <c r="N259" s="126"/>
      <c r="O259" s="169" t="b">
        <v>0</v>
      </c>
      <c r="P259" s="169"/>
      <c r="Q259" s="126">
        <f t="shared" si="3"/>
        <v>0</v>
      </c>
      <c r="R259" s="169"/>
      <c r="S259" s="126"/>
    </row>
    <row r="260" spans="1:19" s="98" customFormat="1" ht="46.35" customHeight="1" outlineLevel="1">
      <c r="A260" s="98">
        <f>ROW()</f>
        <v>260</v>
      </c>
      <c r="B260" s="106"/>
      <c r="C260" s="117"/>
      <c r="D260" s="351"/>
      <c r="E260" s="107" t="s">
        <v>44</v>
      </c>
      <c r="F260" s="107" t="s">
        <v>225</v>
      </c>
      <c r="G260" s="107">
        <f>R260</f>
        <v>0</v>
      </c>
      <c r="H260" s="196">
        <f>H253+1</f>
        <v>39</v>
      </c>
      <c r="I260" s="356" t="s">
        <v>659</v>
      </c>
      <c r="J260" s="357"/>
      <c r="K260" s="124"/>
      <c r="L260" s="124"/>
      <c r="M260" s="124">
        <v>3</v>
      </c>
      <c r="N260" s="124"/>
      <c r="O260" s="166" t="str">
        <f>IF(O261=0,"未回答","回答済")</f>
        <v>未回答</v>
      </c>
      <c r="P260" s="166"/>
      <c r="Q260" s="124">
        <f>SUM(Q261:Q264)</f>
        <v>0</v>
      </c>
      <c r="R260" s="211">
        <f>MIN(M260,Q260)</f>
        <v>0</v>
      </c>
      <c r="S260" s="124"/>
    </row>
    <row r="261" spans="1:19" s="61" customFormat="1" ht="28.35" customHeight="1" outlineLevel="1">
      <c r="A261" s="61">
        <f>ROW()</f>
        <v>261</v>
      </c>
      <c r="B261" s="68"/>
      <c r="C261" s="71"/>
      <c r="D261" s="351"/>
      <c r="E261" s="92"/>
      <c r="F261" s="92"/>
      <c r="G261" s="92"/>
      <c r="H261" s="197"/>
      <c r="I261" s="131"/>
      <c r="J261" s="137" t="s">
        <v>648</v>
      </c>
      <c r="K261" s="274" t="s">
        <v>649</v>
      </c>
      <c r="L261" s="125"/>
      <c r="M261" s="125">
        <v>1</v>
      </c>
      <c r="N261" s="125"/>
      <c r="O261" s="167">
        <v>0</v>
      </c>
      <c r="P261" s="167"/>
      <c r="Q261" s="125">
        <f>IF(O261=1, M261, 0)</f>
        <v>0</v>
      </c>
      <c r="R261" s="167"/>
      <c r="S261" s="125"/>
    </row>
    <row r="262" spans="1:19" s="61" customFormat="1" ht="28.35" customHeight="1" outlineLevel="1">
      <c r="A262" s="61">
        <f>ROW()</f>
        <v>262</v>
      </c>
      <c r="B262" s="68"/>
      <c r="C262" s="71"/>
      <c r="D262" s="351"/>
      <c r="E262" s="92"/>
      <c r="F262" s="92"/>
      <c r="G262" s="92"/>
      <c r="H262" s="197"/>
      <c r="I262" s="133"/>
      <c r="J262" s="138" t="s">
        <v>557</v>
      </c>
      <c r="K262" s="275" t="s">
        <v>613</v>
      </c>
      <c r="L262" s="108"/>
      <c r="M262" s="108">
        <v>2</v>
      </c>
      <c r="N262" s="108"/>
      <c r="O262" s="168">
        <f>O261</f>
        <v>0</v>
      </c>
      <c r="P262" s="168"/>
      <c r="Q262" s="108">
        <f>IF(O262=2, M262, 0)</f>
        <v>0</v>
      </c>
      <c r="R262" s="168"/>
      <c r="S262" s="108"/>
    </row>
    <row r="263" spans="1:19" s="61" customFormat="1" ht="28.35" customHeight="1" outlineLevel="1">
      <c r="A263" s="61">
        <f>ROW()</f>
        <v>263</v>
      </c>
      <c r="B263" s="68"/>
      <c r="C263" s="71"/>
      <c r="D263" s="351"/>
      <c r="E263" s="92"/>
      <c r="F263" s="92"/>
      <c r="G263" s="92"/>
      <c r="H263" s="197"/>
      <c r="I263" s="133"/>
      <c r="J263" s="138" t="s">
        <v>315</v>
      </c>
      <c r="K263" s="275" t="s">
        <v>650</v>
      </c>
      <c r="L263" s="108"/>
      <c r="M263" s="108">
        <v>3</v>
      </c>
      <c r="N263" s="108"/>
      <c r="O263" s="168">
        <f>O261</f>
        <v>0</v>
      </c>
      <c r="P263" s="168"/>
      <c r="Q263" s="108">
        <f>IF(O263=3, M263, 0)</f>
        <v>0</v>
      </c>
      <c r="R263" s="168"/>
      <c r="S263" s="108"/>
    </row>
    <row r="264" spans="1:19" s="61" customFormat="1" ht="28.35" customHeight="1" outlineLevel="1">
      <c r="A264" s="61">
        <f>ROW()</f>
        <v>264</v>
      </c>
      <c r="B264" s="68"/>
      <c r="C264" s="73"/>
      <c r="D264" s="352"/>
      <c r="E264" s="93"/>
      <c r="F264" s="93"/>
      <c r="G264" s="93"/>
      <c r="H264" s="198"/>
      <c r="I264" s="135"/>
      <c r="J264" s="139" t="s">
        <v>408</v>
      </c>
      <c r="K264" s="177" t="s">
        <v>169</v>
      </c>
      <c r="L264" s="177"/>
      <c r="M264" s="177">
        <v>0</v>
      </c>
      <c r="N264" s="177"/>
      <c r="O264" s="170">
        <f>O261</f>
        <v>0</v>
      </c>
      <c r="P264" s="170"/>
      <c r="Q264" s="177">
        <f>IF(O264=4, M264, 0)</f>
        <v>0</v>
      </c>
      <c r="R264" s="170"/>
      <c r="S264" s="177"/>
    </row>
    <row r="265" spans="1:19" s="98" customFormat="1" ht="46.35" customHeight="1" outlineLevel="1">
      <c r="A265" s="98">
        <f>ROW()</f>
        <v>265</v>
      </c>
      <c r="B265" s="106"/>
      <c r="C265" s="116" t="s">
        <v>754</v>
      </c>
      <c r="D265" s="350" t="s">
        <v>219</v>
      </c>
      <c r="E265" s="104" t="s">
        <v>18</v>
      </c>
      <c r="F265" s="104" t="s">
        <v>223</v>
      </c>
      <c r="G265" s="104">
        <f>R265</f>
        <v>0</v>
      </c>
      <c r="H265" s="196">
        <f>H260+1</f>
        <v>40</v>
      </c>
      <c r="I265" s="356" t="s">
        <v>641</v>
      </c>
      <c r="J265" s="357"/>
      <c r="K265" s="124"/>
      <c r="L265" s="124"/>
      <c r="M265" s="124">
        <v>10</v>
      </c>
      <c r="N265" s="124">
        <f>SUM(M265,M272,M277)</f>
        <v>20</v>
      </c>
      <c r="O265" s="166" t="str">
        <f>IF(COUNTIF(O266:O271,TRUE)=0,"未回答","回答済")</f>
        <v>未回答</v>
      </c>
      <c r="P265" s="166" t="str">
        <f>IF(COUNTIF(O265:O280,"回答済")&gt;0,"回答済","未回答")</f>
        <v>未回答</v>
      </c>
      <c r="Q265" s="124">
        <f>SUM(Q266:Q271)</f>
        <v>0</v>
      </c>
      <c r="R265" s="211">
        <f>MIN(M265,Q265)</f>
        <v>0</v>
      </c>
      <c r="S265" s="124">
        <f>SUM(R265:R280)</f>
        <v>0</v>
      </c>
    </row>
    <row r="266" spans="1:19" s="61" customFormat="1" ht="28.35" customHeight="1" outlineLevel="1">
      <c r="A266" s="61">
        <f>ROW()</f>
        <v>266</v>
      </c>
      <c r="B266" s="68"/>
      <c r="C266" s="71"/>
      <c r="D266" s="351"/>
      <c r="E266" s="92"/>
      <c r="F266" s="92"/>
      <c r="G266" s="92"/>
      <c r="H266" s="197"/>
      <c r="I266" s="131"/>
      <c r="J266" s="137" t="s">
        <v>345</v>
      </c>
      <c r="K266" s="125" t="s">
        <v>170</v>
      </c>
      <c r="L266" s="125"/>
      <c r="M266" s="125">
        <v>2</v>
      </c>
      <c r="N266" s="125"/>
      <c r="O266" s="167" t="b">
        <v>0</v>
      </c>
      <c r="P266" s="167"/>
      <c r="Q266" s="125">
        <f t="shared" si="3"/>
        <v>0</v>
      </c>
      <c r="R266" s="167"/>
      <c r="S266" s="125"/>
    </row>
    <row r="267" spans="1:19" s="61" customFormat="1" ht="28.35" customHeight="1" outlineLevel="1">
      <c r="A267" s="61">
        <f>ROW()</f>
        <v>267</v>
      </c>
      <c r="B267" s="68"/>
      <c r="C267" s="71"/>
      <c r="D267" s="351"/>
      <c r="E267" s="92"/>
      <c r="F267" s="92"/>
      <c r="G267" s="92"/>
      <c r="H267" s="197"/>
      <c r="I267" s="133"/>
      <c r="J267" s="138" t="s">
        <v>289</v>
      </c>
      <c r="K267" s="108" t="s">
        <v>171</v>
      </c>
      <c r="L267" s="108"/>
      <c r="M267" s="108">
        <v>3</v>
      </c>
      <c r="N267" s="108"/>
      <c r="O267" s="168" t="b">
        <v>0</v>
      </c>
      <c r="P267" s="168"/>
      <c r="Q267" s="108">
        <f t="shared" si="3"/>
        <v>0</v>
      </c>
      <c r="R267" s="168"/>
      <c r="S267" s="108"/>
    </row>
    <row r="268" spans="1:19" s="61" customFormat="1" ht="28.35" customHeight="1" outlineLevel="1">
      <c r="A268" s="61">
        <f>ROW()</f>
        <v>268</v>
      </c>
      <c r="B268" s="68"/>
      <c r="C268" s="71"/>
      <c r="D268" s="351"/>
      <c r="E268" s="92"/>
      <c r="F268" s="92"/>
      <c r="G268" s="92"/>
      <c r="H268" s="197"/>
      <c r="I268" s="133"/>
      <c r="J268" s="138" t="s">
        <v>558</v>
      </c>
      <c r="K268" s="108" t="s">
        <v>559</v>
      </c>
      <c r="L268" s="108"/>
      <c r="M268" s="108">
        <v>3</v>
      </c>
      <c r="N268" s="108"/>
      <c r="O268" s="168" t="b">
        <v>0</v>
      </c>
      <c r="P268" s="168"/>
      <c r="Q268" s="108">
        <f t="shared" si="3"/>
        <v>0</v>
      </c>
      <c r="R268" s="168"/>
      <c r="S268" s="108"/>
    </row>
    <row r="269" spans="1:19" s="61" customFormat="1" ht="28.35" customHeight="1" outlineLevel="1">
      <c r="A269" s="61">
        <f>ROW()</f>
        <v>269</v>
      </c>
      <c r="B269" s="68"/>
      <c r="C269" s="71"/>
      <c r="D269" s="351"/>
      <c r="E269" s="92"/>
      <c r="F269" s="92"/>
      <c r="G269" s="92"/>
      <c r="H269" s="197"/>
      <c r="I269" s="133"/>
      <c r="J269" s="138" t="s">
        <v>409</v>
      </c>
      <c r="K269" s="108" t="s">
        <v>172</v>
      </c>
      <c r="L269" s="108"/>
      <c r="M269" s="108">
        <v>3</v>
      </c>
      <c r="N269" s="108"/>
      <c r="O269" s="168" t="b">
        <v>0</v>
      </c>
      <c r="P269" s="168"/>
      <c r="Q269" s="108">
        <f t="shared" si="3"/>
        <v>0</v>
      </c>
      <c r="R269" s="168"/>
      <c r="S269" s="108"/>
    </row>
    <row r="270" spans="1:19" s="61" customFormat="1" ht="28.35" customHeight="1" outlineLevel="1">
      <c r="A270" s="61">
        <f>ROW()</f>
        <v>270</v>
      </c>
      <c r="B270" s="68"/>
      <c r="C270" s="71"/>
      <c r="D270" s="351"/>
      <c r="E270" s="92"/>
      <c r="F270" s="92"/>
      <c r="G270" s="92"/>
      <c r="H270" s="197"/>
      <c r="I270" s="133"/>
      <c r="J270" s="138" t="s">
        <v>442</v>
      </c>
      <c r="K270" s="275" t="s">
        <v>642</v>
      </c>
      <c r="L270" s="108"/>
      <c r="M270" s="108">
        <v>1</v>
      </c>
      <c r="N270" s="108"/>
      <c r="O270" s="168" t="b">
        <v>0</v>
      </c>
      <c r="P270" s="168"/>
      <c r="Q270" s="108">
        <f t="shared" si="3"/>
        <v>0</v>
      </c>
      <c r="R270" s="168"/>
      <c r="S270" s="108"/>
    </row>
    <row r="271" spans="1:19" s="61" customFormat="1" ht="28.35" customHeight="1" outlineLevel="1">
      <c r="A271" s="61">
        <f>ROW()</f>
        <v>271</v>
      </c>
      <c r="B271" s="68"/>
      <c r="C271" s="71"/>
      <c r="D271" s="351"/>
      <c r="E271" s="93"/>
      <c r="F271" s="93"/>
      <c r="G271" s="93"/>
      <c r="H271" s="198"/>
      <c r="I271" s="135"/>
      <c r="J271" s="139" t="s">
        <v>376</v>
      </c>
      <c r="K271" s="126" t="s">
        <v>260</v>
      </c>
      <c r="L271" s="126"/>
      <c r="M271" s="126">
        <v>0</v>
      </c>
      <c r="N271" s="126"/>
      <c r="O271" s="169" t="b">
        <v>0</v>
      </c>
      <c r="P271" s="169"/>
      <c r="Q271" s="126">
        <f t="shared" si="3"/>
        <v>0</v>
      </c>
      <c r="R271" s="169"/>
      <c r="S271" s="126"/>
    </row>
    <row r="272" spans="1:19" s="98" customFormat="1" ht="46.35" customHeight="1" outlineLevel="1">
      <c r="A272" s="98">
        <f>ROW()</f>
        <v>272</v>
      </c>
      <c r="B272" s="106"/>
      <c r="C272" s="117"/>
      <c r="D272" s="351"/>
      <c r="E272" s="107" t="s">
        <v>19</v>
      </c>
      <c r="F272" s="107" t="s">
        <v>224</v>
      </c>
      <c r="G272" s="107">
        <f>R272</f>
        <v>0</v>
      </c>
      <c r="H272" s="196">
        <f>H265+1</f>
        <v>41</v>
      </c>
      <c r="I272" s="356" t="s">
        <v>560</v>
      </c>
      <c r="J272" s="357"/>
      <c r="K272" s="124"/>
      <c r="L272" s="124"/>
      <c r="M272" s="124">
        <v>7</v>
      </c>
      <c r="N272" s="124"/>
      <c r="O272" s="166" t="str">
        <f>IF(COUNTIF(O273:O276,TRUE)=0,"未回答","回答済")</f>
        <v>未回答</v>
      </c>
      <c r="P272" s="166"/>
      <c r="Q272" s="124">
        <f>SUM(Q273:Q276)</f>
        <v>0</v>
      </c>
      <c r="R272" s="211">
        <f>MIN(M272,Q272)</f>
        <v>0</v>
      </c>
      <c r="S272" s="124"/>
    </row>
    <row r="273" spans="1:20" s="61" customFormat="1" ht="28.35" customHeight="1" outlineLevel="1">
      <c r="A273" s="61">
        <f>ROW()</f>
        <v>273</v>
      </c>
      <c r="B273" s="68"/>
      <c r="C273" s="71"/>
      <c r="D273" s="351"/>
      <c r="E273" s="92"/>
      <c r="F273" s="92"/>
      <c r="G273" s="92"/>
      <c r="H273" s="197"/>
      <c r="I273" s="131"/>
      <c r="J273" s="137" t="s">
        <v>346</v>
      </c>
      <c r="K273" s="125" t="s">
        <v>173</v>
      </c>
      <c r="L273" s="125"/>
      <c r="M273" s="125">
        <v>2</v>
      </c>
      <c r="N273" s="125"/>
      <c r="O273" s="167" t="b">
        <v>0</v>
      </c>
      <c r="P273" s="167"/>
      <c r="Q273" s="125">
        <f t="shared" si="3"/>
        <v>0</v>
      </c>
      <c r="R273" s="167"/>
      <c r="S273" s="125"/>
    </row>
    <row r="274" spans="1:20" s="61" customFormat="1" ht="28.35" customHeight="1" outlineLevel="1">
      <c r="A274" s="61">
        <f>ROW()</f>
        <v>274</v>
      </c>
      <c r="B274" s="68"/>
      <c r="C274" s="71"/>
      <c r="D274" s="351"/>
      <c r="E274" s="92"/>
      <c r="F274" s="92"/>
      <c r="G274" s="92"/>
      <c r="H274" s="197"/>
      <c r="I274" s="133"/>
      <c r="J274" s="138" t="s">
        <v>561</v>
      </c>
      <c r="K274" s="108" t="s">
        <v>562</v>
      </c>
      <c r="L274" s="108"/>
      <c r="M274" s="108">
        <v>2</v>
      </c>
      <c r="N274" s="108"/>
      <c r="O274" s="168" t="b">
        <v>0</v>
      </c>
      <c r="P274" s="168"/>
      <c r="Q274" s="108">
        <f t="shared" si="3"/>
        <v>0</v>
      </c>
      <c r="R274" s="168"/>
      <c r="S274" s="108"/>
    </row>
    <row r="275" spans="1:20" s="61" customFormat="1" ht="28.35" customHeight="1" outlineLevel="1">
      <c r="A275" s="61">
        <f>ROW()</f>
        <v>275</v>
      </c>
      <c r="B275" s="68"/>
      <c r="C275" s="71"/>
      <c r="D275" s="351"/>
      <c r="E275" s="92"/>
      <c r="F275" s="92"/>
      <c r="G275" s="92"/>
      <c r="H275" s="197"/>
      <c r="I275" s="133"/>
      <c r="J275" s="138" t="s">
        <v>316</v>
      </c>
      <c r="K275" s="108" t="s">
        <v>174</v>
      </c>
      <c r="L275" s="108"/>
      <c r="M275" s="108">
        <v>3</v>
      </c>
      <c r="N275" s="108"/>
      <c r="O275" s="168" t="b">
        <v>0</v>
      </c>
      <c r="P275" s="168"/>
      <c r="Q275" s="108">
        <f t="shared" ref="Q275:Q276" si="4">IF(O275=TRUE, M275, 0)</f>
        <v>0</v>
      </c>
      <c r="R275" s="168"/>
      <c r="S275" s="108"/>
    </row>
    <row r="276" spans="1:20" s="61" customFormat="1" ht="28.35" customHeight="1" outlineLevel="1">
      <c r="A276" s="61">
        <f>ROW()</f>
        <v>276</v>
      </c>
      <c r="B276" s="68"/>
      <c r="C276" s="71"/>
      <c r="D276" s="351"/>
      <c r="E276" s="93"/>
      <c r="F276" s="93"/>
      <c r="G276" s="93"/>
      <c r="H276" s="198"/>
      <c r="I276" s="135"/>
      <c r="J276" s="139" t="s">
        <v>256</v>
      </c>
      <c r="K276" s="126" t="s">
        <v>256</v>
      </c>
      <c r="L276" s="126"/>
      <c r="M276" s="126">
        <v>0</v>
      </c>
      <c r="N276" s="126"/>
      <c r="O276" s="169" t="b">
        <v>0</v>
      </c>
      <c r="P276" s="169"/>
      <c r="Q276" s="126">
        <f t="shared" si="4"/>
        <v>0</v>
      </c>
      <c r="R276" s="169"/>
      <c r="S276" s="126"/>
    </row>
    <row r="277" spans="1:20" s="99" customFormat="1" ht="46.35" customHeight="1" outlineLevel="1">
      <c r="A277" s="98">
        <f>ROW()</f>
        <v>277</v>
      </c>
      <c r="B277" s="106"/>
      <c r="C277" s="117"/>
      <c r="D277" s="351"/>
      <c r="E277" s="107" t="s">
        <v>44</v>
      </c>
      <c r="F277" s="107" t="s">
        <v>226</v>
      </c>
      <c r="G277" s="107">
        <f>R277</f>
        <v>0</v>
      </c>
      <c r="H277" s="196">
        <f>H272+1</f>
        <v>42</v>
      </c>
      <c r="I277" s="356" t="s">
        <v>563</v>
      </c>
      <c r="J277" s="357"/>
      <c r="K277" s="124"/>
      <c r="L277" s="124"/>
      <c r="M277" s="124">
        <v>3</v>
      </c>
      <c r="N277" s="124"/>
      <c r="O277" s="166" t="str">
        <f>IF(O278=0,"未回答","回答済")</f>
        <v>未回答</v>
      </c>
      <c r="P277" s="166"/>
      <c r="Q277" s="124">
        <f>SUM(Q278:Q280)</f>
        <v>0</v>
      </c>
      <c r="R277" s="211">
        <f>MIN(M277,Q277)</f>
        <v>0</v>
      </c>
      <c r="S277" s="124"/>
    </row>
    <row r="278" spans="1:20" s="75" customFormat="1" ht="28.35" customHeight="1" outlineLevel="1">
      <c r="A278" s="61">
        <f>ROW()</f>
        <v>278</v>
      </c>
      <c r="B278" s="68"/>
      <c r="C278" s="71"/>
      <c r="D278" s="351"/>
      <c r="E278" s="94"/>
      <c r="F278" s="94"/>
      <c r="G278" s="94"/>
      <c r="H278" s="202"/>
      <c r="I278" s="131"/>
      <c r="J278" s="137" t="s">
        <v>347</v>
      </c>
      <c r="K278" s="125" t="s">
        <v>564</v>
      </c>
      <c r="L278" s="125"/>
      <c r="M278" s="125">
        <v>2</v>
      </c>
      <c r="N278" s="125"/>
      <c r="O278" s="167">
        <v>0</v>
      </c>
      <c r="P278" s="167"/>
      <c r="Q278" s="125">
        <f>IF(O278=1, M278, 0)</f>
        <v>0</v>
      </c>
      <c r="R278" s="167"/>
      <c r="S278" s="125"/>
    </row>
    <row r="279" spans="1:20" s="75" customFormat="1" ht="28.35" customHeight="1" outlineLevel="1">
      <c r="A279" s="57">
        <f>ROW()</f>
        <v>279</v>
      </c>
      <c r="B279" s="68"/>
      <c r="C279" s="71"/>
      <c r="D279" s="351"/>
      <c r="E279" s="94"/>
      <c r="F279" s="94"/>
      <c r="G279" s="94"/>
      <c r="H279" s="202"/>
      <c r="I279" s="133"/>
      <c r="J279" s="138" t="s">
        <v>290</v>
      </c>
      <c r="K279" s="108" t="s">
        <v>614</v>
      </c>
      <c r="L279" s="108"/>
      <c r="M279" s="108">
        <v>3</v>
      </c>
      <c r="N279" s="108"/>
      <c r="O279" s="168">
        <f xml:space="preserve"> O278</f>
        <v>0</v>
      </c>
      <c r="P279" s="168"/>
      <c r="Q279" s="108">
        <f>IF(O279=2, M279, 0)</f>
        <v>0</v>
      </c>
      <c r="R279" s="168"/>
      <c r="S279" s="108"/>
    </row>
    <row r="280" spans="1:20" s="75" customFormat="1" ht="28.35" customHeight="1" outlineLevel="1" thickBot="1">
      <c r="A280" s="57">
        <f>ROW()</f>
        <v>280</v>
      </c>
      <c r="B280" s="76"/>
      <c r="C280" s="77"/>
      <c r="D280" s="360"/>
      <c r="E280" s="95"/>
      <c r="F280" s="95"/>
      <c r="G280" s="95"/>
      <c r="H280" s="203"/>
      <c r="I280" s="147"/>
      <c r="J280" s="148" t="s">
        <v>317</v>
      </c>
      <c r="K280" s="126" t="s">
        <v>317</v>
      </c>
      <c r="L280" s="126"/>
      <c r="M280" s="126">
        <v>0</v>
      </c>
      <c r="N280" s="126"/>
      <c r="O280" s="169">
        <f>O278</f>
        <v>0</v>
      </c>
      <c r="P280" s="169"/>
      <c r="Q280" s="126">
        <f>IF(O280=3, M280, 0)</f>
        <v>0</v>
      </c>
      <c r="R280" s="169"/>
      <c r="S280" s="126"/>
    </row>
    <row r="281" spans="1:20" s="57" customFormat="1" ht="12.6" hidden="1">
      <c r="B281" s="57" t="s">
        <v>24</v>
      </c>
      <c r="C281" s="53"/>
      <c r="D281" s="53" t="s">
        <v>24</v>
      </c>
      <c r="E281" s="53" t="s">
        <v>24</v>
      </c>
      <c r="F281" s="54" t="s">
        <v>24</v>
      </c>
      <c r="G281" s="54"/>
      <c r="H281" s="54"/>
      <c r="I281" s="5" t="s">
        <v>24</v>
      </c>
      <c r="J281" s="32" t="s">
        <v>24</v>
      </c>
      <c r="R281" s="57" t="s">
        <v>47</v>
      </c>
      <c r="S281" s="57">
        <f>SUM(S11:S280)</f>
        <v>0</v>
      </c>
    </row>
    <row r="282" spans="1:20" s="57" customFormat="1" ht="12.6" hidden="1">
      <c r="C282" s="55"/>
      <c r="D282" s="55"/>
      <c r="E282" s="53"/>
      <c r="F282" s="53"/>
      <c r="G282" s="53"/>
      <c r="H282" s="53"/>
      <c r="J282" s="32"/>
      <c r="K282" s="32"/>
      <c r="L282" s="32"/>
      <c r="M282" s="32" t="s">
        <v>206</v>
      </c>
      <c r="N282" s="32"/>
      <c r="O282" s="32">
        <f>SUM(M11,M16,M22,M29,M37,M47,M55,M62,M68,M73,M81,M91,M98,M106,M113,M122,M128,M140,M149,M152,M157,M160,M163,M169,M172,M178,M184,M189,M195,M201,M214,M223,M231,M234,M237,M240,M244,M253,M260,M265,M272,M277)</f>
        <v>180</v>
      </c>
      <c r="P282" s="32"/>
      <c r="Q282" s="32"/>
      <c r="R282" s="32" t="s">
        <v>36</v>
      </c>
      <c r="S282" s="32">
        <f>S281/200*100</f>
        <v>0</v>
      </c>
    </row>
    <row r="283" spans="1:20" s="57" customFormat="1" ht="12.6">
      <c r="C283" s="55"/>
      <c r="D283" s="55"/>
      <c r="E283" s="53"/>
      <c r="F283" s="53"/>
      <c r="G283" s="53"/>
      <c r="H283" s="53"/>
      <c r="J283" s="32"/>
      <c r="K283" s="32"/>
      <c r="L283" s="32"/>
      <c r="M283" s="32"/>
      <c r="N283" s="32"/>
      <c r="O283" s="32"/>
      <c r="P283" s="32"/>
      <c r="Q283" s="32"/>
      <c r="R283" s="32"/>
      <c r="S283" s="32"/>
      <c r="T283" s="32"/>
    </row>
    <row r="284" spans="1:20" s="57" customFormat="1" ht="12.6">
      <c r="C284" s="55"/>
      <c r="D284" s="55"/>
      <c r="E284" s="53"/>
      <c r="F284" s="53"/>
      <c r="G284" s="53"/>
      <c r="H284" s="53"/>
      <c r="J284" s="32"/>
      <c r="K284" s="32"/>
      <c r="L284" s="32"/>
      <c r="M284" s="32"/>
      <c r="N284" s="32"/>
      <c r="O284" s="32"/>
      <c r="P284" s="32"/>
      <c r="Q284" s="32"/>
      <c r="R284" s="32"/>
      <c r="S284" s="32"/>
      <c r="T284" s="32"/>
    </row>
    <row r="285" spans="1:20" s="57" customFormat="1" ht="12.6">
      <c r="C285" s="55"/>
      <c r="D285" s="55"/>
      <c r="E285" s="53"/>
      <c r="F285" s="53"/>
      <c r="G285" s="53"/>
      <c r="H285" s="53"/>
      <c r="J285" s="32"/>
      <c r="K285" s="32"/>
      <c r="L285" s="32"/>
      <c r="M285" s="32"/>
      <c r="N285" s="32"/>
      <c r="O285" s="32"/>
      <c r="P285" s="32"/>
      <c r="Q285" s="32"/>
      <c r="R285" s="32"/>
      <c r="S285" s="32"/>
      <c r="T285" s="32"/>
    </row>
    <row r="286" spans="1:20" s="57" customFormat="1" ht="12.6">
      <c r="C286" s="55"/>
      <c r="D286" s="55"/>
      <c r="E286" s="53"/>
      <c r="F286" s="53"/>
      <c r="G286" s="53"/>
      <c r="H286" s="53"/>
      <c r="J286" s="32"/>
      <c r="K286" s="32"/>
      <c r="L286" s="32"/>
      <c r="M286" s="32"/>
      <c r="N286" s="32"/>
      <c r="O286" s="32"/>
      <c r="P286" s="32"/>
      <c r="Q286" s="32"/>
      <c r="R286" s="32"/>
      <c r="S286" s="32"/>
      <c r="T286" s="32"/>
    </row>
    <row r="287" spans="1:20" s="57" customFormat="1" ht="12.6">
      <c r="C287" s="55"/>
      <c r="D287" s="55"/>
      <c r="E287" s="53"/>
      <c r="F287" s="53"/>
      <c r="G287" s="53"/>
      <c r="H287" s="53"/>
      <c r="J287" s="32"/>
      <c r="K287" s="32"/>
      <c r="L287" s="32"/>
      <c r="M287" s="32"/>
      <c r="N287" s="32"/>
      <c r="O287" s="32"/>
      <c r="P287" s="32"/>
      <c r="Q287" s="32"/>
      <c r="R287" s="32"/>
      <c r="S287" s="32"/>
      <c r="T287" s="32"/>
    </row>
    <row r="288" spans="1:20" s="57" customFormat="1" ht="12.6">
      <c r="C288" s="55"/>
      <c r="D288" s="55"/>
      <c r="E288" s="53"/>
      <c r="F288" s="53"/>
      <c r="G288" s="53"/>
      <c r="H288" s="53"/>
      <c r="J288" s="32"/>
      <c r="K288" s="32"/>
      <c r="L288" s="32"/>
      <c r="M288" s="32"/>
      <c r="N288" s="32"/>
      <c r="O288" s="32"/>
      <c r="P288" s="32"/>
      <c r="Q288" s="32"/>
      <c r="R288" s="32"/>
      <c r="S288" s="32"/>
      <c r="T288" s="32"/>
    </row>
    <row r="289" spans="2:20" s="57" customFormat="1" ht="12.6">
      <c r="C289" s="55"/>
      <c r="D289" s="55"/>
      <c r="E289" s="53"/>
      <c r="F289" s="53"/>
      <c r="G289" s="53"/>
      <c r="H289" s="53"/>
      <c r="J289" s="32"/>
      <c r="K289" s="32"/>
      <c r="L289" s="32"/>
      <c r="M289" s="32"/>
      <c r="N289" s="32"/>
      <c r="O289" s="32"/>
      <c r="P289" s="32"/>
      <c r="Q289" s="32"/>
      <c r="R289" s="32"/>
      <c r="S289" s="32"/>
      <c r="T289" s="32"/>
    </row>
    <row r="290" spans="2:20" s="57" customFormat="1" ht="12.6">
      <c r="C290" s="55"/>
      <c r="D290" s="55"/>
      <c r="E290" s="55"/>
      <c r="F290" s="55"/>
      <c r="G290" s="55"/>
      <c r="H290" s="55"/>
      <c r="I290" s="55"/>
      <c r="J290" s="55"/>
      <c r="K290" s="32"/>
      <c r="L290" s="32"/>
      <c r="M290" s="32"/>
      <c r="N290" s="32"/>
      <c r="O290" s="32"/>
      <c r="P290" s="32"/>
      <c r="Q290" s="32"/>
      <c r="R290" s="32"/>
      <c r="S290" s="32"/>
      <c r="T290" s="32"/>
    </row>
    <row r="291" spans="2:20" s="57" customFormat="1" ht="16.5" customHeight="1">
      <c r="C291" s="55"/>
      <c r="D291" s="55"/>
      <c r="E291" s="55"/>
      <c r="F291" s="55"/>
      <c r="G291" s="55"/>
      <c r="H291" s="55"/>
      <c r="I291" s="55"/>
      <c r="J291" s="55"/>
      <c r="K291" s="32"/>
      <c r="L291" s="32"/>
      <c r="M291" s="32"/>
      <c r="N291" s="32"/>
      <c r="O291" s="32"/>
      <c r="P291" s="32"/>
      <c r="Q291" s="32"/>
      <c r="R291" s="32"/>
      <c r="S291" s="32"/>
      <c r="T291" s="32"/>
    </row>
    <row r="292" spans="2:20" s="57" customFormat="1" ht="12.6">
      <c r="C292" s="55"/>
      <c r="D292" s="55"/>
      <c r="E292" s="55"/>
      <c r="F292" s="55"/>
      <c r="G292" s="55"/>
      <c r="H292" s="55"/>
      <c r="I292" s="55"/>
      <c r="J292" s="55"/>
      <c r="K292" s="32"/>
      <c r="L292" s="32"/>
      <c r="M292" s="32"/>
      <c r="N292" s="32"/>
      <c r="O292" s="32"/>
      <c r="P292" s="32"/>
      <c r="Q292" s="32"/>
      <c r="R292" s="32"/>
      <c r="S292" s="32"/>
      <c r="T292" s="32"/>
    </row>
    <row r="293" spans="2:20" s="57" customFormat="1" ht="12.6">
      <c r="C293" s="55"/>
      <c r="D293" s="55"/>
      <c r="E293" s="55"/>
      <c r="F293" s="55"/>
      <c r="G293" s="55"/>
      <c r="H293" s="55"/>
      <c r="I293" s="55"/>
      <c r="J293" s="55"/>
      <c r="K293" s="32"/>
      <c r="L293" s="32"/>
      <c r="M293" s="32"/>
      <c r="N293" s="32"/>
      <c r="O293" s="32"/>
      <c r="P293" s="32"/>
      <c r="Q293" s="32"/>
      <c r="R293" s="32"/>
      <c r="S293" s="32"/>
      <c r="T293" s="32"/>
    </row>
    <row r="294" spans="2:20" s="32" customFormat="1" ht="12.6">
      <c r="B294" s="57"/>
      <c r="C294" s="55"/>
      <c r="D294" s="55"/>
      <c r="E294" s="55"/>
      <c r="F294" s="55"/>
      <c r="G294" s="55"/>
      <c r="H294" s="55"/>
      <c r="I294" s="55"/>
      <c r="J294" s="55"/>
    </row>
    <row r="295" spans="2:20" s="32" customFormat="1" ht="12.6">
      <c r="B295" s="57"/>
      <c r="C295" s="55"/>
      <c r="D295" s="55"/>
      <c r="E295" s="55"/>
      <c r="F295" s="55"/>
      <c r="G295" s="55"/>
      <c r="H295" s="55"/>
      <c r="I295" s="55"/>
      <c r="J295" s="55"/>
    </row>
    <row r="296" spans="2:20" s="32" customFormat="1" ht="12.6">
      <c r="B296" s="57"/>
      <c r="C296" s="55"/>
      <c r="D296" s="55"/>
      <c r="E296" s="55"/>
      <c r="F296" s="55"/>
      <c r="G296" s="55"/>
      <c r="H296" s="55"/>
      <c r="I296" s="55"/>
      <c r="J296" s="55"/>
    </row>
    <row r="297" spans="2:20" s="32" customFormat="1" ht="12.6">
      <c r="B297" s="57"/>
      <c r="C297" s="55"/>
      <c r="D297" s="55"/>
      <c r="E297" s="55"/>
      <c r="F297" s="55"/>
      <c r="G297" s="55"/>
      <c r="H297" s="55"/>
      <c r="I297" s="55"/>
      <c r="J297" s="55"/>
    </row>
    <row r="298" spans="2:20" s="32" customFormat="1" ht="12.6">
      <c r="B298" s="57"/>
      <c r="C298" s="55"/>
      <c r="D298" s="55"/>
      <c r="E298" s="55"/>
      <c r="F298" s="55"/>
      <c r="G298" s="55"/>
      <c r="H298" s="55"/>
      <c r="I298" s="55"/>
      <c r="J298" s="55"/>
    </row>
    <row r="299" spans="2:20" s="32" customFormat="1" ht="12.6">
      <c r="B299" s="57"/>
      <c r="C299" s="55"/>
      <c r="D299" s="55"/>
      <c r="E299" s="55"/>
      <c r="F299" s="55"/>
      <c r="G299" s="55"/>
      <c r="H299" s="55"/>
      <c r="I299" s="55"/>
      <c r="J299" s="55"/>
    </row>
    <row r="300" spans="2:20" s="32" customFormat="1" ht="12.6">
      <c r="B300" s="57"/>
      <c r="C300" s="55"/>
      <c r="D300" s="55"/>
      <c r="E300" s="55"/>
      <c r="F300" s="55"/>
      <c r="G300" s="55"/>
      <c r="H300" s="55"/>
      <c r="I300" s="55"/>
      <c r="J300" s="55"/>
    </row>
    <row r="301" spans="2:20" s="32" customFormat="1" ht="12.6">
      <c r="B301" s="57"/>
      <c r="C301" s="55"/>
      <c r="D301" s="55"/>
      <c r="E301" s="55"/>
      <c r="F301" s="55"/>
      <c r="G301" s="55"/>
      <c r="H301" s="55"/>
      <c r="I301" s="55"/>
      <c r="J301" s="55"/>
    </row>
    <row r="302" spans="2:20" s="32" customFormat="1" ht="12.6">
      <c r="B302" s="57"/>
      <c r="C302" s="55"/>
      <c r="D302" s="55"/>
      <c r="E302" s="55"/>
      <c r="F302" s="55"/>
      <c r="G302" s="55"/>
      <c r="H302" s="55"/>
      <c r="I302" s="55"/>
      <c r="J302" s="55"/>
    </row>
    <row r="303" spans="2:20" s="32" customFormat="1" ht="12.6">
      <c r="B303" s="57"/>
      <c r="C303" s="55"/>
      <c r="D303" s="55"/>
      <c r="E303" s="55"/>
      <c r="F303" s="55"/>
      <c r="G303" s="55"/>
      <c r="H303" s="55"/>
      <c r="I303" s="55"/>
      <c r="J303" s="55"/>
    </row>
    <row r="304" spans="2:20" s="32" customFormat="1" ht="12.6">
      <c r="B304" s="57"/>
      <c r="C304" s="55"/>
      <c r="D304" s="55"/>
      <c r="E304" s="55"/>
      <c r="F304" s="55"/>
      <c r="G304" s="55"/>
      <c r="H304" s="55"/>
      <c r="I304" s="55"/>
      <c r="J304" s="55"/>
    </row>
    <row r="305" spans="2:10" s="32" customFormat="1" ht="15.75" customHeight="1">
      <c r="B305" s="57"/>
      <c r="C305" s="55"/>
      <c r="D305" s="55"/>
      <c r="E305" s="55"/>
      <c r="F305" s="55"/>
      <c r="G305" s="55"/>
      <c r="H305" s="55"/>
      <c r="I305" s="55"/>
      <c r="J305" s="55"/>
    </row>
    <row r="306" spans="2:10" s="32" customFormat="1" ht="12.6">
      <c r="B306" s="57"/>
      <c r="C306" s="55"/>
      <c r="D306" s="55"/>
      <c r="E306" s="55"/>
      <c r="F306" s="55"/>
      <c r="G306" s="55"/>
      <c r="H306" s="55"/>
      <c r="I306" s="55"/>
      <c r="J306" s="55"/>
    </row>
    <row r="307" spans="2:10" s="32" customFormat="1" ht="12.6">
      <c r="B307" s="57"/>
      <c r="C307" s="55"/>
      <c r="D307" s="55"/>
      <c r="E307" s="55"/>
      <c r="F307" s="55"/>
      <c r="G307" s="55"/>
      <c r="H307" s="55"/>
      <c r="I307" s="55"/>
      <c r="J307" s="55"/>
    </row>
    <row r="308" spans="2:10" s="32" customFormat="1" ht="12.6">
      <c r="B308" s="57"/>
      <c r="C308" s="55"/>
      <c r="D308" s="55"/>
      <c r="E308" s="55"/>
      <c r="F308" s="55"/>
      <c r="G308" s="55"/>
      <c r="H308" s="55"/>
      <c r="I308" s="55"/>
      <c r="J308" s="55"/>
    </row>
    <row r="309" spans="2:10" s="32" customFormat="1" ht="12.6">
      <c r="B309" s="57"/>
      <c r="C309" s="55"/>
      <c r="D309" s="55"/>
      <c r="E309" s="55"/>
      <c r="F309" s="55"/>
      <c r="G309" s="55"/>
      <c r="H309" s="55"/>
      <c r="I309" s="55"/>
      <c r="J309" s="55"/>
    </row>
    <row r="310" spans="2:10" s="32" customFormat="1" ht="12.6">
      <c r="B310" s="57"/>
      <c r="C310" s="55"/>
      <c r="D310" s="55"/>
      <c r="E310" s="55"/>
      <c r="F310" s="55"/>
      <c r="G310" s="55"/>
      <c r="H310" s="55"/>
      <c r="I310" s="55"/>
      <c r="J310" s="55"/>
    </row>
    <row r="311" spans="2:10" s="32" customFormat="1" ht="12.6">
      <c r="B311" s="57"/>
      <c r="C311" s="55"/>
      <c r="D311" s="55"/>
      <c r="E311" s="55"/>
      <c r="F311" s="55"/>
      <c r="G311" s="55"/>
      <c r="H311" s="55"/>
      <c r="I311" s="55"/>
      <c r="J311" s="55"/>
    </row>
    <row r="312" spans="2:10">
      <c r="C312" s="55"/>
      <c r="D312" s="55"/>
      <c r="E312" s="55"/>
      <c r="F312" s="55"/>
      <c r="G312" s="55"/>
      <c r="H312" s="55"/>
      <c r="I312" s="55"/>
      <c r="J312" s="55"/>
    </row>
    <row r="313" spans="2:10">
      <c r="C313" s="55"/>
      <c r="D313" s="55"/>
      <c r="E313" s="55"/>
      <c r="F313" s="55"/>
      <c r="G313" s="55"/>
      <c r="H313" s="55"/>
      <c r="I313" s="55"/>
      <c r="J313" s="55"/>
    </row>
    <row r="314" spans="2:10">
      <c r="C314" s="55"/>
      <c r="D314" s="55"/>
      <c r="E314" s="55"/>
      <c r="F314" s="55"/>
      <c r="G314" s="55"/>
      <c r="H314" s="55"/>
      <c r="I314" s="55"/>
      <c r="J314" s="55"/>
    </row>
    <row r="315" spans="2:10">
      <c r="C315" s="55"/>
      <c r="D315" s="55"/>
      <c r="E315" s="55"/>
      <c r="F315" s="55"/>
      <c r="G315" s="55"/>
      <c r="H315" s="55"/>
      <c r="I315" s="55"/>
      <c r="J315" s="55"/>
    </row>
    <row r="316" spans="2:10">
      <c r="C316" s="55"/>
      <c r="D316" s="55"/>
      <c r="E316" s="55"/>
      <c r="F316" s="55"/>
      <c r="G316" s="55"/>
      <c r="H316" s="55"/>
      <c r="I316" s="55"/>
      <c r="J316" s="55"/>
    </row>
    <row r="317" spans="2:10">
      <c r="C317" s="55"/>
      <c r="D317" s="55"/>
      <c r="E317" s="55"/>
      <c r="F317" s="55"/>
      <c r="G317" s="55"/>
      <c r="H317" s="55"/>
      <c r="I317" s="55"/>
      <c r="J317" s="55"/>
    </row>
    <row r="318" spans="2:10">
      <c r="C318" s="55"/>
      <c r="D318" s="55"/>
      <c r="E318" s="55"/>
      <c r="F318" s="55"/>
      <c r="G318" s="55"/>
      <c r="H318" s="55"/>
      <c r="I318" s="55"/>
      <c r="J318" s="55"/>
    </row>
    <row r="319" spans="2:10">
      <c r="C319" s="55"/>
      <c r="D319" s="55"/>
      <c r="E319" s="55"/>
      <c r="F319" s="55"/>
      <c r="G319" s="55"/>
      <c r="H319" s="55"/>
      <c r="I319" s="55"/>
      <c r="J319" s="55"/>
    </row>
    <row r="320" spans="2:10">
      <c r="C320" s="55"/>
      <c r="D320" s="55"/>
      <c r="E320" s="55"/>
      <c r="F320" s="55"/>
      <c r="G320" s="55"/>
      <c r="H320" s="55"/>
      <c r="I320" s="55"/>
      <c r="J320" s="55"/>
    </row>
    <row r="321" spans="3:10">
      <c r="C321" s="55"/>
      <c r="D321" s="55"/>
      <c r="E321" s="55"/>
      <c r="F321" s="55"/>
      <c r="G321" s="55"/>
      <c r="H321" s="55"/>
      <c r="I321" s="55"/>
      <c r="J321" s="55"/>
    </row>
    <row r="322" spans="3:10">
      <c r="C322" s="55"/>
      <c r="D322" s="55"/>
      <c r="E322" s="55"/>
      <c r="F322" s="55"/>
      <c r="G322" s="55"/>
      <c r="H322" s="55"/>
      <c r="I322" s="55"/>
      <c r="J322" s="55"/>
    </row>
    <row r="323" spans="3:10">
      <c r="C323" s="55"/>
      <c r="D323" s="55"/>
      <c r="E323" s="55"/>
      <c r="F323" s="55"/>
      <c r="G323" s="55"/>
      <c r="H323" s="55"/>
      <c r="I323" s="55"/>
      <c r="J323" s="55"/>
    </row>
    <row r="324" spans="3:10">
      <c r="C324" s="55"/>
      <c r="D324" s="55"/>
      <c r="E324" s="55"/>
      <c r="F324" s="55"/>
      <c r="G324" s="55"/>
      <c r="H324" s="55"/>
      <c r="I324" s="55"/>
      <c r="J324" s="55"/>
    </row>
    <row r="325" spans="3:10">
      <c r="C325" s="55"/>
      <c r="D325" s="55"/>
      <c r="E325" s="55"/>
      <c r="F325" s="55"/>
      <c r="G325" s="55"/>
      <c r="H325" s="55"/>
      <c r="I325" s="55"/>
      <c r="J325" s="55"/>
    </row>
    <row r="326" spans="3:10">
      <c r="C326" s="55"/>
      <c r="D326" s="55"/>
      <c r="E326" s="55"/>
      <c r="F326" s="55"/>
      <c r="G326" s="55"/>
      <c r="H326" s="55"/>
      <c r="I326" s="55"/>
      <c r="J326" s="55"/>
    </row>
    <row r="327" spans="3:10">
      <c r="C327" s="55"/>
      <c r="D327" s="55"/>
      <c r="E327" s="55"/>
      <c r="F327" s="55"/>
      <c r="G327" s="55"/>
      <c r="H327" s="55"/>
      <c r="I327" s="55"/>
      <c r="J327" s="55"/>
    </row>
    <row r="328" spans="3:10">
      <c r="C328" s="55"/>
      <c r="D328" s="55"/>
      <c r="E328" s="55"/>
      <c r="F328" s="55"/>
      <c r="G328" s="55"/>
      <c r="H328" s="55"/>
      <c r="I328" s="55"/>
      <c r="J328" s="55"/>
    </row>
    <row r="329" spans="3:10">
      <c r="C329" s="55"/>
      <c r="D329" s="55"/>
      <c r="E329" s="55"/>
      <c r="F329" s="55"/>
      <c r="G329" s="55"/>
      <c r="H329" s="55"/>
      <c r="I329" s="55"/>
      <c r="J329" s="55"/>
    </row>
    <row r="330" spans="3:10">
      <c r="C330" s="55"/>
      <c r="D330" s="55"/>
      <c r="E330" s="55"/>
      <c r="F330" s="55"/>
      <c r="G330" s="55"/>
      <c r="H330" s="55"/>
      <c r="I330" s="55"/>
      <c r="J330" s="55"/>
    </row>
    <row r="331" spans="3:10">
      <c r="C331" s="55"/>
      <c r="D331" s="55"/>
      <c r="E331" s="55"/>
      <c r="F331" s="55"/>
      <c r="G331" s="55"/>
      <c r="H331" s="55"/>
      <c r="I331" s="55"/>
      <c r="J331" s="55"/>
    </row>
    <row r="332" spans="3:10">
      <c r="C332" s="55"/>
      <c r="D332" s="55"/>
      <c r="E332" s="55"/>
      <c r="F332" s="55"/>
      <c r="G332" s="55"/>
      <c r="H332" s="55"/>
      <c r="I332" s="55"/>
      <c r="J332" s="55"/>
    </row>
    <row r="333" spans="3:10">
      <c r="C333" s="55"/>
      <c r="D333" s="55"/>
      <c r="E333" s="55"/>
      <c r="F333" s="55"/>
      <c r="G333" s="55"/>
      <c r="H333" s="55"/>
      <c r="I333" s="55"/>
      <c r="J333" s="55"/>
    </row>
    <row r="334" spans="3:10">
      <c r="C334" s="55"/>
      <c r="D334" s="55"/>
      <c r="E334" s="55"/>
      <c r="F334" s="55"/>
      <c r="G334" s="55"/>
      <c r="H334" s="55"/>
      <c r="I334" s="55"/>
      <c r="J334" s="55"/>
    </row>
    <row r="335" spans="3:10">
      <c r="C335" s="55"/>
      <c r="D335" s="55"/>
      <c r="E335" s="55"/>
      <c r="F335" s="55"/>
      <c r="G335" s="55"/>
      <c r="H335" s="55"/>
      <c r="I335" s="55"/>
      <c r="J335" s="55"/>
    </row>
    <row r="336" spans="3:10">
      <c r="C336" s="55"/>
      <c r="D336" s="55"/>
      <c r="E336" s="55"/>
      <c r="F336" s="55"/>
      <c r="G336" s="55"/>
      <c r="H336" s="55"/>
      <c r="I336" s="55"/>
      <c r="J336" s="55"/>
    </row>
    <row r="337" spans="3:10">
      <c r="C337" s="55"/>
      <c r="D337" s="55"/>
      <c r="E337" s="55"/>
      <c r="F337" s="55"/>
      <c r="G337" s="55"/>
      <c r="H337" s="55"/>
      <c r="I337" s="55"/>
      <c r="J337" s="55"/>
    </row>
    <row r="338" spans="3:10">
      <c r="C338" s="55"/>
      <c r="D338" s="55"/>
      <c r="E338" s="55"/>
      <c r="F338" s="55"/>
      <c r="G338" s="55"/>
      <c r="H338" s="55"/>
      <c r="I338" s="55"/>
      <c r="J338" s="55"/>
    </row>
    <row r="339" spans="3:10">
      <c r="C339" s="55"/>
      <c r="D339" s="55"/>
      <c r="E339" s="55"/>
      <c r="F339" s="55"/>
      <c r="G339" s="55"/>
      <c r="H339" s="55"/>
      <c r="I339" s="55"/>
      <c r="J339" s="55"/>
    </row>
    <row r="340" spans="3:10">
      <c r="C340" s="55"/>
      <c r="D340" s="55"/>
      <c r="E340" s="55"/>
      <c r="F340" s="55"/>
      <c r="G340" s="55"/>
      <c r="H340" s="55"/>
      <c r="I340" s="55"/>
      <c r="J340" s="55"/>
    </row>
    <row r="341" spans="3:10">
      <c r="C341" s="55"/>
      <c r="D341" s="55"/>
      <c r="E341" s="55"/>
      <c r="F341" s="55"/>
      <c r="G341" s="55"/>
      <c r="H341" s="55"/>
      <c r="I341" s="55"/>
      <c r="J341" s="55"/>
    </row>
    <row r="342" spans="3:10">
      <c r="C342" s="55"/>
      <c r="D342" s="55"/>
      <c r="E342" s="55"/>
      <c r="F342" s="55"/>
      <c r="G342" s="55"/>
      <c r="H342" s="55"/>
      <c r="I342" s="55"/>
      <c r="J342" s="55"/>
    </row>
    <row r="343" spans="3:10">
      <c r="C343" s="55"/>
      <c r="D343" s="55"/>
      <c r="E343" s="55"/>
      <c r="F343" s="55"/>
      <c r="G343" s="55"/>
      <c r="H343" s="55"/>
      <c r="I343" s="55"/>
      <c r="J343" s="55"/>
    </row>
    <row r="344" spans="3:10">
      <c r="C344" s="55"/>
      <c r="D344" s="55"/>
      <c r="E344" s="55"/>
      <c r="F344" s="55"/>
      <c r="G344" s="55"/>
      <c r="H344" s="55"/>
      <c r="I344" s="55"/>
      <c r="J344" s="55"/>
    </row>
    <row r="345" spans="3:10">
      <c r="C345" s="55"/>
      <c r="D345" s="55"/>
      <c r="E345" s="55"/>
      <c r="F345" s="55"/>
      <c r="G345" s="55"/>
      <c r="H345" s="55"/>
      <c r="I345" s="55"/>
      <c r="J345" s="55"/>
    </row>
    <row r="346" spans="3:10">
      <c r="C346" s="55"/>
      <c r="D346" s="55"/>
      <c r="E346" s="55"/>
      <c r="F346" s="55"/>
      <c r="G346" s="55"/>
      <c r="H346" s="55"/>
      <c r="I346" s="55"/>
      <c r="J346" s="55"/>
    </row>
    <row r="347" spans="3:10">
      <c r="C347" s="55"/>
      <c r="D347" s="55"/>
      <c r="E347" s="55"/>
      <c r="F347" s="55"/>
      <c r="G347" s="55"/>
      <c r="H347" s="55"/>
      <c r="I347" s="55"/>
      <c r="J347" s="55"/>
    </row>
    <row r="348" spans="3:10">
      <c r="C348" s="55"/>
      <c r="D348" s="55"/>
      <c r="E348" s="55"/>
      <c r="F348" s="55"/>
      <c r="G348" s="55"/>
      <c r="H348" s="55"/>
      <c r="I348" s="55"/>
      <c r="J348" s="55"/>
    </row>
    <row r="349" spans="3:10">
      <c r="C349" s="55"/>
      <c r="D349" s="55"/>
      <c r="E349" s="55"/>
      <c r="F349" s="55"/>
      <c r="G349" s="55"/>
      <c r="H349" s="55"/>
      <c r="I349" s="55"/>
      <c r="J349" s="55"/>
    </row>
    <row r="350" spans="3:10">
      <c r="C350" s="55"/>
      <c r="D350" s="55"/>
      <c r="E350" s="55"/>
      <c r="F350" s="55"/>
      <c r="G350" s="55"/>
      <c r="H350" s="55"/>
      <c r="I350" s="55"/>
      <c r="J350" s="55"/>
    </row>
    <row r="351" spans="3:10">
      <c r="C351" s="55"/>
      <c r="D351" s="55"/>
      <c r="E351" s="55"/>
      <c r="F351" s="55"/>
      <c r="G351" s="55"/>
      <c r="H351" s="55"/>
      <c r="I351" s="55"/>
      <c r="J351" s="55"/>
    </row>
    <row r="352" spans="3:10">
      <c r="C352" s="55"/>
      <c r="D352" s="55"/>
      <c r="E352" s="55"/>
      <c r="F352" s="55"/>
      <c r="G352" s="55"/>
      <c r="H352" s="55"/>
      <c r="I352" s="55"/>
      <c r="J352" s="55"/>
    </row>
    <row r="353" spans="3:10">
      <c r="C353" s="55"/>
      <c r="D353" s="55"/>
      <c r="E353" s="55"/>
      <c r="F353" s="55"/>
      <c r="G353" s="55"/>
      <c r="H353" s="55"/>
      <c r="I353" s="55"/>
      <c r="J353" s="55"/>
    </row>
    <row r="354" spans="3:10">
      <c r="C354" s="55"/>
      <c r="D354" s="55"/>
      <c r="E354" s="55"/>
      <c r="F354" s="55"/>
      <c r="G354" s="55"/>
      <c r="H354" s="55"/>
      <c r="I354" s="55"/>
      <c r="J354" s="55"/>
    </row>
    <row r="355" spans="3:10">
      <c r="C355" s="55"/>
      <c r="D355" s="55"/>
      <c r="E355" s="55"/>
      <c r="F355" s="55"/>
      <c r="G355" s="55"/>
      <c r="H355" s="55"/>
      <c r="I355" s="55"/>
      <c r="J355" s="55"/>
    </row>
    <row r="356" spans="3:10">
      <c r="C356" s="55"/>
      <c r="D356" s="55"/>
      <c r="E356" s="55"/>
      <c r="F356" s="55"/>
      <c r="G356" s="55"/>
      <c r="H356" s="55"/>
      <c r="I356" s="55"/>
      <c r="J356" s="55"/>
    </row>
    <row r="357" spans="3:10">
      <c r="C357" s="55"/>
      <c r="D357" s="55"/>
      <c r="E357" s="55"/>
      <c r="F357" s="55"/>
      <c r="G357" s="55"/>
      <c r="H357" s="55"/>
      <c r="I357" s="55"/>
      <c r="J357" s="55"/>
    </row>
    <row r="358" spans="3:10">
      <c r="C358" s="55"/>
      <c r="D358" s="55"/>
      <c r="E358" s="55"/>
      <c r="F358" s="55"/>
      <c r="G358" s="55"/>
      <c r="H358" s="55"/>
      <c r="I358" s="55"/>
      <c r="J358" s="55"/>
    </row>
    <row r="359" spans="3:10">
      <c r="C359" s="55"/>
      <c r="D359" s="55"/>
      <c r="E359" s="55"/>
      <c r="F359" s="55"/>
      <c r="G359" s="55"/>
      <c r="H359" s="55"/>
      <c r="I359" s="55"/>
      <c r="J359" s="55"/>
    </row>
    <row r="360" spans="3:10">
      <c r="C360" s="55"/>
      <c r="D360" s="55"/>
      <c r="E360" s="55"/>
      <c r="F360" s="55"/>
      <c r="G360" s="55"/>
      <c r="H360" s="55"/>
      <c r="I360" s="55"/>
      <c r="J360" s="55"/>
    </row>
    <row r="361" spans="3:10">
      <c r="C361" s="55"/>
      <c r="D361" s="55"/>
      <c r="E361" s="55"/>
      <c r="F361" s="55"/>
      <c r="G361" s="55"/>
      <c r="H361" s="55"/>
      <c r="I361" s="55"/>
      <c r="J361" s="55"/>
    </row>
    <row r="362" spans="3:10">
      <c r="C362" s="55"/>
      <c r="D362" s="55"/>
      <c r="E362" s="55"/>
      <c r="F362" s="55"/>
      <c r="G362" s="55"/>
      <c r="H362" s="55"/>
      <c r="I362" s="55"/>
      <c r="J362" s="55"/>
    </row>
    <row r="363" spans="3:10">
      <c r="C363" s="55"/>
      <c r="D363" s="55"/>
      <c r="E363" s="55"/>
      <c r="F363" s="55"/>
      <c r="G363" s="55"/>
      <c r="H363" s="55"/>
      <c r="I363" s="55"/>
      <c r="J363" s="55"/>
    </row>
    <row r="364" spans="3:10">
      <c r="C364" s="55"/>
      <c r="D364" s="55"/>
      <c r="E364" s="55"/>
      <c r="F364" s="55"/>
      <c r="G364" s="55"/>
      <c r="H364" s="55"/>
      <c r="I364" s="55"/>
      <c r="J364" s="55"/>
    </row>
    <row r="365" spans="3:10">
      <c r="C365" s="55"/>
      <c r="D365" s="55"/>
      <c r="E365" s="55"/>
      <c r="F365" s="55"/>
      <c r="G365" s="55"/>
      <c r="H365" s="55"/>
      <c r="I365" s="55"/>
      <c r="J365" s="55"/>
    </row>
    <row r="366" spans="3:10">
      <c r="C366" s="55"/>
      <c r="D366" s="55"/>
      <c r="E366" s="55"/>
      <c r="F366" s="55"/>
      <c r="G366" s="55"/>
      <c r="H366" s="55"/>
      <c r="I366" s="55"/>
      <c r="J366" s="55"/>
    </row>
    <row r="367" spans="3:10">
      <c r="C367" s="55"/>
      <c r="D367" s="55"/>
      <c r="E367" s="55"/>
      <c r="F367" s="55"/>
      <c r="G367" s="55"/>
      <c r="H367" s="55"/>
      <c r="I367" s="55"/>
      <c r="J367" s="55"/>
    </row>
    <row r="368" spans="3:10">
      <c r="C368" s="55"/>
      <c r="D368" s="55"/>
      <c r="E368" s="55"/>
      <c r="F368" s="55"/>
      <c r="G368" s="55"/>
      <c r="H368" s="55"/>
      <c r="I368" s="55"/>
      <c r="J368" s="55"/>
    </row>
    <row r="369" spans="3:10">
      <c r="C369" s="55"/>
      <c r="D369" s="55"/>
      <c r="E369" s="55"/>
      <c r="F369" s="55"/>
      <c r="G369" s="55"/>
      <c r="H369" s="55"/>
      <c r="I369" s="55"/>
      <c r="J369" s="55"/>
    </row>
    <row r="370" spans="3:10">
      <c r="C370" s="55"/>
      <c r="D370" s="55"/>
      <c r="E370" s="55"/>
      <c r="F370" s="55"/>
      <c r="G370" s="55"/>
      <c r="H370" s="55"/>
      <c r="I370" s="55"/>
      <c r="J370" s="55"/>
    </row>
    <row r="371" spans="3:10">
      <c r="C371" s="55"/>
      <c r="D371" s="55"/>
      <c r="E371" s="55"/>
      <c r="F371" s="55"/>
      <c r="G371" s="55"/>
      <c r="H371" s="55"/>
      <c r="I371" s="55"/>
      <c r="J371" s="55"/>
    </row>
    <row r="372" spans="3:10">
      <c r="C372" s="55"/>
      <c r="D372" s="55"/>
      <c r="E372" s="55"/>
      <c r="F372" s="55"/>
      <c r="G372" s="55"/>
      <c r="H372" s="55"/>
      <c r="I372" s="55"/>
      <c r="J372" s="55"/>
    </row>
    <row r="373" spans="3:10">
      <c r="C373" s="55"/>
      <c r="D373" s="55"/>
      <c r="E373" s="55"/>
      <c r="F373" s="55"/>
      <c r="G373" s="55"/>
      <c r="H373" s="55"/>
      <c r="I373" s="55"/>
      <c r="J373" s="55"/>
    </row>
  </sheetData>
  <mergeCells count="60">
    <mergeCell ref="I163:J163"/>
    <mergeCell ref="I244:J244"/>
    <mergeCell ref="I240:J240"/>
    <mergeCell ref="I237:J237"/>
    <mergeCell ref="I234:J234"/>
    <mergeCell ref="I189:J189"/>
    <mergeCell ref="I184:J184"/>
    <mergeCell ref="I178:J178"/>
    <mergeCell ref="I172:J172"/>
    <mergeCell ref="I169:J169"/>
    <mergeCell ref="I231:J231"/>
    <mergeCell ref="I223:J223"/>
    <mergeCell ref="I214:J214"/>
    <mergeCell ref="I201:J201"/>
    <mergeCell ref="I195:J195"/>
    <mergeCell ref="I277:J277"/>
    <mergeCell ref="I272:J272"/>
    <mergeCell ref="I265:J265"/>
    <mergeCell ref="I260:J260"/>
    <mergeCell ref="I253:J253"/>
    <mergeCell ref="I122:J122"/>
    <mergeCell ref="I113:J113"/>
    <mergeCell ref="I106:J106"/>
    <mergeCell ref="I160:J160"/>
    <mergeCell ref="I157:J157"/>
    <mergeCell ref="I152:J152"/>
    <mergeCell ref="I149:J149"/>
    <mergeCell ref="I140:J140"/>
    <mergeCell ref="I128:J128"/>
    <mergeCell ref="D265:D280"/>
    <mergeCell ref="D244:D264"/>
    <mergeCell ref="D189:D243"/>
    <mergeCell ref="D163:D188"/>
    <mergeCell ref="D106:D162"/>
    <mergeCell ref="I10:J10"/>
    <mergeCell ref="I98:J98"/>
    <mergeCell ref="I16:J16"/>
    <mergeCell ref="I91:J91"/>
    <mergeCell ref="I81:J81"/>
    <mergeCell ref="I73:J73"/>
    <mergeCell ref="I68:J68"/>
    <mergeCell ref="I11:J11"/>
    <mergeCell ref="I62:J62"/>
    <mergeCell ref="I55:J55"/>
    <mergeCell ref="I47:J47"/>
    <mergeCell ref="I37:J37"/>
    <mergeCell ref="I29:J29"/>
    <mergeCell ref="I22:J22"/>
    <mergeCell ref="C8:D8"/>
    <mergeCell ref="C7:D7"/>
    <mergeCell ref="B10:D10"/>
    <mergeCell ref="D73:D105"/>
    <mergeCell ref="D68:D72"/>
    <mergeCell ref="D62:D67"/>
    <mergeCell ref="D55:D61"/>
    <mergeCell ref="D47:D54"/>
    <mergeCell ref="D37:D46"/>
    <mergeCell ref="D29:D36"/>
    <mergeCell ref="D22:D28"/>
    <mergeCell ref="D11:D21"/>
  </mergeCells>
  <phoneticPr fontId="1"/>
  <conditionalFormatting sqref="F16:I16 J17:J21">
    <cfRule type="expression" dxfId="29" priority="11">
      <formula>#REF!=FALSE</formula>
    </cfRule>
  </conditionalFormatting>
  <conditionalFormatting sqref="H22">
    <cfRule type="expression" dxfId="28" priority="2">
      <formula>#REF!=FALSE</formula>
    </cfRule>
  </conditionalFormatting>
  <conditionalFormatting sqref="I130:J138">
    <cfRule type="expression" dxfId="27" priority="1">
      <formula>$O$129=FALSE</formula>
    </cfRule>
  </conditionalFormatting>
  <conditionalFormatting sqref="K16:N21 S16:S21">
    <cfRule type="expression" dxfId="26" priority="10">
      <formula>$G$16=FALSE</formula>
    </cfRule>
  </conditionalFormatting>
  <conditionalFormatting sqref="O17:R21">
    <cfRule type="expression" dxfId="25" priority="3">
      <formula>$G$16=FALSE</formula>
    </cfRule>
  </conditionalFormatting>
  <dataValidations count="1">
    <dataValidation type="list" allowBlank="1" showInputMessage="1" showErrorMessage="1" sqref="F16 F11 F178 F22 F29 F37 F47 F55 F62 F68 F73 F81 F91 F98 F106 F122 F128 F140 F149 F152 F157 F160 F163 F169 F172 F189 F195 F214 F240:F241 F234 F237 F223 F231 F244 F253 F260 F265 F272 F277 F113 F201">
      <formula1>"複数回答,単回答"</formula1>
    </dataValidation>
  </dataValidations>
  <pageMargins left="0.7" right="0.7" top="0.75" bottom="0.75" header="0.3" footer="0.3"/>
  <pageSetup paperSize="8" scale="51" fitToHeight="0" orientation="portrait" r:id="rId1"/>
  <rowBreaks count="5" manualBreakCount="5">
    <brk id="61" min="1" max="15" man="1"/>
    <brk id="112" min="1" max="15" man="1"/>
    <brk id="162" min="1" max="15" man="1"/>
    <brk id="213" min="1" max="15" man="1"/>
    <brk id="264" min="1" max="15" man="1"/>
  </rowBreaks>
  <ignoredErrors>
    <ignoredError sqref="Q128" formula="1"/>
  </ignoredErrors>
  <drawing r:id="rId2"/>
  <legacyDrawing r:id="rId3"/>
  <controls>
    <mc:AlternateContent xmlns:mc="http://schemas.openxmlformats.org/markup-compatibility/2006">
      <mc:Choice Requires="x14">
        <control shapeId="177101" r:id="rId4" name="OptionButton10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101" r:id="rId4" name="OptionButton104"/>
      </mc:Fallback>
    </mc:AlternateContent>
    <mc:AlternateContent xmlns:mc="http://schemas.openxmlformats.org/markup-compatibility/2006">
      <mc:Choice Requires="x14">
        <control shapeId="177100" r:id="rId6" name="OptionButton103">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100" r:id="rId6" name="OptionButton103"/>
      </mc:Fallback>
    </mc:AlternateContent>
    <mc:AlternateContent xmlns:mc="http://schemas.openxmlformats.org/markup-compatibility/2006">
      <mc:Choice Requires="x14">
        <control shapeId="177099" r:id="rId7" name="OptionButton102">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99" r:id="rId7" name="OptionButton102"/>
      </mc:Fallback>
    </mc:AlternateContent>
    <mc:AlternateContent xmlns:mc="http://schemas.openxmlformats.org/markup-compatibility/2006">
      <mc:Choice Requires="x14">
        <control shapeId="177098" r:id="rId8" name="OptionButton101">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98" r:id="rId8" name="OptionButton101"/>
      </mc:Fallback>
    </mc:AlternateContent>
    <mc:AlternateContent xmlns:mc="http://schemas.openxmlformats.org/markup-compatibility/2006">
      <mc:Choice Requires="x14">
        <control shapeId="177085" r:id="rId9" name="OptionButton100">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5" r:id="rId9" name="OptionButton100"/>
      </mc:Fallback>
    </mc:AlternateContent>
    <mc:AlternateContent xmlns:mc="http://schemas.openxmlformats.org/markup-compatibility/2006">
      <mc:Choice Requires="x14">
        <control shapeId="177084" r:id="rId10" name="OptionButton99">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4" r:id="rId10" name="OptionButton99"/>
      </mc:Fallback>
    </mc:AlternateContent>
    <mc:AlternateContent xmlns:mc="http://schemas.openxmlformats.org/markup-compatibility/2006">
      <mc:Choice Requires="x14">
        <control shapeId="177083" r:id="rId11" name="OptionButton9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3" r:id="rId11" name="OptionButton98"/>
      </mc:Fallback>
    </mc:AlternateContent>
    <mc:AlternateContent xmlns:mc="http://schemas.openxmlformats.org/markup-compatibility/2006">
      <mc:Choice Requires="x14">
        <control shapeId="177024" r:id="rId12" name="OptionButton44">
          <controlPr defaultSize="0" autoLine="0" linkedCell="#REF!" r:id="rId13">
            <anchor moveWithCells="1" sizeWithCells="1">
              <from>
                <xdr:col>8</xdr:col>
                <xdr:colOff>144780</xdr:colOff>
                <xdr:row>280</xdr:row>
                <xdr:rowOff>0</xdr:rowOff>
              </from>
              <to>
                <xdr:col>8</xdr:col>
                <xdr:colOff>297180</xdr:colOff>
                <xdr:row>280</xdr:row>
                <xdr:rowOff>0</xdr:rowOff>
              </to>
            </anchor>
          </controlPr>
        </control>
      </mc:Choice>
      <mc:Fallback>
        <control shapeId="177024" r:id="rId12" name="OptionButton44"/>
      </mc:Fallback>
    </mc:AlternateContent>
    <mc:AlternateContent xmlns:mc="http://schemas.openxmlformats.org/markup-compatibility/2006">
      <mc:Choice Requires="x14">
        <control shapeId="177025" r:id="rId14" name="OptionButton45">
          <controlPr defaultSize="0" autoLine="0" linkedCell="#REF!" r:id="rId13">
            <anchor moveWithCells="1" sizeWithCells="1">
              <from>
                <xdr:col>8</xdr:col>
                <xdr:colOff>144780</xdr:colOff>
                <xdr:row>280</xdr:row>
                <xdr:rowOff>0</xdr:rowOff>
              </from>
              <to>
                <xdr:col>8</xdr:col>
                <xdr:colOff>297180</xdr:colOff>
                <xdr:row>280</xdr:row>
                <xdr:rowOff>0</xdr:rowOff>
              </to>
            </anchor>
          </controlPr>
        </control>
      </mc:Choice>
      <mc:Fallback>
        <control shapeId="177025" r:id="rId14" name="OptionButton45"/>
      </mc:Fallback>
    </mc:AlternateContent>
    <mc:AlternateContent xmlns:mc="http://schemas.openxmlformats.org/markup-compatibility/2006">
      <mc:Choice Requires="x14">
        <control shapeId="177026" r:id="rId15" name="OptionButton46">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26" r:id="rId15" name="OptionButton46"/>
      </mc:Fallback>
    </mc:AlternateContent>
    <mc:AlternateContent xmlns:mc="http://schemas.openxmlformats.org/markup-compatibility/2006">
      <mc:Choice Requires="x14">
        <control shapeId="177027" r:id="rId17" name="OptionButton47">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27" r:id="rId17" name="OptionButton47"/>
      </mc:Fallback>
    </mc:AlternateContent>
    <mc:AlternateContent xmlns:mc="http://schemas.openxmlformats.org/markup-compatibility/2006">
      <mc:Choice Requires="x14">
        <control shapeId="177028" r:id="rId18" name="OptionButton4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28" r:id="rId18" name="OptionButton48"/>
      </mc:Fallback>
    </mc:AlternateContent>
    <mc:AlternateContent xmlns:mc="http://schemas.openxmlformats.org/markup-compatibility/2006">
      <mc:Choice Requires="x14">
        <control shapeId="177029" r:id="rId19" name="OptionButton49">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29" r:id="rId19" name="OptionButton49"/>
      </mc:Fallback>
    </mc:AlternateContent>
    <mc:AlternateContent xmlns:mc="http://schemas.openxmlformats.org/markup-compatibility/2006">
      <mc:Choice Requires="x14">
        <control shapeId="177031" r:id="rId20" name="OptionButton50">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31" r:id="rId20" name="OptionButton50"/>
      </mc:Fallback>
    </mc:AlternateContent>
    <mc:AlternateContent xmlns:mc="http://schemas.openxmlformats.org/markup-compatibility/2006">
      <mc:Choice Requires="x14">
        <control shapeId="177032" r:id="rId21" name="OptionButton51">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32" r:id="rId21" name="OptionButton51"/>
      </mc:Fallback>
    </mc:AlternateContent>
    <mc:AlternateContent xmlns:mc="http://schemas.openxmlformats.org/markup-compatibility/2006">
      <mc:Choice Requires="x14">
        <control shapeId="177033" r:id="rId22" name="OptionButton52">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33" r:id="rId22" name="OptionButton52"/>
      </mc:Fallback>
    </mc:AlternateContent>
    <mc:AlternateContent xmlns:mc="http://schemas.openxmlformats.org/markup-compatibility/2006">
      <mc:Choice Requires="x14">
        <control shapeId="177034" r:id="rId23" name="OptionButton53">
          <controlPr defaultSize="0" autoLine="0" linkedCell="#REF!" r:id="rId16">
            <anchor moveWithCells="1" sizeWithCells="1">
              <from>
                <xdr:col>8</xdr:col>
                <xdr:colOff>144780</xdr:colOff>
                <xdr:row>280</xdr:row>
                <xdr:rowOff>0</xdr:rowOff>
              </from>
              <to>
                <xdr:col>8</xdr:col>
                <xdr:colOff>297180</xdr:colOff>
                <xdr:row>280</xdr:row>
                <xdr:rowOff>0</xdr:rowOff>
              </to>
            </anchor>
          </controlPr>
        </control>
      </mc:Choice>
      <mc:Fallback>
        <control shapeId="177034" r:id="rId23" name="OptionButton53"/>
      </mc:Fallback>
    </mc:AlternateContent>
    <mc:AlternateContent xmlns:mc="http://schemas.openxmlformats.org/markup-compatibility/2006">
      <mc:Choice Requires="x14">
        <control shapeId="177035" r:id="rId24" name="OptionButton5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35" r:id="rId24" name="OptionButton54"/>
      </mc:Fallback>
    </mc:AlternateContent>
    <mc:AlternateContent xmlns:mc="http://schemas.openxmlformats.org/markup-compatibility/2006">
      <mc:Choice Requires="x14">
        <control shapeId="177036" r:id="rId25" name="OptionButton55">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36" r:id="rId25" name="OptionButton55"/>
      </mc:Fallback>
    </mc:AlternateContent>
    <mc:AlternateContent xmlns:mc="http://schemas.openxmlformats.org/markup-compatibility/2006">
      <mc:Choice Requires="x14">
        <control shapeId="177037" r:id="rId26" name="OptionButton56">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37" r:id="rId26" name="OptionButton56"/>
      </mc:Fallback>
    </mc:AlternateContent>
    <mc:AlternateContent xmlns:mc="http://schemas.openxmlformats.org/markup-compatibility/2006">
      <mc:Choice Requires="x14">
        <control shapeId="177038" r:id="rId27" name="OptionButton57">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38" r:id="rId27" name="OptionButton57"/>
      </mc:Fallback>
    </mc:AlternateContent>
    <mc:AlternateContent xmlns:mc="http://schemas.openxmlformats.org/markup-compatibility/2006">
      <mc:Choice Requires="x14">
        <control shapeId="177041" r:id="rId28" name="OptionButton5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1" r:id="rId28" name="OptionButton58"/>
      </mc:Fallback>
    </mc:AlternateContent>
    <mc:AlternateContent xmlns:mc="http://schemas.openxmlformats.org/markup-compatibility/2006">
      <mc:Choice Requires="x14">
        <control shapeId="177042" r:id="rId29" name="OptionButton59">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2" r:id="rId29" name="OptionButton59"/>
      </mc:Fallback>
    </mc:AlternateContent>
    <mc:AlternateContent xmlns:mc="http://schemas.openxmlformats.org/markup-compatibility/2006">
      <mc:Choice Requires="x14">
        <control shapeId="177043" r:id="rId30" name="OptionButton60">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3" r:id="rId30" name="OptionButton60"/>
      </mc:Fallback>
    </mc:AlternateContent>
    <mc:AlternateContent xmlns:mc="http://schemas.openxmlformats.org/markup-compatibility/2006">
      <mc:Choice Requires="x14">
        <control shapeId="177044" r:id="rId31" name="OptionButton61">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4" r:id="rId31" name="OptionButton61"/>
      </mc:Fallback>
    </mc:AlternateContent>
    <mc:AlternateContent xmlns:mc="http://schemas.openxmlformats.org/markup-compatibility/2006">
      <mc:Choice Requires="x14">
        <control shapeId="177045" r:id="rId32" name="OptionButton62">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5" r:id="rId32" name="OptionButton62"/>
      </mc:Fallback>
    </mc:AlternateContent>
    <mc:AlternateContent xmlns:mc="http://schemas.openxmlformats.org/markup-compatibility/2006">
      <mc:Choice Requires="x14">
        <control shapeId="177046" r:id="rId33" name="OptionButton63">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6" r:id="rId33" name="OptionButton63"/>
      </mc:Fallback>
    </mc:AlternateContent>
    <mc:AlternateContent xmlns:mc="http://schemas.openxmlformats.org/markup-compatibility/2006">
      <mc:Choice Requires="x14">
        <control shapeId="177047" r:id="rId34" name="OptionButton6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7" r:id="rId34" name="OptionButton64"/>
      </mc:Fallback>
    </mc:AlternateContent>
    <mc:AlternateContent xmlns:mc="http://schemas.openxmlformats.org/markup-compatibility/2006">
      <mc:Choice Requires="x14">
        <control shapeId="177048" r:id="rId35" name="OptionButton65">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8" r:id="rId35" name="OptionButton65"/>
      </mc:Fallback>
    </mc:AlternateContent>
    <mc:AlternateContent xmlns:mc="http://schemas.openxmlformats.org/markup-compatibility/2006">
      <mc:Choice Requires="x14">
        <control shapeId="177049" r:id="rId36" name="OptionButton66">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49" r:id="rId36" name="OptionButton66"/>
      </mc:Fallback>
    </mc:AlternateContent>
    <mc:AlternateContent xmlns:mc="http://schemas.openxmlformats.org/markup-compatibility/2006">
      <mc:Choice Requires="x14">
        <control shapeId="177050" r:id="rId37" name="OptionButton67">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0" r:id="rId37" name="OptionButton67"/>
      </mc:Fallback>
    </mc:AlternateContent>
    <mc:AlternateContent xmlns:mc="http://schemas.openxmlformats.org/markup-compatibility/2006">
      <mc:Choice Requires="x14">
        <control shapeId="177051" r:id="rId38" name="OptionButton6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1" r:id="rId38" name="OptionButton68"/>
      </mc:Fallback>
    </mc:AlternateContent>
    <mc:AlternateContent xmlns:mc="http://schemas.openxmlformats.org/markup-compatibility/2006">
      <mc:Choice Requires="x14">
        <control shapeId="177052" r:id="rId39" name="OptionButton69">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2" r:id="rId39" name="OptionButton69"/>
      </mc:Fallback>
    </mc:AlternateContent>
    <mc:AlternateContent xmlns:mc="http://schemas.openxmlformats.org/markup-compatibility/2006">
      <mc:Choice Requires="x14">
        <control shapeId="177053" r:id="rId40" name="OptionButton70">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3" r:id="rId40" name="OptionButton70"/>
      </mc:Fallback>
    </mc:AlternateContent>
    <mc:AlternateContent xmlns:mc="http://schemas.openxmlformats.org/markup-compatibility/2006">
      <mc:Choice Requires="x14">
        <control shapeId="177055" r:id="rId41" name="OptionButton71">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5" r:id="rId41" name="OptionButton71"/>
      </mc:Fallback>
    </mc:AlternateContent>
    <mc:AlternateContent xmlns:mc="http://schemas.openxmlformats.org/markup-compatibility/2006">
      <mc:Choice Requires="x14">
        <control shapeId="177056" r:id="rId42" name="OptionButton72">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6" r:id="rId42" name="OptionButton72"/>
      </mc:Fallback>
    </mc:AlternateContent>
    <mc:AlternateContent xmlns:mc="http://schemas.openxmlformats.org/markup-compatibility/2006">
      <mc:Choice Requires="x14">
        <control shapeId="177057" r:id="rId43" name="OptionButton73">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7" r:id="rId43" name="OptionButton73"/>
      </mc:Fallback>
    </mc:AlternateContent>
    <mc:AlternateContent xmlns:mc="http://schemas.openxmlformats.org/markup-compatibility/2006">
      <mc:Choice Requires="x14">
        <control shapeId="177058" r:id="rId44" name="OptionButton7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8" r:id="rId44" name="OptionButton74"/>
      </mc:Fallback>
    </mc:AlternateContent>
    <mc:AlternateContent xmlns:mc="http://schemas.openxmlformats.org/markup-compatibility/2006">
      <mc:Choice Requires="x14">
        <control shapeId="177059" r:id="rId45" name="OptionButton75">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59" r:id="rId45" name="OptionButton75"/>
      </mc:Fallback>
    </mc:AlternateContent>
    <mc:AlternateContent xmlns:mc="http://schemas.openxmlformats.org/markup-compatibility/2006">
      <mc:Choice Requires="x14">
        <control shapeId="177060" r:id="rId46" name="OptionButton76">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0" r:id="rId46" name="OptionButton76"/>
      </mc:Fallback>
    </mc:AlternateContent>
    <mc:AlternateContent xmlns:mc="http://schemas.openxmlformats.org/markup-compatibility/2006">
      <mc:Choice Requires="x14">
        <control shapeId="177061" r:id="rId47" name="OptionButton77">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1" r:id="rId47" name="OptionButton77"/>
      </mc:Fallback>
    </mc:AlternateContent>
    <mc:AlternateContent xmlns:mc="http://schemas.openxmlformats.org/markup-compatibility/2006">
      <mc:Choice Requires="x14">
        <control shapeId="177062" r:id="rId48" name="OptionButton7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2" r:id="rId48" name="OptionButton78"/>
      </mc:Fallback>
    </mc:AlternateContent>
    <mc:AlternateContent xmlns:mc="http://schemas.openxmlformats.org/markup-compatibility/2006">
      <mc:Choice Requires="x14">
        <control shapeId="177063" r:id="rId49" name="OptionButton79">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3" r:id="rId49" name="OptionButton79"/>
      </mc:Fallback>
    </mc:AlternateContent>
    <mc:AlternateContent xmlns:mc="http://schemas.openxmlformats.org/markup-compatibility/2006">
      <mc:Choice Requires="x14">
        <control shapeId="177064" r:id="rId50" name="OptionButton80">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4" r:id="rId50" name="OptionButton80"/>
      </mc:Fallback>
    </mc:AlternateContent>
    <mc:AlternateContent xmlns:mc="http://schemas.openxmlformats.org/markup-compatibility/2006">
      <mc:Choice Requires="x14">
        <control shapeId="177065" r:id="rId51" name="OptionButton81">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5" r:id="rId51" name="OptionButton81"/>
      </mc:Fallback>
    </mc:AlternateContent>
    <mc:AlternateContent xmlns:mc="http://schemas.openxmlformats.org/markup-compatibility/2006">
      <mc:Choice Requires="x14">
        <control shapeId="177066" r:id="rId52" name="OptionButton82">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6" r:id="rId52" name="OptionButton82"/>
      </mc:Fallback>
    </mc:AlternateContent>
    <mc:AlternateContent xmlns:mc="http://schemas.openxmlformats.org/markup-compatibility/2006">
      <mc:Choice Requires="x14">
        <control shapeId="177067" r:id="rId53" name="OptionButton83">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7" r:id="rId53" name="OptionButton83"/>
      </mc:Fallback>
    </mc:AlternateContent>
    <mc:AlternateContent xmlns:mc="http://schemas.openxmlformats.org/markup-compatibility/2006">
      <mc:Choice Requires="x14">
        <control shapeId="177068" r:id="rId54" name="OptionButton8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8" r:id="rId54" name="OptionButton84"/>
      </mc:Fallback>
    </mc:AlternateContent>
    <mc:AlternateContent xmlns:mc="http://schemas.openxmlformats.org/markup-compatibility/2006">
      <mc:Choice Requires="x14">
        <control shapeId="177069" r:id="rId55" name="OptionButton85">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69" r:id="rId55" name="OptionButton85"/>
      </mc:Fallback>
    </mc:AlternateContent>
    <mc:AlternateContent xmlns:mc="http://schemas.openxmlformats.org/markup-compatibility/2006">
      <mc:Choice Requires="x14">
        <control shapeId="177071" r:id="rId56" name="OptionButton86">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1" r:id="rId56" name="OptionButton86"/>
      </mc:Fallback>
    </mc:AlternateContent>
    <mc:AlternateContent xmlns:mc="http://schemas.openxmlformats.org/markup-compatibility/2006">
      <mc:Choice Requires="x14">
        <control shapeId="177072" r:id="rId57" name="OptionButton87">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2" r:id="rId57" name="OptionButton87"/>
      </mc:Fallback>
    </mc:AlternateContent>
    <mc:AlternateContent xmlns:mc="http://schemas.openxmlformats.org/markup-compatibility/2006">
      <mc:Choice Requires="x14">
        <control shapeId="177073" r:id="rId58" name="OptionButton88">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3" r:id="rId58" name="OptionButton88"/>
      </mc:Fallback>
    </mc:AlternateContent>
    <mc:AlternateContent xmlns:mc="http://schemas.openxmlformats.org/markup-compatibility/2006">
      <mc:Choice Requires="x14">
        <control shapeId="177074" r:id="rId59" name="OptionButton89">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4" r:id="rId59" name="OptionButton89"/>
      </mc:Fallback>
    </mc:AlternateContent>
    <mc:AlternateContent xmlns:mc="http://schemas.openxmlformats.org/markup-compatibility/2006">
      <mc:Choice Requires="x14">
        <control shapeId="177075" r:id="rId60" name="OptionButton90">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5" r:id="rId60" name="OptionButton90"/>
      </mc:Fallback>
    </mc:AlternateContent>
    <mc:AlternateContent xmlns:mc="http://schemas.openxmlformats.org/markup-compatibility/2006">
      <mc:Choice Requires="x14">
        <control shapeId="177076" r:id="rId61" name="OptionButton91">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6" r:id="rId61" name="OptionButton91"/>
      </mc:Fallback>
    </mc:AlternateContent>
    <mc:AlternateContent xmlns:mc="http://schemas.openxmlformats.org/markup-compatibility/2006">
      <mc:Choice Requires="x14">
        <control shapeId="177077" r:id="rId62" name="OptionButton92">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7" r:id="rId62" name="OptionButton92"/>
      </mc:Fallback>
    </mc:AlternateContent>
    <mc:AlternateContent xmlns:mc="http://schemas.openxmlformats.org/markup-compatibility/2006">
      <mc:Choice Requires="x14">
        <control shapeId="177078" r:id="rId63" name="OptionButton93">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8" r:id="rId63" name="OptionButton93"/>
      </mc:Fallback>
    </mc:AlternateContent>
    <mc:AlternateContent xmlns:mc="http://schemas.openxmlformats.org/markup-compatibility/2006">
      <mc:Choice Requires="x14">
        <control shapeId="177079" r:id="rId64" name="OptionButton94">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79" r:id="rId64" name="OptionButton94"/>
      </mc:Fallback>
    </mc:AlternateContent>
    <mc:AlternateContent xmlns:mc="http://schemas.openxmlformats.org/markup-compatibility/2006">
      <mc:Choice Requires="x14">
        <control shapeId="177080" r:id="rId65" name="OptionButton95">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0" r:id="rId65" name="OptionButton95"/>
      </mc:Fallback>
    </mc:AlternateContent>
    <mc:AlternateContent xmlns:mc="http://schemas.openxmlformats.org/markup-compatibility/2006">
      <mc:Choice Requires="x14">
        <control shapeId="177081" r:id="rId66" name="OptionButton96">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1" r:id="rId66" name="OptionButton96"/>
      </mc:Fallback>
    </mc:AlternateContent>
    <mc:AlternateContent xmlns:mc="http://schemas.openxmlformats.org/markup-compatibility/2006">
      <mc:Choice Requires="x14">
        <control shapeId="177082" r:id="rId67" name="OptionButton97">
          <controlPr defaultSize="0" autoLine="0" linkedCell="#REF!" r:id="rId5">
            <anchor moveWithCells="1" sizeWithCells="1">
              <from>
                <xdr:col>8</xdr:col>
                <xdr:colOff>144780</xdr:colOff>
                <xdr:row>280</xdr:row>
                <xdr:rowOff>0</xdr:rowOff>
              </from>
              <to>
                <xdr:col>8</xdr:col>
                <xdr:colOff>297180</xdr:colOff>
                <xdr:row>280</xdr:row>
                <xdr:rowOff>0</xdr:rowOff>
              </to>
            </anchor>
          </controlPr>
        </control>
      </mc:Choice>
      <mc:Fallback>
        <control shapeId="177082" r:id="rId67" name="OptionButton97"/>
      </mc:Fallback>
    </mc:AlternateContent>
    <mc:AlternateContent xmlns:mc="http://schemas.openxmlformats.org/markup-compatibility/2006">
      <mc:Choice Requires="x14">
        <control shapeId="176642" r:id="rId68" name="Check Box 514">
          <controlPr defaultSize="0" autoFill="0" autoLine="0" autoPict="0">
            <anchor moveWithCells="1" sizeWithCells="1">
              <from>
                <xdr:col>8</xdr:col>
                <xdr:colOff>144780</xdr:colOff>
                <xdr:row>11</xdr:row>
                <xdr:rowOff>45720</xdr:rowOff>
              </from>
              <to>
                <xdr:col>8</xdr:col>
                <xdr:colOff>335280</xdr:colOff>
                <xdr:row>11</xdr:row>
                <xdr:rowOff>266700</xdr:rowOff>
              </to>
            </anchor>
          </controlPr>
        </control>
      </mc:Choice>
    </mc:AlternateContent>
    <mc:AlternateContent xmlns:mc="http://schemas.openxmlformats.org/markup-compatibility/2006">
      <mc:Choice Requires="x14">
        <control shapeId="176643" r:id="rId69" name="Check Box 515">
          <controlPr defaultSize="0" autoFill="0" autoLine="0" autoPict="0">
            <anchor moveWithCells="1" sizeWithCells="1">
              <from>
                <xdr:col>8</xdr:col>
                <xdr:colOff>144780</xdr:colOff>
                <xdr:row>13</xdr:row>
                <xdr:rowOff>45720</xdr:rowOff>
              </from>
              <to>
                <xdr:col>9</xdr:col>
                <xdr:colOff>30480</xdr:colOff>
                <xdr:row>13</xdr:row>
                <xdr:rowOff>259080</xdr:rowOff>
              </to>
            </anchor>
          </controlPr>
        </control>
      </mc:Choice>
    </mc:AlternateContent>
    <mc:AlternateContent xmlns:mc="http://schemas.openxmlformats.org/markup-compatibility/2006">
      <mc:Choice Requires="x14">
        <control shapeId="176644" r:id="rId70" name="Check Box 516">
          <controlPr defaultSize="0" autoFill="0" autoLine="0" autoPict="0">
            <anchor moveWithCells="1" sizeWithCells="1">
              <from>
                <xdr:col>8</xdr:col>
                <xdr:colOff>144780</xdr:colOff>
                <xdr:row>12</xdr:row>
                <xdr:rowOff>45720</xdr:rowOff>
              </from>
              <to>
                <xdr:col>9</xdr:col>
                <xdr:colOff>30480</xdr:colOff>
                <xdr:row>12</xdr:row>
                <xdr:rowOff>266700</xdr:rowOff>
              </to>
            </anchor>
          </controlPr>
        </control>
      </mc:Choice>
    </mc:AlternateContent>
    <mc:AlternateContent xmlns:mc="http://schemas.openxmlformats.org/markup-compatibility/2006">
      <mc:Choice Requires="x14">
        <control shapeId="176645" r:id="rId71" name="Check Box 517">
          <controlPr defaultSize="0" autoFill="0" autoLine="0" autoPict="0">
            <anchor moveWithCells="1" sizeWithCells="1">
              <from>
                <xdr:col>8</xdr:col>
                <xdr:colOff>144780</xdr:colOff>
                <xdr:row>14</xdr:row>
                <xdr:rowOff>38100</xdr:rowOff>
              </from>
              <to>
                <xdr:col>9</xdr:col>
                <xdr:colOff>30480</xdr:colOff>
                <xdr:row>14</xdr:row>
                <xdr:rowOff>259080</xdr:rowOff>
              </to>
            </anchor>
          </controlPr>
        </control>
      </mc:Choice>
    </mc:AlternateContent>
    <mc:AlternateContent xmlns:mc="http://schemas.openxmlformats.org/markup-compatibility/2006">
      <mc:Choice Requires="x14">
        <control shapeId="176646" r:id="rId72" name="Check Box 518">
          <controlPr defaultSize="0" autoFill="0" autoLine="0" autoPict="0">
            <anchor moveWithCells="1" sizeWithCells="1">
              <from>
                <xdr:col>8</xdr:col>
                <xdr:colOff>144780</xdr:colOff>
                <xdr:row>16</xdr:row>
                <xdr:rowOff>45720</xdr:rowOff>
              </from>
              <to>
                <xdr:col>9</xdr:col>
                <xdr:colOff>30480</xdr:colOff>
                <xdr:row>16</xdr:row>
                <xdr:rowOff>266700</xdr:rowOff>
              </to>
            </anchor>
          </controlPr>
        </control>
      </mc:Choice>
    </mc:AlternateContent>
    <mc:AlternateContent xmlns:mc="http://schemas.openxmlformats.org/markup-compatibility/2006">
      <mc:Choice Requires="x14">
        <control shapeId="176647" r:id="rId73" name="Check Box 519">
          <controlPr defaultSize="0" autoFill="0" autoLine="0" autoPict="0">
            <anchor moveWithCells="1" sizeWithCells="1">
              <from>
                <xdr:col>8</xdr:col>
                <xdr:colOff>144780</xdr:colOff>
                <xdr:row>18</xdr:row>
                <xdr:rowOff>68580</xdr:rowOff>
              </from>
              <to>
                <xdr:col>8</xdr:col>
                <xdr:colOff>335280</xdr:colOff>
                <xdr:row>18</xdr:row>
                <xdr:rowOff>274320</xdr:rowOff>
              </to>
            </anchor>
          </controlPr>
        </control>
      </mc:Choice>
    </mc:AlternateContent>
    <mc:AlternateContent xmlns:mc="http://schemas.openxmlformats.org/markup-compatibility/2006">
      <mc:Choice Requires="x14">
        <control shapeId="176648" r:id="rId74" name="Check Box 520">
          <controlPr defaultSize="0" autoFill="0" autoLine="0" autoPict="0">
            <anchor moveWithCells="1" sizeWithCells="1">
              <from>
                <xdr:col>8</xdr:col>
                <xdr:colOff>144780</xdr:colOff>
                <xdr:row>17</xdr:row>
                <xdr:rowOff>45720</xdr:rowOff>
              </from>
              <to>
                <xdr:col>8</xdr:col>
                <xdr:colOff>335280</xdr:colOff>
                <xdr:row>17</xdr:row>
                <xdr:rowOff>266700</xdr:rowOff>
              </to>
            </anchor>
          </controlPr>
        </control>
      </mc:Choice>
    </mc:AlternateContent>
    <mc:AlternateContent xmlns:mc="http://schemas.openxmlformats.org/markup-compatibility/2006">
      <mc:Choice Requires="x14">
        <control shapeId="176649" r:id="rId75" name="Check Box 521">
          <controlPr defaultSize="0" autoFill="0" autoLine="0" autoPict="0">
            <anchor moveWithCells="1" sizeWithCells="1">
              <from>
                <xdr:col>8</xdr:col>
                <xdr:colOff>144780</xdr:colOff>
                <xdr:row>19</xdr:row>
                <xdr:rowOff>68580</xdr:rowOff>
              </from>
              <to>
                <xdr:col>8</xdr:col>
                <xdr:colOff>335280</xdr:colOff>
                <xdr:row>19</xdr:row>
                <xdr:rowOff>274320</xdr:rowOff>
              </to>
            </anchor>
          </controlPr>
        </control>
      </mc:Choice>
    </mc:AlternateContent>
    <mc:AlternateContent xmlns:mc="http://schemas.openxmlformats.org/markup-compatibility/2006">
      <mc:Choice Requires="x14">
        <control shapeId="176650" r:id="rId76" name="Check Box 522">
          <controlPr defaultSize="0" autoFill="0" autoLine="0" autoPict="0">
            <anchor moveWithCells="1" sizeWithCells="1">
              <from>
                <xdr:col>8</xdr:col>
                <xdr:colOff>144780</xdr:colOff>
                <xdr:row>20</xdr:row>
                <xdr:rowOff>68580</xdr:rowOff>
              </from>
              <to>
                <xdr:col>8</xdr:col>
                <xdr:colOff>335280</xdr:colOff>
                <xdr:row>20</xdr:row>
                <xdr:rowOff>274320</xdr:rowOff>
              </to>
            </anchor>
          </controlPr>
        </control>
      </mc:Choice>
    </mc:AlternateContent>
    <mc:AlternateContent xmlns:mc="http://schemas.openxmlformats.org/markup-compatibility/2006">
      <mc:Choice Requires="x14">
        <control shapeId="176651" r:id="rId77" name="Check Box 523">
          <controlPr defaultSize="0" autoFill="0" autoLine="0" autoPict="0">
            <anchor moveWithCells="1" sizeWithCells="1">
              <from>
                <xdr:col>8</xdr:col>
                <xdr:colOff>144780</xdr:colOff>
                <xdr:row>22</xdr:row>
                <xdr:rowOff>45720</xdr:rowOff>
              </from>
              <to>
                <xdr:col>8</xdr:col>
                <xdr:colOff>335280</xdr:colOff>
                <xdr:row>22</xdr:row>
                <xdr:rowOff>266700</xdr:rowOff>
              </to>
            </anchor>
          </controlPr>
        </control>
      </mc:Choice>
    </mc:AlternateContent>
    <mc:AlternateContent xmlns:mc="http://schemas.openxmlformats.org/markup-compatibility/2006">
      <mc:Choice Requires="x14">
        <control shapeId="176652" r:id="rId78" name="Check Box 524">
          <controlPr defaultSize="0" autoFill="0" autoLine="0" autoPict="0">
            <anchor moveWithCells="1" sizeWithCells="1">
              <from>
                <xdr:col>8</xdr:col>
                <xdr:colOff>144780</xdr:colOff>
                <xdr:row>24</xdr:row>
                <xdr:rowOff>45720</xdr:rowOff>
              </from>
              <to>
                <xdr:col>8</xdr:col>
                <xdr:colOff>335280</xdr:colOff>
                <xdr:row>24</xdr:row>
                <xdr:rowOff>266700</xdr:rowOff>
              </to>
            </anchor>
          </controlPr>
        </control>
      </mc:Choice>
    </mc:AlternateContent>
    <mc:AlternateContent xmlns:mc="http://schemas.openxmlformats.org/markup-compatibility/2006">
      <mc:Choice Requires="x14">
        <control shapeId="176653" r:id="rId79" name="Check Box 525">
          <controlPr defaultSize="0" autoFill="0" autoLine="0" autoPict="0">
            <anchor moveWithCells="1" sizeWithCells="1">
              <from>
                <xdr:col>8</xdr:col>
                <xdr:colOff>144780</xdr:colOff>
                <xdr:row>23</xdr:row>
                <xdr:rowOff>45720</xdr:rowOff>
              </from>
              <to>
                <xdr:col>8</xdr:col>
                <xdr:colOff>335280</xdr:colOff>
                <xdr:row>23</xdr:row>
                <xdr:rowOff>266700</xdr:rowOff>
              </to>
            </anchor>
          </controlPr>
        </control>
      </mc:Choice>
    </mc:AlternateContent>
    <mc:AlternateContent xmlns:mc="http://schemas.openxmlformats.org/markup-compatibility/2006">
      <mc:Choice Requires="x14">
        <control shapeId="176654" r:id="rId80" name="Check Box 526">
          <controlPr defaultSize="0" autoFill="0" autoLine="0" autoPict="0">
            <anchor moveWithCells="1" sizeWithCells="1">
              <from>
                <xdr:col>8</xdr:col>
                <xdr:colOff>144780</xdr:colOff>
                <xdr:row>25</xdr:row>
                <xdr:rowOff>45720</xdr:rowOff>
              </from>
              <to>
                <xdr:col>8</xdr:col>
                <xdr:colOff>335280</xdr:colOff>
                <xdr:row>25</xdr:row>
                <xdr:rowOff>266700</xdr:rowOff>
              </to>
            </anchor>
          </controlPr>
        </control>
      </mc:Choice>
    </mc:AlternateContent>
    <mc:AlternateContent xmlns:mc="http://schemas.openxmlformats.org/markup-compatibility/2006">
      <mc:Choice Requires="x14">
        <control shapeId="176655" r:id="rId81" name="Check Box 527">
          <controlPr defaultSize="0" autoFill="0" autoLine="0" autoPict="0">
            <anchor moveWithCells="1" sizeWithCells="1">
              <from>
                <xdr:col>8</xdr:col>
                <xdr:colOff>144780</xdr:colOff>
                <xdr:row>26</xdr:row>
                <xdr:rowOff>45720</xdr:rowOff>
              </from>
              <to>
                <xdr:col>8</xdr:col>
                <xdr:colOff>335280</xdr:colOff>
                <xdr:row>26</xdr:row>
                <xdr:rowOff>266700</xdr:rowOff>
              </to>
            </anchor>
          </controlPr>
        </control>
      </mc:Choice>
    </mc:AlternateContent>
    <mc:AlternateContent xmlns:mc="http://schemas.openxmlformats.org/markup-compatibility/2006">
      <mc:Choice Requires="x14">
        <control shapeId="176656" r:id="rId82" name="Check Box 528">
          <controlPr defaultSize="0" autoFill="0" autoLine="0" autoPict="0">
            <anchor moveWithCells="1" sizeWithCells="1">
              <from>
                <xdr:col>8</xdr:col>
                <xdr:colOff>144780</xdr:colOff>
                <xdr:row>27</xdr:row>
                <xdr:rowOff>45720</xdr:rowOff>
              </from>
              <to>
                <xdr:col>8</xdr:col>
                <xdr:colOff>335280</xdr:colOff>
                <xdr:row>27</xdr:row>
                <xdr:rowOff>266700</xdr:rowOff>
              </to>
            </anchor>
          </controlPr>
        </control>
      </mc:Choice>
    </mc:AlternateContent>
    <mc:AlternateContent xmlns:mc="http://schemas.openxmlformats.org/markup-compatibility/2006">
      <mc:Choice Requires="x14">
        <control shapeId="176661" r:id="rId83" name="Check Box 533">
          <controlPr defaultSize="0" autoFill="0" autoLine="0" autoPict="0">
            <anchor moveWithCells="1" sizeWithCells="1">
              <from>
                <xdr:col>8</xdr:col>
                <xdr:colOff>144780</xdr:colOff>
                <xdr:row>33</xdr:row>
                <xdr:rowOff>182880</xdr:rowOff>
              </from>
              <to>
                <xdr:col>8</xdr:col>
                <xdr:colOff>350520</xdr:colOff>
                <xdr:row>33</xdr:row>
                <xdr:rowOff>388620</xdr:rowOff>
              </to>
            </anchor>
          </controlPr>
        </control>
      </mc:Choice>
    </mc:AlternateContent>
    <mc:AlternateContent xmlns:mc="http://schemas.openxmlformats.org/markup-compatibility/2006">
      <mc:Choice Requires="x14">
        <control shapeId="176662" r:id="rId84" name="Check Box 534">
          <controlPr defaultSize="0" autoFill="0" autoLine="0" autoPict="0">
            <anchor moveWithCells="1" sizeWithCells="1">
              <from>
                <xdr:col>8</xdr:col>
                <xdr:colOff>144780</xdr:colOff>
                <xdr:row>34</xdr:row>
                <xdr:rowOff>68580</xdr:rowOff>
              </from>
              <to>
                <xdr:col>8</xdr:col>
                <xdr:colOff>335280</xdr:colOff>
                <xdr:row>34</xdr:row>
                <xdr:rowOff>274320</xdr:rowOff>
              </to>
            </anchor>
          </controlPr>
        </control>
      </mc:Choice>
    </mc:AlternateContent>
    <mc:AlternateContent xmlns:mc="http://schemas.openxmlformats.org/markup-compatibility/2006">
      <mc:Choice Requires="x14">
        <control shapeId="176663" r:id="rId85" name="Check Box 535">
          <controlPr defaultSize="0" autoFill="0" autoLine="0" autoPict="0">
            <anchor moveWithCells="1" sizeWithCells="1">
              <from>
                <xdr:col>8</xdr:col>
                <xdr:colOff>144780</xdr:colOff>
                <xdr:row>35</xdr:row>
                <xdr:rowOff>76200</xdr:rowOff>
              </from>
              <to>
                <xdr:col>8</xdr:col>
                <xdr:colOff>335280</xdr:colOff>
                <xdr:row>35</xdr:row>
                <xdr:rowOff>297180</xdr:rowOff>
              </to>
            </anchor>
          </controlPr>
        </control>
      </mc:Choice>
    </mc:AlternateContent>
    <mc:AlternateContent xmlns:mc="http://schemas.openxmlformats.org/markup-compatibility/2006">
      <mc:Choice Requires="x14">
        <control shapeId="176657" r:id="rId86" name="Check Box 529">
          <controlPr defaultSize="0" autoFill="0" autoLine="0" autoPict="0">
            <anchor moveWithCells="1" sizeWithCells="1">
              <from>
                <xdr:col>8</xdr:col>
                <xdr:colOff>144780</xdr:colOff>
                <xdr:row>29</xdr:row>
                <xdr:rowOff>45720</xdr:rowOff>
              </from>
              <to>
                <xdr:col>8</xdr:col>
                <xdr:colOff>335280</xdr:colOff>
                <xdr:row>29</xdr:row>
                <xdr:rowOff>266700</xdr:rowOff>
              </to>
            </anchor>
          </controlPr>
        </control>
      </mc:Choice>
    </mc:AlternateContent>
    <mc:AlternateContent xmlns:mc="http://schemas.openxmlformats.org/markup-compatibility/2006">
      <mc:Choice Requires="x14">
        <control shapeId="176658" r:id="rId87" name="Check Box 530">
          <controlPr defaultSize="0" autoFill="0" autoLine="0" autoPict="0">
            <anchor moveWithCells="1" sizeWithCells="1">
              <from>
                <xdr:col>8</xdr:col>
                <xdr:colOff>144780</xdr:colOff>
                <xdr:row>31</xdr:row>
                <xdr:rowOff>68580</xdr:rowOff>
              </from>
              <to>
                <xdr:col>8</xdr:col>
                <xdr:colOff>335280</xdr:colOff>
                <xdr:row>31</xdr:row>
                <xdr:rowOff>274320</xdr:rowOff>
              </to>
            </anchor>
          </controlPr>
        </control>
      </mc:Choice>
    </mc:AlternateContent>
    <mc:AlternateContent xmlns:mc="http://schemas.openxmlformats.org/markup-compatibility/2006">
      <mc:Choice Requires="x14">
        <control shapeId="176659" r:id="rId88" name="Check Box 531">
          <controlPr defaultSize="0" autoFill="0" autoLine="0" autoPict="0">
            <anchor moveWithCells="1" sizeWithCells="1">
              <from>
                <xdr:col>8</xdr:col>
                <xdr:colOff>144780</xdr:colOff>
                <xdr:row>30</xdr:row>
                <xdr:rowOff>45720</xdr:rowOff>
              </from>
              <to>
                <xdr:col>8</xdr:col>
                <xdr:colOff>335280</xdr:colOff>
                <xdr:row>30</xdr:row>
                <xdr:rowOff>274320</xdr:rowOff>
              </to>
            </anchor>
          </controlPr>
        </control>
      </mc:Choice>
    </mc:AlternateContent>
    <mc:AlternateContent xmlns:mc="http://schemas.openxmlformats.org/markup-compatibility/2006">
      <mc:Choice Requires="x14">
        <control shapeId="176660" r:id="rId89" name="Check Box 532">
          <controlPr defaultSize="0" autoFill="0" autoLine="0" autoPict="0">
            <anchor moveWithCells="1" sizeWithCells="1">
              <from>
                <xdr:col>8</xdr:col>
                <xdr:colOff>144780</xdr:colOff>
                <xdr:row>32</xdr:row>
                <xdr:rowOff>68580</xdr:rowOff>
              </from>
              <to>
                <xdr:col>8</xdr:col>
                <xdr:colOff>335280</xdr:colOff>
                <xdr:row>32</xdr:row>
                <xdr:rowOff>274320</xdr:rowOff>
              </to>
            </anchor>
          </controlPr>
        </control>
      </mc:Choice>
    </mc:AlternateContent>
    <mc:AlternateContent xmlns:mc="http://schemas.openxmlformats.org/markup-compatibility/2006">
      <mc:Choice Requires="x14">
        <control shapeId="176672" r:id="rId90" name="Check Box 544">
          <controlPr defaultSize="0" autoFill="0" autoLine="0" autoPict="0">
            <anchor moveWithCells="1" sizeWithCells="1">
              <from>
                <xdr:col>8</xdr:col>
                <xdr:colOff>144780</xdr:colOff>
                <xdr:row>45</xdr:row>
                <xdr:rowOff>68580</xdr:rowOff>
              </from>
              <to>
                <xdr:col>8</xdr:col>
                <xdr:colOff>335280</xdr:colOff>
                <xdr:row>45</xdr:row>
                <xdr:rowOff>274320</xdr:rowOff>
              </to>
            </anchor>
          </controlPr>
        </control>
      </mc:Choice>
    </mc:AlternateContent>
    <mc:AlternateContent xmlns:mc="http://schemas.openxmlformats.org/markup-compatibility/2006">
      <mc:Choice Requires="x14">
        <control shapeId="176664" r:id="rId91" name="Check Box 536">
          <controlPr defaultSize="0" autoFill="0" autoLine="0" autoPict="0">
            <anchor moveWithCells="1" sizeWithCells="1">
              <from>
                <xdr:col>8</xdr:col>
                <xdr:colOff>144780</xdr:colOff>
                <xdr:row>37</xdr:row>
                <xdr:rowOff>45720</xdr:rowOff>
              </from>
              <to>
                <xdr:col>8</xdr:col>
                <xdr:colOff>335280</xdr:colOff>
                <xdr:row>37</xdr:row>
                <xdr:rowOff>266700</xdr:rowOff>
              </to>
            </anchor>
          </controlPr>
        </control>
      </mc:Choice>
    </mc:AlternateContent>
    <mc:AlternateContent xmlns:mc="http://schemas.openxmlformats.org/markup-compatibility/2006">
      <mc:Choice Requires="x14">
        <control shapeId="176665" r:id="rId92" name="Check Box 537">
          <controlPr defaultSize="0" autoFill="0" autoLine="0" autoPict="0">
            <anchor moveWithCells="1" sizeWithCells="1">
              <from>
                <xdr:col>8</xdr:col>
                <xdr:colOff>144780</xdr:colOff>
                <xdr:row>39</xdr:row>
                <xdr:rowOff>45720</xdr:rowOff>
              </from>
              <to>
                <xdr:col>8</xdr:col>
                <xdr:colOff>335280</xdr:colOff>
                <xdr:row>39</xdr:row>
                <xdr:rowOff>266700</xdr:rowOff>
              </to>
            </anchor>
          </controlPr>
        </control>
      </mc:Choice>
    </mc:AlternateContent>
    <mc:AlternateContent xmlns:mc="http://schemas.openxmlformats.org/markup-compatibility/2006">
      <mc:Choice Requires="x14">
        <control shapeId="176666" r:id="rId93" name="Check Box 538">
          <controlPr defaultSize="0" autoFill="0" autoLine="0" autoPict="0">
            <anchor moveWithCells="1" sizeWithCells="1">
              <from>
                <xdr:col>8</xdr:col>
                <xdr:colOff>144780</xdr:colOff>
                <xdr:row>38</xdr:row>
                <xdr:rowOff>45720</xdr:rowOff>
              </from>
              <to>
                <xdr:col>8</xdr:col>
                <xdr:colOff>335280</xdr:colOff>
                <xdr:row>38</xdr:row>
                <xdr:rowOff>266700</xdr:rowOff>
              </to>
            </anchor>
          </controlPr>
        </control>
      </mc:Choice>
    </mc:AlternateContent>
    <mc:AlternateContent xmlns:mc="http://schemas.openxmlformats.org/markup-compatibility/2006">
      <mc:Choice Requires="x14">
        <control shapeId="176667" r:id="rId94" name="Check Box 539">
          <controlPr defaultSize="0" autoFill="0" autoLine="0" autoPict="0">
            <anchor moveWithCells="1" sizeWithCells="1">
              <from>
                <xdr:col>8</xdr:col>
                <xdr:colOff>144780</xdr:colOff>
                <xdr:row>40</xdr:row>
                <xdr:rowOff>45720</xdr:rowOff>
              </from>
              <to>
                <xdr:col>8</xdr:col>
                <xdr:colOff>335280</xdr:colOff>
                <xdr:row>40</xdr:row>
                <xdr:rowOff>274320</xdr:rowOff>
              </to>
            </anchor>
          </controlPr>
        </control>
      </mc:Choice>
    </mc:AlternateContent>
    <mc:AlternateContent xmlns:mc="http://schemas.openxmlformats.org/markup-compatibility/2006">
      <mc:Choice Requires="x14">
        <control shapeId="176668" r:id="rId95" name="Check Box 540">
          <controlPr defaultSize="0" autoFill="0" autoLine="0" autoPict="0">
            <anchor moveWithCells="1" sizeWithCells="1">
              <from>
                <xdr:col>8</xdr:col>
                <xdr:colOff>144780</xdr:colOff>
                <xdr:row>41</xdr:row>
                <xdr:rowOff>45720</xdr:rowOff>
              </from>
              <to>
                <xdr:col>8</xdr:col>
                <xdr:colOff>335280</xdr:colOff>
                <xdr:row>41</xdr:row>
                <xdr:rowOff>274320</xdr:rowOff>
              </to>
            </anchor>
          </controlPr>
        </control>
      </mc:Choice>
    </mc:AlternateContent>
    <mc:AlternateContent xmlns:mc="http://schemas.openxmlformats.org/markup-compatibility/2006">
      <mc:Choice Requires="x14">
        <control shapeId="176669" r:id="rId96" name="Check Box 541">
          <controlPr defaultSize="0" autoFill="0" autoLine="0" autoPict="0">
            <anchor moveWithCells="1" sizeWithCells="1">
              <from>
                <xdr:col>8</xdr:col>
                <xdr:colOff>144780</xdr:colOff>
                <xdr:row>43</xdr:row>
                <xdr:rowOff>68580</xdr:rowOff>
              </from>
              <to>
                <xdr:col>8</xdr:col>
                <xdr:colOff>335280</xdr:colOff>
                <xdr:row>43</xdr:row>
                <xdr:rowOff>274320</xdr:rowOff>
              </to>
            </anchor>
          </controlPr>
        </control>
      </mc:Choice>
    </mc:AlternateContent>
    <mc:AlternateContent xmlns:mc="http://schemas.openxmlformats.org/markup-compatibility/2006">
      <mc:Choice Requires="x14">
        <control shapeId="176670" r:id="rId97" name="Check Box 542">
          <controlPr defaultSize="0" autoFill="0" autoLine="0" autoPict="0">
            <anchor moveWithCells="1" sizeWithCells="1">
              <from>
                <xdr:col>8</xdr:col>
                <xdr:colOff>144780</xdr:colOff>
                <xdr:row>42</xdr:row>
                <xdr:rowOff>68580</xdr:rowOff>
              </from>
              <to>
                <xdr:col>8</xdr:col>
                <xdr:colOff>335280</xdr:colOff>
                <xdr:row>42</xdr:row>
                <xdr:rowOff>274320</xdr:rowOff>
              </to>
            </anchor>
          </controlPr>
        </control>
      </mc:Choice>
    </mc:AlternateContent>
    <mc:AlternateContent xmlns:mc="http://schemas.openxmlformats.org/markup-compatibility/2006">
      <mc:Choice Requires="x14">
        <control shapeId="176671" r:id="rId98" name="Check Box 543">
          <controlPr defaultSize="0" autoFill="0" autoLine="0" autoPict="0">
            <anchor moveWithCells="1" sizeWithCells="1">
              <from>
                <xdr:col>8</xdr:col>
                <xdr:colOff>144780</xdr:colOff>
                <xdr:row>44</xdr:row>
                <xdr:rowOff>68580</xdr:rowOff>
              </from>
              <to>
                <xdr:col>8</xdr:col>
                <xdr:colOff>335280</xdr:colOff>
                <xdr:row>44</xdr:row>
                <xdr:rowOff>274320</xdr:rowOff>
              </to>
            </anchor>
          </controlPr>
        </control>
      </mc:Choice>
    </mc:AlternateContent>
    <mc:AlternateContent xmlns:mc="http://schemas.openxmlformats.org/markup-compatibility/2006">
      <mc:Choice Requires="x14">
        <control shapeId="176688" r:id="rId99" name="Check Box 560">
          <controlPr defaultSize="0" autoFill="0" autoLine="0" autoPict="0">
            <anchor moveWithCells="1" sizeWithCells="1">
              <from>
                <xdr:col>8</xdr:col>
                <xdr:colOff>144780</xdr:colOff>
                <xdr:row>55</xdr:row>
                <xdr:rowOff>45720</xdr:rowOff>
              </from>
              <to>
                <xdr:col>8</xdr:col>
                <xdr:colOff>335280</xdr:colOff>
                <xdr:row>55</xdr:row>
                <xdr:rowOff>266700</xdr:rowOff>
              </to>
            </anchor>
          </controlPr>
        </control>
      </mc:Choice>
    </mc:AlternateContent>
    <mc:AlternateContent xmlns:mc="http://schemas.openxmlformats.org/markup-compatibility/2006">
      <mc:Choice Requires="x14">
        <control shapeId="176689" r:id="rId100" name="Check Box 561">
          <controlPr defaultSize="0" autoFill="0" autoLine="0" autoPict="0">
            <anchor moveWithCells="1" sizeWithCells="1">
              <from>
                <xdr:col>8</xdr:col>
                <xdr:colOff>144780</xdr:colOff>
                <xdr:row>57</xdr:row>
                <xdr:rowOff>45720</xdr:rowOff>
              </from>
              <to>
                <xdr:col>8</xdr:col>
                <xdr:colOff>335280</xdr:colOff>
                <xdr:row>57</xdr:row>
                <xdr:rowOff>274320</xdr:rowOff>
              </to>
            </anchor>
          </controlPr>
        </control>
      </mc:Choice>
    </mc:AlternateContent>
    <mc:AlternateContent xmlns:mc="http://schemas.openxmlformats.org/markup-compatibility/2006">
      <mc:Choice Requires="x14">
        <control shapeId="176690" r:id="rId101" name="Check Box 562">
          <controlPr defaultSize="0" autoFill="0" autoLine="0" autoPict="0">
            <anchor moveWithCells="1" sizeWithCells="1">
              <from>
                <xdr:col>8</xdr:col>
                <xdr:colOff>144780</xdr:colOff>
                <xdr:row>56</xdr:row>
                <xdr:rowOff>45720</xdr:rowOff>
              </from>
              <to>
                <xdr:col>8</xdr:col>
                <xdr:colOff>335280</xdr:colOff>
                <xdr:row>56</xdr:row>
                <xdr:rowOff>266700</xdr:rowOff>
              </to>
            </anchor>
          </controlPr>
        </control>
      </mc:Choice>
    </mc:AlternateContent>
    <mc:AlternateContent xmlns:mc="http://schemas.openxmlformats.org/markup-compatibility/2006">
      <mc:Choice Requires="x14">
        <control shapeId="176691" r:id="rId102" name="Check Box 563">
          <controlPr defaultSize="0" autoFill="0" autoLine="0" autoPict="0">
            <anchor moveWithCells="1" sizeWithCells="1">
              <from>
                <xdr:col>8</xdr:col>
                <xdr:colOff>144780</xdr:colOff>
                <xdr:row>58</xdr:row>
                <xdr:rowOff>68580</xdr:rowOff>
              </from>
              <to>
                <xdr:col>8</xdr:col>
                <xdr:colOff>335280</xdr:colOff>
                <xdr:row>58</xdr:row>
                <xdr:rowOff>274320</xdr:rowOff>
              </to>
            </anchor>
          </controlPr>
        </control>
      </mc:Choice>
    </mc:AlternateContent>
    <mc:AlternateContent xmlns:mc="http://schemas.openxmlformats.org/markup-compatibility/2006">
      <mc:Choice Requires="x14">
        <control shapeId="176692" r:id="rId103" name="Check Box 564">
          <controlPr defaultSize="0" autoFill="0" autoLine="0" autoPict="0">
            <anchor moveWithCells="1" sizeWithCells="1">
              <from>
                <xdr:col>8</xdr:col>
                <xdr:colOff>144780</xdr:colOff>
                <xdr:row>59</xdr:row>
                <xdr:rowOff>68580</xdr:rowOff>
              </from>
              <to>
                <xdr:col>8</xdr:col>
                <xdr:colOff>335280</xdr:colOff>
                <xdr:row>59</xdr:row>
                <xdr:rowOff>274320</xdr:rowOff>
              </to>
            </anchor>
          </controlPr>
        </control>
      </mc:Choice>
    </mc:AlternateContent>
    <mc:AlternateContent xmlns:mc="http://schemas.openxmlformats.org/markup-compatibility/2006">
      <mc:Choice Requires="x14">
        <control shapeId="176693" r:id="rId104" name="Check Box 565">
          <controlPr defaultSize="0" autoFill="0" autoLine="0" autoPict="0">
            <anchor moveWithCells="1" sizeWithCells="1">
              <from>
                <xdr:col>8</xdr:col>
                <xdr:colOff>144780</xdr:colOff>
                <xdr:row>60</xdr:row>
                <xdr:rowOff>68580</xdr:rowOff>
              </from>
              <to>
                <xdr:col>8</xdr:col>
                <xdr:colOff>335280</xdr:colOff>
                <xdr:row>60</xdr:row>
                <xdr:rowOff>274320</xdr:rowOff>
              </to>
            </anchor>
          </controlPr>
        </control>
      </mc:Choice>
    </mc:AlternateContent>
    <mc:AlternateContent xmlns:mc="http://schemas.openxmlformats.org/markup-compatibility/2006">
      <mc:Choice Requires="x14">
        <control shapeId="176681" r:id="rId105" name="Check Box 553">
          <controlPr defaultSize="0" autoFill="0" autoLine="0" autoPict="0">
            <anchor moveWithCells="1" sizeWithCells="1">
              <from>
                <xdr:col>8</xdr:col>
                <xdr:colOff>144780</xdr:colOff>
                <xdr:row>47</xdr:row>
                <xdr:rowOff>68580</xdr:rowOff>
              </from>
              <to>
                <xdr:col>8</xdr:col>
                <xdr:colOff>335280</xdr:colOff>
                <xdr:row>47</xdr:row>
                <xdr:rowOff>274320</xdr:rowOff>
              </to>
            </anchor>
          </controlPr>
        </control>
      </mc:Choice>
    </mc:AlternateContent>
    <mc:AlternateContent xmlns:mc="http://schemas.openxmlformats.org/markup-compatibility/2006">
      <mc:Choice Requires="x14">
        <control shapeId="176682" r:id="rId106" name="Check Box 554">
          <controlPr defaultSize="0" autoFill="0" autoLine="0" autoPict="0">
            <anchor moveWithCells="1" sizeWithCells="1">
              <from>
                <xdr:col>8</xdr:col>
                <xdr:colOff>144780</xdr:colOff>
                <xdr:row>49</xdr:row>
                <xdr:rowOff>68580</xdr:rowOff>
              </from>
              <to>
                <xdr:col>8</xdr:col>
                <xdr:colOff>335280</xdr:colOff>
                <xdr:row>49</xdr:row>
                <xdr:rowOff>274320</xdr:rowOff>
              </to>
            </anchor>
          </controlPr>
        </control>
      </mc:Choice>
    </mc:AlternateContent>
    <mc:AlternateContent xmlns:mc="http://schemas.openxmlformats.org/markup-compatibility/2006">
      <mc:Choice Requires="x14">
        <control shapeId="176683" r:id="rId107" name="Check Box 555">
          <controlPr defaultSize="0" autoFill="0" autoLine="0" autoPict="0">
            <anchor moveWithCells="1" sizeWithCells="1">
              <from>
                <xdr:col>8</xdr:col>
                <xdr:colOff>144780</xdr:colOff>
                <xdr:row>48</xdr:row>
                <xdr:rowOff>68580</xdr:rowOff>
              </from>
              <to>
                <xdr:col>8</xdr:col>
                <xdr:colOff>335280</xdr:colOff>
                <xdr:row>48</xdr:row>
                <xdr:rowOff>274320</xdr:rowOff>
              </to>
            </anchor>
          </controlPr>
        </control>
      </mc:Choice>
    </mc:AlternateContent>
    <mc:AlternateContent xmlns:mc="http://schemas.openxmlformats.org/markup-compatibility/2006">
      <mc:Choice Requires="x14">
        <control shapeId="176684" r:id="rId108" name="Check Box 556">
          <controlPr defaultSize="0" autoFill="0" autoLine="0" autoPict="0">
            <anchor moveWithCells="1" sizeWithCells="1">
              <from>
                <xdr:col>8</xdr:col>
                <xdr:colOff>144780</xdr:colOff>
                <xdr:row>50</xdr:row>
                <xdr:rowOff>68580</xdr:rowOff>
              </from>
              <to>
                <xdr:col>8</xdr:col>
                <xdr:colOff>335280</xdr:colOff>
                <xdr:row>50</xdr:row>
                <xdr:rowOff>274320</xdr:rowOff>
              </to>
            </anchor>
          </controlPr>
        </control>
      </mc:Choice>
    </mc:AlternateContent>
    <mc:AlternateContent xmlns:mc="http://schemas.openxmlformats.org/markup-compatibility/2006">
      <mc:Choice Requires="x14">
        <control shapeId="176685" r:id="rId109" name="Check Box 557">
          <controlPr defaultSize="0" autoFill="0" autoLine="0" autoPict="0">
            <anchor moveWithCells="1" sizeWithCells="1">
              <from>
                <xdr:col>8</xdr:col>
                <xdr:colOff>144780</xdr:colOff>
                <xdr:row>51</xdr:row>
                <xdr:rowOff>68580</xdr:rowOff>
              </from>
              <to>
                <xdr:col>8</xdr:col>
                <xdr:colOff>335280</xdr:colOff>
                <xdr:row>51</xdr:row>
                <xdr:rowOff>274320</xdr:rowOff>
              </to>
            </anchor>
          </controlPr>
        </control>
      </mc:Choice>
    </mc:AlternateContent>
    <mc:AlternateContent xmlns:mc="http://schemas.openxmlformats.org/markup-compatibility/2006">
      <mc:Choice Requires="x14">
        <control shapeId="176686" r:id="rId110" name="Check Box 558">
          <controlPr defaultSize="0" autoFill="0" autoLine="0" autoPict="0">
            <anchor moveWithCells="1" sizeWithCells="1">
              <from>
                <xdr:col>8</xdr:col>
                <xdr:colOff>144780</xdr:colOff>
                <xdr:row>53</xdr:row>
                <xdr:rowOff>68580</xdr:rowOff>
              </from>
              <to>
                <xdr:col>8</xdr:col>
                <xdr:colOff>335280</xdr:colOff>
                <xdr:row>53</xdr:row>
                <xdr:rowOff>274320</xdr:rowOff>
              </to>
            </anchor>
          </controlPr>
        </control>
      </mc:Choice>
    </mc:AlternateContent>
    <mc:AlternateContent xmlns:mc="http://schemas.openxmlformats.org/markup-compatibility/2006">
      <mc:Choice Requires="x14">
        <control shapeId="176687" r:id="rId111" name="Check Box 559">
          <controlPr defaultSize="0" autoFill="0" autoLine="0" autoPict="0">
            <anchor moveWithCells="1" sizeWithCells="1">
              <from>
                <xdr:col>8</xdr:col>
                <xdr:colOff>144780</xdr:colOff>
                <xdr:row>52</xdr:row>
                <xdr:rowOff>68580</xdr:rowOff>
              </from>
              <to>
                <xdr:col>8</xdr:col>
                <xdr:colOff>335280</xdr:colOff>
                <xdr:row>52</xdr:row>
                <xdr:rowOff>274320</xdr:rowOff>
              </to>
            </anchor>
          </controlPr>
        </control>
      </mc:Choice>
    </mc:AlternateContent>
    <mc:AlternateContent xmlns:mc="http://schemas.openxmlformats.org/markup-compatibility/2006">
      <mc:Choice Requires="x14">
        <control shapeId="176700" r:id="rId112" name="Check Box 572">
          <controlPr defaultSize="0" autoFill="0" autoLine="0" autoPict="0">
            <anchor moveWithCells="1" sizeWithCells="1">
              <from>
                <xdr:col>8</xdr:col>
                <xdr:colOff>144780</xdr:colOff>
                <xdr:row>73</xdr:row>
                <xdr:rowOff>68580</xdr:rowOff>
              </from>
              <to>
                <xdr:col>8</xdr:col>
                <xdr:colOff>335280</xdr:colOff>
                <xdr:row>73</xdr:row>
                <xdr:rowOff>274320</xdr:rowOff>
              </to>
            </anchor>
          </controlPr>
        </control>
      </mc:Choice>
    </mc:AlternateContent>
    <mc:AlternateContent xmlns:mc="http://schemas.openxmlformats.org/markup-compatibility/2006">
      <mc:Choice Requires="x14">
        <control shapeId="176701" r:id="rId113" name="Check Box 573">
          <controlPr defaultSize="0" autoFill="0" autoLine="0" autoPict="0">
            <anchor moveWithCells="1" sizeWithCells="1">
              <from>
                <xdr:col>8</xdr:col>
                <xdr:colOff>144780</xdr:colOff>
                <xdr:row>75</xdr:row>
                <xdr:rowOff>45720</xdr:rowOff>
              </from>
              <to>
                <xdr:col>8</xdr:col>
                <xdr:colOff>335280</xdr:colOff>
                <xdr:row>75</xdr:row>
                <xdr:rowOff>266700</xdr:rowOff>
              </to>
            </anchor>
          </controlPr>
        </control>
      </mc:Choice>
    </mc:AlternateContent>
    <mc:AlternateContent xmlns:mc="http://schemas.openxmlformats.org/markup-compatibility/2006">
      <mc:Choice Requires="x14">
        <control shapeId="176702" r:id="rId114" name="Check Box 574">
          <controlPr defaultSize="0" autoFill="0" autoLine="0" autoPict="0">
            <anchor moveWithCells="1" sizeWithCells="1">
              <from>
                <xdr:col>8</xdr:col>
                <xdr:colOff>144780</xdr:colOff>
                <xdr:row>74</xdr:row>
                <xdr:rowOff>38100</xdr:rowOff>
              </from>
              <to>
                <xdr:col>8</xdr:col>
                <xdr:colOff>335280</xdr:colOff>
                <xdr:row>74</xdr:row>
                <xdr:rowOff>266700</xdr:rowOff>
              </to>
            </anchor>
          </controlPr>
        </control>
      </mc:Choice>
    </mc:AlternateContent>
    <mc:AlternateContent xmlns:mc="http://schemas.openxmlformats.org/markup-compatibility/2006">
      <mc:Choice Requires="x14">
        <control shapeId="176703" r:id="rId115" name="Check Box 575">
          <controlPr defaultSize="0" autoFill="0" autoLine="0" autoPict="0">
            <anchor moveWithCells="1" sizeWithCells="1">
              <from>
                <xdr:col>8</xdr:col>
                <xdr:colOff>144780</xdr:colOff>
                <xdr:row>76</xdr:row>
                <xdr:rowOff>45720</xdr:rowOff>
              </from>
              <to>
                <xdr:col>8</xdr:col>
                <xdr:colOff>335280</xdr:colOff>
                <xdr:row>76</xdr:row>
                <xdr:rowOff>266700</xdr:rowOff>
              </to>
            </anchor>
          </controlPr>
        </control>
      </mc:Choice>
    </mc:AlternateContent>
    <mc:AlternateContent xmlns:mc="http://schemas.openxmlformats.org/markup-compatibility/2006">
      <mc:Choice Requires="x14">
        <control shapeId="176704" r:id="rId116" name="Check Box 576">
          <controlPr defaultSize="0" autoFill="0" autoLine="0" autoPict="0">
            <anchor moveWithCells="1" sizeWithCells="1">
              <from>
                <xdr:col>8</xdr:col>
                <xdr:colOff>144780</xdr:colOff>
                <xdr:row>77</xdr:row>
                <xdr:rowOff>68580</xdr:rowOff>
              </from>
              <to>
                <xdr:col>8</xdr:col>
                <xdr:colOff>335280</xdr:colOff>
                <xdr:row>77</xdr:row>
                <xdr:rowOff>297180</xdr:rowOff>
              </to>
            </anchor>
          </controlPr>
        </control>
      </mc:Choice>
    </mc:AlternateContent>
    <mc:AlternateContent xmlns:mc="http://schemas.openxmlformats.org/markup-compatibility/2006">
      <mc:Choice Requires="x14">
        <control shapeId="176705" r:id="rId117" name="Check Box 577">
          <controlPr defaultSize="0" autoFill="0" autoLine="0" autoPict="0">
            <anchor moveWithCells="1" sizeWithCells="1">
              <from>
                <xdr:col>8</xdr:col>
                <xdr:colOff>144780</xdr:colOff>
                <xdr:row>79</xdr:row>
                <xdr:rowOff>45720</xdr:rowOff>
              </from>
              <to>
                <xdr:col>8</xdr:col>
                <xdr:colOff>335280</xdr:colOff>
                <xdr:row>79</xdr:row>
                <xdr:rowOff>266700</xdr:rowOff>
              </to>
            </anchor>
          </controlPr>
        </control>
      </mc:Choice>
    </mc:AlternateContent>
    <mc:AlternateContent xmlns:mc="http://schemas.openxmlformats.org/markup-compatibility/2006">
      <mc:Choice Requires="x14">
        <control shapeId="176706" r:id="rId118" name="Check Box 578">
          <controlPr defaultSize="0" autoFill="0" autoLine="0" autoPict="0">
            <anchor moveWithCells="1" sizeWithCells="1">
              <from>
                <xdr:col>8</xdr:col>
                <xdr:colOff>144780</xdr:colOff>
                <xdr:row>78</xdr:row>
                <xdr:rowOff>38100</xdr:rowOff>
              </from>
              <to>
                <xdr:col>8</xdr:col>
                <xdr:colOff>335280</xdr:colOff>
                <xdr:row>78</xdr:row>
                <xdr:rowOff>266700</xdr:rowOff>
              </to>
            </anchor>
          </controlPr>
        </control>
      </mc:Choice>
    </mc:AlternateContent>
    <mc:AlternateContent xmlns:mc="http://schemas.openxmlformats.org/markup-compatibility/2006">
      <mc:Choice Requires="x14">
        <control shapeId="176695" r:id="rId119" name="Check Box 567">
          <controlPr defaultSize="0" autoFill="0" autoLine="0" autoPict="0">
            <anchor moveWithCells="1" sizeWithCells="1">
              <from>
                <xdr:col>8</xdr:col>
                <xdr:colOff>144780</xdr:colOff>
                <xdr:row>62</xdr:row>
                <xdr:rowOff>45720</xdr:rowOff>
              </from>
              <to>
                <xdr:col>8</xdr:col>
                <xdr:colOff>335280</xdr:colOff>
                <xdr:row>62</xdr:row>
                <xdr:rowOff>266700</xdr:rowOff>
              </to>
            </anchor>
          </controlPr>
        </control>
      </mc:Choice>
    </mc:AlternateContent>
    <mc:AlternateContent xmlns:mc="http://schemas.openxmlformats.org/markup-compatibility/2006">
      <mc:Choice Requires="x14">
        <control shapeId="176696" r:id="rId120" name="Check Box 568">
          <controlPr defaultSize="0" autoFill="0" autoLine="0" autoPict="0">
            <anchor moveWithCells="1" sizeWithCells="1">
              <from>
                <xdr:col>8</xdr:col>
                <xdr:colOff>144780</xdr:colOff>
                <xdr:row>64</xdr:row>
                <xdr:rowOff>68580</xdr:rowOff>
              </from>
              <to>
                <xdr:col>8</xdr:col>
                <xdr:colOff>335280</xdr:colOff>
                <xdr:row>64</xdr:row>
                <xdr:rowOff>274320</xdr:rowOff>
              </to>
            </anchor>
          </controlPr>
        </control>
      </mc:Choice>
    </mc:AlternateContent>
    <mc:AlternateContent xmlns:mc="http://schemas.openxmlformats.org/markup-compatibility/2006">
      <mc:Choice Requires="x14">
        <control shapeId="176697" r:id="rId121" name="Check Box 569">
          <controlPr defaultSize="0" autoFill="0" autoLine="0" autoPict="0">
            <anchor moveWithCells="1" sizeWithCells="1">
              <from>
                <xdr:col>8</xdr:col>
                <xdr:colOff>144780</xdr:colOff>
                <xdr:row>63</xdr:row>
                <xdr:rowOff>45720</xdr:rowOff>
              </from>
              <to>
                <xdr:col>8</xdr:col>
                <xdr:colOff>335280</xdr:colOff>
                <xdr:row>63</xdr:row>
                <xdr:rowOff>274320</xdr:rowOff>
              </to>
            </anchor>
          </controlPr>
        </control>
      </mc:Choice>
    </mc:AlternateContent>
    <mc:AlternateContent xmlns:mc="http://schemas.openxmlformats.org/markup-compatibility/2006">
      <mc:Choice Requires="x14">
        <control shapeId="176698" r:id="rId122" name="Check Box 570">
          <controlPr defaultSize="0" autoFill="0" autoLine="0" autoPict="0">
            <anchor moveWithCells="1" sizeWithCells="1">
              <from>
                <xdr:col>8</xdr:col>
                <xdr:colOff>144780</xdr:colOff>
                <xdr:row>65</xdr:row>
                <xdr:rowOff>68580</xdr:rowOff>
              </from>
              <to>
                <xdr:col>8</xdr:col>
                <xdr:colOff>335280</xdr:colOff>
                <xdr:row>65</xdr:row>
                <xdr:rowOff>274320</xdr:rowOff>
              </to>
            </anchor>
          </controlPr>
        </control>
      </mc:Choice>
    </mc:AlternateContent>
    <mc:AlternateContent xmlns:mc="http://schemas.openxmlformats.org/markup-compatibility/2006">
      <mc:Choice Requires="x14">
        <control shapeId="176699" r:id="rId123" name="Check Box 571">
          <controlPr defaultSize="0" autoFill="0" autoLine="0" autoPict="0">
            <anchor moveWithCells="1" sizeWithCells="1">
              <from>
                <xdr:col>8</xdr:col>
                <xdr:colOff>144780</xdr:colOff>
                <xdr:row>66</xdr:row>
                <xdr:rowOff>68580</xdr:rowOff>
              </from>
              <to>
                <xdr:col>8</xdr:col>
                <xdr:colOff>335280</xdr:colOff>
                <xdr:row>66</xdr:row>
                <xdr:rowOff>297180</xdr:rowOff>
              </to>
            </anchor>
          </controlPr>
        </control>
      </mc:Choice>
    </mc:AlternateContent>
    <mc:AlternateContent xmlns:mc="http://schemas.openxmlformats.org/markup-compatibility/2006">
      <mc:Choice Requires="x14">
        <control shapeId="176728" r:id="rId124" name="Check Box 600">
          <controlPr defaultSize="0" autoFill="0" autoLine="0" autoPict="0">
            <anchor moveWithCells="1" sizeWithCells="1">
              <from>
                <xdr:col>8</xdr:col>
                <xdr:colOff>144780</xdr:colOff>
                <xdr:row>113</xdr:row>
                <xdr:rowOff>68580</xdr:rowOff>
              </from>
              <to>
                <xdr:col>8</xdr:col>
                <xdr:colOff>335280</xdr:colOff>
                <xdr:row>113</xdr:row>
                <xdr:rowOff>274320</xdr:rowOff>
              </to>
            </anchor>
          </controlPr>
        </control>
      </mc:Choice>
    </mc:AlternateContent>
    <mc:AlternateContent xmlns:mc="http://schemas.openxmlformats.org/markup-compatibility/2006">
      <mc:Choice Requires="x14">
        <control shapeId="176729" r:id="rId125" name="Check Box 601">
          <controlPr defaultSize="0" autoFill="0" autoLine="0" autoPict="0">
            <anchor moveWithCells="1" sizeWithCells="1">
              <from>
                <xdr:col>8</xdr:col>
                <xdr:colOff>144780</xdr:colOff>
                <xdr:row>115</xdr:row>
                <xdr:rowOff>68580</xdr:rowOff>
              </from>
              <to>
                <xdr:col>8</xdr:col>
                <xdr:colOff>335280</xdr:colOff>
                <xdr:row>115</xdr:row>
                <xdr:rowOff>274320</xdr:rowOff>
              </to>
            </anchor>
          </controlPr>
        </control>
      </mc:Choice>
    </mc:AlternateContent>
    <mc:AlternateContent xmlns:mc="http://schemas.openxmlformats.org/markup-compatibility/2006">
      <mc:Choice Requires="x14">
        <control shapeId="176730" r:id="rId126" name="Check Box 602">
          <controlPr defaultSize="0" autoFill="0" autoLine="0" autoPict="0">
            <anchor moveWithCells="1" sizeWithCells="1">
              <from>
                <xdr:col>8</xdr:col>
                <xdr:colOff>144780</xdr:colOff>
                <xdr:row>114</xdr:row>
                <xdr:rowOff>45720</xdr:rowOff>
              </from>
              <to>
                <xdr:col>8</xdr:col>
                <xdr:colOff>335280</xdr:colOff>
                <xdr:row>114</xdr:row>
                <xdr:rowOff>274320</xdr:rowOff>
              </to>
            </anchor>
          </controlPr>
        </control>
      </mc:Choice>
    </mc:AlternateContent>
    <mc:AlternateContent xmlns:mc="http://schemas.openxmlformats.org/markup-compatibility/2006">
      <mc:Choice Requires="x14">
        <control shapeId="176731" r:id="rId127" name="Check Box 603">
          <controlPr defaultSize="0" autoFill="0" autoLine="0" autoPict="0">
            <anchor moveWithCells="1" sizeWithCells="1">
              <from>
                <xdr:col>8</xdr:col>
                <xdr:colOff>144780</xdr:colOff>
                <xdr:row>116</xdr:row>
                <xdr:rowOff>68580</xdr:rowOff>
              </from>
              <to>
                <xdr:col>8</xdr:col>
                <xdr:colOff>335280</xdr:colOff>
                <xdr:row>116</xdr:row>
                <xdr:rowOff>274320</xdr:rowOff>
              </to>
            </anchor>
          </controlPr>
        </control>
      </mc:Choice>
    </mc:AlternateContent>
    <mc:AlternateContent xmlns:mc="http://schemas.openxmlformats.org/markup-compatibility/2006">
      <mc:Choice Requires="x14">
        <control shapeId="176732" r:id="rId128" name="Check Box 604">
          <controlPr defaultSize="0" autoFill="0" autoLine="0" autoPict="0">
            <anchor moveWithCells="1" sizeWithCells="1">
              <from>
                <xdr:col>8</xdr:col>
                <xdr:colOff>144780</xdr:colOff>
                <xdr:row>117</xdr:row>
                <xdr:rowOff>83820</xdr:rowOff>
              </from>
              <to>
                <xdr:col>8</xdr:col>
                <xdr:colOff>335280</xdr:colOff>
                <xdr:row>117</xdr:row>
                <xdr:rowOff>304800</xdr:rowOff>
              </to>
            </anchor>
          </controlPr>
        </control>
      </mc:Choice>
    </mc:AlternateContent>
    <mc:AlternateContent xmlns:mc="http://schemas.openxmlformats.org/markup-compatibility/2006">
      <mc:Choice Requires="x14">
        <control shapeId="176734" r:id="rId129" name="Check Box 606">
          <controlPr defaultSize="0" autoFill="0" autoLine="0" autoPict="0">
            <anchor moveWithCells="1" sizeWithCells="1">
              <from>
                <xdr:col>8</xdr:col>
                <xdr:colOff>144780</xdr:colOff>
                <xdr:row>118</xdr:row>
                <xdr:rowOff>45720</xdr:rowOff>
              </from>
              <to>
                <xdr:col>8</xdr:col>
                <xdr:colOff>335280</xdr:colOff>
                <xdr:row>118</xdr:row>
                <xdr:rowOff>274320</xdr:rowOff>
              </to>
            </anchor>
          </controlPr>
        </control>
      </mc:Choice>
    </mc:AlternateContent>
    <mc:AlternateContent xmlns:mc="http://schemas.openxmlformats.org/markup-compatibility/2006">
      <mc:Choice Requires="x14">
        <control shapeId="176722" r:id="rId130" name="Check Box 594">
          <controlPr defaultSize="0" autoFill="0" autoLine="0" autoPict="0">
            <anchor moveWithCells="1" sizeWithCells="1">
              <from>
                <xdr:col>8</xdr:col>
                <xdr:colOff>144780</xdr:colOff>
                <xdr:row>106</xdr:row>
                <xdr:rowOff>68580</xdr:rowOff>
              </from>
              <to>
                <xdr:col>8</xdr:col>
                <xdr:colOff>335280</xdr:colOff>
                <xdr:row>106</xdr:row>
                <xdr:rowOff>274320</xdr:rowOff>
              </to>
            </anchor>
          </controlPr>
        </control>
      </mc:Choice>
    </mc:AlternateContent>
    <mc:AlternateContent xmlns:mc="http://schemas.openxmlformats.org/markup-compatibility/2006">
      <mc:Choice Requires="x14">
        <control shapeId="176723" r:id="rId131" name="Check Box 595">
          <controlPr defaultSize="0" autoFill="0" autoLine="0" autoPict="0">
            <anchor moveWithCells="1" sizeWithCells="1">
              <from>
                <xdr:col>8</xdr:col>
                <xdr:colOff>144780</xdr:colOff>
                <xdr:row>108</xdr:row>
                <xdr:rowOff>45720</xdr:rowOff>
              </from>
              <to>
                <xdr:col>8</xdr:col>
                <xdr:colOff>335280</xdr:colOff>
                <xdr:row>108</xdr:row>
                <xdr:rowOff>266700</xdr:rowOff>
              </to>
            </anchor>
          </controlPr>
        </control>
      </mc:Choice>
    </mc:AlternateContent>
    <mc:AlternateContent xmlns:mc="http://schemas.openxmlformats.org/markup-compatibility/2006">
      <mc:Choice Requires="x14">
        <control shapeId="176724" r:id="rId132" name="Check Box 596">
          <controlPr defaultSize="0" autoFill="0" autoLine="0" autoPict="0">
            <anchor moveWithCells="1" sizeWithCells="1">
              <from>
                <xdr:col>8</xdr:col>
                <xdr:colOff>144780</xdr:colOff>
                <xdr:row>107</xdr:row>
                <xdr:rowOff>38100</xdr:rowOff>
              </from>
              <to>
                <xdr:col>8</xdr:col>
                <xdr:colOff>335280</xdr:colOff>
                <xdr:row>107</xdr:row>
                <xdr:rowOff>266700</xdr:rowOff>
              </to>
            </anchor>
          </controlPr>
        </control>
      </mc:Choice>
    </mc:AlternateContent>
    <mc:AlternateContent xmlns:mc="http://schemas.openxmlformats.org/markup-compatibility/2006">
      <mc:Choice Requires="x14">
        <control shapeId="176725" r:id="rId133" name="Check Box 597">
          <controlPr defaultSize="0" autoFill="0" autoLine="0" autoPict="0">
            <anchor moveWithCells="1" sizeWithCells="1">
              <from>
                <xdr:col>8</xdr:col>
                <xdr:colOff>144780</xdr:colOff>
                <xdr:row>109</xdr:row>
                <xdr:rowOff>45720</xdr:rowOff>
              </from>
              <to>
                <xdr:col>8</xdr:col>
                <xdr:colOff>335280</xdr:colOff>
                <xdr:row>109</xdr:row>
                <xdr:rowOff>266700</xdr:rowOff>
              </to>
            </anchor>
          </controlPr>
        </control>
      </mc:Choice>
    </mc:AlternateContent>
    <mc:AlternateContent xmlns:mc="http://schemas.openxmlformats.org/markup-compatibility/2006">
      <mc:Choice Requires="x14">
        <control shapeId="176726" r:id="rId134" name="Check Box 598">
          <controlPr defaultSize="0" autoFill="0" autoLine="0" autoPict="0">
            <anchor moveWithCells="1" sizeWithCells="1">
              <from>
                <xdr:col>8</xdr:col>
                <xdr:colOff>144780</xdr:colOff>
                <xdr:row>110</xdr:row>
                <xdr:rowOff>68580</xdr:rowOff>
              </from>
              <to>
                <xdr:col>8</xdr:col>
                <xdr:colOff>335280</xdr:colOff>
                <xdr:row>110</xdr:row>
                <xdr:rowOff>297180</xdr:rowOff>
              </to>
            </anchor>
          </controlPr>
        </control>
      </mc:Choice>
    </mc:AlternateContent>
    <mc:AlternateContent xmlns:mc="http://schemas.openxmlformats.org/markup-compatibility/2006">
      <mc:Choice Requires="x14">
        <control shapeId="176727" r:id="rId135" name="Check Box 599">
          <controlPr defaultSize="0" autoFill="0" autoLine="0" autoPict="0">
            <anchor moveWithCells="1" sizeWithCells="1">
              <from>
                <xdr:col>8</xdr:col>
                <xdr:colOff>144780</xdr:colOff>
                <xdr:row>111</xdr:row>
                <xdr:rowOff>38100</xdr:rowOff>
              </from>
              <to>
                <xdr:col>8</xdr:col>
                <xdr:colOff>335280</xdr:colOff>
                <xdr:row>111</xdr:row>
                <xdr:rowOff>266700</xdr:rowOff>
              </to>
            </anchor>
          </controlPr>
        </control>
      </mc:Choice>
    </mc:AlternateContent>
    <mc:AlternateContent xmlns:mc="http://schemas.openxmlformats.org/markup-compatibility/2006">
      <mc:Choice Requires="x14">
        <control shapeId="176736" r:id="rId136" name="Check Box 608">
          <controlPr defaultSize="0" autoFill="0" autoLine="0" autoPict="0">
            <anchor moveWithCells="1" sizeWithCells="1">
              <from>
                <xdr:col>8</xdr:col>
                <xdr:colOff>144780</xdr:colOff>
                <xdr:row>122</xdr:row>
                <xdr:rowOff>76200</xdr:rowOff>
              </from>
              <to>
                <xdr:col>8</xdr:col>
                <xdr:colOff>335280</xdr:colOff>
                <xdr:row>122</xdr:row>
                <xdr:rowOff>297180</xdr:rowOff>
              </to>
            </anchor>
          </controlPr>
        </control>
      </mc:Choice>
    </mc:AlternateContent>
    <mc:AlternateContent xmlns:mc="http://schemas.openxmlformats.org/markup-compatibility/2006">
      <mc:Choice Requires="x14">
        <control shapeId="176737" r:id="rId137" name="Check Box 609">
          <controlPr defaultSize="0" autoFill="0" autoLine="0" autoPict="0">
            <anchor moveWithCells="1" sizeWithCells="1">
              <from>
                <xdr:col>8</xdr:col>
                <xdr:colOff>144780</xdr:colOff>
                <xdr:row>124</xdr:row>
                <xdr:rowOff>45720</xdr:rowOff>
              </from>
              <to>
                <xdr:col>8</xdr:col>
                <xdr:colOff>335280</xdr:colOff>
                <xdr:row>124</xdr:row>
                <xdr:rowOff>266700</xdr:rowOff>
              </to>
            </anchor>
          </controlPr>
        </control>
      </mc:Choice>
    </mc:AlternateContent>
    <mc:AlternateContent xmlns:mc="http://schemas.openxmlformats.org/markup-compatibility/2006">
      <mc:Choice Requires="x14">
        <control shapeId="176738" r:id="rId138" name="Check Box 610">
          <controlPr defaultSize="0" autoFill="0" autoLine="0" autoPict="0">
            <anchor moveWithCells="1" sizeWithCells="1">
              <from>
                <xdr:col>8</xdr:col>
                <xdr:colOff>144780</xdr:colOff>
                <xdr:row>123</xdr:row>
                <xdr:rowOff>38100</xdr:rowOff>
              </from>
              <to>
                <xdr:col>8</xdr:col>
                <xdr:colOff>335280</xdr:colOff>
                <xdr:row>123</xdr:row>
                <xdr:rowOff>266700</xdr:rowOff>
              </to>
            </anchor>
          </controlPr>
        </control>
      </mc:Choice>
    </mc:AlternateContent>
    <mc:AlternateContent xmlns:mc="http://schemas.openxmlformats.org/markup-compatibility/2006">
      <mc:Choice Requires="x14">
        <control shapeId="176739" r:id="rId139" name="Check Box 611">
          <controlPr defaultSize="0" autoFill="0" autoLine="0" autoPict="0">
            <anchor moveWithCells="1" sizeWithCells="1">
              <from>
                <xdr:col>8</xdr:col>
                <xdr:colOff>144780</xdr:colOff>
                <xdr:row>125</xdr:row>
                <xdr:rowOff>45720</xdr:rowOff>
              </from>
              <to>
                <xdr:col>8</xdr:col>
                <xdr:colOff>335280</xdr:colOff>
                <xdr:row>125</xdr:row>
                <xdr:rowOff>266700</xdr:rowOff>
              </to>
            </anchor>
          </controlPr>
        </control>
      </mc:Choice>
    </mc:AlternateContent>
    <mc:AlternateContent xmlns:mc="http://schemas.openxmlformats.org/markup-compatibility/2006">
      <mc:Choice Requires="x14">
        <control shapeId="176740" r:id="rId140" name="Check Box 612">
          <controlPr defaultSize="0" autoFill="0" autoLine="0" autoPict="0">
            <anchor moveWithCells="1" sizeWithCells="1">
              <from>
                <xdr:col>8</xdr:col>
                <xdr:colOff>144780</xdr:colOff>
                <xdr:row>126</xdr:row>
                <xdr:rowOff>68580</xdr:rowOff>
              </from>
              <to>
                <xdr:col>8</xdr:col>
                <xdr:colOff>335280</xdr:colOff>
                <xdr:row>126</xdr:row>
                <xdr:rowOff>297180</xdr:rowOff>
              </to>
            </anchor>
          </controlPr>
        </control>
      </mc:Choice>
    </mc:AlternateContent>
    <mc:AlternateContent xmlns:mc="http://schemas.openxmlformats.org/markup-compatibility/2006">
      <mc:Choice Requires="x14">
        <control shapeId="176707" r:id="rId141" name="Check Box 579">
          <controlPr defaultSize="0" autoFill="0" autoLine="0" autoPict="0">
            <anchor moveWithCells="1" sizeWithCells="1">
              <from>
                <xdr:col>8</xdr:col>
                <xdr:colOff>144780</xdr:colOff>
                <xdr:row>81</xdr:row>
                <xdr:rowOff>45720</xdr:rowOff>
              </from>
              <to>
                <xdr:col>8</xdr:col>
                <xdr:colOff>335280</xdr:colOff>
                <xdr:row>81</xdr:row>
                <xdr:rowOff>266700</xdr:rowOff>
              </to>
            </anchor>
          </controlPr>
        </control>
      </mc:Choice>
    </mc:AlternateContent>
    <mc:AlternateContent xmlns:mc="http://schemas.openxmlformats.org/markup-compatibility/2006">
      <mc:Choice Requires="x14">
        <control shapeId="176708" r:id="rId142" name="Check Box 580">
          <controlPr defaultSize="0" autoFill="0" autoLine="0" autoPict="0">
            <anchor moveWithCells="1" sizeWithCells="1">
              <from>
                <xdr:col>8</xdr:col>
                <xdr:colOff>144780</xdr:colOff>
                <xdr:row>83</xdr:row>
                <xdr:rowOff>68580</xdr:rowOff>
              </from>
              <to>
                <xdr:col>8</xdr:col>
                <xdr:colOff>335280</xdr:colOff>
                <xdr:row>83</xdr:row>
                <xdr:rowOff>274320</xdr:rowOff>
              </to>
            </anchor>
          </controlPr>
        </control>
      </mc:Choice>
    </mc:AlternateContent>
    <mc:AlternateContent xmlns:mc="http://schemas.openxmlformats.org/markup-compatibility/2006">
      <mc:Choice Requires="x14">
        <control shapeId="176709" r:id="rId143" name="Check Box 581">
          <controlPr defaultSize="0" autoFill="0" autoLine="0" autoPict="0">
            <anchor moveWithCells="1" sizeWithCells="1">
              <from>
                <xdr:col>8</xdr:col>
                <xdr:colOff>144780</xdr:colOff>
                <xdr:row>82</xdr:row>
                <xdr:rowOff>45720</xdr:rowOff>
              </from>
              <to>
                <xdr:col>8</xdr:col>
                <xdr:colOff>335280</xdr:colOff>
                <xdr:row>82</xdr:row>
                <xdr:rowOff>274320</xdr:rowOff>
              </to>
            </anchor>
          </controlPr>
        </control>
      </mc:Choice>
    </mc:AlternateContent>
    <mc:AlternateContent xmlns:mc="http://schemas.openxmlformats.org/markup-compatibility/2006">
      <mc:Choice Requires="x14">
        <control shapeId="176710" r:id="rId144" name="Check Box 582">
          <controlPr defaultSize="0" autoFill="0" autoLine="0" autoPict="0">
            <anchor moveWithCells="1" sizeWithCells="1">
              <from>
                <xdr:col>8</xdr:col>
                <xdr:colOff>144780</xdr:colOff>
                <xdr:row>84</xdr:row>
                <xdr:rowOff>68580</xdr:rowOff>
              </from>
              <to>
                <xdr:col>8</xdr:col>
                <xdr:colOff>335280</xdr:colOff>
                <xdr:row>84</xdr:row>
                <xdr:rowOff>274320</xdr:rowOff>
              </to>
            </anchor>
          </controlPr>
        </control>
      </mc:Choice>
    </mc:AlternateContent>
    <mc:AlternateContent xmlns:mc="http://schemas.openxmlformats.org/markup-compatibility/2006">
      <mc:Choice Requires="x14">
        <control shapeId="176711" r:id="rId145" name="Check Box 583">
          <controlPr defaultSize="0" autoFill="0" autoLine="0" autoPict="0">
            <anchor moveWithCells="1" sizeWithCells="1">
              <from>
                <xdr:col>8</xdr:col>
                <xdr:colOff>144780</xdr:colOff>
                <xdr:row>85</xdr:row>
                <xdr:rowOff>83820</xdr:rowOff>
              </from>
              <to>
                <xdr:col>8</xdr:col>
                <xdr:colOff>335280</xdr:colOff>
                <xdr:row>85</xdr:row>
                <xdr:rowOff>304800</xdr:rowOff>
              </to>
            </anchor>
          </controlPr>
        </control>
      </mc:Choice>
    </mc:AlternateContent>
    <mc:AlternateContent xmlns:mc="http://schemas.openxmlformats.org/markup-compatibility/2006">
      <mc:Choice Requires="x14">
        <control shapeId="176712" r:id="rId146" name="Check Box 584">
          <controlPr defaultSize="0" autoFill="0" autoLine="0" autoPict="0">
            <anchor moveWithCells="1" sizeWithCells="1">
              <from>
                <xdr:col>8</xdr:col>
                <xdr:colOff>144780</xdr:colOff>
                <xdr:row>87</xdr:row>
                <xdr:rowOff>68580</xdr:rowOff>
              </from>
              <to>
                <xdr:col>8</xdr:col>
                <xdr:colOff>335280</xdr:colOff>
                <xdr:row>87</xdr:row>
                <xdr:rowOff>274320</xdr:rowOff>
              </to>
            </anchor>
          </controlPr>
        </control>
      </mc:Choice>
    </mc:AlternateContent>
    <mc:AlternateContent xmlns:mc="http://schemas.openxmlformats.org/markup-compatibility/2006">
      <mc:Choice Requires="x14">
        <control shapeId="176713" r:id="rId147" name="Check Box 585">
          <controlPr defaultSize="0" autoFill="0" autoLine="0" autoPict="0">
            <anchor moveWithCells="1" sizeWithCells="1">
              <from>
                <xdr:col>8</xdr:col>
                <xdr:colOff>144780</xdr:colOff>
                <xdr:row>86</xdr:row>
                <xdr:rowOff>45720</xdr:rowOff>
              </from>
              <to>
                <xdr:col>8</xdr:col>
                <xdr:colOff>335280</xdr:colOff>
                <xdr:row>86</xdr:row>
                <xdr:rowOff>274320</xdr:rowOff>
              </to>
            </anchor>
          </controlPr>
        </control>
      </mc:Choice>
    </mc:AlternateContent>
    <mc:AlternateContent xmlns:mc="http://schemas.openxmlformats.org/markup-compatibility/2006">
      <mc:Choice Requires="x14">
        <control shapeId="176714" r:id="rId148" name="Check Box 586">
          <controlPr defaultSize="0" autoFill="0" autoLine="0" autoPict="0">
            <anchor moveWithCells="1" sizeWithCells="1">
              <from>
                <xdr:col>8</xdr:col>
                <xdr:colOff>144780</xdr:colOff>
                <xdr:row>89</xdr:row>
                <xdr:rowOff>68580</xdr:rowOff>
              </from>
              <to>
                <xdr:col>8</xdr:col>
                <xdr:colOff>335280</xdr:colOff>
                <xdr:row>89</xdr:row>
                <xdr:rowOff>274320</xdr:rowOff>
              </to>
            </anchor>
          </controlPr>
        </control>
      </mc:Choice>
    </mc:AlternateContent>
    <mc:AlternateContent xmlns:mc="http://schemas.openxmlformats.org/markup-compatibility/2006">
      <mc:Choice Requires="x14">
        <control shapeId="176715" r:id="rId149" name="Check Box 587">
          <controlPr defaultSize="0" autoFill="0" autoLine="0" autoPict="0">
            <anchor moveWithCells="1" sizeWithCells="1">
              <from>
                <xdr:col>8</xdr:col>
                <xdr:colOff>144780</xdr:colOff>
                <xdr:row>88</xdr:row>
                <xdr:rowOff>45720</xdr:rowOff>
              </from>
              <to>
                <xdr:col>8</xdr:col>
                <xdr:colOff>335280</xdr:colOff>
                <xdr:row>88</xdr:row>
                <xdr:rowOff>274320</xdr:rowOff>
              </to>
            </anchor>
          </controlPr>
        </control>
      </mc:Choice>
    </mc:AlternateContent>
    <mc:AlternateContent xmlns:mc="http://schemas.openxmlformats.org/markup-compatibility/2006">
      <mc:Choice Requires="x14">
        <control shapeId="176752" r:id="rId150" name="Check Box 624">
          <controlPr defaultSize="0" autoFill="0" autoLine="0" autoPict="0">
            <anchor moveWithCells="1" sizeWithCells="1">
              <from>
                <xdr:col>8</xdr:col>
                <xdr:colOff>144780</xdr:colOff>
                <xdr:row>141</xdr:row>
                <xdr:rowOff>76200</xdr:rowOff>
              </from>
              <to>
                <xdr:col>8</xdr:col>
                <xdr:colOff>335280</xdr:colOff>
                <xdr:row>141</xdr:row>
                <xdr:rowOff>297180</xdr:rowOff>
              </to>
            </anchor>
          </controlPr>
        </control>
      </mc:Choice>
    </mc:AlternateContent>
    <mc:AlternateContent xmlns:mc="http://schemas.openxmlformats.org/markup-compatibility/2006">
      <mc:Choice Requires="x14">
        <control shapeId="176754" r:id="rId151" name="Check Box 626">
          <controlPr defaultSize="0" autoFill="0" autoLine="0" autoPict="0">
            <anchor moveWithCells="1" sizeWithCells="1">
              <from>
                <xdr:col>8</xdr:col>
                <xdr:colOff>144780</xdr:colOff>
                <xdr:row>142</xdr:row>
                <xdr:rowOff>76200</xdr:rowOff>
              </from>
              <to>
                <xdr:col>8</xdr:col>
                <xdr:colOff>335280</xdr:colOff>
                <xdr:row>142</xdr:row>
                <xdr:rowOff>297180</xdr:rowOff>
              </to>
            </anchor>
          </controlPr>
        </control>
      </mc:Choice>
    </mc:AlternateContent>
    <mc:AlternateContent xmlns:mc="http://schemas.openxmlformats.org/markup-compatibility/2006">
      <mc:Choice Requires="x14">
        <control shapeId="176755" r:id="rId152" name="Check Box 627">
          <controlPr defaultSize="0" autoFill="0" autoLine="0" autoPict="0">
            <anchor moveWithCells="1" sizeWithCells="1">
              <from>
                <xdr:col>8</xdr:col>
                <xdr:colOff>144780</xdr:colOff>
                <xdr:row>143</xdr:row>
                <xdr:rowOff>106680</xdr:rowOff>
              </from>
              <to>
                <xdr:col>8</xdr:col>
                <xdr:colOff>335280</xdr:colOff>
                <xdr:row>143</xdr:row>
                <xdr:rowOff>312420</xdr:rowOff>
              </to>
            </anchor>
          </controlPr>
        </control>
      </mc:Choice>
    </mc:AlternateContent>
    <mc:AlternateContent xmlns:mc="http://schemas.openxmlformats.org/markup-compatibility/2006">
      <mc:Choice Requires="x14">
        <control shapeId="176756" r:id="rId153" name="Check Box 628">
          <controlPr defaultSize="0" autoFill="0" autoLine="0" autoPict="0">
            <anchor moveWithCells="1" sizeWithCells="1">
              <from>
                <xdr:col>8</xdr:col>
                <xdr:colOff>144780</xdr:colOff>
                <xdr:row>145</xdr:row>
                <xdr:rowOff>76200</xdr:rowOff>
              </from>
              <to>
                <xdr:col>8</xdr:col>
                <xdr:colOff>335280</xdr:colOff>
                <xdr:row>145</xdr:row>
                <xdr:rowOff>297180</xdr:rowOff>
              </to>
            </anchor>
          </controlPr>
        </control>
      </mc:Choice>
    </mc:AlternateContent>
    <mc:AlternateContent xmlns:mc="http://schemas.openxmlformats.org/markup-compatibility/2006">
      <mc:Choice Requires="x14">
        <control shapeId="176757" r:id="rId154" name="Check Box 629">
          <controlPr defaultSize="0" autoFill="0" autoLine="0" autoPict="0">
            <anchor moveWithCells="1" sizeWithCells="1">
              <from>
                <xdr:col>8</xdr:col>
                <xdr:colOff>144780</xdr:colOff>
                <xdr:row>144</xdr:row>
                <xdr:rowOff>68580</xdr:rowOff>
              </from>
              <to>
                <xdr:col>8</xdr:col>
                <xdr:colOff>335280</xdr:colOff>
                <xdr:row>144</xdr:row>
                <xdr:rowOff>297180</xdr:rowOff>
              </to>
            </anchor>
          </controlPr>
        </control>
      </mc:Choice>
    </mc:AlternateContent>
    <mc:AlternateContent xmlns:mc="http://schemas.openxmlformats.org/markup-compatibility/2006">
      <mc:Choice Requires="x14">
        <control shapeId="176758" r:id="rId155" name="Check Box 630">
          <controlPr defaultSize="0" autoFill="0" autoLine="0" autoPict="0">
            <anchor moveWithCells="1" sizeWithCells="1">
              <from>
                <xdr:col>8</xdr:col>
                <xdr:colOff>144780</xdr:colOff>
                <xdr:row>146</xdr:row>
                <xdr:rowOff>76200</xdr:rowOff>
              </from>
              <to>
                <xdr:col>8</xdr:col>
                <xdr:colOff>335280</xdr:colOff>
                <xdr:row>146</xdr:row>
                <xdr:rowOff>297180</xdr:rowOff>
              </to>
            </anchor>
          </controlPr>
        </control>
      </mc:Choice>
    </mc:AlternateContent>
    <mc:AlternateContent xmlns:mc="http://schemas.openxmlformats.org/markup-compatibility/2006">
      <mc:Choice Requires="x14">
        <control shapeId="176759" r:id="rId156" name="Check Box 631">
          <controlPr defaultSize="0" autoFill="0" autoLine="0" autoPict="0">
            <anchor moveWithCells="1" sizeWithCells="1">
              <from>
                <xdr:col>8</xdr:col>
                <xdr:colOff>144780</xdr:colOff>
                <xdr:row>147</xdr:row>
                <xdr:rowOff>68580</xdr:rowOff>
              </from>
              <to>
                <xdr:col>8</xdr:col>
                <xdr:colOff>335280</xdr:colOff>
                <xdr:row>147</xdr:row>
                <xdr:rowOff>297180</xdr:rowOff>
              </to>
            </anchor>
          </controlPr>
        </control>
      </mc:Choice>
    </mc:AlternateContent>
    <mc:AlternateContent xmlns:mc="http://schemas.openxmlformats.org/markup-compatibility/2006">
      <mc:Choice Requires="x14">
        <control shapeId="176760" r:id="rId157" name="Check Box 632">
          <controlPr defaultSize="0" autoFill="0" autoLine="0" autoPict="0">
            <anchor moveWithCells="1" sizeWithCells="1">
              <from>
                <xdr:col>8</xdr:col>
                <xdr:colOff>144780</xdr:colOff>
                <xdr:row>184</xdr:row>
                <xdr:rowOff>38100</xdr:rowOff>
              </from>
              <to>
                <xdr:col>8</xdr:col>
                <xdr:colOff>335280</xdr:colOff>
                <xdr:row>184</xdr:row>
                <xdr:rowOff>259080</xdr:rowOff>
              </to>
            </anchor>
          </controlPr>
        </control>
      </mc:Choice>
    </mc:AlternateContent>
    <mc:AlternateContent xmlns:mc="http://schemas.openxmlformats.org/markup-compatibility/2006">
      <mc:Choice Requires="x14">
        <control shapeId="176761" r:id="rId158" name="Check Box 633">
          <controlPr defaultSize="0" autoFill="0" autoLine="0" autoPict="0">
            <anchor moveWithCells="1" sizeWithCells="1">
              <from>
                <xdr:col>8</xdr:col>
                <xdr:colOff>144780</xdr:colOff>
                <xdr:row>186</xdr:row>
                <xdr:rowOff>76200</xdr:rowOff>
              </from>
              <to>
                <xdr:col>8</xdr:col>
                <xdr:colOff>335280</xdr:colOff>
                <xdr:row>186</xdr:row>
                <xdr:rowOff>297180</xdr:rowOff>
              </to>
            </anchor>
          </controlPr>
        </control>
      </mc:Choice>
    </mc:AlternateContent>
    <mc:AlternateContent xmlns:mc="http://schemas.openxmlformats.org/markup-compatibility/2006">
      <mc:Choice Requires="x14">
        <control shapeId="176762" r:id="rId159" name="Check Box 634">
          <controlPr defaultSize="0" autoFill="0" autoLine="0" autoPict="0">
            <anchor moveWithCells="1" sizeWithCells="1">
              <from>
                <xdr:col>8</xdr:col>
                <xdr:colOff>144780</xdr:colOff>
                <xdr:row>185</xdr:row>
                <xdr:rowOff>68580</xdr:rowOff>
              </from>
              <to>
                <xdr:col>8</xdr:col>
                <xdr:colOff>335280</xdr:colOff>
                <xdr:row>185</xdr:row>
                <xdr:rowOff>297180</xdr:rowOff>
              </to>
            </anchor>
          </controlPr>
        </control>
      </mc:Choice>
    </mc:AlternateContent>
    <mc:AlternateContent xmlns:mc="http://schemas.openxmlformats.org/markup-compatibility/2006">
      <mc:Choice Requires="x14">
        <control shapeId="176763" r:id="rId160" name="Check Box 635">
          <controlPr defaultSize="0" autoFill="0" autoLine="0" autoPict="0">
            <anchor moveWithCells="1" sizeWithCells="1">
              <from>
                <xdr:col>8</xdr:col>
                <xdr:colOff>144780</xdr:colOff>
                <xdr:row>187</xdr:row>
                <xdr:rowOff>76200</xdr:rowOff>
              </from>
              <to>
                <xdr:col>8</xdr:col>
                <xdr:colOff>335280</xdr:colOff>
                <xdr:row>187</xdr:row>
                <xdr:rowOff>297180</xdr:rowOff>
              </to>
            </anchor>
          </controlPr>
        </control>
      </mc:Choice>
    </mc:AlternateContent>
    <mc:AlternateContent xmlns:mc="http://schemas.openxmlformats.org/markup-compatibility/2006">
      <mc:Choice Requires="x14">
        <control shapeId="176764" r:id="rId161" name="Check Box 636">
          <controlPr defaultSize="0" autoFill="0" autoLine="0" autoPict="0">
            <anchor moveWithCells="1" sizeWithCells="1">
              <from>
                <xdr:col>8</xdr:col>
                <xdr:colOff>144780</xdr:colOff>
                <xdr:row>189</xdr:row>
                <xdr:rowOff>76200</xdr:rowOff>
              </from>
              <to>
                <xdr:col>8</xdr:col>
                <xdr:colOff>350520</xdr:colOff>
                <xdr:row>189</xdr:row>
                <xdr:rowOff>297180</xdr:rowOff>
              </to>
            </anchor>
          </controlPr>
        </control>
      </mc:Choice>
    </mc:AlternateContent>
    <mc:AlternateContent xmlns:mc="http://schemas.openxmlformats.org/markup-compatibility/2006">
      <mc:Choice Requires="x14">
        <control shapeId="176765" r:id="rId162" name="Check Box 637">
          <controlPr defaultSize="0" autoFill="0" autoLine="0" autoPict="0">
            <anchor moveWithCells="1" sizeWithCells="1">
              <from>
                <xdr:col>8</xdr:col>
                <xdr:colOff>144780</xdr:colOff>
                <xdr:row>191</xdr:row>
                <xdr:rowOff>76200</xdr:rowOff>
              </from>
              <to>
                <xdr:col>8</xdr:col>
                <xdr:colOff>350520</xdr:colOff>
                <xdr:row>191</xdr:row>
                <xdr:rowOff>297180</xdr:rowOff>
              </to>
            </anchor>
          </controlPr>
        </control>
      </mc:Choice>
    </mc:AlternateContent>
    <mc:AlternateContent xmlns:mc="http://schemas.openxmlformats.org/markup-compatibility/2006">
      <mc:Choice Requires="x14">
        <control shapeId="176766" r:id="rId163" name="Check Box 638">
          <controlPr defaultSize="0" autoFill="0" autoLine="0" autoPict="0">
            <anchor moveWithCells="1" sizeWithCells="1">
              <from>
                <xdr:col>8</xdr:col>
                <xdr:colOff>144780</xdr:colOff>
                <xdr:row>190</xdr:row>
                <xdr:rowOff>76200</xdr:rowOff>
              </from>
              <to>
                <xdr:col>8</xdr:col>
                <xdr:colOff>350520</xdr:colOff>
                <xdr:row>190</xdr:row>
                <xdr:rowOff>297180</xdr:rowOff>
              </to>
            </anchor>
          </controlPr>
        </control>
      </mc:Choice>
    </mc:AlternateContent>
    <mc:AlternateContent xmlns:mc="http://schemas.openxmlformats.org/markup-compatibility/2006">
      <mc:Choice Requires="x14">
        <control shapeId="176767" r:id="rId164" name="Check Box 639">
          <controlPr defaultSize="0" autoFill="0" autoLine="0" autoPict="0">
            <anchor moveWithCells="1" sizeWithCells="1">
              <from>
                <xdr:col>8</xdr:col>
                <xdr:colOff>144780</xdr:colOff>
                <xdr:row>192</xdr:row>
                <xdr:rowOff>76200</xdr:rowOff>
              </from>
              <to>
                <xdr:col>8</xdr:col>
                <xdr:colOff>350520</xdr:colOff>
                <xdr:row>192</xdr:row>
                <xdr:rowOff>297180</xdr:rowOff>
              </to>
            </anchor>
          </controlPr>
        </control>
      </mc:Choice>
    </mc:AlternateContent>
    <mc:AlternateContent xmlns:mc="http://schemas.openxmlformats.org/markup-compatibility/2006">
      <mc:Choice Requires="x14">
        <control shapeId="176768" r:id="rId165" name="Check Box 640">
          <controlPr defaultSize="0" autoFill="0" autoLine="0" autoPict="0">
            <anchor moveWithCells="1" sizeWithCells="1">
              <from>
                <xdr:col>8</xdr:col>
                <xdr:colOff>144780</xdr:colOff>
                <xdr:row>193</xdr:row>
                <xdr:rowOff>68580</xdr:rowOff>
              </from>
              <to>
                <xdr:col>8</xdr:col>
                <xdr:colOff>350520</xdr:colOff>
                <xdr:row>193</xdr:row>
                <xdr:rowOff>297180</xdr:rowOff>
              </to>
            </anchor>
          </controlPr>
        </control>
      </mc:Choice>
    </mc:AlternateContent>
    <mc:AlternateContent xmlns:mc="http://schemas.openxmlformats.org/markup-compatibility/2006">
      <mc:Choice Requires="x14">
        <control shapeId="176782" r:id="rId166" name="Check Box 654">
          <controlPr defaultSize="0" autoFill="0" autoLine="0" autoPict="0">
            <anchor moveWithCells="1" sizeWithCells="1">
              <from>
                <xdr:col>8</xdr:col>
                <xdr:colOff>144780</xdr:colOff>
                <xdr:row>202</xdr:row>
                <xdr:rowOff>106680</xdr:rowOff>
              </from>
              <to>
                <xdr:col>8</xdr:col>
                <xdr:colOff>350520</xdr:colOff>
                <xdr:row>202</xdr:row>
                <xdr:rowOff>312420</xdr:rowOff>
              </to>
            </anchor>
          </controlPr>
        </control>
      </mc:Choice>
    </mc:AlternateContent>
    <mc:AlternateContent xmlns:mc="http://schemas.openxmlformats.org/markup-compatibility/2006">
      <mc:Choice Requires="x14">
        <control shapeId="176783" r:id="rId167" name="Check Box 655">
          <controlPr defaultSize="0" autoFill="0" autoLine="0" autoPict="0">
            <anchor moveWithCells="1" sizeWithCells="1">
              <from>
                <xdr:col>8</xdr:col>
                <xdr:colOff>144780</xdr:colOff>
                <xdr:row>203</xdr:row>
                <xdr:rowOff>106680</xdr:rowOff>
              </from>
              <to>
                <xdr:col>8</xdr:col>
                <xdr:colOff>350520</xdr:colOff>
                <xdr:row>203</xdr:row>
                <xdr:rowOff>312420</xdr:rowOff>
              </to>
            </anchor>
          </controlPr>
        </control>
      </mc:Choice>
    </mc:AlternateContent>
    <mc:AlternateContent xmlns:mc="http://schemas.openxmlformats.org/markup-compatibility/2006">
      <mc:Choice Requires="x14">
        <control shapeId="176784" r:id="rId168" name="Check Box 656">
          <controlPr defaultSize="0" autoFill="0" autoLine="0" autoPict="0">
            <anchor moveWithCells="1" sizeWithCells="1">
              <from>
                <xdr:col>8</xdr:col>
                <xdr:colOff>144780</xdr:colOff>
                <xdr:row>206</xdr:row>
                <xdr:rowOff>76200</xdr:rowOff>
              </from>
              <to>
                <xdr:col>8</xdr:col>
                <xdr:colOff>350520</xdr:colOff>
                <xdr:row>206</xdr:row>
                <xdr:rowOff>297180</xdr:rowOff>
              </to>
            </anchor>
          </controlPr>
        </control>
      </mc:Choice>
    </mc:AlternateContent>
    <mc:AlternateContent xmlns:mc="http://schemas.openxmlformats.org/markup-compatibility/2006">
      <mc:Choice Requires="x14">
        <control shapeId="176785" r:id="rId169" name="Check Box 657">
          <controlPr defaultSize="0" autoFill="0" autoLine="0" autoPict="0">
            <anchor moveWithCells="1" sizeWithCells="1">
              <from>
                <xdr:col>8</xdr:col>
                <xdr:colOff>144780</xdr:colOff>
                <xdr:row>205</xdr:row>
                <xdr:rowOff>68580</xdr:rowOff>
              </from>
              <to>
                <xdr:col>8</xdr:col>
                <xdr:colOff>350520</xdr:colOff>
                <xdr:row>205</xdr:row>
                <xdr:rowOff>297180</xdr:rowOff>
              </to>
            </anchor>
          </controlPr>
        </control>
      </mc:Choice>
    </mc:AlternateContent>
    <mc:AlternateContent xmlns:mc="http://schemas.openxmlformats.org/markup-compatibility/2006">
      <mc:Choice Requires="x14">
        <control shapeId="176786" r:id="rId170" name="Check Box 658">
          <controlPr defaultSize="0" autoFill="0" autoLine="0" autoPict="0">
            <anchor moveWithCells="1" sizeWithCells="1">
              <from>
                <xdr:col>8</xdr:col>
                <xdr:colOff>144780</xdr:colOff>
                <xdr:row>207</xdr:row>
                <xdr:rowOff>76200</xdr:rowOff>
              </from>
              <to>
                <xdr:col>8</xdr:col>
                <xdr:colOff>350520</xdr:colOff>
                <xdr:row>207</xdr:row>
                <xdr:rowOff>297180</xdr:rowOff>
              </to>
            </anchor>
          </controlPr>
        </control>
      </mc:Choice>
    </mc:AlternateContent>
    <mc:AlternateContent xmlns:mc="http://schemas.openxmlformats.org/markup-compatibility/2006">
      <mc:Choice Requires="x14">
        <control shapeId="176769" r:id="rId171" name="Check Box 641">
          <controlPr defaultSize="0" autoFill="0" autoLine="0" autoPict="0">
            <anchor moveWithCells="1" sizeWithCells="1">
              <from>
                <xdr:col>8</xdr:col>
                <xdr:colOff>144780</xdr:colOff>
                <xdr:row>195</xdr:row>
                <xdr:rowOff>76200</xdr:rowOff>
              </from>
              <to>
                <xdr:col>8</xdr:col>
                <xdr:colOff>350520</xdr:colOff>
                <xdr:row>195</xdr:row>
                <xdr:rowOff>297180</xdr:rowOff>
              </to>
            </anchor>
          </controlPr>
        </control>
      </mc:Choice>
    </mc:AlternateContent>
    <mc:AlternateContent xmlns:mc="http://schemas.openxmlformats.org/markup-compatibility/2006">
      <mc:Choice Requires="x14">
        <control shapeId="176770" r:id="rId172" name="Check Box 642">
          <controlPr defaultSize="0" autoFill="0" autoLine="0" autoPict="0">
            <anchor moveWithCells="1" sizeWithCells="1">
              <from>
                <xdr:col>8</xdr:col>
                <xdr:colOff>144780</xdr:colOff>
                <xdr:row>197</xdr:row>
                <xdr:rowOff>76200</xdr:rowOff>
              </from>
              <to>
                <xdr:col>8</xdr:col>
                <xdr:colOff>350520</xdr:colOff>
                <xdr:row>197</xdr:row>
                <xdr:rowOff>297180</xdr:rowOff>
              </to>
            </anchor>
          </controlPr>
        </control>
      </mc:Choice>
    </mc:AlternateContent>
    <mc:AlternateContent xmlns:mc="http://schemas.openxmlformats.org/markup-compatibility/2006">
      <mc:Choice Requires="x14">
        <control shapeId="176771" r:id="rId173" name="Check Box 643">
          <controlPr defaultSize="0" autoFill="0" autoLine="0" autoPict="0">
            <anchor moveWithCells="1" sizeWithCells="1">
              <from>
                <xdr:col>8</xdr:col>
                <xdr:colOff>144780</xdr:colOff>
                <xdr:row>196</xdr:row>
                <xdr:rowOff>76200</xdr:rowOff>
              </from>
              <to>
                <xdr:col>8</xdr:col>
                <xdr:colOff>350520</xdr:colOff>
                <xdr:row>196</xdr:row>
                <xdr:rowOff>297180</xdr:rowOff>
              </to>
            </anchor>
          </controlPr>
        </control>
      </mc:Choice>
    </mc:AlternateContent>
    <mc:AlternateContent xmlns:mc="http://schemas.openxmlformats.org/markup-compatibility/2006">
      <mc:Choice Requires="x14">
        <control shapeId="176772" r:id="rId174" name="Check Box 644">
          <controlPr defaultSize="0" autoFill="0" autoLine="0" autoPict="0">
            <anchor moveWithCells="1" sizeWithCells="1">
              <from>
                <xdr:col>8</xdr:col>
                <xdr:colOff>144780</xdr:colOff>
                <xdr:row>198</xdr:row>
                <xdr:rowOff>76200</xdr:rowOff>
              </from>
              <to>
                <xdr:col>8</xdr:col>
                <xdr:colOff>350520</xdr:colOff>
                <xdr:row>198</xdr:row>
                <xdr:rowOff>297180</xdr:rowOff>
              </to>
            </anchor>
          </controlPr>
        </control>
      </mc:Choice>
    </mc:AlternateContent>
    <mc:AlternateContent xmlns:mc="http://schemas.openxmlformats.org/markup-compatibility/2006">
      <mc:Choice Requires="x14">
        <control shapeId="176773" r:id="rId175" name="Check Box 645">
          <controlPr defaultSize="0" autoFill="0" autoLine="0" autoPict="0">
            <anchor moveWithCells="1" sizeWithCells="1">
              <from>
                <xdr:col>8</xdr:col>
                <xdr:colOff>144780</xdr:colOff>
                <xdr:row>199</xdr:row>
                <xdr:rowOff>68580</xdr:rowOff>
              </from>
              <to>
                <xdr:col>8</xdr:col>
                <xdr:colOff>350520</xdr:colOff>
                <xdr:row>199</xdr:row>
                <xdr:rowOff>297180</xdr:rowOff>
              </to>
            </anchor>
          </controlPr>
        </control>
      </mc:Choice>
    </mc:AlternateContent>
    <mc:AlternateContent xmlns:mc="http://schemas.openxmlformats.org/markup-compatibility/2006">
      <mc:Choice Requires="x14">
        <control shapeId="176787" r:id="rId176" name="Check Box 659">
          <controlPr defaultSize="0" autoFill="0" autoLine="0" autoPict="0">
            <anchor moveWithCells="1" sizeWithCells="1">
              <from>
                <xdr:col>8</xdr:col>
                <xdr:colOff>144780</xdr:colOff>
                <xdr:row>210</xdr:row>
                <xdr:rowOff>68580</xdr:rowOff>
              </from>
              <to>
                <xdr:col>8</xdr:col>
                <xdr:colOff>350520</xdr:colOff>
                <xdr:row>210</xdr:row>
                <xdr:rowOff>274320</xdr:rowOff>
              </to>
            </anchor>
          </controlPr>
        </control>
      </mc:Choice>
    </mc:AlternateContent>
    <mc:AlternateContent xmlns:mc="http://schemas.openxmlformats.org/markup-compatibility/2006">
      <mc:Choice Requires="x14">
        <control shapeId="176788" r:id="rId177" name="Check Box 660">
          <controlPr defaultSize="0" autoFill="0" autoLine="0" autoPict="0">
            <anchor moveWithCells="1" sizeWithCells="1">
              <from>
                <xdr:col>8</xdr:col>
                <xdr:colOff>144780</xdr:colOff>
                <xdr:row>209</xdr:row>
                <xdr:rowOff>45720</xdr:rowOff>
              </from>
              <to>
                <xdr:col>8</xdr:col>
                <xdr:colOff>350520</xdr:colOff>
                <xdr:row>209</xdr:row>
                <xdr:rowOff>274320</xdr:rowOff>
              </to>
            </anchor>
          </controlPr>
        </control>
      </mc:Choice>
    </mc:AlternateContent>
    <mc:AlternateContent xmlns:mc="http://schemas.openxmlformats.org/markup-compatibility/2006">
      <mc:Choice Requires="x14">
        <control shapeId="176789" r:id="rId178" name="Check Box 661">
          <controlPr defaultSize="0" autoFill="0" autoLine="0" autoPict="0">
            <anchor moveWithCells="1" sizeWithCells="1">
              <from>
                <xdr:col>8</xdr:col>
                <xdr:colOff>144780</xdr:colOff>
                <xdr:row>211</xdr:row>
                <xdr:rowOff>68580</xdr:rowOff>
              </from>
              <to>
                <xdr:col>8</xdr:col>
                <xdr:colOff>350520</xdr:colOff>
                <xdr:row>211</xdr:row>
                <xdr:rowOff>274320</xdr:rowOff>
              </to>
            </anchor>
          </controlPr>
        </control>
      </mc:Choice>
    </mc:AlternateContent>
    <mc:AlternateContent xmlns:mc="http://schemas.openxmlformats.org/markup-compatibility/2006">
      <mc:Choice Requires="x14">
        <control shapeId="176790" r:id="rId179" name="Check Box 662">
          <controlPr defaultSize="0" autoFill="0" autoLine="0" autoPict="0">
            <anchor moveWithCells="1" sizeWithCells="1">
              <from>
                <xdr:col>8</xdr:col>
                <xdr:colOff>144780</xdr:colOff>
                <xdr:row>212</xdr:row>
                <xdr:rowOff>83820</xdr:rowOff>
              </from>
              <to>
                <xdr:col>8</xdr:col>
                <xdr:colOff>350520</xdr:colOff>
                <xdr:row>212</xdr:row>
                <xdr:rowOff>304800</xdr:rowOff>
              </to>
            </anchor>
          </controlPr>
        </control>
      </mc:Choice>
    </mc:AlternateContent>
    <mc:AlternateContent xmlns:mc="http://schemas.openxmlformats.org/markup-compatibility/2006">
      <mc:Choice Requires="x14">
        <control shapeId="176774" r:id="rId180" name="Check Box 646">
          <controlPr defaultSize="0" autoFill="0" autoLine="0" autoPict="0">
            <anchor moveWithCells="1" sizeWithCells="1">
              <from>
                <xdr:col>8</xdr:col>
                <xdr:colOff>144780</xdr:colOff>
                <xdr:row>214</xdr:row>
                <xdr:rowOff>76200</xdr:rowOff>
              </from>
              <to>
                <xdr:col>8</xdr:col>
                <xdr:colOff>350520</xdr:colOff>
                <xdr:row>214</xdr:row>
                <xdr:rowOff>297180</xdr:rowOff>
              </to>
            </anchor>
          </controlPr>
        </control>
      </mc:Choice>
    </mc:AlternateContent>
    <mc:AlternateContent xmlns:mc="http://schemas.openxmlformats.org/markup-compatibility/2006">
      <mc:Choice Requires="x14">
        <control shapeId="176775" r:id="rId181" name="Check Box 647">
          <controlPr defaultSize="0" autoFill="0" autoLine="0" autoPict="0">
            <anchor moveWithCells="1" sizeWithCells="1">
              <from>
                <xdr:col>8</xdr:col>
                <xdr:colOff>144780</xdr:colOff>
                <xdr:row>216</xdr:row>
                <xdr:rowOff>76200</xdr:rowOff>
              </from>
              <to>
                <xdr:col>8</xdr:col>
                <xdr:colOff>350520</xdr:colOff>
                <xdr:row>216</xdr:row>
                <xdr:rowOff>297180</xdr:rowOff>
              </to>
            </anchor>
          </controlPr>
        </control>
      </mc:Choice>
    </mc:AlternateContent>
    <mc:AlternateContent xmlns:mc="http://schemas.openxmlformats.org/markup-compatibility/2006">
      <mc:Choice Requires="x14">
        <control shapeId="176776" r:id="rId182" name="Check Box 648">
          <controlPr defaultSize="0" autoFill="0" autoLine="0" autoPict="0">
            <anchor moveWithCells="1" sizeWithCells="1">
              <from>
                <xdr:col>8</xdr:col>
                <xdr:colOff>144780</xdr:colOff>
                <xdr:row>215</xdr:row>
                <xdr:rowOff>76200</xdr:rowOff>
              </from>
              <to>
                <xdr:col>8</xdr:col>
                <xdr:colOff>350520</xdr:colOff>
                <xdr:row>215</xdr:row>
                <xdr:rowOff>297180</xdr:rowOff>
              </to>
            </anchor>
          </controlPr>
        </control>
      </mc:Choice>
    </mc:AlternateContent>
    <mc:AlternateContent xmlns:mc="http://schemas.openxmlformats.org/markup-compatibility/2006">
      <mc:Choice Requires="x14">
        <control shapeId="176777" r:id="rId183" name="Check Box 649">
          <controlPr defaultSize="0" autoFill="0" autoLine="0" autoPict="0">
            <anchor moveWithCells="1" sizeWithCells="1">
              <from>
                <xdr:col>8</xdr:col>
                <xdr:colOff>144780</xdr:colOff>
                <xdr:row>217</xdr:row>
                <xdr:rowOff>76200</xdr:rowOff>
              </from>
              <to>
                <xdr:col>8</xdr:col>
                <xdr:colOff>350520</xdr:colOff>
                <xdr:row>217</xdr:row>
                <xdr:rowOff>297180</xdr:rowOff>
              </to>
            </anchor>
          </controlPr>
        </control>
      </mc:Choice>
    </mc:AlternateContent>
    <mc:AlternateContent xmlns:mc="http://schemas.openxmlformats.org/markup-compatibility/2006">
      <mc:Choice Requires="x14">
        <control shapeId="176778" r:id="rId184" name="Check Box 650">
          <controlPr defaultSize="0" autoFill="0" autoLine="0" autoPict="0">
            <anchor moveWithCells="1" sizeWithCells="1">
              <from>
                <xdr:col>8</xdr:col>
                <xdr:colOff>144780</xdr:colOff>
                <xdr:row>218</xdr:row>
                <xdr:rowOff>68580</xdr:rowOff>
              </from>
              <to>
                <xdr:col>8</xdr:col>
                <xdr:colOff>350520</xdr:colOff>
                <xdr:row>218</xdr:row>
                <xdr:rowOff>297180</xdr:rowOff>
              </to>
            </anchor>
          </controlPr>
        </control>
      </mc:Choice>
    </mc:AlternateContent>
    <mc:AlternateContent xmlns:mc="http://schemas.openxmlformats.org/markup-compatibility/2006">
      <mc:Choice Requires="x14">
        <control shapeId="176779" r:id="rId185" name="Check Box 651">
          <controlPr defaultSize="0" autoFill="0" autoLine="0" autoPict="0">
            <anchor moveWithCells="1" sizeWithCells="1">
              <from>
                <xdr:col>8</xdr:col>
                <xdr:colOff>144780</xdr:colOff>
                <xdr:row>220</xdr:row>
                <xdr:rowOff>68580</xdr:rowOff>
              </from>
              <to>
                <xdr:col>8</xdr:col>
                <xdr:colOff>350520</xdr:colOff>
                <xdr:row>220</xdr:row>
                <xdr:rowOff>297180</xdr:rowOff>
              </to>
            </anchor>
          </controlPr>
        </control>
      </mc:Choice>
    </mc:AlternateContent>
    <mc:AlternateContent xmlns:mc="http://schemas.openxmlformats.org/markup-compatibility/2006">
      <mc:Choice Requires="x14">
        <control shapeId="176780" r:id="rId186" name="Check Box 652">
          <controlPr defaultSize="0" autoFill="0" autoLine="0" autoPict="0">
            <anchor moveWithCells="1" sizeWithCells="1">
              <from>
                <xdr:col>8</xdr:col>
                <xdr:colOff>144780</xdr:colOff>
                <xdr:row>219</xdr:row>
                <xdr:rowOff>68580</xdr:rowOff>
              </from>
              <to>
                <xdr:col>8</xdr:col>
                <xdr:colOff>350520</xdr:colOff>
                <xdr:row>219</xdr:row>
                <xdr:rowOff>297180</xdr:rowOff>
              </to>
            </anchor>
          </controlPr>
        </control>
      </mc:Choice>
    </mc:AlternateContent>
    <mc:AlternateContent xmlns:mc="http://schemas.openxmlformats.org/markup-compatibility/2006">
      <mc:Choice Requires="x14">
        <control shapeId="176781" r:id="rId187" name="Check Box 653">
          <controlPr defaultSize="0" autoFill="0" autoLine="0" autoPict="0">
            <anchor moveWithCells="1" sizeWithCells="1">
              <from>
                <xdr:col>8</xdr:col>
                <xdr:colOff>144780</xdr:colOff>
                <xdr:row>221</xdr:row>
                <xdr:rowOff>68580</xdr:rowOff>
              </from>
              <to>
                <xdr:col>8</xdr:col>
                <xdr:colOff>350520</xdr:colOff>
                <xdr:row>221</xdr:row>
                <xdr:rowOff>297180</xdr:rowOff>
              </to>
            </anchor>
          </controlPr>
        </control>
      </mc:Choice>
    </mc:AlternateContent>
    <mc:AlternateContent xmlns:mc="http://schemas.openxmlformats.org/markup-compatibility/2006">
      <mc:Choice Requires="x14">
        <control shapeId="176791" r:id="rId188" name="Check Box 663">
          <controlPr defaultSize="0" autoFill="0" autoLine="0" autoPict="0">
            <anchor moveWithCells="1" sizeWithCells="1">
              <from>
                <xdr:col>8</xdr:col>
                <xdr:colOff>144780</xdr:colOff>
                <xdr:row>223</xdr:row>
                <xdr:rowOff>83820</xdr:rowOff>
              </from>
              <to>
                <xdr:col>8</xdr:col>
                <xdr:colOff>350520</xdr:colOff>
                <xdr:row>223</xdr:row>
                <xdr:rowOff>304800</xdr:rowOff>
              </to>
            </anchor>
          </controlPr>
        </control>
      </mc:Choice>
    </mc:AlternateContent>
    <mc:AlternateContent xmlns:mc="http://schemas.openxmlformats.org/markup-compatibility/2006">
      <mc:Choice Requires="x14">
        <control shapeId="176792" r:id="rId189" name="Check Box 664">
          <controlPr defaultSize="0" autoFill="0" autoLine="0" autoPict="0">
            <anchor moveWithCells="1" sizeWithCells="1">
              <from>
                <xdr:col>8</xdr:col>
                <xdr:colOff>144780</xdr:colOff>
                <xdr:row>225</xdr:row>
                <xdr:rowOff>83820</xdr:rowOff>
              </from>
              <to>
                <xdr:col>8</xdr:col>
                <xdr:colOff>350520</xdr:colOff>
                <xdr:row>225</xdr:row>
                <xdr:rowOff>304800</xdr:rowOff>
              </to>
            </anchor>
          </controlPr>
        </control>
      </mc:Choice>
    </mc:AlternateContent>
    <mc:AlternateContent xmlns:mc="http://schemas.openxmlformats.org/markup-compatibility/2006">
      <mc:Choice Requires="x14">
        <control shapeId="176793" r:id="rId190" name="Check Box 665">
          <controlPr defaultSize="0" autoFill="0" autoLine="0" autoPict="0">
            <anchor moveWithCells="1" sizeWithCells="1">
              <from>
                <xdr:col>8</xdr:col>
                <xdr:colOff>144780</xdr:colOff>
                <xdr:row>224</xdr:row>
                <xdr:rowOff>83820</xdr:rowOff>
              </from>
              <to>
                <xdr:col>8</xdr:col>
                <xdr:colOff>350520</xdr:colOff>
                <xdr:row>224</xdr:row>
                <xdr:rowOff>304800</xdr:rowOff>
              </to>
            </anchor>
          </controlPr>
        </control>
      </mc:Choice>
    </mc:AlternateContent>
    <mc:AlternateContent xmlns:mc="http://schemas.openxmlformats.org/markup-compatibility/2006">
      <mc:Choice Requires="x14">
        <control shapeId="176794" r:id="rId191" name="Check Box 666">
          <controlPr defaultSize="0" autoFill="0" autoLine="0" autoPict="0">
            <anchor moveWithCells="1" sizeWithCells="1">
              <from>
                <xdr:col>8</xdr:col>
                <xdr:colOff>144780</xdr:colOff>
                <xdr:row>226</xdr:row>
                <xdr:rowOff>83820</xdr:rowOff>
              </from>
              <to>
                <xdr:col>8</xdr:col>
                <xdr:colOff>350520</xdr:colOff>
                <xdr:row>226</xdr:row>
                <xdr:rowOff>297180</xdr:rowOff>
              </to>
            </anchor>
          </controlPr>
        </control>
      </mc:Choice>
    </mc:AlternateContent>
    <mc:AlternateContent xmlns:mc="http://schemas.openxmlformats.org/markup-compatibility/2006">
      <mc:Choice Requires="x14">
        <control shapeId="176795" r:id="rId192" name="Check Box 667">
          <controlPr defaultSize="0" autoFill="0" autoLine="0" autoPict="0">
            <anchor moveWithCells="1" sizeWithCells="1">
              <from>
                <xdr:col>8</xdr:col>
                <xdr:colOff>144780</xdr:colOff>
                <xdr:row>227</xdr:row>
                <xdr:rowOff>83820</xdr:rowOff>
              </from>
              <to>
                <xdr:col>8</xdr:col>
                <xdr:colOff>350520</xdr:colOff>
                <xdr:row>227</xdr:row>
                <xdr:rowOff>297180</xdr:rowOff>
              </to>
            </anchor>
          </controlPr>
        </control>
      </mc:Choice>
    </mc:AlternateContent>
    <mc:AlternateContent xmlns:mc="http://schemas.openxmlformats.org/markup-compatibility/2006">
      <mc:Choice Requires="x14">
        <control shapeId="176796" r:id="rId193" name="Check Box 668">
          <controlPr defaultSize="0" autoFill="0" autoLine="0" autoPict="0">
            <anchor moveWithCells="1" sizeWithCells="1">
              <from>
                <xdr:col>8</xdr:col>
                <xdr:colOff>144780</xdr:colOff>
                <xdr:row>229</xdr:row>
                <xdr:rowOff>76200</xdr:rowOff>
              </from>
              <to>
                <xdr:col>8</xdr:col>
                <xdr:colOff>350520</xdr:colOff>
                <xdr:row>229</xdr:row>
                <xdr:rowOff>297180</xdr:rowOff>
              </to>
            </anchor>
          </controlPr>
        </control>
      </mc:Choice>
    </mc:AlternateContent>
    <mc:AlternateContent xmlns:mc="http://schemas.openxmlformats.org/markup-compatibility/2006">
      <mc:Choice Requires="x14">
        <control shapeId="176797" r:id="rId194" name="Check Box 669">
          <controlPr defaultSize="0" autoFill="0" autoLine="0" autoPict="0">
            <anchor moveWithCells="1" sizeWithCells="1">
              <from>
                <xdr:col>8</xdr:col>
                <xdr:colOff>144780</xdr:colOff>
                <xdr:row>228</xdr:row>
                <xdr:rowOff>76200</xdr:rowOff>
              </from>
              <to>
                <xdr:col>8</xdr:col>
                <xdr:colOff>350520</xdr:colOff>
                <xdr:row>228</xdr:row>
                <xdr:rowOff>297180</xdr:rowOff>
              </to>
            </anchor>
          </controlPr>
        </control>
      </mc:Choice>
    </mc:AlternateContent>
    <mc:AlternateContent xmlns:mc="http://schemas.openxmlformats.org/markup-compatibility/2006">
      <mc:Choice Requires="x14">
        <control shapeId="176819" r:id="rId195" name="Check Box 691">
          <controlPr defaultSize="0" autoFill="0" autoLine="0" autoPict="0">
            <anchor moveWithCells="1" sizeWithCells="1">
              <from>
                <xdr:col>8</xdr:col>
                <xdr:colOff>144780</xdr:colOff>
                <xdr:row>272</xdr:row>
                <xdr:rowOff>68580</xdr:rowOff>
              </from>
              <to>
                <xdr:col>8</xdr:col>
                <xdr:colOff>350520</xdr:colOff>
                <xdr:row>272</xdr:row>
                <xdr:rowOff>274320</xdr:rowOff>
              </to>
            </anchor>
          </controlPr>
        </control>
      </mc:Choice>
    </mc:AlternateContent>
    <mc:AlternateContent xmlns:mc="http://schemas.openxmlformats.org/markup-compatibility/2006">
      <mc:Choice Requires="x14">
        <control shapeId="176820" r:id="rId196" name="Check Box 692">
          <controlPr defaultSize="0" autoFill="0" autoLine="0" autoPict="0">
            <anchor moveWithCells="1" sizeWithCells="1">
              <from>
                <xdr:col>8</xdr:col>
                <xdr:colOff>144780</xdr:colOff>
                <xdr:row>274</xdr:row>
                <xdr:rowOff>68580</xdr:rowOff>
              </from>
              <to>
                <xdr:col>8</xdr:col>
                <xdr:colOff>350520</xdr:colOff>
                <xdr:row>274</xdr:row>
                <xdr:rowOff>274320</xdr:rowOff>
              </to>
            </anchor>
          </controlPr>
        </control>
      </mc:Choice>
    </mc:AlternateContent>
    <mc:AlternateContent xmlns:mc="http://schemas.openxmlformats.org/markup-compatibility/2006">
      <mc:Choice Requires="x14">
        <control shapeId="176821" r:id="rId197" name="Check Box 693">
          <controlPr defaultSize="0" autoFill="0" autoLine="0" autoPict="0">
            <anchor moveWithCells="1" sizeWithCells="1">
              <from>
                <xdr:col>8</xdr:col>
                <xdr:colOff>144780</xdr:colOff>
                <xdr:row>273</xdr:row>
                <xdr:rowOff>68580</xdr:rowOff>
              </from>
              <to>
                <xdr:col>8</xdr:col>
                <xdr:colOff>350520</xdr:colOff>
                <xdr:row>273</xdr:row>
                <xdr:rowOff>274320</xdr:rowOff>
              </to>
            </anchor>
          </controlPr>
        </control>
      </mc:Choice>
    </mc:AlternateContent>
    <mc:AlternateContent xmlns:mc="http://schemas.openxmlformats.org/markup-compatibility/2006">
      <mc:Choice Requires="x14">
        <control shapeId="176822" r:id="rId198" name="Check Box 694">
          <controlPr defaultSize="0" autoFill="0" autoLine="0" autoPict="0">
            <anchor moveWithCells="1" sizeWithCells="1">
              <from>
                <xdr:col>8</xdr:col>
                <xdr:colOff>144780</xdr:colOff>
                <xdr:row>275</xdr:row>
                <xdr:rowOff>68580</xdr:rowOff>
              </from>
              <to>
                <xdr:col>8</xdr:col>
                <xdr:colOff>350520</xdr:colOff>
                <xdr:row>275</xdr:row>
                <xdr:rowOff>274320</xdr:rowOff>
              </to>
            </anchor>
          </controlPr>
        </control>
      </mc:Choice>
    </mc:AlternateContent>
    <mc:AlternateContent xmlns:mc="http://schemas.openxmlformats.org/markup-compatibility/2006">
      <mc:Choice Requires="x14">
        <control shapeId="176812" r:id="rId199" name="Check Box 684">
          <controlPr defaultSize="0" autoFill="0" autoLine="0" autoPict="0">
            <anchor moveWithCells="1" sizeWithCells="1">
              <from>
                <xdr:col>8</xdr:col>
                <xdr:colOff>144780</xdr:colOff>
                <xdr:row>265</xdr:row>
                <xdr:rowOff>76200</xdr:rowOff>
              </from>
              <to>
                <xdr:col>8</xdr:col>
                <xdr:colOff>350520</xdr:colOff>
                <xdr:row>265</xdr:row>
                <xdr:rowOff>297180</xdr:rowOff>
              </to>
            </anchor>
          </controlPr>
        </control>
      </mc:Choice>
    </mc:AlternateContent>
    <mc:AlternateContent xmlns:mc="http://schemas.openxmlformats.org/markup-compatibility/2006">
      <mc:Choice Requires="x14">
        <control shapeId="176813" r:id="rId200" name="Check Box 685">
          <controlPr defaultSize="0" autoFill="0" autoLine="0" autoPict="0">
            <anchor moveWithCells="1" sizeWithCells="1">
              <from>
                <xdr:col>8</xdr:col>
                <xdr:colOff>144780</xdr:colOff>
                <xdr:row>268</xdr:row>
                <xdr:rowOff>76200</xdr:rowOff>
              </from>
              <to>
                <xdr:col>8</xdr:col>
                <xdr:colOff>350520</xdr:colOff>
                <xdr:row>268</xdr:row>
                <xdr:rowOff>297180</xdr:rowOff>
              </to>
            </anchor>
          </controlPr>
        </control>
      </mc:Choice>
    </mc:AlternateContent>
    <mc:AlternateContent xmlns:mc="http://schemas.openxmlformats.org/markup-compatibility/2006">
      <mc:Choice Requires="x14">
        <control shapeId="176814" r:id="rId201" name="Check Box 686">
          <controlPr defaultSize="0" autoFill="0" autoLine="0" autoPict="0">
            <anchor moveWithCells="1" sizeWithCells="1">
              <from>
                <xdr:col>8</xdr:col>
                <xdr:colOff>144780</xdr:colOff>
                <xdr:row>266</xdr:row>
                <xdr:rowOff>76200</xdr:rowOff>
              </from>
              <to>
                <xdr:col>8</xdr:col>
                <xdr:colOff>350520</xdr:colOff>
                <xdr:row>266</xdr:row>
                <xdr:rowOff>297180</xdr:rowOff>
              </to>
            </anchor>
          </controlPr>
        </control>
      </mc:Choice>
    </mc:AlternateContent>
    <mc:AlternateContent xmlns:mc="http://schemas.openxmlformats.org/markup-compatibility/2006">
      <mc:Choice Requires="x14">
        <control shapeId="176815" r:id="rId202" name="Check Box 687">
          <controlPr defaultSize="0" autoFill="0" autoLine="0" autoPict="0">
            <anchor moveWithCells="1" sizeWithCells="1">
              <from>
                <xdr:col>8</xdr:col>
                <xdr:colOff>144780</xdr:colOff>
                <xdr:row>268</xdr:row>
                <xdr:rowOff>68580</xdr:rowOff>
              </from>
              <to>
                <xdr:col>8</xdr:col>
                <xdr:colOff>350520</xdr:colOff>
                <xdr:row>268</xdr:row>
                <xdr:rowOff>297180</xdr:rowOff>
              </to>
            </anchor>
          </controlPr>
        </control>
      </mc:Choice>
    </mc:AlternateContent>
    <mc:AlternateContent xmlns:mc="http://schemas.openxmlformats.org/markup-compatibility/2006">
      <mc:Choice Requires="x14">
        <control shapeId="176816" r:id="rId203" name="Check Box 688">
          <controlPr defaultSize="0" autoFill="0" autoLine="0" autoPict="0">
            <anchor moveWithCells="1" sizeWithCells="1">
              <from>
                <xdr:col>8</xdr:col>
                <xdr:colOff>144780</xdr:colOff>
                <xdr:row>269</xdr:row>
                <xdr:rowOff>68580</xdr:rowOff>
              </from>
              <to>
                <xdr:col>8</xdr:col>
                <xdr:colOff>350520</xdr:colOff>
                <xdr:row>269</xdr:row>
                <xdr:rowOff>297180</xdr:rowOff>
              </to>
            </anchor>
          </controlPr>
        </control>
      </mc:Choice>
    </mc:AlternateContent>
    <mc:AlternateContent xmlns:mc="http://schemas.openxmlformats.org/markup-compatibility/2006">
      <mc:Choice Requires="x14">
        <control shapeId="176817" r:id="rId204" name="Check Box 689">
          <controlPr defaultSize="0" autoFill="0" autoLine="0" autoPict="0">
            <anchor moveWithCells="1" sizeWithCells="1">
              <from>
                <xdr:col>8</xdr:col>
                <xdr:colOff>144780</xdr:colOff>
                <xdr:row>270</xdr:row>
                <xdr:rowOff>68580</xdr:rowOff>
              </from>
              <to>
                <xdr:col>8</xdr:col>
                <xdr:colOff>350520</xdr:colOff>
                <xdr:row>270</xdr:row>
                <xdr:rowOff>297180</xdr:rowOff>
              </to>
            </anchor>
          </controlPr>
        </control>
      </mc:Choice>
    </mc:AlternateContent>
    <mc:AlternateContent xmlns:mc="http://schemas.openxmlformats.org/markup-compatibility/2006">
      <mc:Choice Requires="x14">
        <control shapeId="176718" r:id="rId205" name="Check Box 590">
          <controlPr defaultSize="0" autoFill="0" autoLine="0" autoPict="0">
            <anchor moveWithCells="1" sizeWithCells="1">
              <from>
                <xdr:col>8</xdr:col>
                <xdr:colOff>144780</xdr:colOff>
                <xdr:row>102</xdr:row>
                <xdr:rowOff>45720</xdr:rowOff>
              </from>
              <to>
                <xdr:col>8</xdr:col>
                <xdr:colOff>335280</xdr:colOff>
                <xdr:row>102</xdr:row>
                <xdr:rowOff>266700</xdr:rowOff>
              </to>
            </anchor>
          </controlPr>
        </control>
      </mc:Choice>
    </mc:AlternateContent>
    <mc:AlternateContent xmlns:mc="http://schemas.openxmlformats.org/markup-compatibility/2006">
      <mc:Choice Requires="x14">
        <control shapeId="176719" r:id="rId206" name="Check Box 591">
          <controlPr defaultSize="0" autoFill="0" autoLine="0" autoPict="0">
            <anchor moveWithCells="1" sizeWithCells="1">
              <from>
                <xdr:col>8</xdr:col>
                <xdr:colOff>144780</xdr:colOff>
                <xdr:row>101</xdr:row>
                <xdr:rowOff>45720</xdr:rowOff>
              </from>
              <to>
                <xdr:col>8</xdr:col>
                <xdr:colOff>335280</xdr:colOff>
                <xdr:row>101</xdr:row>
                <xdr:rowOff>266700</xdr:rowOff>
              </to>
            </anchor>
          </controlPr>
        </control>
      </mc:Choice>
    </mc:AlternateContent>
    <mc:AlternateContent xmlns:mc="http://schemas.openxmlformats.org/markup-compatibility/2006">
      <mc:Choice Requires="x14">
        <control shapeId="176720" r:id="rId207" name="Check Box 592">
          <controlPr defaultSize="0" autoFill="0" autoLine="0" autoPict="0">
            <anchor moveWithCells="1" sizeWithCells="1">
              <from>
                <xdr:col>8</xdr:col>
                <xdr:colOff>144780</xdr:colOff>
                <xdr:row>103</xdr:row>
                <xdr:rowOff>45720</xdr:rowOff>
              </from>
              <to>
                <xdr:col>8</xdr:col>
                <xdr:colOff>335280</xdr:colOff>
                <xdr:row>103</xdr:row>
                <xdr:rowOff>266700</xdr:rowOff>
              </to>
            </anchor>
          </controlPr>
        </control>
      </mc:Choice>
    </mc:AlternateContent>
    <mc:AlternateContent xmlns:mc="http://schemas.openxmlformats.org/markup-compatibility/2006">
      <mc:Choice Requires="x14">
        <control shapeId="176721" r:id="rId208" name="Check Box 593">
          <controlPr defaultSize="0" autoFill="0" autoLine="0" autoPict="0">
            <anchor moveWithCells="1" sizeWithCells="1">
              <from>
                <xdr:col>8</xdr:col>
                <xdr:colOff>144780</xdr:colOff>
                <xdr:row>104</xdr:row>
                <xdr:rowOff>45720</xdr:rowOff>
              </from>
              <to>
                <xdr:col>8</xdr:col>
                <xdr:colOff>335280</xdr:colOff>
                <xdr:row>104</xdr:row>
                <xdr:rowOff>266700</xdr:rowOff>
              </to>
            </anchor>
          </controlPr>
        </control>
      </mc:Choice>
    </mc:AlternateContent>
    <mc:AlternateContent xmlns:mc="http://schemas.openxmlformats.org/markup-compatibility/2006">
      <mc:Choice Requires="x14">
        <control shapeId="176937" r:id="rId209" name="Check Box 809">
          <controlPr defaultSize="0" autoFill="0" autoLine="0" autoPict="0">
            <anchor moveWithCells="1" sizeWithCells="1">
              <from>
                <xdr:col>8</xdr:col>
                <xdr:colOff>144780</xdr:colOff>
                <xdr:row>92</xdr:row>
                <xdr:rowOff>68580</xdr:rowOff>
              </from>
              <to>
                <xdr:col>8</xdr:col>
                <xdr:colOff>335280</xdr:colOff>
                <xdr:row>92</xdr:row>
                <xdr:rowOff>297180</xdr:rowOff>
              </to>
            </anchor>
          </controlPr>
        </control>
      </mc:Choice>
    </mc:AlternateContent>
    <mc:AlternateContent xmlns:mc="http://schemas.openxmlformats.org/markup-compatibility/2006">
      <mc:Choice Requires="x14">
        <control shapeId="176938" r:id="rId210" name="Check Box 810">
          <controlPr defaultSize="0" autoFill="0" autoLine="0" autoPict="0">
            <anchor moveWithCells="1" sizeWithCells="1">
              <from>
                <xdr:col>8</xdr:col>
                <xdr:colOff>144780</xdr:colOff>
                <xdr:row>91</xdr:row>
                <xdr:rowOff>76200</xdr:rowOff>
              </from>
              <to>
                <xdr:col>8</xdr:col>
                <xdr:colOff>335280</xdr:colOff>
                <xdr:row>91</xdr:row>
                <xdr:rowOff>297180</xdr:rowOff>
              </to>
            </anchor>
          </controlPr>
        </control>
      </mc:Choice>
    </mc:AlternateContent>
    <mc:AlternateContent xmlns:mc="http://schemas.openxmlformats.org/markup-compatibility/2006">
      <mc:Choice Requires="x14">
        <control shapeId="176941" r:id="rId211" name="Check Box 813">
          <controlPr defaultSize="0" autoFill="0" autoLine="0" autoPict="0">
            <anchor moveWithCells="1" sizeWithCells="1">
              <from>
                <xdr:col>8</xdr:col>
                <xdr:colOff>144780</xdr:colOff>
                <xdr:row>95</xdr:row>
                <xdr:rowOff>68580</xdr:rowOff>
              </from>
              <to>
                <xdr:col>8</xdr:col>
                <xdr:colOff>335280</xdr:colOff>
                <xdr:row>95</xdr:row>
                <xdr:rowOff>274320</xdr:rowOff>
              </to>
            </anchor>
          </controlPr>
        </control>
      </mc:Choice>
    </mc:AlternateContent>
    <mc:AlternateContent xmlns:mc="http://schemas.openxmlformats.org/markup-compatibility/2006">
      <mc:Choice Requires="x14">
        <control shapeId="176942" r:id="rId212" name="Check Box 814">
          <controlPr defaultSize="0" autoFill="0" autoLine="0" autoPict="0">
            <anchor moveWithCells="1" sizeWithCells="1">
              <from>
                <xdr:col>8</xdr:col>
                <xdr:colOff>144780</xdr:colOff>
                <xdr:row>96</xdr:row>
                <xdr:rowOff>68580</xdr:rowOff>
              </from>
              <to>
                <xdr:col>8</xdr:col>
                <xdr:colOff>335280</xdr:colOff>
                <xdr:row>96</xdr:row>
                <xdr:rowOff>274320</xdr:rowOff>
              </to>
            </anchor>
          </controlPr>
        </control>
      </mc:Choice>
    </mc:AlternateContent>
    <mc:AlternateContent xmlns:mc="http://schemas.openxmlformats.org/markup-compatibility/2006">
      <mc:Choice Requires="x14">
        <control shapeId="176742" r:id="rId213" name="Check Box 614">
          <controlPr defaultSize="0" autoFill="0" autoLine="0" autoPict="0">
            <anchor moveWithCells="1" sizeWithCells="1">
              <from>
                <xdr:col>8</xdr:col>
                <xdr:colOff>144780</xdr:colOff>
                <xdr:row>128</xdr:row>
                <xdr:rowOff>38100</xdr:rowOff>
              </from>
              <to>
                <xdr:col>8</xdr:col>
                <xdr:colOff>335280</xdr:colOff>
                <xdr:row>128</xdr:row>
                <xdr:rowOff>259080</xdr:rowOff>
              </to>
            </anchor>
          </controlPr>
        </control>
      </mc:Choice>
    </mc:AlternateContent>
    <mc:AlternateContent xmlns:mc="http://schemas.openxmlformats.org/markup-compatibility/2006">
      <mc:Choice Requires="x14">
        <control shapeId="176743" r:id="rId214" name="Check Box 615">
          <controlPr defaultSize="0" autoFill="0" autoLine="0" autoPict="0">
            <anchor moveWithCells="1" sizeWithCells="1">
              <from>
                <xdr:col>8</xdr:col>
                <xdr:colOff>144780</xdr:colOff>
                <xdr:row>130</xdr:row>
                <xdr:rowOff>38100</xdr:rowOff>
              </from>
              <to>
                <xdr:col>8</xdr:col>
                <xdr:colOff>335280</xdr:colOff>
                <xdr:row>130</xdr:row>
                <xdr:rowOff>266700</xdr:rowOff>
              </to>
            </anchor>
          </controlPr>
        </control>
      </mc:Choice>
    </mc:AlternateContent>
    <mc:AlternateContent xmlns:mc="http://schemas.openxmlformats.org/markup-compatibility/2006">
      <mc:Choice Requires="x14">
        <control shapeId="176744" r:id="rId215" name="Check Box 616">
          <controlPr defaultSize="0" autoFill="0" autoLine="0" autoPict="0">
            <anchor moveWithCells="1" sizeWithCells="1">
              <from>
                <xdr:col>8</xdr:col>
                <xdr:colOff>144780</xdr:colOff>
                <xdr:row>129</xdr:row>
                <xdr:rowOff>38100</xdr:rowOff>
              </from>
              <to>
                <xdr:col>8</xdr:col>
                <xdr:colOff>335280</xdr:colOff>
                <xdr:row>129</xdr:row>
                <xdr:rowOff>259080</xdr:rowOff>
              </to>
            </anchor>
          </controlPr>
        </control>
      </mc:Choice>
    </mc:AlternateContent>
    <mc:AlternateContent xmlns:mc="http://schemas.openxmlformats.org/markup-compatibility/2006">
      <mc:Choice Requires="x14">
        <control shapeId="176745" r:id="rId216" name="Check Box 617">
          <controlPr defaultSize="0" autoFill="0" autoLine="0" autoPict="0">
            <anchor moveWithCells="1" sizeWithCells="1">
              <from>
                <xdr:col>8</xdr:col>
                <xdr:colOff>144780</xdr:colOff>
                <xdr:row>131</xdr:row>
                <xdr:rowOff>45720</xdr:rowOff>
              </from>
              <to>
                <xdr:col>8</xdr:col>
                <xdr:colOff>335280</xdr:colOff>
                <xdr:row>131</xdr:row>
                <xdr:rowOff>266700</xdr:rowOff>
              </to>
            </anchor>
          </controlPr>
        </control>
      </mc:Choice>
    </mc:AlternateContent>
    <mc:AlternateContent xmlns:mc="http://schemas.openxmlformats.org/markup-compatibility/2006">
      <mc:Choice Requires="x14">
        <control shapeId="176746" r:id="rId217" name="Check Box 618">
          <controlPr defaultSize="0" autoFill="0" autoLine="0" autoPict="0">
            <anchor moveWithCells="1" sizeWithCells="1">
              <from>
                <xdr:col>8</xdr:col>
                <xdr:colOff>144780</xdr:colOff>
                <xdr:row>132</xdr:row>
                <xdr:rowOff>45720</xdr:rowOff>
              </from>
              <to>
                <xdr:col>8</xdr:col>
                <xdr:colOff>335280</xdr:colOff>
                <xdr:row>132</xdr:row>
                <xdr:rowOff>266700</xdr:rowOff>
              </to>
            </anchor>
          </controlPr>
        </control>
      </mc:Choice>
    </mc:AlternateContent>
    <mc:AlternateContent xmlns:mc="http://schemas.openxmlformats.org/markup-compatibility/2006">
      <mc:Choice Requires="x14">
        <control shapeId="176747" r:id="rId218" name="Check Box 619">
          <controlPr defaultSize="0" autoFill="0" autoLine="0" autoPict="0">
            <anchor moveWithCells="1" sizeWithCells="1">
              <from>
                <xdr:col>8</xdr:col>
                <xdr:colOff>144780</xdr:colOff>
                <xdr:row>134</xdr:row>
                <xdr:rowOff>45720</xdr:rowOff>
              </from>
              <to>
                <xdr:col>8</xdr:col>
                <xdr:colOff>335280</xdr:colOff>
                <xdr:row>134</xdr:row>
                <xdr:rowOff>266700</xdr:rowOff>
              </to>
            </anchor>
          </controlPr>
        </control>
      </mc:Choice>
    </mc:AlternateContent>
    <mc:AlternateContent xmlns:mc="http://schemas.openxmlformats.org/markup-compatibility/2006">
      <mc:Choice Requires="x14">
        <control shapeId="176748" r:id="rId219" name="Check Box 620">
          <controlPr defaultSize="0" autoFill="0" autoLine="0" autoPict="0">
            <anchor moveWithCells="1" sizeWithCells="1">
              <from>
                <xdr:col>8</xdr:col>
                <xdr:colOff>144780</xdr:colOff>
                <xdr:row>133</xdr:row>
                <xdr:rowOff>45720</xdr:rowOff>
              </from>
              <to>
                <xdr:col>8</xdr:col>
                <xdr:colOff>335280</xdr:colOff>
                <xdr:row>133</xdr:row>
                <xdr:rowOff>266700</xdr:rowOff>
              </to>
            </anchor>
          </controlPr>
        </control>
      </mc:Choice>
    </mc:AlternateContent>
    <mc:AlternateContent xmlns:mc="http://schemas.openxmlformats.org/markup-compatibility/2006">
      <mc:Choice Requires="x14">
        <control shapeId="176749" r:id="rId220" name="Check Box 621">
          <controlPr defaultSize="0" autoFill="0" autoLine="0" autoPict="0">
            <anchor moveWithCells="1" sizeWithCells="1">
              <from>
                <xdr:col>8</xdr:col>
                <xdr:colOff>144780</xdr:colOff>
                <xdr:row>136</xdr:row>
                <xdr:rowOff>68580</xdr:rowOff>
              </from>
              <to>
                <xdr:col>8</xdr:col>
                <xdr:colOff>335280</xdr:colOff>
                <xdr:row>136</xdr:row>
                <xdr:rowOff>274320</xdr:rowOff>
              </to>
            </anchor>
          </controlPr>
        </control>
      </mc:Choice>
    </mc:AlternateContent>
    <mc:AlternateContent xmlns:mc="http://schemas.openxmlformats.org/markup-compatibility/2006">
      <mc:Choice Requires="x14">
        <control shapeId="176750" r:id="rId221" name="Check Box 622">
          <controlPr defaultSize="0" autoFill="0" autoLine="0" autoPict="0">
            <anchor moveWithCells="1" sizeWithCells="1">
              <from>
                <xdr:col>8</xdr:col>
                <xdr:colOff>144780</xdr:colOff>
                <xdr:row>135</xdr:row>
                <xdr:rowOff>45720</xdr:rowOff>
              </from>
              <to>
                <xdr:col>8</xdr:col>
                <xdr:colOff>335280</xdr:colOff>
                <xdr:row>135</xdr:row>
                <xdr:rowOff>274320</xdr:rowOff>
              </to>
            </anchor>
          </controlPr>
        </control>
      </mc:Choice>
    </mc:AlternateContent>
    <mc:AlternateContent xmlns:mc="http://schemas.openxmlformats.org/markup-compatibility/2006">
      <mc:Choice Requires="x14">
        <control shapeId="176751" r:id="rId222" name="Check Box 623">
          <controlPr defaultSize="0" autoFill="0" autoLine="0" autoPict="0">
            <anchor moveWithCells="1" sizeWithCells="1">
              <from>
                <xdr:col>8</xdr:col>
                <xdr:colOff>144780</xdr:colOff>
                <xdr:row>137</xdr:row>
                <xdr:rowOff>68580</xdr:rowOff>
              </from>
              <to>
                <xdr:col>8</xdr:col>
                <xdr:colOff>335280</xdr:colOff>
                <xdr:row>137</xdr:row>
                <xdr:rowOff>274320</xdr:rowOff>
              </to>
            </anchor>
          </controlPr>
        </control>
      </mc:Choice>
    </mc:AlternateContent>
    <mc:AlternateContent xmlns:mc="http://schemas.openxmlformats.org/markup-compatibility/2006">
      <mc:Choice Requires="x14">
        <control shapeId="176753" r:id="rId223" name="Check Box 625">
          <controlPr defaultSize="0" autoFill="0" autoLine="0" autoPict="0">
            <anchor moveWithCells="1" sizeWithCells="1">
              <from>
                <xdr:col>8</xdr:col>
                <xdr:colOff>144780</xdr:colOff>
                <xdr:row>140</xdr:row>
                <xdr:rowOff>68580</xdr:rowOff>
              </from>
              <to>
                <xdr:col>8</xdr:col>
                <xdr:colOff>335280</xdr:colOff>
                <xdr:row>140</xdr:row>
                <xdr:rowOff>274320</xdr:rowOff>
              </to>
            </anchor>
          </controlPr>
        </control>
      </mc:Choice>
    </mc:AlternateContent>
    <mc:AlternateContent xmlns:mc="http://schemas.openxmlformats.org/markup-compatibility/2006">
      <mc:Choice Requires="x14">
        <control shapeId="177104" r:id="rId224" name="Check Box 976">
          <controlPr defaultSize="0" autoFill="0" autoLine="0" autoPict="0">
            <anchor moveWithCells="1" sizeWithCells="1">
              <from>
                <xdr:col>8</xdr:col>
                <xdr:colOff>144780</xdr:colOff>
                <xdr:row>138</xdr:row>
                <xdr:rowOff>68580</xdr:rowOff>
              </from>
              <to>
                <xdr:col>8</xdr:col>
                <xdr:colOff>373380</xdr:colOff>
                <xdr:row>138</xdr:row>
                <xdr:rowOff>327660</xdr:rowOff>
              </to>
            </anchor>
          </controlPr>
        </control>
      </mc:Choice>
    </mc:AlternateContent>
    <mc:AlternateContent xmlns:mc="http://schemas.openxmlformats.org/markup-compatibility/2006">
      <mc:Choice Requires="x14">
        <control shapeId="177131" r:id="rId225" name="Check Box 1003">
          <controlPr defaultSize="0" autoFill="0" autoLine="0" autoPict="0">
            <anchor moveWithCells="1" sizeWithCells="1">
              <from>
                <xdr:col>8</xdr:col>
                <xdr:colOff>144780</xdr:colOff>
                <xdr:row>267</xdr:row>
                <xdr:rowOff>76200</xdr:rowOff>
              </from>
              <to>
                <xdr:col>8</xdr:col>
                <xdr:colOff>350520</xdr:colOff>
                <xdr:row>267</xdr:row>
                <xdr:rowOff>297180</xdr:rowOff>
              </to>
            </anchor>
          </controlPr>
        </control>
      </mc:Choice>
    </mc:AlternateContent>
    <mc:AlternateContent xmlns:mc="http://schemas.openxmlformats.org/markup-compatibility/2006">
      <mc:Choice Requires="x14">
        <control shapeId="176939" r:id="rId226" name="Check Box 811">
          <controlPr defaultSize="0" autoFill="0" autoLine="0" autoPict="0">
            <anchor moveWithCells="1" sizeWithCells="1">
              <from>
                <xdr:col>8</xdr:col>
                <xdr:colOff>144780</xdr:colOff>
                <xdr:row>93</xdr:row>
                <xdr:rowOff>68580</xdr:rowOff>
              </from>
              <to>
                <xdr:col>8</xdr:col>
                <xdr:colOff>335280</xdr:colOff>
                <xdr:row>93</xdr:row>
                <xdr:rowOff>274320</xdr:rowOff>
              </to>
            </anchor>
          </controlPr>
        </control>
      </mc:Choice>
    </mc:AlternateContent>
    <mc:AlternateContent xmlns:mc="http://schemas.openxmlformats.org/markup-compatibility/2006">
      <mc:Choice Requires="x14">
        <control shapeId="177132" r:id="rId227" name="Check Box 1004">
          <controlPr defaultSize="0" autoFill="0" autoLine="0" autoPict="0">
            <anchor moveWithCells="1" sizeWithCells="1">
              <from>
                <xdr:col>8</xdr:col>
                <xdr:colOff>144780</xdr:colOff>
                <xdr:row>94</xdr:row>
                <xdr:rowOff>68580</xdr:rowOff>
              </from>
              <to>
                <xdr:col>8</xdr:col>
                <xdr:colOff>335280</xdr:colOff>
                <xdr:row>94</xdr:row>
                <xdr:rowOff>274320</xdr:rowOff>
              </to>
            </anchor>
          </controlPr>
        </control>
      </mc:Choice>
    </mc:AlternateContent>
    <mc:AlternateContent xmlns:mc="http://schemas.openxmlformats.org/markup-compatibility/2006">
      <mc:Choice Requires="x14">
        <control shapeId="177134" r:id="rId228" name="Check Box 1006">
          <controlPr defaultSize="0" autoFill="0" autoLine="0" autoPict="0">
            <anchor moveWithCells="1" sizeWithCells="1">
              <from>
                <xdr:col>8</xdr:col>
                <xdr:colOff>144780</xdr:colOff>
                <xdr:row>100</xdr:row>
                <xdr:rowOff>45720</xdr:rowOff>
              </from>
              <to>
                <xdr:col>8</xdr:col>
                <xdr:colOff>335280</xdr:colOff>
                <xdr:row>100</xdr:row>
                <xdr:rowOff>266700</xdr:rowOff>
              </to>
            </anchor>
          </controlPr>
        </control>
      </mc:Choice>
    </mc:AlternateContent>
    <mc:AlternateContent xmlns:mc="http://schemas.openxmlformats.org/markup-compatibility/2006">
      <mc:Choice Requires="x14">
        <control shapeId="176717" r:id="rId229" name="Check Box 589">
          <controlPr defaultSize="0" autoFill="0" autoLine="0" autoPict="0">
            <anchor moveWithCells="1" sizeWithCells="1">
              <from>
                <xdr:col>8</xdr:col>
                <xdr:colOff>144780</xdr:colOff>
                <xdr:row>98</xdr:row>
                <xdr:rowOff>45720</xdr:rowOff>
              </from>
              <to>
                <xdr:col>8</xdr:col>
                <xdr:colOff>335280</xdr:colOff>
                <xdr:row>98</xdr:row>
                <xdr:rowOff>266700</xdr:rowOff>
              </to>
            </anchor>
          </controlPr>
        </control>
      </mc:Choice>
    </mc:AlternateContent>
    <mc:AlternateContent xmlns:mc="http://schemas.openxmlformats.org/markup-compatibility/2006">
      <mc:Choice Requires="x14">
        <control shapeId="177135" r:id="rId230" name="Check Box 1007">
          <controlPr defaultSize="0" autoFill="0" autoLine="0" autoPict="0">
            <anchor moveWithCells="1" sizeWithCells="1">
              <from>
                <xdr:col>8</xdr:col>
                <xdr:colOff>144780</xdr:colOff>
                <xdr:row>99</xdr:row>
                <xdr:rowOff>45720</xdr:rowOff>
              </from>
              <to>
                <xdr:col>8</xdr:col>
                <xdr:colOff>335280</xdr:colOff>
                <xdr:row>99</xdr:row>
                <xdr:rowOff>266700</xdr:rowOff>
              </to>
            </anchor>
          </controlPr>
        </control>
      </mc:Choice>
    </mc:AlternateContent>
    <mc:AlternateContent xmlns:mc="http://schemas.openxmlformats.org/markup-compatibility/2006">
      <mc:Choice Requires="x14">
        <control shapeId="176733" r:id="rId231" name="Check Box 605">
          <controlPr defaultSize="0" autoFill="0" autoLine="0" autoPict="0">
            <anchor moveWithCells="1" sizeWithCells="1">
              <from>
                <xdr:col>8</xdr:col>
                <xdr:colOff>144780</xdr:colOff>
                <xdr:row>120</xdr:row>
                <xdr:rowOff>68580</xdr:rowOff>
              </from>
              <to>
                <xdr:col>8</xdr:col>
                <xdr:colOff>335280</xdr:colOff>
                <xdr:row>120</xdr:row>
                <xdr:rowOff>274320</xdr:rowOff>
              </to>
            </anchor>
          </controlPr>
        </control>
      </mc:Choice>
    </mc:AlternateContent>
    <mc:AlternateContent xmlns:mc="http://schemas.openxmlformats.org/markup-compatibility/2006">
      <mc:Choice Requires="x14">
        <control shapeId="177136" r:id="rId232" name="Check Box 1008">
          <controlPr defaultSize="0" autoFill="0" autoLine="0" autoPict="0">
            <anchor moveWithCells="1" sizeWithCells="1">
              <from>
                <xdr:col>8</xdr:col>
                <xdr:colOff>144780</xdr:colOff>
                <xdr:row>119</xdr:row>
                <xdr:rowOff>68580</xdr:rowOff>
              </from>
              <to>
                <xdr:col>8</xdr:col>
                <xdr:colOff>335280</xdr:colOff>
                <xdr:row>119</xdr:row>
                <xdr:rowOff>274320</xdr:rowOff>
              </to>
            </anchor>
          </controlPr>
        </control>
      </mc:Choice>
    </mc:AlternateContent>
    <mc:AlternateContent xmlns:mc="http://schemas.openxmlformats.org/markup-compatibility/2006">
      <mc:Choice Requires="x14">
        <control shapeId="177137" r:id="rId233" name="Check Box 1009">
          <controlPr defaultSize="0" autoFill="0" autoLine="0" autoPict="0">
            <anchor moveWithCells="1" sizeWithCells="1">
              <from>
                <xdr:col>8</xdr:col>
                <xdr:colOff>144780</xdr:colOff>
                <xdr:row>119</xdr:row>
                <xdr:rowOff>68580</xdr:rowOff>
              </from>
              <to>
                <xdr:col>8</xdr:col>
                <xdr:colOff>335280</xdr:colOff>
                <xdr:row>119</xdr:row>
                <xdr:rowOff>274320</xdr:rowOff>
              </to>
            </anchor>
          </controlPr>
        </control>
      </mc:Choice>
    </mc:AlternateContent>
    <mc:AlternateContent xmlns:mc="http://schemas.openxmlformats.org/markup-compatibility/2006">
      <mc:Choice Requires="x14">
        <control shapeId="176798" r:id="rId234" name="Check Box 670">
          <controlPr defaultSize="0" autoFill="0" autoLine="0" autoPict="0">
            <anchor moveWithCells="1" sizeWithCells="1">
              <from>
                <xdr:col>8</xdr:col>
                <xdr:colOff>144780</xdr:colOff>
                <xdr:row>244</xdr:row>
                <xdr:rowOff>76200</xdr:rowOff>
              </from>
              <to>
                <xdr:col>8</xdr:col>
                <xdr:colOff>350520</xdr:colOff>
                <xdr:row>244</xdr:row>
                <xdr:rowOff>297180</xdr:rowOff>
              </to>
            </anchor>
          </controlPr>
        </control>
      </mc:Choice>
    </mc:AlternateContent>
    <mc:AlternateContent xmlns:mc="http://schemas.openxmlformats.org/markup-compatibility/2006">
      <mc:Choice Requires="x14">
        <control shapeId="176799" r:id="rId235" name="Check Box 671">
          <controlPr defaultSize="0" autoFill="0" autoLine="0" autoPict="0">
            <anchor moveWithCells="1" sizeWithCells="1">
              <from>
                <xdr:col>8</xdr:col>
                <xdr:colOff>144780</xdr:colOff>
                <xdr:row>246</xdr:row>
                <xdr:rowOff>68580</xdr:rowOff>
              </from>
              <to>
                <xdr:col>8</xdr:col>
                <xdr:colOff>350520</xdr:colOff>
                <xdr:row>246</xdr:row>
                <xdr:rowOff>274320</xdr:rowOff>
              </to>
            </anchor>
          </controlPr>
        </control>
      </mc:Choice>
    </mc:AlternateContent>
    <mc:AlternateContent xmlns:mc="http://schemas.openxmlformats.org/markup-compatibility/2006">
      <mc:Choice Requires="x14">
        <control shapeId="176800" r:id="rId236" name="Check Box 672">
          <controlPr defaultSize="0" autoFill="0" autoLine="0" autoPict="0">
            <anchor moveWithCells="1" sizeWithCells="1">
              <from>
                <xdr:col>8</xdr:col>
                <xdr:colOff>144780</xdr:colOff>
                <xdr:row>245</xdr:row>
                <xdr:rowOff>68580</xdr:rowOff>
              </from>
              <to>
                <xdr:col>8</xdr:col>
                <xdr:colOff>350520</xdr:colOff>
                <xdr:row>245</xdr:row>
                <xdr:rowOff>297180</xdr:rowOff>
              </to>
            </anchor>
          </controlPr>
        </control>
      </mc:Choice>
    </mc:AlternateContent>
    <mc:AlternateContent xmlns:mc="http://schemas.openxmlformats.org/markup-compatibility/2006">
      <mc:Choice Requires="x14">
        <control shapeId="176801" r:id="rId237" name="Check Box 673">
          <controlPr defaultSize="0" autoFill="0" autoLine="0" autoPict="0">
            <anchor moveWithCells="1" sizeWithCells="1">
              <from>
                <xdr:col>8</xdr:col>
                <xdr:colOff>144780</xdr:colOff>
                <xdr:row>247</xdr:row>
                <xdr:rowOff>68580</xdr:rowOff>
              </from>
              <to>
                <xdr:col>8</xdr:col>
                <xdr:colOff>350520</xdr:colOff>
                <xdr:row>247</xdr:row>
                <xdr:rowOff>274320</xdr:rowOff>
              </to>
            </anchor>
          </controlPr>
        </control>
      </mc:Choice>
    </mc:AlternateContent>
    <mc:AlternateContent xmlns:mc="http://schemas.openxmlformats.org/markup-compatibility/2006">
      <mc:Choice Requires="x14">
        <control shapeId="176802" r:id="rId238" name="Check Box 674">
          <controlPr defaultSize="0" autoFill="0" autoLine="0" autoPict="0">
            <anchor moveWithCells="1" sizeWithCells="1">
              <from>
                <xdr:col>8</xdr:col>
                <xdr:colOff>144780</xdr:colOff>
                <xdr:row>248</xdr:row>
                <xdr:rowOff>68580</xdr:rowOff>
              </from>
              <to>
                <xdr:col>8</xdr:col>
                <xdr:colOff>350520</xdr:colOff>
                <xdr:row>248</xdr:row>
                <xdr:rowOff>274320</xdr:rowOff>
              </to>
            </anchor>
          </controlPr>
        </control>
      </mc:Choice>
    </mc:AlternateContent>
    <mc:AlternateContent xmlns:mc="http://schemas.openxmlformats.org/markup-compatibility/2006">
      <mc:Choice Requires="x14">
        <control shapeId="176803" r:id="rId239" name="Check Box 675">
          <controlPr defaultSize="0" autoFill="0" autoLine="0" autoPict="0">
            <anchor moveWithCells="1" sizeWithCells="1">
              <from>
                <xdr:col>8</xdr:col>
                <xdr:colOff>144780</xdr:colOff>
                <xdr:row>251</xdr:row>
                <xdr:rowOff>45720</xdr:rowOff>
              </from>
              <to>
                <xdr:col>8</xdr:col>
                <xdr:colOff>350520</xdr:colOff>
                <xdr:row>251</xdr:row>
                <xdr:rowOff>266700</xdr:rowOff>
              </to>
            </anchor>
          </controlPr>
        </control>
      </mc:Choice>
    </mc:AlternateContent>
    <mc:AlternateContent xmlns:mc="http://schemas.openxmlformats.org/markup-compatibility/2006">
      <mc:Choice Requires="x14">
        <control shapeId="176804" r:id="rId240" name="Check Box 676">
          <controlPr defaultSize="0" autoFill="0" autoLine="0" autoPict="0">
            <anchor moveWithCells="1" sizeWithCells="1">
              <from>
                <xdr:col>8</xdr:col>
                <xdr:colOff>144780</xdr:colOff>
                <xdr:row>250</xdr:row>
                <xdr:rowOff>45720</xdr:rowOff>
              </from>
              <to>
                <xdr:col>8</xdr:col>
                <xdr:colOff>350520</xdr:colOff>
                <xdr:row>250</xdr:row>
                <xdr:rowOff>274320</xdr:rowOff>
              </to>
            </anchor>
          </controlPr>
        </control>
      </mc:Choice>
    </mc:AlternateContent>
    <mc:AlternateContent xmlns:mc="http://schemas.openxmlformats.org/markup-compatibility/2006">
      <mc:Choice Requires="x14">
        <control shapeId="176805" r:id="rId241" name="Check Box 677">
          <controlPr defaultSize="0" autoFill="0" autoLine="0" autoPict="0">
            <anchor moveWithCells="1" sizeWithCells="1">
              <from>
                <xdr:col>8</xdr:col>
                <xdr:colOff>144780</xdr:colOff>
                <xdr:row>253</xdr:row>
                <xdr:rowOff>83820</xdr:rowOff>
              </from>
              <to>
                <xdr:col>8</xdr:col>
                <xdr:colOff>350520</xdr:colOff>
                <xdr:row>253</xdr:row>
                <xdr:rowOff>304800</xdr:rowOff>
              </to>
            </anchor>
          </controlPr>
        </control>
      </mc:Choice>
    </mc:AlternateContent>
    <mc:AlternateContent xmlns:mc="http://schemas.openxmlformats.org/markup-compatibility/2006">
      <mc:Choice Requires="x14">
        <control shapeId="176806" r:id="rId242" name="Check Box 678">
          <controlPr defaultSize="0" autoFill="0" autoLine="0" autoPict="0">
            <anchor moveWithCells="1" sizeWithCells="1">
              <from>
                <xdr:col>8</xdr:col>
                <xdr:colOff>144780</xdr:colOff>
                <xdr:row>255</xdr:row>
                <xdr:rowOff>76200</xdr:rowOff>
              </from>
              <to>
                <xdr:col>8</xdr:col>
                <xdr:colOff>350520</xdr:colOff>
                <xdr:row>255</xdr:row>
                <xdr:rowOff>297180</xdr:rowOff>
              </to>
            </anchor>
          </controlPr>
        </control>
      </mc:Choice>
    </mc:AlternateContent>
    <mc:AlternateContent xmlns:mc="http://schemas.openxmlformats.org/markup-compatibility/2006">
      <mc:Choice Requires="x14">
        <control shapeId="176809" r:id="rId243" name="Check Box 681">
          <controlPr defaultSize="0" autoFill="0" autoLine="0" autoPict="0">
            <anchor moveWithCells="1" sizeWithCells="1">
              <from>
                <xdr:col>8</xdr:col>
                <xdr:colOff>144780</xdr:colOff>
                <xdr:row>256</xdr:row>
                <xdr:rowOff>68580</xdr:rowOff>
              </from>
              <to>
                <xdr:col>8</xdr:col>
                <xdr:colOff>350520</xdr:colOff>
                <xdr:row>256</xdr:row>
                <xdr:rowOff>274320</xdr:rowOff>
              </to>
            </anchor>
          </controlPr>
        </control>
      </mc:Choice>
    </mc:AlternateContent>
    <mc:AlternateContent xmlns:mc="http://schemas.openxmlformats.org/markup-compatibility/2006">
      <mc:Choice Requires="x14">
        <control shapeId="176810" r:id="rId244" name="Check Box 682">
          <controlPr defaultSize="0" autoFill="0" autoLine="0" autoPict="0">
            <anchor moveWithCells="1" sizeWithCells="1">
              <from>
                <xdr:col>8</xdr:col>
                <xdr:colOff>144780</xdr:colOff>
                <xdr:row>258</xdr:row>
                <xdr:rowOff>68580</xdr:rowOff>
              </from>
              <to>
                <xdr:col>8</xdr:col>
                <xdr:colOff>350520</xdr:colOff>
                <xdr:row>258</xdr:row>
                <xdr:rowOff>274320</xdr:rowOff>
              </to>
            </anchor>
          </controlPr>
        </control>
      </mc:Choice>
    </mc:AlternateContent>
    <mc:AlternateContent xmlns:mc="http://schemas.openxmlformats.org/markup-compatibility/2006">
      <mc:Choice Requires="x14">
        <control shapeId="176811" r:id="rId245" name="Check Box 683">
          <controlPr defaultSize="0" autoFill="0" autoLine="0" autoPict="0">
            <anchor moveWithCells="1" sizeWithCells="1">
              <from>
                <xdr:col>8</xdr:col>
                <xdr:colOff>144780</xdr:colOff>
                <xdr:row>257</xdr:row>
                <xdr:rowOff>68580</xdr:rowOff>
              </from>
              <to>
                <xdr:col>8</xdr:col>
                <xdr:colOff>350520</xdr:colOff>
                <xdr:row>257</xdr:row>
                <xdr:rowOff>274320</xdr:rowOff>
              </to>
            </anchor>
          </controlPr>
        </control>
      </mc:Choice>
    </mc:AlternateContent>
    <mc:AlternateContent xmlns:mc="http://schemas.openxmlformats.org/markup-compatibility/2006">
      <mc:Choice Requires="x14">
        <control shapeId="177121" r:id="rId246" name="Check Box 993">
          <controlPr defaultSize="0" autoFill="0" autoLine="0" autoPict="0">
            <anchor moveWithCells="1" sizeWithCells="1">
              <from>
                <xdr:col>8</xdr:col>
                <xdr:colOff>144780</xdr:colOff>
                <xdr:row>254</xdr:row>
                <xdr:rowOff>83820</xdr:rowOff>
              </from>
              <to>
                <xdr:col>8</xdr:col>
                <xdr:colOff>350520</xdr:colOff>
                <xdr:row>254</xdr:row>
                <xdr:rowOff>297180</xdr:rowOff>
              </to>
            </anchor>
          </controlPr>
        </control>
      </mc:Choice>
    </mc:AlternateContent>
    <mc:AlternateContent xmlns:mc="http://schemas.openxmlformats.org/markup-compatibility/2006">
      <mc:Choice Requires="x14">
        <control shapeId="177139" r:id="rId247" name="Check Box 1011">
          <controlPr defaultSize="0" autoFill="0" autoLine="0" autoPict="0">
            <anchor moveWithCells="1" sizeWithCells="1">
              <from>
                <xdr:col>8</xdr:col>
                <xdr:colOff>144780</xdr:colOff>
                <xdr:row>249</xdr:row>
                <xdr:rowOff>68580</xdr:rowOff>
              </from>
              <to>
                <xdr:col>8</xdr:col>
                <xdr:colOff>350520</xdr:colOff>
                <xdr:row>249</xdr:row>
                <xdr:rowOff>274320</xdr:rowOff>
              </to>
            </anchor>
          </controlPr>
        </control>
      </mc:Choice>
    </mc:AlternateContent>
    <mc:AlternateContent xmlns:mc="http://schemas.openxmlformats.org/markup-compatibility/2006">
      <mc:Choice Requires="x14">
        <control shapeId="189479" r:id="rId248" name="Option Button 1063">
          <controlPr defaultSize="0" autoFill="0" autoLine="0" autoPict="0">
            <anchor moveWithCells="1">
              <from>
                <xdr:col>8</xdr:col>
                <xdr:colOff>106680</xdr:colOff>
                <xdr:row>68</xdr:row>
                <xdr:rowOff>76200</xdr:rowOff>
              </from>
              <to>
                <xdr:col>8</xdr:col>
                <xdr:colOff>419100</xdr:colOff>
                <xdr:row>68</xdr:row>
                <xdr:rowOff>327660</xdr:rowOff>
              </to>
            </anchor>
          </controlPr>
        </control>
      </mc:Choice>
    </mc:AlternateContent>
    <mc:AlternateContent xmlns:mc="http://schemas.openxmlformats.org/markup-compatibility/2006">
      <mc:Choice Requires="x14">
        <control shapeId="189480" r:id="rId249" name="Option Button 1064">
          <controlPr defaultSize="0" autoFill="0" autoLine="0" autoPict="0">
            <anchor moveWithCells="1">
              <from>
                <xdr:col>8</xdr:col>
                <xdr:colOff>106680</xdr:colOff>
                <xdr:row>69</xdr:row>
                <xdr:rowOff>76200</xdr:rowOff>
              </from>
              <to>
                <xdr:col>8</xdr:col>
                <xdr:colOff>342900</xdr:colOff>
                <xdr:row>69</xdr:row>
                <xdr:rowOff>335280</xdr:rowOff>
              </to>
            </anchor>
          </controlPr>
        </control>
      </mc:Choice>
    </mc:AlternateContent>
    <mc:AlternateContent xmlns:mc="http://schemas.openxmlformats.org/markup-compatibility/2006">
      <mc:Choice Requires="x14">
        <control shapeId="189481" r:id="rId250" name="Option Button 1065">
          <controlPr defaultSize="0" autoFill="0" autoLine="0" autoPict="0">
            <anchor moveWithCells="1">
              <from>
                <xdr:col>8</xdr:col>
                <xdr:colOff>106680</xdr:colOff>
                <xdr:row>70</xdr:row>
                <xdr:rowOff>83820</xdr:rowOff>
              </from>
              <to>
                <xdr:col>8</xdr:col>
                <xdr:colOff>365760</xdr:colOff>
                <xdr:row>70</xdr:row>
                <xdr:rowOff>312420</xdr:rowOff>
              </to>
            </anchor>
          </controlPr>
        </control>
      </mc:Choice>
    </mc:AlternateContent>
    <mc:AlternateContent xmlns:mc="http://schemas.openxmlformats.org/markup-compatibility/2006">
      <mc:Choice Requires="x14">
        <control shapeId="189482" r:id="rId251" name="Option Button 1066">
          <controlPr defaultSize="0" autoFill="0" autoLine="0" autoPict="0">
            <anchor moveWithCells="1">
              <from>
                <xdr:col>8</xdr:col>
                <xdr:colOff>106680</xdr:colOff>
                <xdr:row>71</xdr:row>
                <xdr:rowOff>60960</xdr:rowOff>
              </from>
              <to>
                <xdr:col>8</xdr:col>
                <xdr:colOff>335280</xdr:colOff>
                <xdr:row>71</xdr:row>
                <xdr:rowOff>312420</xdr:rowOff>
              </to>
            </anchor>
          </controlPr>
        </control>
      </mc:Choice>
    </mc:AlternateContent>
    <mc:AlternateContent xmlns:mc="http://schemas.openxmlformats.org/markup-compatibility/2006">
      <mc:Choice Requires="x14">
        <control shapeId="189483" r:id="rId252" name="Group Box 1067">
          <controlPr defaultSize="0" autoFill="0" autoPict="0">
            <anchor moveWithCells="1">
              <from>
                <xdr:col>8</xdr:col>
                <xdr:colOff>38100</xdr:colOff>
                <xdr:row>68</xdr:row>
                <xdr:rowOff>7620</xdr:rowOff>
              </from>
              <to>
                <xdr:col>9</xdr:col>
                <xdr:colOff>22860</xdr:colOff>
                <xdr:row>72</xdr:row>
                <xdr:rowOff>45720</xdr:rowOff>
              </to>
            </anchor>
          </controlPr>
        </control>
      </mc:Choice>
    </mc:AlternateContent>
    <mc:AlternateContent xmlns:mc="http://schemas.openxmlformats.org/markup-compatibility/2006">
      <mc:Choice Requires="x14">
        <control shapeId="189484" r:id="rId253" name="Option Button 1068">
          <controlPr defaultSize="0" autoFill="0" autoLine="0" autoPict="0">
            <anchor moveWithCells="1">
              <from>
                <xdr:col>8</xdr:col>
                <xdr:colOff>137160</xdr:colOff>
                <xdr:row>149</xdr:row>
                <xdr:rowOff>68580</xdr:rowOff>
              </from>
              <to>
                <xdr:col>8</xdr:col>
                <xdr:colOff>373380</xdr:colOff>
                <xdr:row>149</xdr:row>
                <xdr:rowOff>289560</xdr:rowOff>
              </to>
            </anchor>
          </controlPr>
        </control>
      </mc:Choice>
    </mc:AlternateContent>
    <mc:AlternateContent xmlns:mc="http://schemas.openxmlformats.org/markup-compatibility/2006">
      <mc:Choice Requires="x14">
        <control shapeId="189485" r:id="rId254" name="Option Button 1069">
          <controlPr defaultSize="0" autoFill="0" autoLine="0" autoPict="0">
            <anchor moveWithCells="1">
              <from>
                <xdr:col>8</xdr:col>
                <xdr:colOff>137160</xdr:colOff>
                <xdr:row>150</xdr:row>
                <xdr:rowOff>68580</xdr:rowOff>
              </from>
              <to>
                <xdr:col>8</xdr:col>
                <xdr:colOff>373380</xdr:colOff>
                <xdr:row>150</xdr:row>
                <xdr:rowOff>289560</xdr:rowOff>
              </to>
            </anchor>
          </controlPr>
        </control>
      </mc:Choice>
    </mc:AlternateContent>
    <mc:AlternateContent xmlns:mc="http://schemas.openxmlformats.org/markup-compatibility/2006">
      <mc:Choice Requires="x14">
        <control shapeId="189486" r:id="rId255" name="Group Box 1070">
          <controlPr defaultSize="0" autoFill="0" autoPict="0">
            <anchor moveWithCells="1">
              <from>
                <xdr:col>7</xdr:col>
                <xdr:colOff>533400</xdr:colOff>
                <xdr:row>148</xdr:row>
                <xdr:rowOff>571500</xdr:rowOff>
              </from>
              <to>
                <xdr:col>9</xdr:col>
                <xdr:colOff>0</xdr:colOff>
                <xdr:row>151</xdr:row>
                <xdr:rowOff>45720</xdr:rowOff>
              </to>
            </anchor>
          </controlPr>
        </control>
      </mc:Choice>
    </mc:AlternateContent>
    <mc:AlternateContent xmlns:mc="http://schemas.openxmlformats.org/markup-compatibility/2006">
      <mc:Choice Requires="x14">
        <control shapeId="189487" r:id="rId256" name="Option Button 1071">
          <controlPr defaultSize="0" autoFill="0" autoLine="0" autoPict="0">
            <anchor moveWithCells="1">
              <from>
                <xdr:col>8</xdr:col>
                <xdr:colOff>137160</xdr:colOff>
                <xdr:row>152</xdr:row>
                <xdr:rowOff>68580</xdr:rowOff>
              </from>
              <to>
                <xdr:col>8</xdr:col>
                <xdr:colOff>373380</xdr:colOff>
                <xdr:row>152</xdr:row>
                <xdr:rowOff>289560</xdr:rowOff>
              </to>
            </anchor>
          </controlPr>
        </control>
      </mc:Choice>
    </mc:AlternateContent>
    <mc:AlternateContent xmlns:mc="http://schemas.openxmlformats.org/markup-compatibility/2006">
      <mc:Choice Requires="x14">
        <control shapeId="189489" r:id="rId257" name="Option Button 1073">
          <controlPr defaultSize="0" autoFill="0" autoLine="0" autoPict="0">
            <anchor moveWithCells="1">
              <from>
                <xdr:col>8</xdr:col>
                <xdr:colOff>137160</xdr:colOff>
                <xdr:row>153</xdr:row>
                <xdr:rowOff>68580</xdr:rowOff>
              </from>
              <to>
                <xdr:col>8</xdr:col>
                <xdr:colOff>373380</xdr:colOff>
                <xdr:row>153</xdr:row>
                <xdr:rowOff>289560</xdr:rowOff>
              </to>
            </anchor>
          </controlPr>
        </control>
      </mc:Choice>
    </mc:AlternateContent>
    <mc:AlternateContent xmlns:mc="http://schemas.openxmlformats.org/markup-compatibility/2006">
      <mc:Choice Requires="x14">
        <control shapeId="189490" r:id="rId258" name="Option Button 1074">
          <controlPr defaultSize="0" autoFill="0" autoLine="0" autoPict="0">
            <anchor moveWithCells="1">
              <from>
                <xdr:col>8</xdr:col>
                <xdr:colOff>137160</xdr:colOff>
                <xdr:row>154</xdr:row>
                <xdr:rowOff>68580</xdr:rowOff>
              </from>
              <to>
                <xdr:col>8</xdr:col>
                <xdr:colOff>373380</xdr:colOff>
                <xdr:row>154</xdr:row>
                <xdr:rowOff>289560</xdr:rowOff>
              </to>
            </anchor>
          </controlPr>
        </control>
      </mc:Choice>
    </mc:AlternateContent>
    <mc:AlternateContent xmlns:mc="http://schemas.openxmlformats.org/markup-compatibility/2006">
      <mc:Choice Requires="x14">
        <control shapeId="189491" r:id="rId259" name="Option Button 1075">
          <controlPr defaultSize="0" autoFill="0" autoLine="0" autoPict="0">
            <anchor moveWithCells="1">
              <from>
                <xdr:col>8</xdr:col>
                <xdr:colOff>137160</xdr:colOff>
                <xdr:row>155</xdr:row>
                <xdr:rowOff>68580</xdr:rowOff>
              </from>
              <to>
                <xdr:col>8</xdr:col>
                <xdr:colOff>373380</xdr:colOff>
                <xdr:row>155</xdr:row>
                <xdr:rowOff>289560</xdr:rowOff>
              </to>
            </anchor>
          </controlPr>
        </control>
      </mc:Choice>
    </mc:AlternateContent>
    <mc:AlternateContent xmlns:mc="http://schemas.openxmlformats.org/markup-compatibility/2006">
      <mc:Choice Requires="x14">
        <control shapeId="189492" r:id="rId260" name="Group Box 1076">
          <controlPr defaultSize="0" autoFill="0" autoPict="0">
            <anchor moveWithCells="1">
              <from>
                <xdr:col>8</xdr:col>
                <xdr:colOff>7620</xdr:colOff>
                <xdr:row>152</xdr:row>
                <xdr:rowOff>7620</xdr:rowOff>
              </from>
              <to>
                <xdr:col>9</xdr:col>
                <xdr:colOff>30480</xdr:colOff>
                <xdr:row>156</xdr:row>
                <xdr:rowOff>0</xdr:rowOff>
              </to>
            </anchor>
          </controlPr>
        </control>
      </mc:Choice>
    </mc:AlternateContent>
    <mc:AlternateContent xmlns:mc="http://schemas.openxmlformats.org/markup-compatibility/2006">
      <mc:Choice Requires="x14">
        <control shapeId="189493" r:id="rId261" name="Option Button 1077">
          <controlPr defaultSize="0" autoFill="0" autoLine="0" autoPict="0">
            <anchor moveWithCells="1">
              <from>
                <xdr:col>8</xdr:col>
                <xdr:colOff>137160</xdr:colOff>
                <xdr:row>157</xdr:row>
                <xdr:rowOff>76200</xdr:rowOff>
              </from>
              <to>
                <xdr:col>8</xdr:col>
                <xdr:colOff>342900</xdr:colOff>
                <xdr:row>157</xdr:row>
                <xdr:rowOff>312420</xdr:rowOff>
              </to>
            </anchor>
          </controlPr>
        </control>
      </mc:Choice>
    </mc:AlternateContent>
    <mc:AlternateContent xmlns:mc="http://schemas.openxmlformats.org/markup-compatibility/2006">
      <mc:Choice Requires="x14">
        <control shapeId="189494" r:id="rId262" name="Option Button 1078">
          <controlPr defaultSize="0" autoFill="0" autoLine="0" autoPict="0">
            <anchor moveWithCells="1">
              <from>
                <xdr:col>8</xdr:col>
                <xdr:colOff>137160</xdr:colOff>
                <xdr:row>158</xdr:row>
                <xdr:rowOff>76200</xdr:rowOff>
              </from>
              <to>
                <xdr:col>8</xdr:col>
                <xdr:colOff>342900</xdr:colOff>
                <xdr:row>158</xdr:row>
                <xdr:rowOff>312420</xdr:rowOff>
              </to>
            </anchor>
          </controlPr>
        </control>
      </mc:Choice>
    </mc:AlternateContent>
    <mc:AlternateContent xmlns:mc="http://schemas.openxmlformats.org/markup-compatibility/2006">
      <mc:Choice Requires="x14">
        <control shapeId="189495" r:id="rId263" name="Group Box 1079">
          <controlPr defaultSize="0" autoFill="0" autoPict="0">
            <anchor moveWithCells="1">
              <from>
                <xdr:col>8</xdr:col>
                <xdr:colOff>7620</xdr:colOff>
                <xdr:row>156</xdr:row>
                <xdr:rowOff>571500</xdr:rowOff>
              </from>
              <to>
                <xdr:col>8</xdr:col>
                <xdr:colOff>487680</xdr:colOff>
                <xdr:row>159</xdr:row>
                <xdr:rowOff>30480</xdr:rowOff>
              </to>
            </anchor>
          </controlPr>
        </control>
      </mc:Choice>
    </mc:AlternateContent>
    <mc:AlternateContent xmlns:mc="http://schemas.openxmlformats.org/markup-compatibility/2006">
      <mc:Choice Requires="x14">
        <control shapeId="189496" r:id="rId264" name="Option Button 1080">
          <controlPr defaultSize="0" autoFill="0" autoLine="0" autoPict="0">
            <anchor moveWithCells="1">
              <from>
                <xdr:col>8</xdr:col>
                <xdr:colOff>137160</xdr:colOff>
                <xdr:row>160</xdr:row>
                <xdr:rowOff>76200</xdr:rowOff>
              </from>
              <to>
                <xdr:col>8</xdr:col>
                <xdr:colOff>350520</xdr:colOff>
                <xdr:row>160</xdr:row>
                <xdr:rowOff>312420</xdr:rowOff>
              </to>
            </anchor>
          </controlPr>
        </control>
      </mc:Choice>
    </mc:AlternateContent>
    <mc:AlternateContent xmlns:mc="http://schemas.openxmlformats.org/markup-compatibility/2006">
      <mc:Choice Requires="x14">
        <control shapeId="189497" r:id="rId265" name="Option Button 1081">
          <controlPr defaultSize="0" autoFill="0" autoLine="0" autoPict="0">
            <anchor moveWithCells="1">
              <from>
                <xdr:col>8</xdr:col>
                <xdr:colOff>137160</xdr:colOff>
                <xdr:row>161</xdr:row>
                <xdr:rowOff>76200</xdr:rowOff>
              </from>
              <to>
                <xdr:col>8</xdr:col>
                <xdr:colOff>350520</xdr:colOff>
                <xdr:row>161</xdr:row>
                <xdr:rowOff>312420</xdr:rowOff>
              </to>
            </anchor>
          </controlPr>
        </control>
      </mc:Choice>
    </mc:AlternateContent>
    <mc:AlternateContent xmlns:mc="http://schemas.openxmlformats.org/markup-compatibility/2006">
      <mc:Choice Requires="x14">
        <control shapeId="189498" r:id="rId266" name="Group Box 1082">
          <controlPr defaultSize="0" autoFill="0" autoPict="0">
            <anchor moveWithCells="1">
              <from>
                <xdr:col>8</xdr:col>
                <xdr:colOff>7620</xdr:colOff>
                <xdr:row>159</xdr:row>
                <xdr:rowOff>571500</xdr:rowOff>
              </from>
              <to>
                <xdr:col>9</xdr:col>
                <xdr:colOff>0</xdr:colOff>
                <xdr:row>162</xdr:row>
                <xdr:rowOff>68580</xdr:rowOff>
              </to>
            </anchor>
          </controlPr>
        </control>
      </mc:Choice>
    </mc:AlternateContent>
    <mc:AlternateContent xmlns:mc="http://schemas.openxmlformats.org/markup-compatibility/2006">
      <mc:Choice Requires="x14">
        <control shapeId="189499" r:id="rId267" name="Option Button 1083">
          <controlPr defaultSize="0" autoFill="0" autoLine="0" autoPict="0">
            <anchor moveWithCells="1">
              <from>
                <xdr:col>8</xdr:col>
                <xdr:colOff>137160</xdr:colOff>
                <xdr:row>163</xdr:row>
                <xdr:rowOff>76200</xdr:rowOff>
              </from>
              <to>
                <xdr:col>8</xdr:col>
                <xdr:colOff>342900</xdr:colOff>
                <xdr:row>163</xdr:row>
                <xdr:rowOff>312420</xdr:rowOff>
              </to>
            </anchor>
          </controlPr>
        </control>
      </mc:Choice>
    </mc:AlternateContent>
    <mc:AlternateContent xmlns:mc="http://schemas.openxmlformats.org/markup-compatibility/2006">
      <mc:Choice Requires="x14">
        <control shapeId="189500" r:id="rId268" name="Option Button 1084">
          <controlPr defaultSize="0" autoFill="0" autoLine="0" autoPict="0">
            <anchor moveWithCells="1">
              <from>
                <xdr:col>8</xdr:col>
                <xdr:colOff>137160</xdr:colOff>
                <xdr:row>164</xdr:row>
                <xdr:rowOff>76200</xdr:rowOff>
              </from>
              <to>
                <xdr:col>8</xdr:col>
                <xdr:colOff>342900</xdr:colOff>
                <xdr:row>164</xdr:row>
                <xdr:rowOff>312420</xdr:rowOff>
              </to>
            </anchor>
          </controlPr>
        </control>
      </mc:Choice>
    </mc:AlternateContent>
    <mc:AlternateContent xmlns:mc="http://schemas.openxmlformats.org/markup-compatibility/2006">
      <mc:Choice Requires="x14">
        <control shapeId="189501" r:id="rId269" name="Option Button 1085">
          <controlPr defaultSize="0" autoFill="0" autoLine="0" autoPict="0">
            <anchor moveWithCells="1">
              <from>
                <xdr:col>8</xdr:col>
                <xdr:colOff>137160</xdr:colOff>
                <xdr:row>165</xdr:row>
                <xdr:rowOff>76200</xdr:rowOff>
              </from>
              <to>
                <xdr:col>8</xdr:col>
                <xdr:colOff>342900</xdr:colOff>
                <xdr:row>165</xdr:row>
                <xdr:rowOff>312420</xdr:rowOff>
              </to>
            </anchor>
          </controlPr>
        </control>
      </mc:Choice>
    </mc:AlternateContent>
    <mc:AlternateContent xmlns:mc="http://schemas.openxmlformats.org/markup-compatibility/2006">
      <mc:Choice Requires="x14">
        <control shapeId="189502" r:id="rId270" name="Option Button 1086">
          <controlPr defaultSize="0" autoFill="0" autoLine="0" autoPict="0">
            <anchor moveWithCells="1">
              <from>
                <xdr:col>8</xdr:col>
                <xdr:colOff>137160</xdr:colOff>
                <xdr:row>166</xdr:row>
                <xdr:rowOff>76200</xdr:rowOff>
              </from>
              <to>
                <xdr:col>8</xdr:col>
                <xdr:colOff>342900</xdr:colOff>
                <xdr:row>166</xdr:row>
                <xdr:rowOff>312420</xdr:rowOff>
              </to>
            </anchor>
          </controlPr>
        </control>
      </mc:Choice>
    </mc:AlternateContent>
    <mc:AlternateContent xmlns:mc="http://schemas.openxmlformats.org/markup-compatibility/2006">
      <mc:Choice Requires="x14">
        <control shapeId="189503" r:id="rId271" name="Option Button 1087">
          <controlPr defaultSize="0" autoFill="0" autoLine="0" autoPict="0">
            <anchor moveWithCells="1">
              <from>
                <xdr:col>8</xdr:col>
                <xdr:colOff>137160</xdr:colOff>
                <xdr:row>167</xdr:row>
                <xdr:rowOff>76200</xdr:rowOff>
              </from>
              <to>
                <xdr:col>8</xdr:col>
                <xdr:colOff>342900</xdr:colOff>
                <xdr:row>167</xdr:row>
                <xdr:rowOff>312420</xdr:rowOff>
              </to>
            </anchor>
          </controlPr>
        </control>
      </mc:Choice>
    </mc:AlternateContent>
    <mc:AlternateContent xmlns:mc="http://schemas.openxmlformats.org/markup-compatibility/2006">
      <mc:Choice Requires="x14">
        <control shapeId="189504" r:id="rId272" name="Group Box 1088">
          <controlPr defaultSize="0" autoFill="0" autoPict="0">
            <anchor moveWithCells="1">
              <from>
                <xdr:col>8</xdr:col>
                <xdr:colOff>0</xdr:colOff>
                <xdr:row>163</xdr:row>
                <xdr:rowOff>7620</xdr:rowOff>
              </from>
              <to>
                <xdr:col>8</xdr:col>
                <xdr:colOff>487680</xdr:colOff>
                <xdr:row>168</xdr:row>
                <xdr:rowOff>60960</xdr:rowOff>
              </to>
            </anchor>
          </controlPr>
        </control>
      </mc:Choice>
    </mc:AlternateContent>
    <mc:AlternateContent xmlns:mc="http://schemas.openxmlformats.org/markup-compatibility/2006">
      <mc:Choice Requires="x14">
        <control shapeId="189505" r:id="rId273" name="Option Button 1089">
          <controlPr defaultSize="0" autoFill="0" autoLine="0" autoPict="0">
            <anchor moveWithCells="1">
              <from>
                <xdr:col>8</xdr:col>
                <xdr:colOff>137160</xdr:colOff>
                <xdr:row>169</xdr:row>
                <xdr:rowOff>76200</xdr:rowOff>
              </from>
              <to>
                <xdr:col>8</xdr:col>
                <xdr:colOff>342900</xdr:colOff>
                <xdr:row>169</xdr:row>
                <xdr:rowOff>312420</xdr:rowOff>
              </to>
            </anchor>
          </controlPr>
        </control>
      </mc:Choice>
    </mc:AlternateContent>
    <mc:AlternateContent xmlns:mc="http://schemas.openxmlformats.org/markup-compatibility/2006">
      <mc:Choice Requires="x14">
        <control shapeId="189506" r:id="rId274" name="Option Button 1090">
          <controlPr defaultSize="0" autoFill="0" autoLine="0" autoPict="0">
            <anchor moveWithCells="1">
              <from>
                <xdr:col>8</xdr:col>
                <xdr:colOff>137160</xdr:colOff>
                <xdr:row>170</xdr:row>
                <xdr:rowOff>76200</xdr:rowOff>
              </from>
              <to>
                <xdr:col>8</xdr:col>
                <xdr:colOff>342900</xdr:colOff>
                <xdr:row>170</xdr:row>
                <xdr:rowOff>312420</xdr:rowOff>
              </to>
            </anchor>
          </controlPr>
        </control>
      </mc:Choice>
    </mc:AlternateContent>
    <mc:AlternateContent xmlns:mc="http://schemas.openxmlformats.org/markup-compatibility/2006">
      <mc:Choice Requires="x14">
        <control shapeId="189507" r:id="rId275" name="Group Box 1091">
          <controlPr defaultSize="0" autoFill="0" autoPict="0">
            <anchor moveWithCells="1">
              <from>
                <xdr:col>8</xdr:col>
                <xdr:colOff>30480</xdr:colOff>
                <xdr:row>168</xdr:row>
                <xdr:rowOff>571500</xdr:rowOff>
              </from>
              <to>
                <xdr:col>8</xdr:col>
                <xdr:colOff>480060</xdr:colOff>
                <xdr:row>170</xdr:row>
                <xdr:rowOff>335280</xdr:rowOff>
              </to>
            </anchor>
          </controlPr>
        </control>
      </mc:Choice>
    </mc:AlternateContent>
    <mc:AlternateContent xmlns:mc="http://schemas.openxmlformats.org/markup-compatibility/2006">
      <mc:Choice Requires="x14">
        <control shapeId="189508" r:id="rId276" name="Option Button 1092">
          <controlPr defaultSize="0" autoFill="0" autoLine="0" autoPict="0">
            <anchor moveWithCells="1">
              <from>
                <xdr:col>8</xdr:col>
                <xdr:colOff>137160</xdr:colOff>
                <xdr:row>172</xdr:row>
                <xdr:rowOff>76200</xdr:rowOff>
              </from>
              <to>
                <xdr:col>8</xdr:col>
                <xdr:colOff>342900</xdr:colOff>
                <xdr:row>172</xdr:row>
                <xdr:rowOff>312420</xdr:rowOff>
              </to>
            </anchor>
          </controlPr>
        </control>
      </mc:Choice>
    </mc:AlternateContent>
    <mc:AlternateContent xmlns:mc="http://schemas.openxmlformats.org/markup-compatibility/2006">
      <mc:Choice Requires="x14">
        <control shapeId="189509" r:id="rId277" name="Option Button 1093">
          <controlPr defaultSize="0" autoFill="0" autoLine="0" autoPict="0">
            <anchor moveWithCells="1">
              <from>
                <xdr:col>8</xdr:col>
                <xdr:colOff>137160</xdr:colOff>
                <xdr:row>173</xdr:row>
                <xdr:rowOff>76200</xdr:rowOff>
              </from>
              <to>
                <xdr:col>8</xdr:col>
                <xdr:colOff>342900</xdr:colOff>
                <xdr:row>173</xdr:row>
                <xdr:rowOff>312420</xdr:rowOff>
              </to>
            </anchor>
          </controlPr>
        </control>
      </mc:Choice>
    </mc:AlternateContent>
    <mc:AlternateContent xmlns:mc="http://schemas.openxmlformats.org/markup-compatibility/2006">
      <mc:Choice Requires="x14">
        <control shapeId="189510" r:id="rId278" name="Option Button 1094">
          <controlPr defaultSize="0" autoFill="0" autoLine="0" autoPict="0">
            <anchor moveWithCells="1">
              <from>
                <xdr:col>8</xdr:col>
                <xdr:colOff>137160</xdr:colOff>
                <xdr:row>174</xdr:row>
                <xdr:rowOff>76200</xdr:rowOff>
              </from>
              <to>
                <xdr:col>8</xdr:col>
                <xdr:colOff>342900</xdr:colOff>
                <xdr:row>174</xdr:row>
                <xdr:rowOff>312420</xdr:rowOff>
              </to>
            </anchor>
          </controlPr>
        </control>
      </mc:Choice>
    </mc:AlternateContent>
    <mc:AlternateContent xmlns:mc="http://schemas.openxmlformats.org/markup-compatibility/2006">
      <mc:Choice Requires="x14">
        <control shapeId="189511" r:id="rId279" name="Option Button 1095">
          <controlPr defaultSize="0" autoFill="0" autoLine="0" autoPict="0">
            <anchor moveWithCells="1">
              <from>
                <xdr:col>8</xdr:col>
                <xdr:colOff>137160</xdr:colOff>
                <xdr:row>175</xdr:row>
                <xdr:rowOff>76200</xdr:rowOff>
              </from>
              <to>
                <xdr:col>8</xdr:col>
                <xdr:colOff>342900</xdr:colOff>
                <xdr:row>175</xdr:row>
                <xdr:rowOff>312420</xdr:rowOff>
              </to>
            </anchor>
          </controlPr>
        </control>
      </mc:Choice>
    </mc:AlternateContent>
    <mc:AlternateContent xmlns:mc="http://schemas.openxmlformats.org/markup-compatibility/2006">
      <mc:Choice Requires="x14">
        <control shapeId="189512" r:id="rId280" name="Option Button 1096">
          <controlPr defaultSize="0" autoFill="0" autoLine="0" autoPict="0">
            <anchor moveWithCells="1">
              <from>
                <xdr:col>8</xdr:col>
                <xdr:colOff>137160</xdr:colOff>
                <xdr:row>176</xdr:row>
                <xdr:rowOff>76200</xdr:rowOff>
              </from>
              <to>
                <xdr:col>8</xdr:col>
                <xdr:colOff>342900</xdr:colOff>
                <xdr:row>176</xdr:row>
                <xdr:rowOff>312420</xdr:rowOff>
              </to>
            </anchor>
          </controlPr>
        </control>
      </mc:Choice>
    </mc:AlternateContent>
    <mc:AlternateContent xmlns:mc="http://schemas.openxmlformats.org/markup-compatibility/2006">
      <mc:Choice Requires="x14">
        <control shapeId="189513" r:id="rId281" name="Group Box 1097">
          <controlPr defaultSize="0" autoFill="0" autoPict="0">
            <anchor moveWithCells="1">
              <from>
                <xdr:col>8</xdr:col>
                <xdr:colOff>30480</xdr:colOff>
                <xdr:row>172</xdr:row>
                <xdr:rowOff>0</xdr:rowOff>
              </from>
              <to>
                <xdr:col>8</xdr:col>
                <xdr:colOff>457200</xdr:colOff>
                <xdr:row>177</xdr:row>
                <xdr:rowOff>7620</xdr:rowOff>
              </to>
            </anchor>
          </controlPr>
        </control>
      </mc:Choice>
    </mc:AlternateContent>
    <mc:AlternateContent xmlns:mc="http://schemas.openxmlformats.org/markup-compatibility/2006">
      <mc:Choice Requires="x14">
        <control shapeId="189514" r:id="rId282" name="Option Button 1098">
          <controlPr defaultSize="0" autoFill="0" autoLine="0" autoPict="0">
            <anchor moveWithCells="1">
              <from>
                <xdr:col>8</xdr:col>
                <xdr:colOff>137160</xdr:colOff>
                <xdr:row>178</xdr:row>
                <xdr:rowOff>76200</xdr:rowOff>
              </from>
              <to>
                <xdr:col>8</xdr:col>
                <xdr:colOff>342900</xdr:colOff>
                <xdr:row>178</xdr:row>
                <xdr:rowOff>312420</xdr:rowOff>
              </to>
            </anchor>
          </controlPr>
        </control>
      </mc:Choice>
    </mc:AlternateContent>
    <mc:AlternateContent xmlns:mc="http://schemas.openxmlformats.org/markup-compatibility/2006">
      <mc:Choice Requires="x14">
        <control shapeId="189515" r:id="rId283" name="Option Button 1099">
          <controlPr defaultSize="0" autoFill="0" autoLine="0" autoPict="0">
            <anchor moveWithCells="1">
              <from>
                <xdr:col>8</xdr:col>
                <xdr:colOff>137160</xdr:colOff>
                <xdr:row>179</xdr:row>
                <xdr:rowOff>76200</xdr:rowOff>
              </from>
              <to>
                <xdr:col>8</xdr:col>
                <xdr:colOff>342900</xdr:colOff>
                <xdr:row>179</xdr:row>
                <xdr:rowOff>312420</xdr:rowOff>
              </to>
            </anchor>
          </controlPr>
        </control>
      </mc:Choice>
    </mc:AlternateContent>
    <mc:AlternateContent xmlns:mc="http://schemas.openxmlformats.org/markup-compatibility/2006">
      <mc:Choice Requires="x14">
        <control shapeId="189516" r:id="rId284" name="Option Button 1100">
          <controlPr defaultSize="0" autoFill="0" autoLine="0" autoPict="0">
            <anchor moveWithCells="1">
              <from>
                <xdr:col>8</xdr:col>
                <xdr:colOff>137160</xdr:colOff>
                <xdr:row>180</xdr:row>
                <xdr:rowOff>76200</xdr:rowOff>
              </from>
              <to>
                <xdr:col>8</xdr:col>
                <xdr:colOff>342900</xdr:colOff>
                <xdr:row>180</xdr:row>
                <xdr:rowOff>312420</xdr:rowOff>
              </to>
            </anchor>
          </controlPr>
        </control>
      </mc:Choice>
    </mc:AlternateContent>
    <mc:AlternateContent xmlns:mc="http://schemas.openxmlformats.org/markup-compatibility/2006">
      <mc:Choice Requires="x14">
        <control shapeId="189517" r:id="rId285" name="Option Button 1101">
          <controlPr defaultSize="0" autoFill="0" autoLine="0" autoPict="0">
            <anchor moveWithCells="1">
              <from>
                <xdr:col>8</xdr:col>
                <xdr:colOff>137160</xdr:colOff>
                <xdr:row>181</xdr:row>
                <xdr:rowOff>76200</xdr:rowOff>
              </from>
              <to>
                <xdr:col>8</xdr:col>
                <xdr:colOff>342900</xdr:colOff>
                <xdr:row>181</xdr:row>
                <xdr:rowOff>312420</xdr:rowOff>
              </to>
            </anchor>
          </controlPr>
        </control>
      </mc:Choice>
    </mc:AlternateContent>
    <mc:AlternateContent xmlns:mc="http://schemas.openxmlformats.org/markup-compatibility/2006">
      <mc:Choice Requires="x14">
        <control shapeId="189518" r:id="rId286" name="Option Button 1102">
          <controlPr defaultSize="0" autoFill="0" autoLine="0" autoPict="0">
            <anchor moveWithCells="1">
              <from>
                <xdr:col>8</xdr:col>
                <xdr:colOff>137160</xdr:colOff>
                <xdr:row>182</xdr:row>
                <xdr:rowOff>76200</xdr:rowOff>
              </from>
              <to>
                <xdr:col>8</xdr:col>
                <xdr:colOff>342900</xdr:colOff>
                <xdr:row>182</xdr:row>
                <xdr:rowOff>312420</xdr:rowOff>
              </to>
            </anchor>
          </controlPr>
        </control>
      </mc:Choice>
    </mc:AlternateContent>
    <mc:AlternateContent xmlns:mc="http://schemas.openxmlformats.org/markup-compatibility/2006">
      <mc:Choice Requires="x14">
        <control shapeId="189519" r:id="rId287" name="Group Box 1103">
          <controlPr defaultSize="0" autoFill="0" autoPict="0">
            <anchor moveWithCells="1">
              <from>
                <xdr:col>8</xdr:col>
                <xdr:colOff>7620</xdr:colOff>
                <xdr:row>178</xdr:row>
                <xdr:rowOff>7620</xdr:rowOff>
              </from>
              <to>
                <xdr:col>8</xdr:col>
                <xdr:colOff>441960</xdr:colOff>
                <xdr:row>182</xdr:row>
                <xdr:rowOff>342900</xdr:rowOff>
              </to>
            </anchor>
          </controlPr>
        </control>
      </mc:Choice>
    </mc:AlternateContent>
    <mc:AlternateContent xmlns:mc="http://schemas.openxmlformats.org/markup-compatibility/2006">
      <mc:Choice Requires="x14">
        <control shapeId="189520" r:id="rId288" name="Option Button 1104">
          <controlPr defaultSize="0" autoFill="0" autoLine="0" autoPict="0">
            <anchor moveWithCells="1">
              <from>
                <xdr:col>8</xdr:col>
                <xdr:colOff>137160</xdr:colOff>
                <xdr:row>231</xdr:row>
                <xdr:rowOff>76200</xdr:rowOff>
              </from>
              <to>
                <xdr:col>8</xdr:col>
                <xdr:colOff>342900</xdr:colOff>
                <xdr:row>231</xdr:row>
                <xdr:rowOff>312420</xdr:rowOff>
              </to>
            </anchor>
          </controlPr>
        </control>
      </mc:Choice>
    </mc:AlternateContent>
    <mc:AlternateContent xmlns:mc="http://schemas.openxmlformats.org/markup-compatibility/2006">
      <mc:Choice Requires="x14">
        <control shapeId="189521" r:id="rId289" name="Option Button 1105">
          <controlPr defaultSize="0" autoFill="0" autoLine="0" autoPict="0">
            <anchor moveWithCells="1">
              <from>
                <xdr:col>8</xdr:col>
                <xdr:colOff>137160</xdr:colOff>
                <xdr:row>232</xdr:row>
                <xdr:rowOff>76200</xdr:rowOff>
              </from>
              <to>
                <xdr:col>8</xdr:col>
                <xdr:colOff>342900</xdr:colOff>
                <xdr:row>232</xdr:row>
                <xdr:rowOff>312420</xdr:rowOff>
              </to>
            </anchor>
          </controlPr>
        </control>
      </mc:Choice>
    </mc:AlternateContent>
    <mc:AlternateContent xmlns:mc="http://schemas.openxmlformats.org/markup-compatibility/2006">
      <mc:Choice Requires="x14">
        <control shapeId="189522" r:id="rId290" name="Group Box 1106">
          <controlPr defaultSize="0" autoFill="0" autoPict="0">
            <anchor moveWithCells="1">
              <from>
                <xdr:col>8</xdr:col>
                <xdr:colOff>7620</xdr:colOff>
                <xdr:row>230</xdr:row>
                <xdr:rowOff>571500</xdr:rowOff>
              </from>
              <to>
                <xdr:col>8</xdr:col>
                <xdr:colOff>457200</xdr:colOff>
                <xdr:row>233</xdr:row>
                <xdr:rowOff>45720</xdr:rowOff>
              </to>
            </anchor>
          </controlPr>
        </control>
      </mc:Choice>
    </mc:AlternateContent>
    <mc:AlternateContent xmlns:mc="http://schemas.openxmlformats.org/markup-compatibility/2006">
      <mc:Choice Requires="x14">
        <control shapeId="189529" r:id="rId291" name="Option Button 1113">
          <controlPr defaultSize="0" autoFill="0" autoLine="0" autoPict="0">
            <anchor moveWithCells="1">
              <from>
                <xdr:col>8</xdr:col>
                <xdr:colOff>137160</xdr:colOff>
                <xdr:row>234</xdr:row>
                <xdr:rowOff>76200</xdr:rowOff>
              </from>
              <to>
                <xdr:col>8</xdr:col>
                <xdr:colOff>342900</xdr:colOff>
                <xdr:row>234</xdr:row>
                <xdr:rowOff>312420</xdr:rowOff>
              </to>
            </anchor>
          </controlPr>
        </control>
      </mc:Choice>
    </mc:AlternateContent>
    <mc:AlternateContent xmlns:mc="http://schemas.openxmlformats.org/markup-compatibility/2006">
      <mc:Choice Requires="x14">
        <control shapeId="189530" r:id="rId292" name="Option Button 1114">
          <controlPr defaultSize="0" autoFill="0" autoLine="0" autoPict="0">
            <anchor moveWithCells="1">
              <from>
                <xdr:col>8</xdr:col>
                <xdr:colOff>137160</xdr:colOff>
                <xdr:row>235</xdr:row>
                <xdr:rowOff>76200</xdr:rowOff>
              </from>
              <to>
                <xdr:col>8</xdr:col>
                <xdr:colOff>342900</xdr:colOff>
                <xdr:row>235</xdr:row>
                <xdr:rowOff>312420</xdr:rowOff>
              </to>
            </anchor>
          </controlPr>
        </control>
      </mc:Choice>
    </mc:AlternateContent>
    <mc:AlternateContent xmlns:mc="http://schemas.openxmlformats.org/markup-compatibility/2006">
      <mc:Choice Requires="x14">
        <control shapeId="189531" r:id="rId293" name="Option Button 1115">
          <controlPr defaultSize="0" autoFill="0" autoLine="0" autoPict="0">
            <anchor moveWithCells="1">
              <from>
                <xdr:col>8</xdr:col>
                <xdr:colOff>137160</xdr:colOff>
                <xdr:row>237</xdr:row>
                <xdr:rowOff>76200</xdr:rowOff>
              </from>
              <to>
                <xdr:col>8</xdr:col>
                <xdr:colOff>342900</xdr:colOff>
                <xdr:row>237</xdr:row>
                <xdr:rowOff>312420</xdr:rowOff>
              </to>
            </anchor>
          </controlPr>
        </control>
      </mc:Choice>
    </mc:AlternateContent>
    <mc:AlternateContent xmlns:mc="http://schemas.openxmlformats.org/markup-compatibility/2006">
      <mc:Choice Requires="x14">
        <control shapeId="189532" r:id="rId294" name="Option Button 1116">
          <controlPr defaultSize="0" autoFill="0" autoLine="0" autoPict="0">
            <anchor moveWithCells="1">
              <from>
                <xdr:col>8</xdr:col>
                <xdr:colOff>137160</xdr:colOff>
                <xdr:row>238</xdr:row>
                <xdr:rowOff>76200</xdr:rowOff>
              </from>
              <to>
                <xdr:col>8</xdr:col>
                <xdr:colOff>342900</xdr:colOff>
                <xdr:row>238</xdr:row>
                <xdr:rowOff>312420</xdr:rowOff>
              </to>
            </anchor>
          </controlPr>
        </control>
      </mc:Choice>
    </mc:AlternateContent>
    <mc:AlternateContent xmlns:mc="http://schemas.openxmlformats.org/markup-compatibility/2006">
      <mc:Choice Requires="x14">
        <control shapeId="189533" r:id="rId295" name="Option Button 1117">
          <controlPr defaultSize="0" autoFill="0" autoLine="0" autoPict="0">
            <anchor moveWithCells="1">
              <from>
                <xdr:col>8</xdr:col>
                <xdr:colOff>137160</xdr:colOff>
                <xdr:row>240</xdr:row>
                <xdr:rowOff>76200</xdr:rowOff>
              </from>
              <to>
                <xdr:col>8</xdr:col>
                <xdr:colOff>342900</xdr:colOff>
                <xdr:row>240</xdr:row>
                <xdr:rowOff>312420</xdr:rowOff>
              </to>
            </anchor>
          </controlPr>
        </control>
      </mc:Choice>
    </mc:AlternateContent>
    <mc:AlternateContent xmlns:mc="http://schemas.openxmlformats.org/markup-compatibility/2006">
      <mc:Choice Requires="x14">
        <control shapeId="189534" r:id="rId296" name="Option Button 1118">
          <controlPr defaultSize="0" autoFill="0" autoLine="0" autoPict="0">
            <anchor moveWithCells="1">
              <from>
                <xdr:col>8</xdr:col>
                <xdr:colOff>137160</xdr:colOff>
                <xdr:row>241</xdr:row>
                <xdr:rowOff>76200</xdr:rowOff>
              </from>
              <to>
                <xdr:col>8</xdr:col>
                <xdr:colOff>342900</xdr:colOff>
                <xdr:row>241</xdr:row>
                <xdr:rowOff>312420</xdr:rowOff>
              </to>
            </anchor>
          </controlPr>
        </control>
      </mc:Choice>
    </mc:AlternateContent>
    <mc:AlternateContent xmlns:mc="http://schemas.openxmlformats.org/markup-compatibility/2006">
      <mc:Choice Requires="x14">
        <control shapeId="189535" r:id="rId297" name="Option Button 1119">
          <controlPr defaultSize="0" autoFill="0" autoLine="0" autoPict="0">
            <anchor moveWithCells="1">
              <from>
                <xdr:col>8</xdr:col>
                <xdr:colOff>137160</xdr:colOff>
                <xdr:row>242</xdr:row>
                <xdr:rowOff>76200</xdr:rowOff>
              </from>
              <to>
                <xdr:col>8</xdr:col>
                <xdr:colOff>342900</xdr:colOff>
                <xdr:row>242</xdr:row>
                <xdr:rowOff>312420</xdr:rowOff>
              </to>
            </anchor>
          </controlPr>
        </control>
      </mc:Choice>
    </mc:AlternateContent>
    <mc:AlternateContent xmlns:mc="http://schemas.openxmlformats.org/markup-compatibility/2006">
      <mc:Choice Requires="x14">
        <control shapeId="189536" r:id="rId298" name="Group Box 1120">
          <controlPr defaultSize="0" autoFill="0" autoPict="0">
            <anchor moveWithCells="1">
              <from>
                <xdr:col>8</xdr:col>
                <xdr:colOff>7620</xdr:colOff>
                <xdr:row>234</xdr:row>
                <xdr:rowOff>0</xdr:rowOff>
              </from>
              <to>
                <xdr:col>8</xdr:col>
                <xdr:colOff>441960</xdr:colOff>
                <xdr:row>236</xdr:row>
                <xdr:rowOff>0</xdr:rowOff>
              </to>
            </anchor>
          </controlPr>
        </control>
      </mc:Choice>
    </mc:AlternateContent>
    <mc:AlternateContent xmlns:mc="http://schemas.openxmlformats.org/markup-compatibility/2006">
      <mc:Choice Requires="x14">
        <control shapeId="189537" r:id="rId299" name="Group Box 1121">
          <controlPr defaultSize="0" autoFill="0" autoPict="0">
            <anchor moveWithCells="1">
              <from>
                <xdr:col>8</xdr:col>
                <xdr:colOff>7620</xdr:colOff>
                <xdr:row>237</xdr:row>
                <xdr:rowOff>0</xdr:rowOff>
              </from>
              <to>
                <xdr:col>8</xdr:col>
                <xdr:colOff>457200</xdr:colOff>
                <xdr:row>239</xdr:row>
                <xdr:rowOff>7620</xdr:rowOff>
              </to>
            </anchor>
          </controlPr>
        </control>
      </mc:Choice>
    </mc:AlternateContent>
    <mc:AlternateContent xmlns:mc="http://schemas.openxmlformats.org/markup-compatibility/2006">
      <mc:Choice Requires="x14">
        <control shapeId="189538" r:id="rId300" name="Group Box 1122">
          <controlPr defaultSize="0" autoFill="0" autoPict="0">
            <anchor moveWithCells="1">
              <from>
                <xdr:col>8</xdr:col>
                <xdr:colOff>0</xdr:colOff>
                <xdr:row>240</xdr:row>
                <xdr:rowOff>0</xdr:rowOff>
              </from>
              <to>
                <xdr:col>8</xdr:col>
                <xdr:colOff>464820</xdr:colOff>
                <xdr:row>242</xdr:row>
                <xdr:rowOff>342900</xdr:rowOff>
              </to>
            </anchor>
          </controlPr>
        </control>
      </mc:Choice>
    </mc:AlternateContent>
    <mc:AlternateContent xmlns:mc="http://schemas.openxmlformats.org/markup-compatibility/2006">
      <mc:Choice Requires="x14">
        <control shapeId="189539" r:id="rId301" name="Option Button 1123">
          <controlPr defaultSize="0" autoFill="0" autoLine="0" autoPict="0">
            <anchor moveWithCells="1">
              <from>
                <xdr:col>8</xdr:col>
                <xdr:colOff>137160</xdr:colOff>
                <xdr:row>260</xdr:row>
                <xdr:rowOff>76200</xdr:rowOff>
              </from>
              <to>
                <xdr:col>8</xdr:col>
                <xdr:colOff>342900</xdr:colOff>
                <xdr:row>260</xdr:row>
                <xdr:rowOff>312420</xdr:rowOff>
              </to>
            </anchor>
          </controlPr>
        </control>
      </mc:Choice>
    </mc:AlternateContent>
    <mc:AlternateContent xmlns:mc="http://schemas.openxmlformats.org/markup-compatibility/2006">
      <mc:Choice Requires="x14">
        <control shapeId="189540" r:id="rId302" name="Option Button 1124">
          <controlPr defaultSize="0" autoFill="0" autoLine="0" autoPict="0">
            <anchor moveWithCells="1">
              <from>
                <xdr:col>8</xdr:col>
                <xdr:colOff>137160</xdr:colOff>
                <xdr:row>261</xdr:row>
                <xdr:rowOff>76200</xdr:rowOff>
              </from>
              <to>
                <xdr:col>8</xdr:col>
                <xdr:colOff>342900</xdr:colOff>
                <xdr:row>261</xdr:row>
                <xdr:rowOff>312420</xdr:rowOff>
              </to>
            </anchor>
          </controlPr>
        </control>
      </mc:Choice>
    </mc:AlternateContent>
    <mc:AlternateContent xmlns:mc="http://schemas.openxmlformats.org/markup-compatibility/2006">
      <mc:Choice Requires="x14">
        <control shapeId="189541" r:id="rId303" name="Option Button 1125">
          <controlPr defaultSize="0" autoFill="0" autoLine="0" autoPict="0">
            <anchor moveWithCells="1">
              <from>
                <xdr:col>8</xdr:col>
                <xdr:colOff>137160</xdr:colOff>
                <xdr:row>262</xdr:row>
                <xdr:rowOff>76200</xdr:rowOff>
              </from>
              <to>
                <xdr:col>8</xdr:col>
                <xdr:colOff>342900</xdr:colOff>
                <xdr:row>262</xdr:row>
                <xdr:rowOff>312420</xdr:rowOff>
              </to>
            </anchor>
          </controlPr>
        </control>
      </mc:Choice>
    </mc:AlternateContent>
    <mc:AlternateContent xmlns:mc="http://schemas.openxmlformats.org/markup-compatibility/2006">
      <mc:Choice Requires="x14">
        <control shapeId="189542" r:id="rId304" name="Option Button 1126">
          <controlPr defaultSize="0" autoFill="0" autoLine="0" autoPict="0">
            <anchor moveWithCells="1">
              <from>
                <xdr:col>8</xdr:col>
                <xdr:colOff>137160</xdr:colOff>
                <xdr:row>263</xdr:row>
                <xdr:rowOff>76200</xdr:rowOff>
              </from>
              <to>
                <xdr:col>8</xdr:col>
                <xdr:colOff>342900</xdr:colOff>
                <xdr:row>263</xdr:row>
                <xdr:rowOff>312420</xdr:rowOff>
              </to>
            </anchor>
          </controlPr>
        </control>
      </mc:Choice>
    </mc:AlternateContent>
    <mc:AlternateContent xmlns:mc="http://schemas.openxmlformats.org/markup-compatibility/2006">
      <mc:Choice Requires="x14">
        <control shapeId="189543" r:id="rId305" name="Group Box 1127">
          <controlPr defaultSize="0" autoFill="0" autoPict="0">
            <anchor moveWithCells="1">
              <from>
                <xdr:col>8</xdr:col>
                <xdr:colOff>7620</xdr:colOff>
                <xdr:row>260</xdr:row>
                <xdr:rowOff>0</xdr:rowOff>
              </from>
              <to>
                <xdr:col>8</xdr:col>
                <xdr:colOff>487680</xdr:colOff>
                <xdr:row>264</xdr:row>
                <xdr:rowOff>38100</xdr:rowOff>
              </to>
            </anchor>
          </controlPr>
        </control>
      </mc:Choice>
    </mc:AlternateContent>
    <mc:AlternateContent xmlns:mc="http://schemas.openxmlformats.org/markup-compatibility/2006">
      <mc:Choice Requires="x14">
        <control shapeId="189544" r:id="rId306" name="Option Button 1128">
          <controlPr defaultSize="0" autoFill="0" autoLine="0" autoPict="0">
            <anchor moveWithCells="1">
              <from>
                <xdr:col>8</xdr:col>
                <xdr:colOff>137160</xdr:colOff>
                <xdr:row>277</xdr:row>
                <xdr:rowOff>76200</xdr:rowOff>
              </from>
              <to>
                <xdr:col>8</xdr:col>
                <xdr:colOff>342900</xdr:colOff>
                <xdr:row>277</xdr:row>
                <xdr:rowOff>312420</xdr:rowOff>
              </to>
            </anchor>
          </controlPr>
        </control>
      </mc:Choice>
    </mc:AlternateContent>
    <mc:AlternateContent xmlns:mc="http://schemas.openxmlformats.org/markup-compatibility/2006">
      <mc:Choice Requires="x14">
        <control shapeId="189545" r:id="rId307" name="Option Button 1129">
          <controlPr defaultSize="0" autoFill="0" autoLine="0" autoPict="0">
            <anchor moveWithCells="1">
              <from>
                <xdr:col>8</xdr:col>
                <xdr:colOff>137160</xdr:colOff>
                <xdr:row>278</xdr:row>
                <xdr:rowOff>76200</xdr:rowOff>
              </from>
              <to>
                <xdr:col>8</xdr:col>
                <xdr:colOff>342900</xdr:colOff>
                <xdr:row>278</xdr:row>
                <xdr:rowOff>312420</xdr:rowOff>
              </to>
            </anchor>
          </controlPr>
        </control>
      </mc:Choice>
    </mc:AlternateContent>
    <mc:AlternateContent xmlns:mc="http://schemas.openxmlformats.org/markup-compatibility/2006">
      <mc:Choice Requires="x14">
        <control shapeId="189546" r:id="rId308" name="Option Button 1130">
          <controlPr defaultSize="0" autoFill="0" autoLine="0" autoPict="0">
            <anchor moveWithCells="1">
              <from>
                <xdr:col>8</xdr:col>
                <xdr:colOff>137160</xdr:colOff>
                <xdr:row>279</xdr:row>
                <xdr:rowOff>76200</xdr:rowOff>
              </from>
              <to>
                <xdr:col>8</xdr:col>
                <xdr:colOff>342900</xdr:colOff>
                <xdr:row>279</xdr:row>
                <xdr:rowOff>312420</xdr:rowOff>
              </to>
            </anchor>
          </controlPr>
        </control>
      </mc:Choice>
    </mc:AlternateContent>
    <mc:AlternateContent xmlns:mc="http://schemas.openxmlformats.org/markup-compatibility/2006">
      <mc:Choice Requires="x14">
        <control shapeId="189547" r:id="rId309" name="Group Box 1131">
          <controlPr defaultSize="0" autoFill="0" autoPict="0">
            <anchor moveWithCells="1">
              <from>
                <xdr:col>8</xdr:col>
                <xdr:colOff>0</xdr:colOff>
                <xdr:row>276</xdr:row>
                <xdr:rowOff>571500</xdr:rowOff>
              </from>
              <to>
                <xdr:col>8</xdr:col>
                <xdr:colOff>464820</xdr:colOff>
                <xdr:row>282</xdr:row>
                <xdr:rowOff>38100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pageSetUpPr fitToPage="1"/>
  </sheetPr>
  <dimension ref="A1:AI181"/>
  <sheetViews>
    <sheetView view="pageBreakPreview" topLeftCell="B1" zoomScale="70" zoomScaleNormal="60" zoomScaleSheetLayoutView="70" workbookViewId="0">
      <pane ySplit="10" topLeftCell="A11" activePane="bottomLeft" state="frozen"/>
      <selection activeCell="B1" sqref="B1"/>
      <selection pane="bottomLeft" activeCell="C8" sqref="C8:D8"/>
    </sheetView>
  </sheetViews>
  <sheetFormatPr defaultColWidth="8.88671875" defaultRowHeight="13.2" outlineLevelRow="1" outlineLevelCol="1"/>
  <cols>
    <col min="1" max="1" width="8.88671875" hidden="1" customWidth="1"/>
    <col min="2" max="2" width="14.33203125" customWidth="1"/>
    <col min="3" max="3" width="5.33203125" customWidth="1"/>
    <col min="4" max="4" width="27.109375" customWidth="1" outlineLevel="1"/>
    <col min="5" max="5" width="20.109375" customWidth="1"/>
    <col min="6" max="6" width="10.6640625" customWidth="1"/>
    <col min="7" max="8" width="7.109375" customWidth="1"/>
    <col min="9" max="9" width="6.44140625" customWidth="1"/>
    <col min="10" max="10" width="103.109375" customWidth="1"/>
    <col min="11" max="11" width="53.109375" hidden="1" customWidth="1"/>
    <col min="12" max="12" width="5.109375" hidden="1" customWidth="1"/>
    <col min="13" max="13" width="10.44140625" customWidth="1"/>
    <col min="14" max="14" width="19.6640625" hidden="1" customWidth="1"/>
    <col min="15" max="16" width="20.109375" hidden="1" customWidth="1"/>
    <col min="17" max="17" width="9" hidden="1" customWidth="1"/>
    <col min="18" max="19" width="19.6640625" hidden="1" customWidth="1"/>
    <col min="20" max="20" width="15.44140625" customWidth="1"/>
  </cols>
  <sheetData>
    <row r="1" spans="1:35" s="57" customFormat="1" ht="12.6" hidden="1">
      <c r="A1" s="53">
        <f>ROW()</f>
        <v>1</v>
      </c>
      <c r="B1" s="53">
        <f>COLUMN()</f>
        <v>2</v>
      </c>
      <c r="C1" s="53">
        <f>COLUMN()</f>
        <v>3</v>
      </c>
      <c r="D1" s="53">
        <f>COLUMN()</f>
        <v>4</v>
      </c>
      <c r="E1" s="53">
        <f>COLUMN()</f>
        <v>5</v>
      </c>
      <c r="F1" s="54">
        <f>COLUMN()</f>
        <v>6</v>
      </c>
      <c r="G1" s="54">
        <f>COLUMN()</f>
        <v>7</v>
      </c>
      <c r="H1" s="54"/>
      <c r="I1" s="53">
        <f>COLUMN()</f>
        <v>9</v>
      </c>
      <c r="J1" s="55">
        <f>COLUMN()</f>
        <v>10</v>
      </c>
      <c r="K1" s="55">
        <f>COLUMN()</f>
        <v>11</v>
      </c>
      <c r="L1" s="55">
        <f>COLUMN()</f>
        <v>12</v>
      </c>
      <c r="M1" s="55">
        <f>COLUMN()</f>
        <v>13</v>
      </c>
      <c r="N1" s="55">
        <f>COLUMN()</f>
        <v>14</v>
      </c>
      <c r="O1" s="55">
        <f>COLUMN()</f>
        <v>15</v>
      </c>
      <c r="P1" s="55"/>
      <c r="Q1" s="55"/>
      <c r="R1" s="55">
        <f>COLUMN()</f>
        <v>18</v>
      </c>
      <c r="S1" s="55"/>
      <c r="T1" s="53">
        <f>COLUMN()</f>
        <v>20</v>
      </c>
      <c r="U1" s="53">
        <f>COLUMN()</f>
        <v>21</v>
      </c>
      <c r="V1" s="53">
        <f>COLUMN()</f>
        <v>22</v>
      </c>
      <c r="W1" s="53">
        <f>COLUMN()</f>
        <v>23</v>
      </c>
      <c r="X1" s="56">
        <f>COLUMN()</f>
        <v>24</v>
      </c>
      <c r="Y1" s="53">
        <f>COLUMN()</f>
        <v>25</v>
      </c>
      <c r="Z1" s="53">
        <f>COLUMN()</f>
        <v>26</v>
      </c>
      <c r="AA1" s="53">
        <f>COLUMN()</f>
        <v>27</v>
      </c>
      <c r="AB1" s="53">
        <f>COLUMN()</f>
        <v>28</v>
      </c>
      <c r="AC1" s="53"/>
      <c r="AD1" s="53">
        <f>COLUMN()</f>
        <v>30</v>
      </c>
      <c r="AE1" s="53">
        <f>COLUMN()</f>
        <v>31</v>
      </c>
      <c r="AF1" s="53">
        <f>COLUMN()</f>
        <v>32</v>
      </c>
      <c r="AG1" s="53">
        <f>COLUMN()</f>
        <v>33</v>
      </c>
      <c r="AH1" s="53">
        <f>COLUMN()</f>
        <v>34</v>
      </c>
      <c r="AI1" s="53">
        <f>COLUMN()</f>
        <v>35</v>
      </c>
    </row>
    <row r="2" spans="1:35" s="57" customFormat="1" ht="25.2">
      <c r="A2" s="57">
        <f>ROW()</f>
        <v>2</v>
      </c>
      <c r="B2" s="277" t="s">
        <v>763</v>
      </c>
      <c r="C2" s="278"/>
      <c r="D2" s="279"/>
      <c r="E2" s="278"/>
      <c r="F2" s="280"/>
      <c r="G2" s="280"/>
      <c r="H2" s="280"/>
      <c r="I2" s="281"/>
      <c r="J2" s="282"/>
      <c r="K2" s="55"/>
      <c r="L2" s="55"/>
      <c r="M2" s="55"/>
      <c r="N2" s="55"/>
      <c r="O2" s="55"/>
      <c r="P2" s="55"/>
      <c r="Q2" s="55"/>
      <c r="R2" s="55"/>
      <c r="S2" s="55"/>
      <c r="U2" s="62"/>
      <c r="V2" s="62"/>
      <c r="W2" s="60"/>
      <c r="X2" s="61"/>
    </row>
    <row r="3" spans="1:35" s="57" customFormat="1" ht="7.5" customHeight="1">
      <c r="A3" s="57">
        <f>ROW()</f>
        <v>3</v>
      </c>
      <c r="B3" s="325"/>
      <c r="C3" s="326"/>
      <c r="D3" s="327"/>
      <c r="E3" s="326"/>
      <c r="F3" s="328"/>
      <c r="G3" s="328"/>
      <c r="H3" s="328"/>
      <c r="I3" s="325"/>
      <c r="J3" s="329"/>
      <c r="K3" s="32"/>
      <c r="L3" s="32"/>
      <c r="M3" s="32"/>
      <c r="N3" s="32"/>
      <c r="O3" s="32"/>
      <c r="P3" s="32"/>
      <c r="Q3" s="32"/>
      <c r="R3" s="32"/>
      <c r="S3" s="32"/>
      <c r="U3" s="61"/>
      <c r="V3" s="61"/>
      <c r="X3" s="61"/>
    </row>
    <row r="4" spans="1:35" s="63" customFormat="1" ht="16.2">
      <c r="A4" s="57">
        <f>ROW()</f>
        <v>4</v>
      </c>
      <c r="B4" s="330" t="s">
        <v>776</v>
      </c>
      <c r="C4" s="331"/>
      <c r="D4" s="327"/>
      <c r="E4" s="326"/>
      <c r="F4" s="332"/>
      <c r="G4" s="332"/>
      <c r="H4" s="332"/>
      <c r="I4" s="333"/>
      <c r="J4" s="334"/>
      <c r="K4" s="102"/>
      <c r="L4" s="102"/>
      <c r="M4" s="102"/>
      <c r="N4" s="102"/>
      <c r="O4" s="102"/>
      <c r="P4" s="102"/>
      <c r="Q4" s="102"/>
      <c r="R4" s="102"/>
      <c r="S4" s="102"/>
      <c r="U4" s="65"/>
      <c r="V4" s="65"/>
      <c r="X4" s="65"/>
    </row>
    <row r="5" spans="1:35" s="57" customFormat="1" ht="13.8">
      <c r="A5" s="57">
        <f>ROW()</f>
        <v>5</v>
      </c>
      <c r="B5" s="335" t="s">
        <v>755</v>
      </c>
      <c r="C5" s="331"/>
      <c r="D5" s="327"/>
      <c r="E5" s="326"/>
      <c r="F5" s="328"/>
      <c r="G5" s="328"/>
      <c r="H5" s="328"/>
      <c r="I5" s="325"/>
      <c r="J5" s="329"/>
      <c r="K5" s="32"/>
      <c r="L5" s="32"/>
      <c r="M5" s="32"/>
      <c r="N5" s="32"/>
      <c r="O5" s="32"/>
      <c r="P5" s="32"/>
      <c r="Q5" s="32"/>
      <c r="R5" s="32"/>
      <c r="S5" s="32"/>
      <c r="T5" s="32"/>
      <c r="U5" s="61"/>
      <c r="V5" s="61"/>
      <c r="W5" s="32"/>
      <c r="X5" s="5"/>
      <c r="Y5" s="32"/>
      <c r="Z5" s="32"/>
      <c r="AA5" s="32"/>
      <c r="AB5" s="32"/>
      <c r="AC5" s="32"/>
      <c r="AD5" s="32"/>
      <c r="AE5" s="32"/>
      <c r="AF5" s="32"/>
      <c r="AG5" s="32"/>
      <c r="AH5" s="32"/>
    </row>
    <row r="6" spans="1:35" s="57" customFormat="1" ht="7.5" customHeight="1">
      <c r="A6" s="57">
        <f>ROW()</f>
        <v>6</v>
      </c>
      <c r="B6" s="1"/>
      <c r="C6" s="336"/>
      <c r="D6" s="337"/>
      <c r="E6" s="338"/>
      <c r="F6" s="280"/>
      <c r="G6" s="340"/>
      <c r="H6" s="339"/>
      <c r="I6" s="341"/>
      <c r="J6" s="284"/>
      <c r="K6" s="32"/>
      <c r="L6" s="32"/>
      <c r="M6" s="32"/>
      <c r="N6" s="32"/>
      <c r="O6" s="32"/>
      <c r="P6" s="32"/>
      <c r="Q6" s="32"/>
      <c r="R6" s="32"/>
      <c r="S6" s="32"/>
      <c r="T6" s="32"/>
      <c r="U6" s="61"/>
      <c r="V6" s="61"/>
      <c r="W6" s="32"/>
      <c r="X6" s="5"/>
      <c r="Y6" s="32"/>
      <c r="Z6" s="32"/>
      <c r="AA6" s="32"/>
      <c r="AB6" s="32"/>
      <c r="AC6" s="32"/>
      <c r="AD6" s="32"/>
      <c r="AE6" s="32"/>
      <c r="AF6" s="32"/>
      <c r="AG6" s="32"/>
      <c r="AH6" s="32"/>
    </row>
    <row r="7" spans="1:35" s="57" customFormat="1" ht="13.8">
      <c r="A7" s="57">
        <f>ROW()</f>
        <v>7</v>
      </c>
      <c r="B7" s="45" t="s">
        <v>40</v>
      </c>
      <c r="C7" s="345" t="str">
        <f>IF('①-1入力シート（一般項目）'!C7="","",'①-1入力シート（一般項目）'!C7)</f>
        <v/>
      </c>
      <c r="D7" s="346"/>
      <c r="E7" s="58"/>
      <c r="F7" s="54"/>
      <c r="G7" s="54"/>
      <c r="H7" s="54"/>
      <c r="J7" s="32"/>
      <c r="K7" s="32"/>
      <c r="L7" s="32"/>
      <c r="M7" s="32"/>
      <c r="N7" s="32"/>
      <c r="O7" s="32"/>
      <c r="P7" s="32"/>
      <c r="Q7" s="32"/>
      <c r="R7" s="32"/>
      <c r="S7" s="32"/>
      <c r="T7" s="32"/>
      <c r="U7" s="61"/>
      <c r="V7" s="61"/>
      <c r="W7" s="32"/>
      <c r="X7" s="5"/>
      <c r="Y7" s="32"/>
      <c r="Z7" s="32"/>
      <c r="AA7" s="32"/>
      <c r="AB7" s="32"/>
      <c r="AC7" s="32"/>
      <c r="AD7" s="32"/>
      <c r="AE7" s="32"/>
      <c r="AF7" s="32"/>
      <c r="AG7" s="32"/>
      <c r="AH7" s="32"/>
    </row>
    <row r="8" spans="1:35" s="57" customFormat="1" ht="13.8">
      <c r="A8" s="57">
        <f>ROW()</f>
        <v>8</v>
      </c>
      <c r="B8" s="45" t="s">
        <v>41</v>
      </c>
      <c r="C8" s="371" t="str">
        <f>IF('①-1入力シート（一般項目）'!C8="","",'①-1入力シート（一般項目）'!C8)</f>
        <v/>
      </c>
      <c r="D8" s="372"/>
      <c r="E8" s="58"/>
      <c r="F8" s="54"/>
      <c r="G8" s="54"/>
      <c r="H8" s="54"/>
      <c r="J8" s="32"/>
      <c r="K8" s="32"/>
      <c r="L8" s="32"/>
      <c r="M8" s="32"/>
      <c r="N8" s="32"/>
      <c r="O8" s="32"/>
      <c r="P8" s="32"/>
      <c r="Q8" s="32"/>
      <c r="R8" s="32"/>
      <c r="S8" s="32"/>
      <c r="T8" s="32"/>
      <c r="U8" s="61"/>
      <c r="V8" s="61"/>
      <c r="W8" s="32"/>
      <c r="X8" s="5"/>
      <c r="Y8" s="32"/>
      <c r="Z8" s="32"/>
      <c r="AA8" s="32"/>
      <c r="AB8" s="32"/>
      <c r="AC8" s="32"/>
      <c r="AD8" s="32"/>
      <c r="AE8" s="32"/>
      <c r="AF8" s="32"/>
      <c r="AG8" s="32"/>
      <c r="AH8" s="32"/>
    </row>
    <row r="9" spans="1:35" s="57" customFormat="1" ht="14.4" thickBot="1">
      <c r="A9" s="57">
        <f>ROW()</f>
        <v>9</v>
      </c>
      <c r="B9" s="66"/>
      <c r="C9" s="56"/>
      <c r="D9" s="67"/>
      <c r="E9" s="58"/>
      <c r="F9" s="54"/>
      <c r="G9" s="54"/>
      <c r="H9" s="54"/>
      <c r="J9" s="32"/>
      <c r="K9" s="32"/>
      <c r="L9" s="32"/>
      <c r="M9" s="32"/>
      <c r="N9" s="32"/>
      <c r="O9" s="32"/>
      <c r="P9" s="32"/>
      <c r="Q9" s="32"/>
      <c r="R9" s="32"/>
      <c r="S9" s="32"/>
      <c r="T9" s="32"/>
      <c r="U9" s="61"/>
      <c r="V9" s="61"/>
      <c r="W9" s="32"/>
      <c r="X9" s="5"/>
      <c r="Y9" s="32"/>
      <c r="Z9" s="32"/>
      <c r="AA9" s="32"/>
      <c r="AB9" s="32"/>
      <c r="AC9" s="32"/>
      <c r="AD9" s="32"/>
      <c r="AE9" s="32"/>
      <c r="AF9" s="32"/>
      <c r="AG9" s="32"/>
      <c r="AH9" s="32"/>
    </row>
    <row r="10" spans="1:35" s="63" customFormat="1" ht="36" customHeight="1" thickBot="1">
      <c r="A10" s="61">
        <f>ROW()</f>
        <v>10</v>
      </c>
      <c r="B10" s="347" t="s">
        <v>2</v>
      </c>
      <c r="C10" s="348"/>
      <c r="D10" s="349"/>
      <c r="E10" s="101" t="s">
        <v>21</v>
      </c>
      <c r="F10" s="101" t="s">
        <v>2</v>
      </c>
      <c r="G10" s="101" t="s">
        <v>29</v>
      </c>
      <c r="H10" s="101" t="s">
        <v>450</v>
      </c>
      <c r="I10" s="353" t="s">
        <v>2</v>
      </c>
      <c r="J10" s="353"/>
      <c r="K10" s="127" t="s">
        <v>39</v>
      </c>
      <c r="L10" s="127"/>
      <c r="M10" s="127" t="s">
        <v>56</v>
      </c>
      <c r="N10" s="127" t="s">
        <v>50</v>
      </c>
      <c r="O10" s="192" t="s">
        <v>46</v>
      </c>
      <c r="P10" s="192" t="s">
        <v>447</v>
      </c>
      <c r="Q10" s="127" t="s">
        <v>455</v>
      </c>
      <c r="R10" s="127" t="s">
        <v>51</v>
      </c>
      <c r="S10" s="127" t="s">
        <v>49</v>
      </c>
    </row>
    <row r="11" spans="1:35" s="98" customFormat="1" ht="46.35" customHeight="1">
      <c r="A11" s="98">
        <f>ROW()</f>
        <v>11</v>
      </c>
      <c r="B11" s="194" t="s">
        <v>749</v>
      </c>
      <c r="C11" s="119" t="s">
        <v>23</v>
      </c>
      <c r="D11" s="373" t="s">
        <v>220</v>
      </c>
      <c r="E11" s="110" t="s">
        <v>3</v>
      </c>
      <c r="F11" s="110" t="s">
        <v>226</v>
      </c>
      <c r="G11" s="110">
        <f>R11</f>
        <v>0</v>
      </c>
      <c r="H11" s="204">
        <f>'①-1入力シート（一般項目）'!H277+1</f>
        <v>43</v>
      </c>
      <c r="I11" s="374" t="s">
        <v>690</v>
      </c>
      <c r="J11" s="375"/>
      <c r="K11" s="124"/>
      <c r="L11" s="124"/>
      <c r="M11" s="124">
        <v>5</v>
      </c>
      <c r="N11" s="124">
        <f>SUM(M11,M18,M23,M29)</f>
        <v>15</v>
      </c>
      <c r="O11" s="173" t="str">
        <f>IF(O12=0,"未回答","回答済")</f>
        <v>未回答</v>
      </c>
      <c r="P11" s="166" t="str">
        <f>IF(COUNTIF(O11:O34,"回答済")&gt;0,"回答済","未回答")</f>
        <v>未回答</v>
      </c>
      <c r="Q11" s="124">
        <f>SUM(Q12:Q17)</f>
        <v>0</v>
      </c>
      <c r="R11" s="211">
        <f>MIN(M11,Q11)</f>
        <v>0</v>
      </c>
      <c r="S11" s="124">
        <f>SUM(R11:R34)</f>
        <v>0</v>
      </c>
    </row>
    <row r="12" spans="1:35" s="57" customFormat="1" ht="28.35" customHeight="1">
      <c r="A12" s="57">
        <f>ROW()</f>
        <v>12</v>
      </c>
      <c r="B12" s="79"/>
      <c r="C12" s="80"/>
      <c r="D12" s="351"/>
      <c r="E12" s="72"/>
      <c r="F12" s="72"/>
      <c r="G12" s="72"/>
      <c r="H12" s="205"/>
      <c r="I12" s="131"/>
      <c r="J12" s="137" t="s">
        <v>348</v>
      </c>
      <c r="K12" s="125" t="s">
        <v>175</v>
      </c>
      <c r="L12" s="125"/>
      <c r="M12" s="125">
        <v>1</v>
      </c>
      <c r="N12" s="125"/>
      <c r="O12" s="167">
        <v>0</v>
      </c>
      <c r="P12" s="167"/>
      <c r="Q12" s="125">
        <f>IF(O12=1, M12, 0)</f>
        <v>0</v>
      </c>
      <c r="R12" s="167"/>
      <c r="S12" s="125"/>
    </row>
    <row r="13" spans="1:35" s="57" customFormat="1" ht="28.35" customHeight="1">
      <c r="A13" s="57">
        <f>ROW()</f>
        <v>13</v>
      </c>
      <c r="B13" s="79"/>
      <c r="C13" s="80"/>
      <c r="D13" s="351"/>
      <c r="E13" s="72"/>
      <c r="F13" s="72"/>
      <c r="G13" s="72"/>
      <c r="H13" s="205"/>
      <c r="I13" s="133"/>
      <c r="J13" s="138" t="s">
        <v>291</v>
      </c>
      <c r="K13" s="108" t="s">
        <v>176</v>
      </c>
      <c r="L13" s="108"/>
      <c r="M13" s="108">
        <v>2</v>
      </c>
      <c r="N13" s="108"/>
      <c r="O13" s="168"/>
      <c r="P13" s="168"/>
      <c r="Q13" s="108">
        <f>IF(O12=2, M13, 0)</f>
        <v>0</v>
      </c>
      <c r="R13" s="168"/>
      <c r="S13" s="108"/>
    </row>
    <row r="14" spans="1:35" s="57" customFormat="1" ht="28.35" customHeight="1">
      <c r="A14" s="57">
        <f>ROW()</f>
        <v>14</v>
      </c>
      <c r="B14" s="79"/>
      <c r="C14" s="80"/>
      <c r="D14" s="351"/>
      <c r="E14" s="72"/>
      <c r="F14" s="72"/>
      <c r="G14" s="72"/>
      <c r="H14" s="205"/>
      <c r="I14" s="149"/>
      <c r="J14" s="138" t="s">
        <v>318</v>
      </c>
      <c r="K14" s="108" t="s">
        <v>177</v>
      </c>
      <c r="L14" s="108"/>
      <c r="M14" s="108">
        <v>3</v>
      </c>
      <c r="N14" s="108"/>
      <c r="O14" s="168"/>
      <c r="P14" s="168"/>
      <c r="Q14" s="108">
        <f>IF(O12=3, M14, 0)</f>
        <v>0</v>
      </c>
      <c r="R14" s="168"/>
      <c r="S14" s="108"/>
    </row>
    <row r="15" spans="1:35" s="57" customFormat="1" ht="28.35" customHeight="1">
      <c r="A15" s="57">
        <f>ROW()</f>
        <v>15</v>
      </c>
      <c r="B15" s="79"/>
      <c r="C15" s="80"/>
      <c r="D15" s="351"/>
      <c r="E15" s="72"/>
      <c r="F15" s="72"/>
      <c r="G15" s="72"/>
      <c r="H15" s="205"/>
      <c r="I15" s="133"/>
      <c r="J15" s="138" t="s">
        <v>410</v>
      </c>
      <c r="K15" s="108" t="s">
        <v>178</v>
      </c>
      <c r="L15" s="108"/>
      <c r="M15" s="108">
        <v>4</v>
      </c>
      <c r="N15" s="108"/>
      <c r="O15" s="168"/>
      <c r="P15" s="168"/>
      <c r="Q15" s="108">
        <f>IF(O12=4, M15, 0)</f>
        <v>0</v>
      </c>
      <c r="R15" s="168"/>
      <c r="S15" s="108"/>
    </row>
    <row r="16" spans="1:35" s="57" customFormat="1" ht="28.35" customHeight="1">
      <c r="A16" s="57">
        <f>ROW()</f>
        <v>16</v>
      </c>
      <c r="B16" s="79"/>
      <c r="C16" s="80"/>
      <c r="D16" s="351"/>
      <c r="E16" s="72"/>
      <c r="F16" s="72"/>
      <c r="G16" s="72"/>
      <c r="H16" s="205"/>
      <c r="I16" s="133"/>
      <c r="J16" s="138" t="s">
        <v>684</v>
      </c>
      <c r="K16" s="108" t="s">
        <v>615</v>
      </c>
      <c r="L16" s="108"/>
      <c r="M16" s="108">
        <v>5</v>
      </c>
      <c r="N16" s="108"/>
      <c r="O16" s="168"/>
      <c r="P16" s="168"/>
      <c r="Q16" s="108">
        <f>IF(O12=5, M16, 0)</f>
        <v>0</v>
      </c>
      <c r="R16" s="168"/>
      <c r="S16" s="108"/>
    </row>
    <row r="17" spans="1:19" s="57" customFormat="1" ht="28.35" customHeight="1">
      <c r="A17" s="57">
        <f>ROW()</f>
        <v>17</v>
      </c>
      <c r="B17" s="79"/>
      <c r="C17" s="80"/>
      <c r="D17" s="351"/>
      <c r="E17" s="74"/>
      <c r="F17" s="74"/>
      <c r="G17" s="74"/>
      <c r="H17" s="206"/>
      <c r="I17" s="135"/>
      <c r="J17" s="139" t="s">
        <v>377</v>
      </c>
      <c r="K17" s="126" t="s">
        <v>377</v>
      </c>
      <c r="L17" s="126"/>
      <c r="M17" s="126">
        <v>0</v>
      </c>
      <c r="N17" s="126"/>
      <c r="O17" s="169"/>
      <c r="P17" s="169"/>
      <c r="Q17" s="126">
        <f>IF(O12=6, M17, 0)</f>
        <v>0</v>
      </c>
      <c r="R17" s="169"/>
      <c r="S17" s="126"/>
    </row>
    <row r="18" spans="1:19" s="98" customFormat="1" ht="46.35" customHeight="1">
      <c r="A18" s="98">
        <f>ROW()</f>
        <v>18</v>
      </c>
      <c r="B18" s="111"/>
      <c r="C18" s="120"/>
      <c r="D18" s="351"/>
      <c r="E18" s="72" t="s">
        <v>3</v>
      </c>
      <c r="F18" s="107" t="s">
        <v>223</v>
      </c>
      <c r="G18" s="104">
        <f>R18</f>
        <v>0</v>
      </c>
      <c r="H18" s="314">
        <f>H11+1</f>
        <v>44</v>
      </c>
      <c r="I18" s="356" t="s">
        <v>652</v>
      </c>
      <c r="J18" s="357"/>
      <c r="K18" s="124"/>
      <c r="L18" s="124"/>
      <c r="M18" s="124">
        <v>1</v>
      </c>
      <c r="N18" s="124"/>
      <c r="O18" s="166" t="str">
        <f>IF(COUNTIF(O19:O25,TRUE)=0,"未回答","回答済")</f>
        <v>未回答</v>
      </c>
      <c r="P18" s="166"/>
      <c r="Q18" s="124">
        <f>SUM(Q19:Q22)</f>
        <v>0</v>
      </c>
      <c r="R18" s="211">
        <f>MIN(M18,Q18)</f>
        <v>0</v>
      </c>
      <c r="S18" s="124"/>
    </row>
    <row r="19" spans="1:19" s="57" customFormat="1" ht="28.35" customHeight="1">
      <c r="A19" s="57">
        <f>ROW()</f>
        <v>19</v>
      </c>
      <c r="B19" s="79"/>
      <c r="C19" s="80"/>
      <c r="D19" s="351"/>
      <c r="E19" s="72"/>
      <c r="F19" s="72"/>
      <c r="G19" s="72"/>
      <c r="H19" s="205"/>
      <c r="I19" s="131"/>
      <c r="J19" s="137" t="s">
        <v>653</v>
      </c>
      <c r="K19" s="318" t="s">
        <v>720</v>
      </c>
      <c r="L19" s="128"/>
      <c r="M19" s="128">
        <v>1</v>
      </c>
      <c r="N19" s="128"/>
      <c r="O19" s="174" t="b">
        <v>0</v>
      </c>
      <c r="P19" s="174"/>
      <c r="Q19" s="128">
        <f>IF(O19=TRUE, M19, 0)</f>
        <v>0</v>
      </c>
      <c r="R19" s="174"/>
      <c r="S19" s="128"/>
    </row>
    <row r="20" spans="1:19" s="57" customFormat="1" ht="28.35" customHeight="1">
      <c r="B20" s="79"/>
      <c r="C20" s="80"/>
      <c r="D20" s="351"/>
      <c r="E20" s="72"/>
      <c r="F20" s="72"/>
      <c r="G20" s="72"/>
      <c r="H20" s="205"/>
      <c r="I20" s="131"/>
      <c r="J20" s="137" t="s">
        <v>654</v>
      </c>
      <c r="K20" s="318" t="s">
        <v>721</v>
      </c>
      <c r="L20" s="128"/>
      <c r="M20" s="128">
        <v>1</v>
      </c>
      <c r="N20" s="128"/>
      <c r="O20" s="174" t="b">
        <v>0</v>
      </c>
      <c r="P20" s="174"/>
      <c r="Q20" s="128">
        <f>IF(O20=TRUE, M20, 0)</f>
        <v>0</v>
      </c>
      <c r="R20" s="174"/>
      <c r="S20" s="128"/>
    </row>
    <row r="21" spans="1:19" s="57" customFormat="1" ht="28.35" customHeight="1">
      <c r="B21" s="79"/>
      <c r="C21" s="80"/>
      <c r="D21" s="351"/>
      <c r="E21" s="72"/>
      <c r="F21" s="72"/>
      <c r="G21" s="72"/>
      <c r="H21" s="205"/>
      <c r="I21" s="131"/>
      <c r="J21" s="137" t="s">
        <v>773</v>
      </c>
      <c r="K21" s="318" t="s">
        <v>722</v>
      </c>
      <c r="L21" s="128"/>
      <c r="M21" s="128">
        <v>1</v>
      </c>
      <c r="N21" s="128"/>
      <c r="O21" s="174" t="b">
        <v>0</v>
      </c>
      <c r="P21" s="174"/>
      <c r="Q21" s="128">
        <f>IF(O21=TRUE, M21, 0)</f>
        <v>0</v>
      </c>
      <c r="R21" s="174"/>
      <c r="S21" s="128"/>
    </row>
    <row r="22" spans="1:19" s="57" customFormat="1" ht="28.35" customHeight="1">
      <c r="A22" s="57">
        <f>ROW()</f>
        <v>22</v>
      </c>
      <c r="B22" s="79"/>
      <c r="C22" s="80"/>
      <c r="D22" s="351"/>
      <c r="E22" s="72"/>
      <c r="F22" s="72"/>
      <c r="G22" s="72"/>
      <c r="H22" s="74"/>
      <c r="I22" s="131"/>
      <c r="J22" s="138" t="s">
        <v>774</v>
      </c>
      <c r="K22" s="129"/>
      <c r="L22" s="129"/>
      <c r="M22" s="129">
        <v>0</v>
      </c>
      <c r="N22" s="129"/>
      <c r="O22" s="175" t="b">
        <v>0</v>
      </c>
      <c r="P22" s="175"/>
      <c r="Q22" s="129">
        <f>IF(O22=TRUE, M22, 0)</f>
        <v>0</v>
      </c>
      <c r="R22" s="175"/>
      <c r="S22" s="129"/>
    </row>
    <row r="23" spans="1:19" s="98" customFormat="1" ht="46.35" customHeight="1">
      <c r="A23" s="98">
        <f>ROW()</f>
        <v>23</v>
      </c>
      <c r="B23" s="111"/>
      <c r="C23" s="120"/>
      <c r="D23" s="351"/>
      <c r="E23" s="350" t="s">
        <v>3</v>
      </c>
      <c r="F23" s="104" t="s">
        <v>226</v>
      </c>
      <c r="G23" s="104">
        <f>R23</f>
        <v>0</v>
      </c>
      <c r="H23" s="200">
        <f>H18+1</f>
        <v>45</v>
      </c>
      <c r="I23" s="356" t="s">
        <v>723</v>
      </c>
      <c r="J23" s="357"/>
      <c r="K23" s="124"/>
      <c r="L23" s="124"/>
      <c r="M23" s="124">
        <v>4</v>
      </c>
      <c r="N23" s="124"/>
      <c r="O23" s="166" t="str">
        <f>IF(O24=0,"未回答","回答済")</f>
        <v>未回答</v>
      </c>
      <c r="P23" s="166"/>
      <c r="Q23" s="124">
        <f>SUM(Q24:Q28)</f>
        <v>0</v>
      </c>
      <c r="R23" s="211">
        <f>MIN(M23,Q23)</f>
        <v>0</v>
      </c>
      <c r="S23" s="124"/>
    </row>
    <row r="24" spans="1:19" s="57" customFormat="1" ht="28.35" customHeight="1">
      <c r="A24" s="57">
        <f>ROW()</f>
        <v>24</v>
      </c>
      <c r="B24" s="79"/>
      <c r="C24" s="80"/>
      <c r="D24" s="351"/>
      <c r="E24" s="351"/>
      <c r="F24" s="72"/>
      <c r="G24" s="72"/>
      <c r="H24" s="205"/>
      <c r="I24" s="131"/>
      <c r="J24" s="137" t="s">
        <v>349</v>
      </c>
      <c r="K24" s="318" t="s">
        <v>724</v>
      </c>
      <c r="L24" s="128"/>
      <c r="M24" s="128">
        <v>1</v>
      </c>
      <c r="N24" s="128"/>
      <c r="O24" s="174">
        <v>0</v>
      </c>
      <c r="P24" s="174"/>
      <c r="Q24" s="128">
        <f>IF(O24=1, M24, 0)</f>
        <v>0</v>
      </c>
      <c r="R24" s="174"/>
      <c r="S24" s="128"/>
    </row>
    <row r="25" spans="1:19" s="57" customFormat="1" ht="28.35" customHeight="1">
      <c r="A25" s="57">
        <f>ROW()</f>
        <v>25</v>
      </c>
      <c r="B25" s="79"/>
      <c r="C25" s="80"/>
      <c r="D25" s="351"/>
      <c r="E25" s="351"/>
      <c r="F25" s="72"/>
      <c r="G25" s="72"/>
      <c r="H25" s="205"/>
      <c r="I25" s="133"/>
      <c r="J25" s="138" t="s">
        <v>565</v>
      </c>
      <c r="K25" s="319" t="s">
        <v>725</v>
      </c>
      <c r="L25" s="129"/>
      <c r="M25" s="129">
        <v>2</v>
      </c>
      <c r="N25" s="129"/>
      <c r="O25" s="175">
        <f t="shared" ref="O25:O28" si="0">$O$24</f>
        <v>0</v>
      </c>
      <c r="P25" s="175"/>
      <c r="Q25" s="129">
        <f>IF(O25=2, M25, 0)</f>
        <v>0</v>
      </c>
      <c r="R25" s="175"/>
      <c r="S25" s="129"/>
    </row>
    <row r="26" spans="1:19" s="57" customFormat="1" ht="28.35" customHeight="1">
      <c r="A26" s="57">
        <f>ROW()</f>
        <v>26</v>
      </c>
      <c r="B26" s="79"/>
      <c r="C26" s="80"/>
      <c r="D26" s="351"/>
      <c r="E26" s="351"/>
      <c r="F26" s="72"/>
      <c r="G26" s="72"/>
      <c r="H26" s="205"/>
      <c r="I26" s="133"/>
      <c r="J26" s="138" t="s">
        <v>319</v>
      </c>
      <c r="K26" s="319" t="s">
        <v>726</v>
      </c>
      <c r="L26" s="129"/>
      <c r="M26" s="129">
        <v>3</v>
      </c>
      <c r="N26" s="129"/>
      <c r="O26" s="175">
        <f t="shared" si="0"/>
        <v>0</v>
      </c>
      <c r="P26" s="175"/>
      <c r="Q26" s="129">
        <f>IF(O26=3, M26, 0)</f>
        <v>0</v>
      </c>
      <c r="R26" s="175"/>
      <c r="S26" s="129"/>
    </row>
    <row r="27" spans="1:19" s="57" customFormat="1" ht="28.35" customHeight="1">
      <c r="A27" s="57">
        <f>ROW()</f>
        <v>27</v>
      </c>
      <c r="B27" s="79"/>
      <c r="C27" s="80"/>
      <c r="D27" s="351"/>
      <c r="E27" s="351"/>
      <c r="F27" s="72"/>
      <c r="G27" s="72"/>
      <c r="H27" s="205"/>
      <c r="I27" s="133"/>
      <c r="J27" s="150" t="s">
        <v>566</v>
      </c>
      <c r="K27" s="319" t="s">
        <v>616</v>
      </c>
      <c r="L27" s="129"/>
      <c r="M27" s="129">
        <v>4</v>
      </c>
      <c r="N27" s="129"/>
      <c r="O27" s="175">
        <f t="shared" si="0"/>
        <v>0</v>
      </c>
      <c r="P27" s="175"/>
      <c r="Q27" s="129">
        <f>IF(O27=4, M27, 0)</f>
        <v>0</v>
      </c>
      <c r="R27" s="175"/>
      <c r="S27" s="129"/>
    </row>
    <row r="28" spans="1:19" s="57" customFormat="1" ht="28.35" customHeight="1">
      <c r="A28" s="57">
        <f>ROW()</f>
        <v>28</v>
      </c>
      <c r="B28" s="79"/>
      <c r="C28" s="80"/>
      <c r="D28" s="351"/>
      <c r="E28" s="352"/>
      <c r="F28" s="74"/>
      <c r="G28" s="74"/>
      <c r="H28" s="206"/>
      <c r="I28" s="135"/>
      <c r="J28" s="139" t="s">
        <v>365</v>
      </c>
      <c r="K28" s="130" t="s">
        <v>365</v>
      </c>
      <c r="L28" s="130"/>
      <c r="M28" s="130">
        <v>0</v>
      </c>
      <c r="N28" s="130"/>
      <c r="O28" s="176">
        <f t="shared" si="0"/>
        <v>0</v>
      </c>
      <c r="P28" s="176"/>
      <c r="Q28" s="130">
        <f>IF(O28=5, M28, 0)</f>
        <v>0</v>
      </c>
      <c r="R28" s="176"/>
      <c r="S28" s="130"/>
    </row>
    <row r="29" spans="1:19" s="98" customFormat="1" ht="46.35" customHeight="1">
      <c r="A29" s="98">
        <f>ROW()</f>
        <v>29</v>
      </c>
      <c r="B29" s="111"/>
      <c r="C29" s="120"/>
      <c r="D29" s="351"/>
      <c r="E29" s="351" t="s">
        <v>3</v>
      </c>
      <c r="F29" s="107" t="s">
        <v>223</v>
      </c>
      <c r="G29" s="107">
        <f>R29</f>
        <v>0</v>
      </c>
      <c r="H29" s="200">
        <f>H23+1</f>
        <v>46</v>
      </c>
      <c r="I29" s="356" t="s">
        <v>567</v>
      </c>
      <c r="J29" s="357"/>
      <c r="K29" s="124"/>
      <c r="L29" s="124"/>
      <c r="M29" s="124">
        <v>5</v>
      </c>
      <c r="N29" s="124"/>
      <c r="O29" s="166" t="str">
        <f>IF(COUNTIF(O30:O34,TRUE)=0,"未回答","回答済")</f>
        <v>未回答</v>
      </c>
      <c r="P29" s="166"/>
      <c r="Q29" s="124">
        <f>SUM(Q30:Q34)</f>
        <v>0</v>
      </c>
      <c r="R29" s="211">
        <f>MIN(M29,Q29)</f>
        <v>0</v>
      </c>
      <c r="S29" s="124"/>
    </row>
    <row r="30" spans="1:19" s="57" customFormat="1" ht="28.35" customHeight="1">
      <c r="A30" s="57">
        <f>ROW()</f>
        <v>30</v>
      </c>
      <c r="B30" s="79"/>
      <c r="C30" s="80"/>
      <c r="D30" s="351"/>
      <c r="E30" s="351"/>
      <c r="F30" s="72"/>
      <c r="G30" s="72"/>
      <c r="H30" s="205"/>
      <c r="I30" s="131"/>
      <c r="J30" s="137" t="s">
        <v>568</v>
      </c>
      <c r="K30" s="125" t="s">
        <v>569</v>
      </c>
      <c r="L30" s="125"/>
      <c r="M30" s="125">
        <v>2</v>
      </c>
      <c r="N30" s="125"/>
      <c r="O30" s="167" t="b">
        <v>0</v>
      </c>
      <c r="P30" s="167"/>
      <c r="Q30" s="125">
        <f t="shared" ref="Q30:Q42" si="1">IF(O30=TRUE, M30, 0)</f>
        <v>0</v>
      </c>
      <c r="R30" s="167"/>
      <c r="S30" s="125"/>
    </row>
    <row r="31" spans="1:19" s="57" customFormat="1" ht="28.35" customHeight="1">
      <c r="A31" s="57">
        <f>ROW()</f>
        <v>31</v>
      </c>
      <c r="B31" s="79"/>
      <c r="C31" s="80"/>
      <c r="D31" s="351"/>
      <c r="E31" s="351"/>
      <c r="F31" s="72"/>
      <c r="G31" s="72"/>
      <c r="H31" s="205"/>
      <c r="I31" s="133"/>
      <c r="J31" s="138" t="s">
        <v>570</v>
      </c>
      <c r="K31" s="108" t="s">
        <v>571</v>
      </c>
      <c r="L31" s="108"/>
      <c r="M31" s="108">
        <v>3</v>
      </c>
      <c r="N31" s="108"/>
      <c r="O31" s="168" t="b">
        <v>0</v>
      </c>
      <c r="P31" s="168"/>
      <c r="Q31" s="108">
        <f t="shared" si="1"/>
        <v>0</v>
      </c>
      <c r="R31" s="168"/>
      <c r="S31" s="108"/>
    </row>
    <row r="32" spans="1:19" s="57" customFormat="1" ht="28.35" customHeight="1">
      <c r="A32" s="57">
        <f>ROW()</f>
        <v>32</v>
      </c>
      <c r="B32" s="79"/>
      <c r="C32" s="80"/>
      <c r="D32" s="351"/>
      <c r="E32" s="351"/>
      <c r="F32" s="72"/>
      <c r="G32" s="72"/>
      <c r="H32" s="205"/>
      <c r="I32" s="133"/>
      <c r="J32" s="138" t="s">
        <v>572</v>
      </c>
      <c r="K32" s="108" t="s">
        <v>573</v>
      </c>
      <c r="L32" s="108"/>
      <c r="M32" s="108">
        <v>4</v>
      </c>
      <c r="N32" s="108"/>
      <c r="O32" s="168" t="b">
        <v>0</v>
      </c>
      <c r="P32" s="168"/>
      <c r="Q32" s="108">
        <f t="shared" si="1"/>
        <v>0</v>
      </c>
      <c r="R32" s="168"/>
      <c r="S32" s="108"/>
    </row>
    <row r="33" spans="1:19" s="57" customFormat="1" ht="28.35" customHeight="1">
      <c r="A33" s="57">
        <f>ROW()</f>
        <v>33</v>
      </c>
      <c r="B33" s="79"/>
      <c r="C33" s="80"/>
      <c r="D33" s="351"/>
      <c r="E33" s="351"/>
      <c r="F33" s="72"/>
      <c r="G33" s="72"/>
      <c r="H33" s="205"/>
      <c r="I33" s="133"/>
      <c r="J33" s="138" t="s">
        <v>574</v>
      </c>
      <c r="K33" s="108" t="s">
        <v>575</v>
      </c>
      <c r="L33" s="108"/>
      <c r="M33" s="108">
        <v>1</v>
      </c>
      <c r="N33" s="108"/>
      <c r="O33" s="168" t="b">
        <v>0</v>
      </c>
      <c r="P33" s="168"/>
      <c r="Q33" s="108">
        <f t="shared" si="1"/>
        <v>0</v>
      </c>
      <c r="R33" s="168"/>
      <c r="S33" s="108"/>
    </row>
    <row r="34" spans="1:19" s="57" customFormat="1" ht="28.35" customHeight="1" outlineLevel="1">
      <c r="A34" s="57">
        <f>ROW()</f>
        <v>34</v>
      </c>
      <c r="B34" s="79"/>
      <c r="C34" s="81"/>
      <c r="D34" s="352"/>
      <c r="E34" s="351"/>
      <c r="F34" s="72"/>
      <c r="G34" s="72"/>
      <c r="H34" s="74"/>
      <c r="I34" s="151"/>
      <c r="J34" s="152" t="s">
        <v>576</v>
      </c>
      <c r="K34" s="126" t="s">
        <v>366</v>
      </c>
      <c r="L34" s="126"/>
      <c r="M34" s="126">
        <v>0</v>
      </c>
      <c r="N34" s="126"/>
      <c r="O34" s="169" t="b">
        <v>0</v>
      </c>
      <c r="P34" s="169"/>
      <c r="Q34" s="126">
        <f t="shared" si="1"/>
        <v>0</v>
      </c>
      <c r="R34" s="169"/>
      <c r="S34" s="126"/>
    </row>
    <row r="35" spans="1:19" s="98" customFormat="1" ht="46.35" customHeight="1" outlineLevel="1">
      <c r="A35" s="98">
        <f>ROW()</f>
        <v>35</v>
      </c>
      <c r="B35" s="111"/>
      <c r="C35" s="121" t="s">
        <v>23</v>
      </c>
      <c r="D35" s="350" t="s">
        <v>16</v>
      </c>
      <c r="E35" s="350" t="s">
        <v>3</v>
      </c>
      <c r="F35" s="104" t="s">
        <v>223</v>
      </c>
      <c r="G35" s="104">
        <f>R35</f>
        <v>0</v>
      </c>
      <c r="H35" s="200">
        <f>H29+1</f>
        <v>47</v>
      </c>
      <c r="I35" s="356" t="s">
        <v>577</v>
      </c>
      <c r="J35" s="357"/>
      <c r="K35" s="124"/>
      <c r="L35" s="124"/>
      <c r="M35" s="124">
        <v>8</v>
      </c>
      <c r="N35" s="124">
        <f>SUM(M35)</f>
        <v>8</v>
      </c>
      <c r="O35" s="166" t="str">
        <f>IF(COUNTIF(O36:O42,TRUE)=0,"未回答","回答済")</f>
        <v>未回答</v>
      </c>
      <c r="P35" s="166" t="str">
        <f>IF(COUNTIF(O35:O42,"回答済")&gt;0,"回答済","未回答")</f>
        <v>未回答</v>
      </c>
      <c r="Q35" s="124">
        <f>SUM(Q36:Q42)</f>
        <v>0</v>
      </c>
      <c r="R35" s="211">
        <f>MIN(M35,Q35)</f>
        <v>0</v>
      </c>
      <c r="S35" s="124">
        <f>SUM(R35:R42)</f>
        <v>0</v>
      </c>
    </row>
    <row r="36" spans="1:19" s="57" customFormat="1" ht="28.35" customHeight="1" outlineLevel="1">
      <c r="A36" s="57">
        <f>ROW()</f>
        <v>36</v>
      </c>
      <c r="B36" s="79"/>
      <c r="C36" s="80"/>
      <c r="D36" s="351"/>
      <c r="E36" s="351"/>
      <c r="F36" s="72"/>
      <c r="G36" s="72"/>
      <c r="H36" s="205"/>
      <c r="I36" s="131"/>
      <c r="J36" s="137" t="s">
        <v>443</v>
      </c>
      <c r="K36" s="128" t="s">
        <v>617</v>
      </c>
      <c r="L36" s="128"/>
      <c r="M36" s="258">
        <v>2</v>
      </c>
      <c r="N36" s="128"/>
      <c r="O36" s="174" t="b">
        <v>0</v>
      </c>
      <c r="P36" s="174"/>
      <c r="Q36" s="128">
        <f t="shared" si="1"/>
        <v>0</v>
      </c>
      <c r="R36" s="174"/>
      <c r="S36" s="128"/>
    </row>
    <row r="37" spans="1:19" s="57" customFormat="1" ht="28.35" customHeight="1" outlineLevel="1">
      <c r="A37" s="57">
        <f>ROW()</f>
        <v>37</v>
      </c>
      <c r="B37" s="79"/>
      <c r="C37" s="80"/>
      <c r="D37" s="351"/>
      <c r="E37" s="351"/>
      <c r="F37" s="72"/>
      <c r="G37" s="72"/>
      <c r="H37" s="205"/>
      <c r="I37" s="133"/>
      <c r="J37" s="138" t="s">
        <v>292</v>
      </c>
      <c r="K37" s="129" t="s">
        <v>618</v>
      </c>
      <c r="L37" s="129"/>
      <c r="M37" s="258">
        <v>2</v>
      </c>
      <c r="N37" s="129"/>
      <c r="O37" s="175" t="b">
        <v>0</v>
      </c>
      <c r="P37" s="175"/>
      <c r="Q37" s="129">
        <f t="shared" si="1"/>
        <v>0</v>
      </c>
      <c r="R37" s="175"/>
      <c r="S37" s="129"/>
    </row>
    <row r="38" spans="1:19" s="57" customFormat="1" ht="28.35" customHeight="1" outlineLevel="1">
      <c r="A38" s="57">
        <f>ROW()</f>
        <v>38</v>
      </c>
      <c r="B38" s="79"/>
      <c r="C38" s="80"/>
      <c r="D38" s="351"/>
      <c r="E38" s="351"/>
      <c r="F38" s="72"/>
      <c r="G38" s="72"/>
      <c r="H38" s="205"/>
      <c r="I38" s="133"/>
      <c r="J38" s="138" t="s">
        <v>320</v>
      </c>
      <c r="K38" s="129" t="s">
        <v>619</v>
      </c>
      <c r="L38" s="129"/>
      <c r="M38" s="258">
        <v>2</v>
      </c>
      <c r="N38" s="129"/>
      <c r="O38" s="175" t="b">
        <v>0</v>
      </c>
      <c r="P38" s="175"/>
      <c r="Q38" s="129">
        <f t="shared" si="1"/>
        <v>0</v>
      </c>
      <c r="R38" s="175"/>
      <c r="S38" s="129"/>
    </row>
    <row r="39" spans="1:19" s="57" customFormat="1" ht="28.35" customHeight="1" outlineLevel="1">
      <c r="A39" s="57">
        <f>ROW()</f>
        <v>39</v>
      </c>
      <c r="B39" s="79"/>
      <c r="C39" s="80"/>
      <c r="D39" s="351"/>
      <c r="E39" s="351"/>
      <c r="F39" s="72"/>
      <c r="G39" s="72"/>
      <c r="H39" s="205"/>
      <c r="I39" s="133"/>
      <c r="J39" s="138" t="s">
        <v>578</v>
      </c>
      <c r="K39" s="129" t="s">
        <v>620</v>
      </c>
      <c r="L39" s="129"/>
      <c r="M39" s="258">
        <v>2</v>
      </c>
      <c r="N39" s="129"/>
      <c r="O39" s="175" t="b">
        <v>0</v>
      </c>
      <c r="P39" s="175"/>
      <c r="Q39" s="129">
        <f t="shared" si="1"/>
        <v>0</v>
      </c>
      <c r="R39" s="175"/>
      <c r="S39" s="129"/>
    </row>
    <row r="40" spans="1:19" s="57" customFormat="1" ht="28.35" customHeight="1" outlineLevel="1">
      <c r="A40" s="57">
        <f>ROW()</f>
        <v>40</v>
      </c>
      <c r="B40" s="79"/>
      <c r="C40" s="80"/>
      <c r="D40" s="351"/>
      <c r="E40" s="351"/>
      <c r="F40" s="72"/>
      <c r="G40" s="72"/>
      <c r="H40" s="205"/>
      <c r="I40" s="133"/>
      <c r="J40" s="138" t="s">
        <v>579</v>
      </c>
      <c r="K40" s="129" t="s">
        <v>621</v>
      </c>
      <c r="L40" s="129"/>
      <c r="M40" s="258">
        <v>1</v>
      </c>
      <c r="N40" s="129"/>
      <c r="O40" s="175" t="b">
        <v>0</v>
      </c>
      <c r="P40" s="175"/>
      <c r="Q40" s="129">
        <f t="shared" si="1"/>
        <v>0</v>
      </c>
      <c r="R40" s="175"/>
      <c r="S40" s="129"/>
    </row>
    <row r="41" spans="1:19" s="57" customFormat="1" ht="28.35" customHeight="1" outlineLevel="1">
      <c r="A41" s="57">
        <f>ROW()</f>
        <v>41</v>
      </c>
      <c r="B41" s="79"/>
      <c r="C41" s="80"/>
      <c r="D41" s="351"/>
      <c r="E41" s="351"/>
      <c r="F41" s="72"/>
      <c r="G41" s="72"/>
      <c r="H41" s="205"/>
      <c r="I41" s="133"/>
      <c r="J41" s="138" t="s">
        <v>580</v>
      </c>
      <c r="K41" s="129" t="s">
        <v>622</v>
      </c>
      <c r="L41" s="129"/>
      <c r="M41" s="258">
        <v>1</v>
      </c>
      <c r="N41" s="129"/>
      <c r="O41" s="175" t="b">
        <v>0</v>
      </c>
      <c r="P41" s="175"/>
      <c r="Q41" s="129">
        <f>IF(O41=TRUE, M41, 0)</f>
        <v>0</v>
      </c>
      <c r="R41" s="175"/>
      <c r="S41" s="129"/>
    </row>
    <row r="42" spans="1:19" s="57" customFormat="1" ht="28.35" customHeight="1" outlineLevel="1">
      <c r="A42" s="57">
        <f>ROW()</f>
        <v>42</v>
      </c>
      <c r="B42" s="79"/>
      <c r="C42" s="81"/>
      <c r="D42" s="352"/>
      <c r="E42" s="352"/>
      <c r="F42" s="74"/>
      <c r="G42" s="74"/>
      <c r="H42" s="206"/>
      <c r="I42" s="135"/>
      <c r="J42" s="139" t="s">
        <v>581</v>
      </c>
      <c r="K42" s="126" t="s">
        <v>449</v>
      </c>
      <c r="L42" s="126"/>
      <c r="M42" s="258">
        <v>0</v>
      </c>
      <c r="N42" s="126"/>
      <c r="O42" s="169" t="b">
        <v>0</v>
      </c>
      <c r="P42" s="169"/>
      <c r="Q42" s="126">
        <f t="shared" si="1"/>
        <v>0</v>
      </c>
      <c r="R42" s="169"/>
      <c r="S42" s="126"/>
    </row>
    <row r="43" spans="1:19" s="98" customFormat="1" ht="46.35" customHeight="1" outlineLevel="1">
      <c r="A43" s="98">
        <f>ROW()</f>
        <v>43</v>
      </c>
      <c r="B43" s="111"/>
      <c r="C43" s="121" t="s">
        <v>23</v>
      </c>
      <c r="D43" s="350" t="s">
        <v>7</v>
      </c>
      <c r="E43" s="350" t="s">
        <v>18</v>
      </c>
      <c r="F43" s="104" t="s">
        <v>225</v>
      </c>
      <c r="G43" s="104">
        <f>R43</f>
        <v>0</v>
      </c>
      <c r="H43" s="200">
        <f>H35+1</f>
        <v>48</v>
      </c>
      <c r="I43" s="356" t="s">
        <v>582</v>
      </c>
      <c r="J43" s="357"/>
      <c r="K43" s="124"/>
      <c r="L43" s="124"/>
      <c r="M43" s="124">
        <v>3</v>
      </c>
      <c r="N43" s="124">
        <f>SUM(M43,M47,M51,M56,M60)</f>
        <v>17</v>
      </c>
      <c r="O43" s="166" t="str">
        <f>IF(O44=0,"未回答","回答済")</f>
        <v>未回答</v>
      </c>
      <c r="P43" s="166" t="str">
        <f>IF(COUNTIF(O43:O63,"回答済")&gt;0,"回答済","未回答")</f>
        <v>未回答</v>
      </c>
      <c r="Q43" s="124">
        <f>SUM(Q44:Q46)</f>
        <v>0</v>
      </c>
      <c r="R43" s="211">
        <f>MIN(M43,Q43)</f>
        <v>0</v>
      </c>
      <c r="S43" s="124">
        <f>SUM(R43:R63)</f>
        <v>0</v>
      </c>
    </row>
    <row r="44" spans="1:19" s="57" customFormat="1" ht="28.35" customHeight="1" outlineLevel="1">
      <c r="A44" s="57">
        <f>ROW()</f>
        <v>44</v>
      </c>
      <c r="B44" s="79"/>
      <c r="C44" s="80"/>
      <c r="D44" s="351"/>
      <c r="E44" s="351"/>
      <c r="F44" s="72"/>
      <c r="G44" s="72"/>
      <c r="H44" s="205"/>
      <c r="I44" s="131"/>
      <c r="J44" s="137" t="s">
        <v>583</v>
      </c>
      <c r="K44" s="125" t="s">
        <v>623</v>
      </c>
      <c r="L44" s="125"/>
      <c r="M44" s="258">
        <v>2</v>
      </c>
      <c r="N44" s="125"/>
      <c r="O44" s="167">
        <v>0</v>
      </c>
      <c r="P44" s="167"/>
      <c r="Q44" s="125">
        <f>IF(O44=1, M44, 0)</f>
        <v>0</v>
      </c>
      <c r="R44" s="167"/>
      <c r="S44" s="125"/>
    </row>
    <row r="45" spans="1:19" s="57" customFormat="1" ht="28.35" customHeight="1" outlineLevel="1">
      <c r="A45" s="57">
        <f>ROW()</f>
        <v>45</v>
      </c>
      <c r="B45" s="79"/>
      <c r="C45" s="80"/>
      <c r="D45" s="351"/>
      <c r="E45" s="351"/>
      <c r="F45" s="72"/>
      <c r="G45" s="72"/>
      <c r="H45" s="205"/>
      <c r="I45" s="133"/>
      <c r="J45" s="138" t="s">
        <v>584</v>
      </c>
      <c r="K45" s="125" t="s">
        <v>624</v>
      </c>
      <c r="L45" s="108"/>
      <c r="M45" s="258">
        <v>3</v>
      </c>
      <c r="N45" s="108"/>
      <c r="O45" s="168">
        <f t="shared" ref="O45:O46" si="2">$O$44</f>
        <v>0</v>
      </c>
      <c r="P45" s="168"/>
      <c r="Q45" s="108">
        <f>IF(O45=2, M45, 0)</f>
        <v>0</v>
      </c>
      <c r="R45" s="168"/>
      <c r="S45" s="108"/>
    </row>
    <row r="46" spans="1:19" s="57" customFormat="1" ht="28.35" customHeight="1" outlineLevel="1">
      <c r="A46" s="57">
        <f>ROW()</f>
        <v>46</v>
      </c>
      <c r="B46" s="79"/>
      <c r="C46" s="80"/>
      <c r="D46" s="351"/>
      <c r="E46" s="352"/>
      <c r="F46" s="74"/>
      <c r="G46" s="74"/>
      <c r="H46" s="206"/>
      <c r="I46" s="135"/>
      <c r="J46" s="139" t="s">
        <v>585</v>
      </c>
      <c r="K46" s="126" t="s">
        <v>411</v>
      </c>
      <c r="L46" s="126"/>
      <c r="M46" s="126">
        <v>0</v>
      </c>
      <c r="N46" s="126"/>
      <c r="O46" s="169">
        <f t="shared" si="2"/>
        <v>0</v>
      </c>
      <c r="P46" s="169"/>
      <c r="Q46" s="126">
        <f>IF(O46=3, M46, 0)</f>
        <v>0</v>
      </c>
      <c r="R46" s="169"/>
      <c r="S46" s="126"/>
    </row>
    <row r="47" spans="1:19" s="98" customFormat="1" ht="46.35" customHeight="1" outlineLevel="1">
      <c r="A47" s="98">
        <f>ROW()</f>
        <v>47</v>
      </c>
      <c r="B47" s="111"/>
      <c r="C47" s="120"/>
      <c r="D47" s="351"/>
      <c r="E47" s="351" t="s">
        <v>18</v>
      </c>
      <c r="F47" s="107" t="s">
        <v>225</v>
      </c>
      <c r="G47" s="107">
        <f>R47</f>
        <v>0</v>
      </c>
      <c r="H47" s="200">
        <f>H43+1</f>
        <v>49</v>
      </c>
      <c r="I47" s="356" t="s">
        <v>586</v>
      </c>
      <c r="J47" s="357"/>
      <c r="K47" s="124"/>
      <c r="L47" s="124"/>
      <c r="M47" s="124">
        <v>3</v>
      </c>
      <c r="N47" s="124"/>
      <c r="O47" s="166" t="str">
        <f>IF(O48=0,"未回答","回答済")</f>
        <v>未回答</v>
      </c>
      <c r="P47" s="166"/>
      <c r="Q47" s="124">
        <f>SUM(Q48:Q50)</f>
        <v>0</v>
      </c>
      <c r="R47" s="211">
        <f>MIN(M47,Q47)</f>
        <v>0</v>
      </c>
      <c r="S47" s="124"/>
    </row>
    <row r="48" spans="1:19" s="57" customFormat="1" ht="28.35" customHeight="1" outlineLevel="1">
      <c r="A48" s="57">
        <f>ROW()</f>
        <v>48</v>
      </c>
      <c r="B48" s="79"/>
      <c r="C48" s="80"/>
      <c r="D48" s="351"/>
      <c r="E48" s="351"/>
      <c r="F48" s="72"/>
      <c r="G48" s="72"/>
      <c r="H48" s="205"/>
      <c r="I48" s="131"/>
      <c r="J48" s="137" t="s">
        <v>587</v>
      </c>
      <c r="K48" s="318" t="s">
        <v>727</v>
      </c>
      <c r="L48" s="128"/>
      <c r="M48" s="258">
        <v>2</v>
      </c>
      <c r="N48" s="128"/>
      <c r="O48" s="174">
        <v>0</v>
      </c>
      <c r="P48" s="174"/>
      <c r="Q48" s="128">
        <f>IF(O48=1, M48, 0)</f>
        <v>0</v>
      </c>
      <c r="R48" s="174"/>
      <c r="S48" s="128"/>
    </row>
    <row r="49" spans="1:19" s="57" customFormat="1" ht="28.35" customHeight="1" outlineLevel="1">
      <c r="A49" s="57">
        <f>ROW()</f>
        <v>49</v>
      </c>
      <c r="B49" s="79"/>
      <c r="C49" s="80"/>
      <c r="D49" s="351"/>
      <c r="E49" s="351"/>
      <c r="F49" s="72"/>
      <c r="G49" s="72"/>
      <c r="H49" s="205"/>
      <c r="I49" s="133"/>
      <c r="J49" s="138" t="s">
        <v>588</v>
      </c>
      <c r="K49" s="318" t="s">
        <v>728</v>
      </c>
      <c r="L49" s="129"/>
      <c r="M49" s="258">
        <v>3</v>
      </c>
      <c r="N49" s="129"/>
      <c r="O49" s="175">
        <f t="shared" ref="O49:O50" si="3">$O$48</f>
        <v>0</v>
      </c>
      <c r="P49" s="175"/>
      <c r="Q49" s="129">
        <f>IF(O49=2, M49, 0)</f>
        <v>0</v>
      </c>
      <c r="R49" s="175"/>
      <c r="S49" s="129"/>
    </row>
    <row r="50" spans="1:19" s="57" customFormat="1" ht="28.35" customHeight="1" outlineLevel="1">
      <c r="A50" s="57">
        <f>ROW()</f>
        <v>50</v>
      </c>
      <c r="B50" s="79"/>
      <c r="C50" s="80"/>
      <c r="D50" s="351"/>
      <c r="E50" s="352"/>
      <c r="F50" s="74"/>
      <c r="G50" s="74"/>
      <c r="H50" s="206"/>
      <c r="I50" s="135"/>
      <c r="J50" s="139" t="s">
        <v>585</v>
      </c>
      <c r="K50" s="130" t="s">
        <v>411</v>
      </c>
      <c r="L50" s="130"/>
      <c r="M50" s="130">
        <v>0</v>
      </c>
      <c r="N50" s="130"/>
      <c r="O50" s="176">
        <f t="shared" si="3"/>
        <v>0</v>
      </c>
      <c r="P50" s="176"/>
      <c r="Q50" s="130">
        <f>IF(O50=3, M50, 0)</f>
        <v>0</v>
      </c>
      <c r="R50" s="176"/>
      <c r="S50" s="130"/>
    </row>
    <row r="51" spans="1:19" s="98" customFormat="1" ht="46.35" customHeight="1" outlineLevel="1">
      <c r="A51" s="98">
        <f>ROW()</f>
        <v>51</v>
      </c>
      <c r="B51" s="111"/>
      <c r="C51" s="120"/>
      <c r="D51" s="351"/>
      <c r="E51" s="351" t="s">
        <v>25</v>
      </c>
      <c r="F51" s="107" t="s">
        <v>225</v>
      </c>
      <c r="G51" s="107">
        <f>R51</f>
        <v>0</v>
      </c>
      <c r="H51" s="200">
        <f>H47+1</f>
        <v>50</v>
      </c>
      <c r="I51" s="363" t="s">
        <v>589</v>
      </c>
      <c r="J51" s="364"/>
      <c r="K51" s="124"/>
      <c r="L51" s="124"/>
      <c r="M51" s="124">
        <v>5</v>
      </c>
      <c r="N51" s="124"/>
      <c r="O51" s="166" t="str">
        <f>IF(O52=0,"未回答","回答済")</f>
        <v>未回答</v>
      </c>
      <c r="P51" s="166"/>
      <c r="Q51" s="124">
        <f>SUM(Q52:Q55)</f>
        <v>0</v>
      </c>
      <c r="R51" s="211">
        <f>MIN(M51,Q51)</f>
        <v>0</v>
      </c>
      <c r="S51" s="124"/>
    </row>
    <row r="52" spans="1:19" s="57" customFormat="1" ht="28.35" customHeight="1" outlineLevel="1">
      <c r="A52" s="57">
        <f>ROW()</f>
        <v>52</v>
      </c>
      <c r="B52" s="79"/>
      <c r="C52" s="80"/>
      <c r="D52" s="351"/>
      <c r="E52" s="351"/>
      <c r="F52" s="72"/>
      <c r="G52" s="72"/>
      <c r="H52" s="205"/>
      <c r="I52" s="131"/>
      <c r="J52" s="137" t="s">
        <v>592</v>
      </c>
      <c r="K52" s="125" t="s">
        <v>625</v>
      </c>
      <c r="L52" s="125"/>
      <c r="M52" s="258">
        <v>3</v>
      </c>
      <c r="N52" s="125"/>
      <c r="O52" s="167">
        <v>0</v>
      </c>
      <c r="P52" s="167"/>
      <c r="Q52" s="125">
        <f>IF(O52=1, M52, 0)</f>
        <v>0</v>
      </c>
      <c r="R52" s="167"/>
      <c r="S52" s="125"/>
    </row>
    <row r="53" spans="1:19" s="57" customFormat="1" ht="28.35" customHeight="1" outlineLevel="1">
      <c r="A53" s="57">
        <f>ROW()</f>
        <v>53</v>
      </c>
      <c r="B53" s="79"/>
      <c r="C53" s="80"/>
      <c r="D53" s="351"/>
      <c r="E53" s="351"/>
      <c r="F53" s="72"/>
      <c r="G53" s="72"/>
      <c r="H53" s="205"/>
      <c r="I53" s="133"/>
      <c r="J53" s="138" t="s">
        <v>293</v>
      </c>
      <c r="K53" s="108" t="s">
        <v>626</v>
      </c>
      <c r="L53" s="108"/>
      <c r="M53" s="258">
        <v>4</v>
      </c>
      <c r="N53" s="108"/>
      <c r="O53" s="168">
        <f t="shared" ref="O53:O55" si="4">$O$52</f>
        <v>0</v>
      </c>
      <c r="P53" s="168"/>
      <c r="Q53" s="108">
        <f>IF(O53=2, M53, 0)</f>
        <v>0</v>
      </c>
      <c r="R53" s="168"/>
      <c r="S53" s="108"/>
    </row>
    <row r="54" spans="1:19" s="57" customFormat="1" ht="28.35" customHeight="1" outlineLevel="1">
      <c r="A54" s="57">
        <f>ROW()</f>
        <v>54</v>
      </c>
      <c r="B54" s="79"/>
      <c r="C54" s="80"/>
      <c r="D54" s="351"/>
      <c r="E54" s="351"/>
      <c r="F54" s="72"/>
      <c r="G54" s="72"/>
      <c r="H54" s="205"/>
      <c r="I54" s="133"/>
      <c r="J54" s="292" t="s">
        <v>590</v>
      </c>
      <c r="K54" s="108" t="s">
        <v>627</v>
      </c>
      <c r="L54" s="108"/>
      <c r="M54" s="258">
        <v>5</v>
      </c>
      <c r="N54" s="108"/>
      <c r="O54" s="168">
        <f t="shared" si="4"/>
        <v>0</v>
      </c>
      <c r="P54" s="168"/>
      <c r="Q54" s="108">
        <f>IF(O54=3, M54, 0)</f>
        <v>0</v>
      </c>
      <c r="R54" s="168"/>
      <c r="S54" s="108"/>
    </row>
    <row r="55" spans="1:19" s="57" customFormat="1" ht="28.35" customHeight="1" outlineLevel="1">
      <c r="A55" s="57">
        <f>ROW()</f>
        <v>55</v>
      </c>
      <c r="B55" s="79"/>
      <c r="C55" s="80"/>
      <c r="D55" s="351"/>
      <c r="E55" s="352"/>
      <c r="F55" s="74"/>
      <c r="G55" s="74"/>
      <c r="H55" s="206"/>
      <c r="I55" s="135"/>
      <c r="J55" s="139" t="s">
        <v>591</v>
      </c>
      <c r="K55" s="126" t="s">
        <v>378</v>
      </c>
      <c r="L55" s="126"/>
      <c r="M55" s="258">
        <v>0</v>
      </c>
      <c r="N55" s="126"/>
      <c r="O55" s="169">
        <f t="shared" si="4"/>
        <v>0</v>
      </c>
      <c r="P55" s="169"/>
      <c r="Q55" s="126">
        <f>IF(O55=4, M55, 0)</f>
        <v>0</v>
      </c>
      <c r="R55" s="169"/>
      <c r="S55" s="126"/>
    </row>
    <row r="56" spans="1:19" s="98" customFormat="1" ht="46.35" customHeight="1" outlineLevel="1">
      <c r="A56" s="98">
        <f>ROW()</f>
        <v>56</v>
      </c>
      <c r="B56" s="111"/>
      <c r="C56" s="120"/>
      <c r="D56" s="351"/>
      <c r="E56" s="351" t="s">
        <v>45</v>
      </c>
      <c r="F56" s="107" t="s">
        <v>225</v>
      </c>
      <c r="G56" s="107">
        <f>R56</f>
        <v>0</v>
      </c>
      <c r="H56" s="200">
        <f>H51+1</f>
        <v>51</v>
      </c>
      <c r="I56" s="356" t="s">
        <v>245</v>
      </c>
      <c r="J56" s="357"/>
      <c r="K56" s="124"/>
      <c r="L56" s="124"/>
      <c r="M56" s="124">
        <v>3</v>
      </c>
      <c r="N56" s="124"/>
      <c r="O56" s="166" t="str">
        <f>IF(O57=0,"未回答","回答済")</f>
        <v>未回答</v>
      </c>
      <c r="P56" s="166"/>
      <c r="Q56" s="124">
        <f>SUM(Q57:Q59)</f>
        <v>0</v>
      </c>
      <c r="R56" s="211">
        <f>MIN(M56,Q56)</f>
        <v>0</v>
      </c>
      <c r="S56" s="124"/>
    </row>
    <row r="57" spans="1:19" s="57" customFormat="1" ht="28.35" customHeight="1" outlineLevel="1">
      <c r="A57" s="57">
        <f>ROW()</f>
        <v>57</v>
      </c>
      <c r="B57" s="79"/>
      <c r="C57" s="80"/>
      <c r="D57" s="351"/>
      <c r="E57" s="351"/>
      <c r="F57" s="72"/>
      <c r="G57" s="72"/>
      <c r="H57" s="205"/>
      <c r="I57" s="131"/>
      <c r="J57" s="137" t="s">
        <v>347</v>
      </c>
      <c r="K57" s="125" t="s">
        <v>179</v>
      </c>
      <c r="L57" s="125"/>
      <c r="M57" s="125">
        <v>2</v>
      </c>
      <c r="N57" s="125"/>
      <c r="O57" s="167">
        <v>0</v>
      </c>
      <c r="P57" s="167"/>
      <c r="Q57" s="125">
        <f>IF(O57=1, M57, 0)</f>
        <v>0</v>
      </c>
      <c r="R57" s="167"/>
      <c r="S57" s="125"/>
    </row>
    <row r="58" spans="1:19" s="57" customFormat="1" ht="28.35" customHeight="1" outlineLevel="1">
      <c r="A58" s="57">
        <f>ROW()</f>
        <v>58</v>
      </c>
      <c r="B58" s="79"/>
      <c r="C58" s="80"/>
      <c r="D58" s="351"/>
      <c r="E58" s="351"/>
      <c r="F58" s="72"/>
      <c r="G58" s="72"/>
      <c r="H58" s="205"/>
      <c r="I58" s="133"/>
      <c r="J58" s="138" t="s">
        <v>294</v>
      </c>
      <c r="K58" s="108" t="s">
        <v>180</v>
      </c>
      <c r="L58" s="108"/>
      <c r="M58" s="108">
        <v>3</v>
      </c>
      <c r="N58" s="108"/>
      <c r="O58" s="168">
        <f t="shared" ref="O58:O59" si="5">$O$57</f>
        <v>0</v>
      </c>
      <c r="P58" s="168"/>
      <c r="Q58" s="108">
        <f>IF(O58=2, M58, 0)</f>
        <v>0</v>
      </c>
      <c r="R58" s="168"/>
      <c r="S58" s="108"/>
    </row>
    <row r="59" spans="1:19" s="57" customFormat="1" ht="28.35" customHeight="1" outlineLevel="1">
      <c r="A59" s="57">
        <f>ROW()</f>
        <v>59</v>
      </c>
      <c r="B59" s="79"/>
      <c r="C59" s="80"/>
      <c r="D59" s="351"/>
      <c r="E59" s="352"/>
      <c r="F59" s="74"/>
      <c r="G59" s="74"/>
      <c r="H59" s="206"/>
      <c r="I59" s="135"/>
      <c r="J59" s="139" t="s">
        <v>317</v>
      </c>
      <c r="K59" s="126" t="s">
        <v>317</v>
      </c>
      <c r="L59" s="126"/>
      <c r="M59" s="126">
        <v>0</v>
      </c>
      <c r="N59" s="126"/>
      <c r="O59" s="169">
        <f t="shared" si="5"/>
        <v>0</v>
      </c>
      <c r="P59" s="169"/>
      <c r="Q59" s="126">
        <f>IF(O59=3, M59, 0)</f>
        <v>0</v>
      </c>
      <c r="R59" s="169"/>
      <c r="S59" s="126"/>
    </row>
    <row r="60" spans="1:19" s="98" customFormat="1" ht="46.35" customHeight="1" outlineLevel="1">
      <c r="A60" s="98">
        <f>ROW()</f>
        <v>60</v>
      </c>
      <c r="B60" s="111"/>
      <c r="C60" s="120"/>
      <c r="D60" s="351"/>
      <c r="E60" s="351" t="s">
        <v>45</v>
      </c>
      <c r="F60" s="107" t="s">
        <v>225</v>
      </c>
      <c r="G60" s="107">
        <f>R60</f>
        <v>0</v>
      </c>
      <c r="H60" s="200">
        <f>H56+1</f>
        <v>52</v>
      </c>
      <c r="I60" s="356" t="s">
        <v>246</v>
      </c>
      <c r="J60" s="357"/>
      <c r="K60" s="124"/>
      <c r="L60" s="124"/>
      <c r="M60" s="124">
        <v>3</v>
      </c>
      <c r="N60" s="124"/>
      <c r="O60" s="166" t="str">
        <f>IF(O61=0,"未回答","回答済")</f>
        <v>未回答</v>
      </c>
      <c r="P60" s="166"/>
      <c r="Q60" s="124">
        <f>SUM(Q61:Q63)</f>
        <v>0</v>
      </c>
      <c r="R60" s="211">
        <f>MIN(M60,Q60)</f>
        <v>0</v>
      </c>
      <c r="S60" s="124"/>
    </row>
    <row r="61" spans="1:19" s="57" customFormat="1" ht="28.35" customHeight="1" outlineLevel="1">
      <c r="A61" s="57">
        <f>ROW()</f>
        <v>61</v>
      </c>
      <c r="B61" s="79"/>
      <c r="C61" s="80"/>
      <c r="D61" s="351"/>
      <c r="E61" s="351"/>
      <c r="F61" s="72"/>
      <c r="G61" s="72"/>
      <c r="H61" s="205"/>
      <c r="I61" s="131"/>
      <c r="J61" s="137" t="s">
        <v>347</v>
      </c>
      <c r="K61" s="125" t="s">
        <v>181</v>
      </c>
      <c r="L61" s="125"/>
      <c r="M61" s="125">
        <v>2</v>
      </c>
      <c r="N61" s="125"/>
      <c r="O61" s="167">
        <v>0</v>
      </c>
      <c r="P61" s="167"/>
      <c r="Q61" s="125">
        <f>IF(O61=1, M61, 0)</f>
        <v>0</v>
      </c>
      <c r="R61" s="167"/>
      <c r="S61" s="125"/>
    </row>
    <row r="62" spans="1:19" s="57" customFormat="1" ht="28.35" customHeight="1" outlineLevel="1">
      <c r="A62" s="57">
        <f>ROW()</f>
        <v>62</v>
      </c>
      <c r="B62" s="79"/>
      <c r="C62" s="80"/>
      <c r="D62" s="351"/>
      <c r="E62" s="351"/>
      <c r="F62" s="72"/>
      <c r="G62" s="72"/>
      <c r="H62" s="205"/>
      <c r="I62" s="133"/>
      <c r="J62" s="138" t="s">
        <v>294</v>
      </c>
      <c r="K62" s="108" t="s">
        <v>182</v>
      </c>
      <c r="L62" s="108"/>
      <c r="M62" s="108">
        <v>3</v>
      </c>
      <c r="N62" s="108"/>
      <c r="O62" s="168">
        <f t="shared" ref="O62:O63" si="6">$O$61</f>
        <v>0</v>
      </c>
      <c r="P62" s="168"/>
      <c r="Q62" s="108">
        <f>IF(O62=2, M62, 0)</f>
        <v>0</v>
      </c>
      <c r="R62" s="168"/>
      <c r="S62" s="108"/>
    </row>
    <row r="63" spans="1:19" s="57" customFormat="1" ht="28.35" customHeight="1" outlineLevel="1">
      <c r="A63" s="57">
        <f>ROW()</f>
        <v>63</v>
      </c>
      <c r="B63" s="79"/>
      <c r="C63" s="81"/>
      <c r="D63" s="352"/>
      <c r="E63" s="352"/>
      <c r="F63" s="74"/>
      <c r="G63" s="74"/>
      <c r="H63" s="206"/>
      <c r="I63" s="135"/>
      <c r="J63" s="139" t="s">
        <v>651</v>
      </c>
      <c r="K63" s="126" t="s">
        <v>412</v>
      </c>
      <c r="L63" s="126"/>
      <c r="M63" s="126">
        <v>0</v>
      </c>
      <c r="N63" s="126"/>
      <c r="O63" s="169">
        <f t="shared" si="6"/>
        <v>0</v>
      </c>
      <c r="P63" s="169"/>
      <c r="Q63" s="126">
        <f>IF(O63=3, M63, 0)</f>
        <v>0</v>
      </c>
      <c r="R63" s="169"/>
      <c r="S63" s="126"/>
    </row>
    <row r="64" spans="1:19" s="98" customFormat="1" ht="46.35" customHeight="1">
      <c r="A64" s="98">
        <f>ROW()</f>
        <v>64</v>
      </c>
      <c r="B64" s="111"/>
      <c r="C64" s="122" t="s">
        <v>754</v>
      </c>
      <c r="D64" s="350" t="s">
        <v>221</v>
      </c>
      <c r="E64" s="351" t="s">
        <v>18</v>
      </c>
      <c r="F64" s="107" t="s">
        <v>226</v>
      </c>
      <c r="G64" s="107">
        <f>R64</f>
        <v>0</v>
      </c>
      <c r="H64" s="200">
        <f>H60+1</f>
        <v>53</v>
      </c>
      <c r="I64" s="367" t="s">
        <v>247</v>
      </c>
      <c r="J64" s="368"/>
      <c r="K64" s="124"/>
      <c r="L64" s="124"/>
      <c r="M64" s="124">
        <v>3</v>
      </c>
      <c r="N64" s="124">
        <f>SUM(M64,M70,M75,M82,M88,M94)</f>
        <v>20</v>
      </c>
      <c r="O64" s="166" t="str">
        <f>IF(O65=0,"未回答","回答済")</f>
        <v>未回答</v>
      </c>
      <c r="P64" s="166" t="str">
        <f>IF(COUNTIF(O64:O97,"回答済")&gt;0,"回答済","未回答")</f>
        <v>未回答</v>
      </c>
      <c r="Q64" s="124">
        <f>SUM(Q65:Q69)</f>
        <v>0</v>
      </c>
      <c r="R64" s="211">
        <f>MIN(M64,Q64)</f>
        <v>0</v>
      </c>
      <c r="S64" s="124">
        <f>SUM(R64:R97)</f>
        <v>0</v>
      </c>
    </row>
    <row r="65" spans="1:19" s="57" customFormat="1" ht="28.35" customHeight="1">
      <c r="A65" s="57">
        <f>ROW()</f>
        <v>65</v>
      </c>
      <c r="B65" s="79"/>
      <c r="C65" s="82"/>
      <c r="D65" s="351"/>
      <c r="E65" s="351"/>
      <c r="F65" s="72"/>
      <c r="G65" s="72"/>
      <c r="H65" s="205"/>
      <c r="I65" s="131"/>
      <c r="J65" s="137" t="s">
        <v>593</v>
      </c>
      <c r="K65" s="125" t="s">
        <v>628</v>
      </c>
      <c r="L65" s="125"/>
      <c r="M65" s="125">
        <v>1</v>
      </c>
      <c r="N65" s="125"/>
      <c r="O65" s="167">
        <v>0</v>
      </c>
      <c r="P65" s="167"/>
      <c r="Q65" s="125">
        <f>IF(O65=1, M65, 0)</f>
        <v>0</v>
      </c>
      <c r="R65" s="167"/>
      <c r="S65" s="125"/>
    </row>
    <row r="66" spans="1:19" s="57" customFormat="1" ht="28.35" customHeight="1">
      <c r="A66" s="57">
        <f>ROW()</f>
        <v>66</v>
      </c>
      <c r="B66" s="79"/>
      <c r="C66" s="82"/>
      <c r="D66" s="351"/>
      <c r="E66" s="351"/>
      <c r="F66" s="72"/>
      <c r="G66" s="72"/>
      <c r="H66" s="205"/>
      <c r="I66" s="133"/>
      <c r="J66" s="138" t="s">
        <v>685</v>
      </c>
      <c r="K66" s="108" t="s">
        <v>729</v>
      </c>
      <c r="L66" s="108"/>
      <c r="M66" s="108">
        <v>2</v>
      </c>
      <c r="N66" s="108"/>
      <c r="O66" s="168">
        <f t="shared" ref="O66:O69" si="7">$O$65</f>
        <v>0</v>
      </c>
      <c r="P66" s="168"/>
      <c r="Q66" s="108">
        <f>IF(O66=2, M66, 0)</f>
        <v>0</v>
      </c>
      <c r="R66" s="168"/>
      <c r="S66" s="108"/>
    </row>
    <row r="67" spans="1:19" s="57" customFormat="1" ht="28.35" customHeight="1">
      <c r="A67" s="57">
        <f>ROW()</f>
        <v>67</v>
      </c>
      <c r="B67" s="79"/>
      <c r="C67" s="82"/>
      <c r="D67" s="351"/>
      <c r="E67" s="351"/>
      <c r="F67" s="72"/>
      <c r="G67" s="72"/>
      <c r="H67" s="205"/>
      <c r="I67" s="133"/>
      <c r="J67" s="138" t="s">
        <v>321</v>
      </c>
      <c r="K67" s="108" t="s">
        <v>629</v>
      </c>
      <c r="L67" s="108"/>
      <c r="M67" s="108">
        <v>3</v>
      </c>
      <c r="N67" s="108"/>
      <c r="O67" s="168">
        <f t="shared" si="7"/>
        <v>0</v>
      </c>
      <c r="P67" s="168"/>
      <c r="Q67" s="108">
        <f>IF(O67=3, M67, 0)</f>
        <v>0</v>
      </c>
      <c r="R67" s="168"/>
      <c r="S67" s="108"/>
    </row>
    <row r="68" spans="1:19" s="57" customFormat="1" ht="28.35" customHeight="1">
      <c r="A68" s="57">
        <f>ROW()</f>
        <v>68</v>
      </c>
      <c r="B68" s="79"/>
      <c r="C68" s="82"/>
      <c r="D68" s="351"/>
      <c r="E68" s="351"/>
      <c r="F68" s="72"/>
      <c r="G68" s="72"/>
      <c r="H68" s="205"/>
      <c r="I68" s="133"/>
      <c r="J68" s="138" t="s">
        <v>413</v>
      </c>
      <c r="K68" s="108" t="s">
        <v>630</v>
      </c>
      <c r="L68" s="108"/>
      <c r="M68" s="108">
        <v>3</v>
      </c>
      <c r="N68" s="108"/>
      <c r="O68" s="168">
        <f t="shared" si="7"/>
        <v>0</v>
      </c>
      <c r="P68" s="168"/>
      <c r="Q68" s="108">
        <f>IF(O68=4, M68, 0)</f>
        <v>0</v>
      </c>
      <c r="R68" s="168"/>
      <c r="S68" s="108"/>
    </row>
    <row r="69" spans="1:19" s="57" customFormat="1" ht="28.35" customHeight="1">
      <c r="A69" s="57">
        <f>ROW()</f>
        <v>69</v>
      </c>
      <c r="B69" s="79"/>
      <c r="C69" s="82"/>
      <c r="D69" s="351"/>
      <c r="E69" s="352"/>
      <c r="F69" s="74"/>
      <c r="G69" s="74"/>
      <c r="H69" s="206"/>
      <c r="I69" s="135"/>
      <c r="J69" s="139" t="s">
        <v>365</v>
      </c>
      <c r="K69" s="126" t="s">
        <v>367</v>
      </c>
      <c r="L69" s="126"/>
      <c r="M69" s="126">
        <v>0</v>
      </c>
      <c r="N69" s="126"/>
      <c r="O69" s="169">
        <f t="shared" si="7"/>
        <v>0</v>
      </c>
      <c r="P69" s="169"/>
      <c r="Q69" s="126">
        <f>IF(O69=5, M69, 0)</f>
        <v>0</v>
      </c>
      <c r="R69" s="169"/>
      <c r="S69" s="126"/>
    </row>
    <row r="70" spans="1:19" s="98" customFormat="1" ht="46.35" customHeight="1">
      <c r="A70" s="98">
        <f>ROW()</f>
        <v>70</v>
      </c>
      <c r="B70" s="111"/>
      <c r="C70" s="123"/>
      <c r="D70" s="351"/>
      <c r="E70" s="351" t="s">
        <v>18</v>
      </c>
      <c r="F70" s="107" t="s">
        <v>225</v>
      </c>
      <c r="G70" s="107">
        <f>R70</f>
        <v>0</v>
      </c>
      <c r="H70" s="200">
        <f>H64+1</f>
        <v>54</v>
      </c>
      <c r="I70" s="363" t="s">
        <v>686</v>
      </c>
      <c r="J70" s="364"/>
      <c r="K70" s="124"/>
      <c r="L70" s="124"/>
      <c r="M70" s="124">
        <v>4</v>
      </c>
      <c r="N70" s="124"/>
      <c r="O70" s="166" t="str">
        <f>IF(O71=0,"未回答","回答済")</f>
        <v>未回答</v>
      </c>
      <c r="P70" s="166"/>
      <c r="Q70" s="124">
        <f>SUM(Q71:Q74)</f>
        <v>0</v>
      </c>
      <c r="R70" s="211">
        <f>MIN(M70,Q70)</f>
        <v>0</v>
      </c>
      <c r="S70" s="124"/>
    </row>
    <row r="71" spans="1:19" s="57" customFormat="1" ht="28.35" customHeight="1">
      <c r="A71" s="57">
        <f>ROW()</f>
        <v>71</v>
      </c>
      <c r="B71" s="79"/>
      <c r="C71" s="82"/>
      <c r="D71" s="351"/>
      <c r="E71" s="351"/>
      <c r="F71" s="72"/>
      <c r="G71" s="72"/>
      <c r="H71" s="205"/>
      <c r="I71" s="131"/>
      <c r="J71" s="137" t="s">
        <v>594</v>
      </c>
      <c r="K71" s="274" t="s">
        <v>730</v>
      </c>
      <c r="L71" s="125"/>
      <c r="M71" s="258">
        <v>2</v>
      </c>
      <c r="N71" s="125"/>
      <c r="O71" s="167">
        <v>0</v>
      </c>
      <c r="P71" s="167"/>
      <c r="Q71" s="125">
        <f>IF(O71=1, M71, 0)</f>
        <v>0</v>
      </c>
      <c r="R71" s="167"/>
      <c r="S71" s="125"/>
    </row>
    <row r="72" spans="1:19" s="57" customFormat="1" ht="28.35" customHeight="1">
      <c r="A72" s="57">
        <f>ROW()</f>
        <v>72</v>
      </c>
      <c r="B72" s="79"/>
      <c r="C72" s="82"/>
      <c r="D72" s="351"/>
      <c r="E72" s="351"/>
      <c r="F72" s="72"/>
      <c r="G72" s="72"/>
      <c r="H72" s="205"/>
      <c r="I72" s="133"/>
      <c r="J72" s="134" t="s">
        <v>584</v>
      </c>
      <c r="K72" s="275" t="s">
        <v>731</v>
      </c>
      <c r="L72" s="108"/>
      <c r="M72" s="258">
        <v>3</v>
      </c>
      <c r="N72" s="108"/>
      <c r="O72" s="168">
        <f t="shared" ref="O72:O74" si="8">$O$71</f>
        <v>0</v>
      </c>
      <c r="P72" s="168"/>
      <c r="Q72" s="108">
        <f>IF(O72=2, M72, 0)</f>
        <v>0</v>
      </c>
      <c r="R72" s="168"/>
      <c r="S72" s="108"/>
    </row>
    <row r="73" spans="1:19" s="57" customFormat="1" ht="28.35" customHeight="1">
      <c r="A73" s="57">
        <f>ROW()</f>
        <v>73</v>
      </c>
      <c r="B73" s="79"/>
      <c r="C73" s="82"/>
      <c r="D73" s="351"/>
      <c r="E73" s="351"/>
      <c r="F73" s="72"/>
      <c r="G73" s="72"/>
      <c r="H73" s="205"/>
      <c r="I73" s="133"/>
      <c r="J73" s="138" t="s">
        <v>595</v>
      </c>
      <c r="K73" s="275" t="s">
        <v>732</v>
      </c>
      <c r="L73" s="108"/>
      <c r="M73" s="258">
        <v>4</v>
      </c>
      <c r="N73" s="108"/>
      <c r="O73" s="168">
        <f t="shared" si="8"/>
        <v>0</v>
      </c>
      <c r="P73" s="168"/>
      <c r="Q73" s="108">
        <f>IF(O73=3, M73, 0)</f>
        <v>0</v>
      </c>
      <c r="R73" s="168"/>
      <c r="S73" s="108"/>
    </row>
    <row r="74" spans="1:19" s="57" customFormat="1" ht="28.35" customHeight="1">
      <c r="A74" s="57">
        <f>ROW()</f>
        <v>74</v>
      </c>
      <c r="B74" s="79"/>
      <c r="C74" s="82"/>
      <c r="D74" s="351"/>
      <c r="E74" s="352"/>
      <c r="F74" s="74"/>
      <c r="G74" s="74"/>
      <c r="H74" s="206"/>
      <c r="I74" s="135"/>
      <c r="J74" s="139" t="s">
        <v>591</v>
      </c>
      <c r="K74" s="126" t="s">
        <v>367</v>
      </c>
      <c r="L74" s="126"/>
      <c r="M74" s="258">
        <v>0</v>
      </c>
      <c r="N74" s="126"/>
      <c r="O74" s="169">
        <f t="shared" si="8"/>
        <v>0</v>
      </c>
      <c r="P74" s="169"/>
      <c r="Q74" s="126">
        <f>IF(O74=4, M74, 0)</f>
        <v>0</v>
      </c>
      <c r="R74" s="169"/>
      <c r="S74" s="126"/>
    </row>
    <row r="75" spans="1:19" s="98" customFormat="1" ht="46.35" customHeight="1" outlineLevel="1">
      <c r="A75" s="98">
        <f>ROW()</f>
        <v>75</v>
      </c>
      <c r="B75" s="111"/>
      <c r="C75" s="123"/>
      <c r="D75" s="351"/>
      <c r="E75" s="351" t="s">
        <v>18</v>
      </c>
      <c r="F75" s="107" t="s">
        <v>223</v>
      </c>
      <c r="G75" s="107">
        <f>R75</f>
        <v>0</v>
      </c>
      <c r="H75" s="200">
        <f>H70+1</f>
        <v>55</v>
      </c>
      <c r="I75" s="356" t="s">
        <v>248</v>
      </c>
      <c r="J75" s="357"/>
      <c r="K75" s="124"/>
      <c r="L75" s="124"/>
      <c r="M75" s="124">
        <v>3</v>
      </c>
      <c r="N75" s="124"/>
      <c r="O75" s="166" t="str">
        <f>IF(COUNTIF(O76:O81,TRUE)=0,"未回答","回答済")</f>
        <v>未回答</v>
      </c>
      <c r="P75" s="166"/>
      <c r="Q75" s="124">
        <f>SUM(Q76:Q81)</f>
        <v>0</v>
      </c>
      <c r="R75" s="211">
        <f>MIN(M75,Q75)</f>
        <v>0</v>
      </c>
      <c r="S75" s="124"/>
    </row>
    <row r="76" spans="1:19" s="57" customFormat="1" ht="28.35" customHeight="1" outlineLevel="1">
      <c r="A76" s="57">
        <f>ROW()</f>
        <v>76</v>
      </c>
      <c r="B76" s="79"/>
      <c r="C76" s="82"/>
      <c r="D76" s="351"/>
      <c r="E76" s="351"/>
      <c r="F76" s="72"/>
      <c r="G76" s="72"/>
      <c r="H76" s="205"/>
      <c r="I76" s="131"/>
      <c r="J76" s="137" t="s">
        <v>691</v>
      </c>
      <c r="K76" s="125" t="s">
        <v>692</v>
      </c>
      <c r="L76" s="125"/>
      <c r="M76" s="125">
        <v>1</v>
      </c>
      <c r="N76" s="125"/>
      <c r="O76" s="167" t="b">
        <v>0</v>
      </c>
      <c r="P76" s="167"/>
      <c r="Q76" s="125">
        <f t="shared" ref="Q76:Q129" si="9">IF(O76=TRUE, M76, 0)</f>
        <v>0</v>
      </c>
      <c r="R76" s="167"/>
      <c r="S76" s="125"/>
    </row>
    <row r="77" spans="1:19" s="57" customFormat="1" ht="28.35" customHeight="1" outlineLevel="1">
      <c r="A77" s="57">
        <f>ROW()</f>
        <v>77</v>
      </c>
      <c r="B77" s="79"/>
      <c r="C77" s="82"/>
      <c r="D77" s="351"/>
      <c r="E77" s="351"/>
      <c r="F77" s="72"/>
      <c r="G77" s="72"/>
      <c r="H77" s="205"/>
      <c r="I77" s="133"/>
      <c r="J77" s="138" t="s">
        <v>596</v>
      </c>
      <c r="K77" s="108" t="s">
        <v>597</v>
      </c>
      <c r="L77" s="108"/>
      <c r="M77" s="108">
        <v>1</v>
      </c>
      <c r="N77" s="108"/>
      <c r="O77" s="168" t="b">
        <v>0</v>
      </c>
      <c r="P77" s="168"/>
      <c r="Q77" s="108">
        <f t="shared" si="9"/>
        <v>0</v>
      </c>
      <c r="R77" s="168"/>
      <c r="S77" s="108"/>
    </row>
    <row r="78" spans="1:19" s="57" customFormat="1" ht="28.35" customHeight="1" outlineLevel="1">
      <c r="A78" s="57">
        <f>ROW()</f>
        <v>78</v>
      </c>
      <c r="B78" s="79"/>
      <c r="C78" s="82"/>
      <c r="D78" s="351"/>
      <c r="E78" s="351"/>
      <c r="F78" s="72"/>
      <c r="G78" s="72"/>
      <c r="H78" s="205"/>
      <c r="I78" s="133"/>
      <c r="J78" s="138" t="s">
        <v>687</v>
      </c>
      <c r="K78" s="108" t="s">
        <v>183</v>
      </c>
      <c r="L78" s="108"/>
      <c r="M78" s="108">
        <v>2</v>
      </c>
      <c r="N78" s="108"/>
      <c r="O78" s="168" t="b">
        <v>0</v>
      </c>
      <c r="P78" s="168"/>
      <c r="Q78" s="108">
        <f t="shared" si="9"/>
        <v>0</v>
      </c>
      <c r="R78" s="168"/>
      <c r="S78" s="108"/>
    </row>
    <row r="79" spans="1:19" s="57" customFormat="1" ht="28.35" customHeight="1" outlineLevel="1">
      <c r="A79" s="57">
        <f>ROW()</f>
        <v>79</v>
      </c>
      <c r="B79" s="79"/>
      <c r="C79" s="82"/>
      <c r="D79" s="351"/>
      <c r="E79" s="351"/>
      <c r="F79" s="72"/>
      <c r="G79" s="72"/>
      <c r="H79" s="205"/>
      <c r="I79" s="133"/>
      <c r="J79" s="138" t="s">
        <v>414</v>
      </c>
      <c r="K79" s="108" t="s">
        <v>631</v>
      </c>
      <c r="L79" s="108"/>
      <c r="M79" s="108">
        <v>2</v>
      </c>
      <c r="N79" s="108"/>
      <c r="O79" s="168" t="b">
        <v>0</v>
      </c>
      <c r="P79" s="168"/>
      <c r="Q79" s="108">
        <f t="shared" si="9"/>
        <v>0</v>
      </c>
      <c r="R79" s="168"/>
      <c r="S79" s="108"/>
    </row>
    <row r="80" spans="1:19" s="57" customFormat="1" ht="28.35" customHeight="1" outlineLevel="1">
      <c r="A80" s="57">
        <f>ROW()</f>
        <v>80</v>
      </c>
      <c r="B80" s="79"/>
      <c r="C80" s="82"/>
      <c r="D80" s="351"/>
      <c r="E80" s="351"/>
      <c r="F80" s="72"/>
      <c r="G80" s="72"/>
      <c r="H80" s="205"/>
      <c r="I80" s="133"/>
      <c r="J80" s="138" t="s">
        <v>693</v>
      </c>
      <c r="K80" s="108" t="s">
        <v>694</v>
      </c>
      <c r="L80" s="108"/>
      <c r="M80" s="108">
        <v>1</v>
      </c>
      <c r="N80" s="108"/>
      <c r="O80" s="168" t="b">
        <v>0</v>
      </c>
      <c r="P80" s="168"/>
      <c r="Q80" s="108">
        <f t="shared" si="9"/>
        <v>0</v>
      </c>
      <c r="R80" s="168"/>
      <c r="S80" s="108"/>
    </row>
    <row r="81" spans="1:19" s="57" customFormat="1" ht="28.35" customHeight="1" outlineLevel="1">
      <c r="A81" s="57">
        <f>ROW()</f>
        <v>81</v>
      </c>
      <c r="B81" s="79"/>
      <c r="C81" s="82"/>
      <c r="D81" s="351"/>
      <c r="E81" s="352"/>
      <c r="F81" s="74"/>
      <c r="G81" s="74"/>
      <c r="H81" s="206"/>
      <c r="I81" s="135"/>
      <c r="J81" s="139" t="s">
        <v>378</v>
      </c>
      <c r="K81" s="126" t="s">
        <v>379</v>
      </c>
      <c r="L81" s="126"/>
      <c r="M81" s="126">
        <v>0</v>
      </c>
      <c r="N81" s="126"/>
      <c r="O81" s="169" t="b">
        <v>0</v>
      </c>
      <c r="P81" s="169"/>
      <c r="Q81" s="126">
        <f t="shared" si="9"/>
        <v>0</v>
      </c>
      <c r="R81" s="169"/>
      <c r="S81" s="126"/>
    </row>
    <row r="82" spans="1:19" s="98" customFormat="1" ht="46.35" customHeight="1" outlineLevel="1">
      <c r="A82" s="98">
        <f>ROW()</f>
        <v>82</v>
      </c>
      <c r="B82" s="111"/>
      <c r="C82" s="123"/>
      <c r="D82" s="351"/>
      <c r="E82" s="351" t="s">
        <v>19</v>
      </c>
      <c r="F82" s="107" t="s">
        <v>226</v>
      </c>
      <c r="G82" s="107">
        <f>R82</f>
        <v>0</v>
      </c>
      <c r="H82" s="316">
        <f>H75+1</f>
        <v>56</v>
      </c>
      <c r="I82" s="356" t="s">
        <v>598</v>
      </c>
      <c r="J82" s="357"/>
      <c r="K82" s="124"/>
      <c r="L82" s="124"/>
      <c r="M82" s="124">
        <v>3</v>
      </c>
      <c r="N82" s="124"/>
      <c r="O82" s="166" t="str">
        <f>IF(O83=0,"未回答","回答済")</f>
        <v>未回答</v>
      </c>
      <c r="P82" s="166"/>
      <c r="Q82" s="124">
        <f>SUM(Q83:Q86)</f>
        <v>0</v>
      </c>
      <c r="R82" s="211">
        <f>MIN(M82,Q82)</f>
        <v>0</v>
      </c>
      <c r="S82" s="124"/>
    </row>
    <row r="83" spans="1:19" s="57" customFormat="1" ht="28.35" customHeight="1" outlineLevel="1">
      <c r="A83" s="57">
        <f>ROW()</f>
        <v>83</v>
      </c>
      <c r="B83" s="79"/>
      <c r="C83" s="82"/>
      <c r="D83" s="351"/>
      <c r="E83" s="351"/>
      <c r="F83" s="72"/>
      <c r="G83" s="72"/>
      <c r="H83" s="317"/>
      <c r="I83" s="131"/>
      <c r="J83" s="159" t="s">
        <v>350</v>
      </c>
      <c r="K83" s="274" t="s">
        <v>733</v>
      </c>
      <c r="L83" s="125"/>
      <c r="M83" s="125">
        <v>1</v>
      </c>
      <c r="N83" s="125"/>
      <c r="O83" s="167">
        <v>0</v>
      </c>
      <c r="P83" s="167"/>
      <c r="Q83" s="125">
        <f>IF(O83=1, M83, 0)</f>
        <v>0</v>
      </c>
      <c r="R83" s="167"/>
      <c r="S83" s="125"/>
    </row>
    <row r="84" spans="1:19" s="57" customFormat="1" ht="28.35" customHeight="1" outlineLevel="1">
      <c r="A84" s="57">
        <f>ROW()</f>
        <v>84</v>
      </c>
      <c r="B84" s="79"/>
      <c r="C84" s="82"/>
      <c r="D84" s="351"/>
      <c r="E84" s="351"/>
      <c r="F84" s="72"/>
      <c r="G84" s="72"/>
      <c r="H84" s="317"/>
      <c r="I84" s="133"/>
      <c r="J84" s="292" t="s">
        <v>770</v>
      </c>
      <c r="K84" s="275" t="s">
        <v>734</v>
      </c>
      <c r="L84" s="108"/>
      <c r="M84" s="108">
        <v>2</v>
      </c>
      <c r="N84" s="108"/>
      <c r="O84" s="168">
        <f t="shared" ref="O84:O86" si="10">$O$83</f>
        <v>0</v>
      </c>
      <c r="P84" s="168"/>
      <c r="Q84" s="108">
        <f>IF(O84=2, M84, 0)</f>
        <v>0</v>
      </c>
      <c r="R84" s="168"/>
      <c r="S84" s="108"/>
    </row>
    <row r="85" spans="1:19" s="57" customFormat="1" ht="28.35" customHeight="1" outlineLevel="1">
      <c r="A85" s="57">
        <f>ROW()</f>
        <v>85</v>
      </c>
      <c r="B85" s="79"/>
      <c r="C85" s="82"/>
      <c r="D85" s="351"/>
      <c r="E85" s="351"/>
      <c r="F85" s="72"/>
      <c r="G85" s="72"/>
      <c r="H85" s="317"/>
      <c r="I85" s="133"/>
      <c r="J85" s="292" t="s">
        <v>322</v>
      </c>
      <c r="K85" s="275" t="s">
        <v>735</v>
      </c>
      <c r="L85" s="108"/>
      <c r="M85" s="108">
        <v>3</v>
      </c>
      <c r="N85" s="108"/>
      <c r="O85" s="168">
        <f t="shared" si="10"/>
        <v>0</v>
      </c>
      <c r="P85" s="168"/>
      <c r="Q85" s="108">
        <f>IF(O85=3, M85, 0)</f>
        <v>0</v>
      </c>
      <c r="R85" s="168"/>
      <c r="S85" s="108"/>
    </row>
    <row r="86" spans="1:19" s="57" customFormat="1" ht="28.35" customHeight="1" outlineLevel="1">
      <c r="A86" s="57">
        <f>ROW()</f>
        <v>86</v>
      </c>
      <c r="B86" s="79"/>
      <c r="C86" s="82"/>
      <c r="D86" s="351"/>
      <c r="E86" s="351"/>
      <c r="F86" s="72"/>
      <c r="G86" s="72"/>
      <c r="H86" s="317"/>
      <c r="I86" s="133"/>
      <c r="J86" s="292" t="s">
        <v>411</v>
      </c>
      <c r="K86" s="108" t="s">
        <v>54</v>
      </c>
      <c r="L86" s="108"/>
      <c r="M86" s="108">
        <v>0</v>
      </c>
      <c r="N86" s="108"/>
      <c r="O86" s="168">
        <f t="shared" si="10"/>
        <v>0</v>
      </c>
      <c r="P86" s="168"/>
      <c r="Q86" s="108">
        <f>IF(O86=4, M86, 0)</f>
        <v>0</v>
      </c>
      <c r="R86" s="168"/>
      <c r="S86" s="108"/>
    </row>
    <row r="87" spans="1:19" s="57" customFormat="1" ht="28.35" customHeight="1" outlineLevel="1">
      <c r="A87" s="57">
        <f>ROW()</f>
        <v>87</v>
      </c>
      <c r="B87" s="79"/>
      <c r="C87" s="82"/>
      <c r="D87" s="351"/>
      <c r="E87" s="352"/>
      <c r="F87" s="74"/>
      <c r="G87" s="74"/>
      <c r="H87" s="315"/>
      <c r="I87" s="369" t="s">
        <v>771</v>
      </c>
      <c r="J87" s="370"/>
      <c r="K87" s="126" t="s">
        <v>772</v>
      </c>
      <c r="L87" s="126"/>
      <c r="M87" s="126"/>
      <c r="N87" s="126"/>
      <c r="O87" s="169"/>
      <c r="P87" s="169"/>
      <c r="Q87" s="126"/>
      <c r="R87" s="169"/>
      <c r="S87" s="126"/>
    </row>
    <row r="88" spans="1:19" s="98" customFormat="1" ht="46.35" customHeight="1" outlineLevel="1">
      <c r="A88" s="98">
        <f>ROW()</f>
        <v>88</v>
      </c>
      <c r="B88" s="111"/>
      <c r="C88" s="123"/>
      <c r="D88" s="351"/>
      <c r="E88" s="351" t="s">
        <v>19</v>
      </c>
      <c r="F88" s="107" t="s">
        <v>224</v>
      </c>
      <c r="G88" s="107">
        <f>R88</f>
        <v>0</v>
      </c>
      <c r="H88" s="200">
        <f>H82+1</f>
        <v>57</v>
      </c>
      <c r="I88" s="356" t="s">
        <v>736</v>
      </c>
      <c r="J88" s="357"/>
      <c r="K88" s="124"/>
      <c r="L88" s="124"/>
      <c r="M88" s="124">
        <v>4</v>
      </c>
      <c r="N88" s="124"/>
      <c r="O88" s="166" t="str">
        <f>IF(COUNTIF(O89:O93,TRUE)=0,"未回答","回答済")</f>
        <v>未回答</v>
      </c>
      <c r="P88" s="166"/>
      <c r="Q88" s="124">
        <f>SUM(Q89:Q93)</f>
        <v>0</v>
      </c>
      <c r="R88" s="211">
        <f>MIN(M88,Q88)</f>
        <v>0</v>
      </c>
      <c r="S88" s="124"/>
    </row>
    <row r="89" spans="1:19" s="57" customFormat="1" ht="28.35" customHeight="1" outlineLevel="1">
      <c r="A89" s="57">
        <f>ROW()</f>
        <v>89</v>
      </c>
      <c r="B89" s="79"/>
      <c r="C89" s="82"/>
      <c r="D89" s="351"/>
      <c r="E89" s="351"/>
      <c r="F89" s="72"/>
      <c r="G89" s="72"/>
      <c r="H89" s="205"/>
      <c r="I89" s="131"/>
      <c r="J89" s="137" t="s">
        <v>351</v>
      </c>
      <c r="K89" s="274" t="s">
        <v>743</v>
      </c>
      <c r="L89" s="125"/>
      <c r="M89" s="125">
        <v>1</v>
      </c>
      <c r="N89" s="125"/>
      <c r="O89" s="167" t="b">
        <v>0</v>
      </c>
      <c r="P89" s="167"/>
      <c r="Q89" s="125">
        <f t="shared" si="9"/>
        <v>0</v>
      </c>
      <c r="R89" s="167"/>
      <c r="S89" s="125"/>
    </row>
    <row r="90" spans="1:19" s="57" customFormat="1" ht="28.35" customHeight="1" outlineLevel="1">
      <c r="A90" s="57">
        <f>ROW()</f>
        <v>90</v>
      </c>
      <c r="B90" s="79"/>
      <c r="C90" s="82"/>
      <c r="D90" s="351"/>
      <c r="E90" s="351"/>
      <c r="F90" s="72"/>
      <c r="G90" s="72"/>
      <c r="H90" s="205"/>
      <c r="I90" s="133"/>
      <c r="J90" s="138" t="s">
        <v>295</v>
      </c>
      <c r="K90" s="275" t="s">
        <v>742</v>
      </c>
      <c r="L90" s="108"/>
      <c r="M90" s="108">
        <v>1</v>
      </c>
      <c r="N90" s="108"/>
      <c r="O90" s="168" t="b">
        <v>0</v>
      </c>
      <c r="P90" s="168"/>
      <c r="Q90" s="108">
        <f t="shared" si="9"/>
        <v>0</v>
      </c>
      <c r="R90" s="168"/>
      <c r="S90" s="108"/>
    </row>
    <row r="91" spans="1:19" s="57" customFormat="1" ht="28.35" customHeight="1" outlineLevel="1">
      <c r="A91" s="57">
        <f>ROW()</f>
        <v>91</v>
      </c>
      <c r="B91" s="79"/>
      <c r="C91" s="82"/>
      <c r="D91" s="351"/>
      <c r="E91" s="351"/>
      <c r="F91" s="72"/>
      <c r="G91" s="72"/>
      <c r="H91" s="205"/>
      <c r="I91" s="133"/>
      <c r="J91" s="138" t="s">
        <v>323</v>
      </c>
      <c r="K91" s="275" t="s">
        <v>741</v>
      </c>
      <c r="L91" s="108"/>
      <c r="M91" s="108">
        <v>2</v>
      </c>
      <c r="N91" s="108"/>
      <c r="O91" s="168" t="b">
        <v>0</v>
      </c>
      <c r="P91" s="168"/>
      <c r="Q91" s="108">
        <f t="shared" si="9"/>
        <v>0</v>
      </c>
      <c r="R91" s="168"/>
      <c r="S91" s="108"/>
    </row>
    <row r="92" spans="1:19" s="57" customFormat="1" ht="28.35" customHeight="1" outlineLevel="1">
      <c r="A92" s="57">
        <f>ROW()</f>
        <v>92</v>
      </c>
      <c r="B92" s="79"/>
      <c r="C92" s="82"/>
      <c r="D92" s="351"/>
      <c r="E92" s="351"/>
      <c r="F92" s="72"/>
      <c r="G92" s="72"/>
      <c r="H92" s="205"/>
      <c r="I92" s="133"/>
      <c r="J92" s="138" t="s">
        <v>415</v>
      </c>
      <c r="K92" s="275" t="s">
        <v>740</v>
      </c>
      <c r="L92" s="108"/>
      <c r="M92" s="108">
        <v>2</v>
      </c>
      <c r="N92" s="108"/>
      <c r="O92" s="168" t="b">
        <v>0</v>
      </c>
      <c r="P92" s="168"/>
      <c r="Q92" s="108">
        <f t="shared" si="9"/>
        <v>0</v>
      </c>
      <c r="R92" s="168"/>
      <c r="S92" s="108"/>
    </row>
    <row r="93" spans="1:19" s="57" customFormat="1" ht="28.35" customHeight="1" outlineLevel="1">
      <c r="A93" s="57">
        <f>ROW()</f>
        <v>93</v>
      </c>
      <c r="B93" s="79"/>
      <c r="C93" s="82"/>
      <c r="D93" s="351"/>
      <c r="E93" s="352"/>
      <c r="F93" s="74"/>
      <c r="G93" s="74"/>
      <c r="H93" s="206"/>
      <c r="I93" s="135"/>
      <c r="J93" s="139" t="s">
        <v>368</v>
      </c>
      <c r="K93" s="126" t="s">
        <v>368</v>
      </c>
      <c r="L93" s="126"/>
      <c r="M93" s="126">
        <v>0</v>
      </c>
      <c r="N93" s="126"/>
      <c r="O93" s="169" t="b">
        <v>0</v>
      </c>
      <c r="P93" s="169"/>
      <c r="Q93" s="126">
        <f t="shared" si="9"/>
        <v>0</v>
      </c>
      <c r="R93" s="169"/>
      <c r="S93" s="126"/>
    </row>
    <row r="94" spans="1:19" s="98" customFormat="1" ht="46.35" customHeight="1" outlineLevel="1">
      <c r="A94" s="98">
        <f>ROW()</f>
        <v>94</v>
      </c>
      <c r="B94" s="111"/>
      <c r="C94" s="123"/>
      <c r="D94" s="351"/>
      <c r="E94" s="351" t="s">
        <v>44</v>
      </c>
      <c r="F94" s="107" t="s">
        <v>225</v>
      </c>
      <c r="G94" s="107">
        <f>R94</f>
        <v>0</v>
      </c>
      <c r="H94" s="200">
        <f>H88+1</f>
        <v>58</v>
      </c>
      <c r="I94" s="356" t="s">
        <v>737</v>
      </c>
      <c r="J94" s="357"/>
      <c r="K94" s="124"/>
      <c r="L94" s="124"/>
      <c r="M94" s="124">
        <v>3</v>
      </c>
      <c r="N94" s="124"/>
      <c r="O94" s="166" t="str">
        <f>IF(O95=0,"未回答","回答済")</f>
        <v>未回答</v>
      </c>
      <c r="P94" s="166"/>
      <c r="Q94" s="124">
        <f>SUM(Q95:Q97)</f>
        <v>0</v>
      </c>
      <c r="R94" s="211">
        <f>MIN(M94,Q94)</f>
        <v>0</v>
      </c>
      <c r="S94" s="124"/>
    </row>
    <row r="95" spans="1:19" s="57" customFormat="1" ht="28.35" customHeight="1" outlineLevel="1">
      <c r="A95" s="57">
        <f>ROW()</f>
        <v>95</v>
      </c>
      <c r="B95" s="79"/>
      <c r="C95" s="82"/>
      <c r="D95" s="351"/>
      <c r="E95" s="351"/>
      <c r="F95" s="72"/>
      <c r="G95" s="72"/>
      <c r="H95" s="205"/>
      <c r="I95" s="131"/>
      <c r="J95" s="137" t="s">
        <v>347</v>
      </c>
      <c r="K95" s="274" t="s">
        <v>738</v>
      </c>
      <c r="L95" s="125"/>
      <c r="M95" s="125">
        <v>2</v>
      </c>
      <c r="N95" s="125"/>
      <c r="O95" s="167">
        <v>0</v>
      </c>
      <c r="P95" s="167"/>
      <c r="Q95" s="125">
        <f>IF(O95=1, M95, 0)</f>
        <v>0</v>
      </c>
      <c r="R95" s="167"/>
      <c r="S95" s="125"/>
    </row>
    <row r="96" spans="1:19" s="57" customFormat="1" ht="28.35" customHeight="1" outlineLevel="1">
      <c r="A96" s="57">
        <f>ROW()</f>
        <v>96</v>
      </c>
      <c r="B96" s="79"/>
      <c r="C96" s="82"/>
      <c r="D96" s="351"/>
      <c r="E96" s="351"/>
      <c r="F96" s="72"/>
      <c r="G96" s="72"/>
      <c r="H96" s="205"/>
      <c r="I96" s="133"/>
      <c r="J96" s="138" t="s">
        <v>294</v>
      </c>
      <c r="K96" s="275" t="s">
        <v>739</v>
      </c>
      <c r="L96" s="108"/>
      <c r="M96" s="108">
        <v>3</v>
      </c>
      <c r="N96" s="108"/>
      <c r="O96" s="168">
        <f t="shared" ref="O96:O97" si="11">$O$95</f>
        <v>0</v>
      </c>
      <c r="P96" s="168"/>
      <c r="Q96" s="108">
        <f>IF(O96=2, M96, 0)</f>
        <v>0</v>
      </c>
      <c r="R96" s="168"/>
      <c r="S96" s="108"/>
    </row>
    <row r="97" spans="1:19" s="57" customFormat="1" ht="28.35" customHeight="1" outlineLevel="1">
      <c r="A97" s="57">
        <f>ROW()</f>
        <v>97</v>
      </c>
      <c r="B97" s="79"/>
      <c r="C97" s="83"/>
      <c r="D97" s="352"/>
      <c r="E97" s="352"/>
      <c r="F97" s="74"/>
      <c r="G97" s="74"/>
      <c r="H97" s="206"/>
      <c r="I97" s="135"/>
      <c r="J97" s="139" t="s">
        <v>317</v>
      </c>
      <c r="K97" s="126" t="s">
        <v>317</v>
      </c>
      <c r="L97" s="126"/>
      <c r="M97" s="126">
        <v>0</v>
      </c>
      <c r="N97" s="126"/>
      <c r="O97" s="169">
        <f t="shared" si="11"/>
        <v>0</v>
      </c>
      <c r="P97" s="169"/>
      <c r="Q97" s="126">
        <f>IF(O97=3, M97, 0)</f>
        <v>0</v>
      </c>
      <c r="R97" s="169"/>
      <c r="S97" s="126"/>
    </row>
    <row r="98" spans="1:19" s="98" customFormat="1" ht="46.35" customHeight="1" outlineLevel="1">
      <c r="A98" s="98">
        <f>ROW()</f>
        <v>98</v>
      </c>
      <c r="B98" s="111"/>
      <c r="C98" s="122" t="s">
        <v>754</v>
      </c>
      <c r="D98" s="350" t="s">
        <v>8</v>
      </c>
      <c r="E98" s="350" t="s">
        <v>18</v>
      </c>
      <c r="F98" s="104" t="s">
        <v>224</v>
      </c>
      <c r="G98" s="104">
        <f>R98</f>
        <v>0</v>
      </c>
      <c r="H98" s="314">
        <f>H94+1</f>
        <v>59</v>
      </c>
      <c r="I98" s="356" t="s">
        <v>599</v>
      </c>
      <c r="J98" s="357"/>
      <c r="K98" s="124"/>
      <c r="L98" s="124"/>
      <c r="M98" s="124">
        <v>11</v>
      </c>
      <c r="N98" s="124">
        <f>SUM(M98,M109,M114,M120)</f>
        <v>20</v>
      </c>
      <c r="O98" s="166" t="str">
        <f>IF(COUNTIF(O99:O108,TRUE)=0,"未回答","回答済")</f>
        <v>未回答</v>
      </c>
      <c r="P98" s="166" t="str">
        <f>IF(COUNTIF(O98:O123,"回答済")&gt;0,"回答済","未回答")</f>
        <v>未回答</v>
      </c>
      <c r="Q98" s="124">
        <f>SUM(Q99:Q108)</f>
        <v>0</v>
      </c>
      <c r="R98" s="211">
        <f>MIN(M98,Q98)</f>
        <v>0</v>
      </c>
      <c r="S98" s="124">
        <f>SUM(R98:R123)</f>
        <v>0</v>
      </c>
    </row>
    <row r="99" spans="1:19" s="57" customFormat="1" ht="28.35" customHeight="1" outlineLevel="1">
      <c r="A99" s="57">
        <f>ROW()</f>
        <v>99</v>
      </c>
      <c r="B99" s="79"/>
      <c r="C99" s="82"/>
      <c r="D99" s="351"/>
      <c r="E99" s="351"/>
      <c r="F99" s="72"/>
      <c r="G99" s="72"/>
      <c r="H99" s="205"/>
      <c r="I99" s="131"/>
      <c r="J99" s="159" t="s">
        <v>779</v>
      </c>
      <c r="K99" s="125" t="s">
        <v>184</v>
      </c>
      <c r="L99" s="125"/>
      <c r="M99" s="258">
        <v>1</v>
      </c>
      <c r="N99" s="125"/>
      <c r="O99" s="167" t="b">
        <v>0</v>
      </c>
      <c r="P99" s="167"/>
      <c r="Q99" s="125">
        <f t="shared" si="9"/>
        <v>0</v>
      </c>
      <c r="R99" s="167"/>
      <c r="S99" s="125"/>
    </row>
    <row r="100" spans="1:19" s="57" customFormat="1" ht="28.35" customHeight="1" outlineLevel="1">
      <c r="A100" s="57">
        <f>ROW()</f>
        <v>100</v>
      </c>
      <c r="B100" s="79"/>
      <c r="C100" s="82"/>
      <c r="D100" s="351"/>
      <c r="E100" s="351"/>
      <c r="F100" s="72"/>
      <c r="G100" s="72"/>
      <c r="H100" s="205"/>
      <c r="I100" s="133"/>
      <c r="J100" s="292" t="s">
        <v>296</v>
      </c>
      <c r="K100" s="108" t="s">
        <v>185</v>
      </c>
      <c r="L100" s="108"/>
      <c r="M100" s="258">
        <v>2</v>
      </c>
      <c r="N100" s="108"/>
      <c r="O100" s="168" t="b">
        <v>0</v>
      </c>
      <c r="P100" s="168"/>
      <c r="Q100" s="108">
        <f t="shared" si="9"/>
        <v>0</v>
      </c>
      <c r="R100" s="168"/>
      <c r="S100" s="108"/>
    </row>
    <row r="101" spans="1:19" s="57" customFormat="1" ht="28.35" customHeight="1" outlineLevel="1">
      <c r="A101" s="57">
        <f>ROW()</f>
        <v>101</v>
      </c>
      <c r="B101" s="79"/>
      <c r="C101" s="82"/>
      <c r="D101" s="351"/>
      <c r="E101" s="351"/>
      <c r="F101" s="72"/>
      <c r="G101" s="72"/>
      <c r="H101" s="205"/>
      <c r="I101" s="133"/>
      <c r="J101" s="292" t="s">
        <v>324</v>
      </c>
      <c r="K101" s="108" t="s">
        <v>186</v>
      </c>
      <c r="L101" s="108"/>
      <c r="M101" s="258">
        <v>2</v>
      </c>
      <c r="N101" s="108"/>
      <c r="O101" s="168" t="b">
        <v>0</v>
      </c>
      <c r="P101" s="168"/>
      <c r="Q101" s="108">
        <f t="shared" si="9"/>
        <v>0</v>
      </c>
      <c r="R101" s="168"/>
      <c r="S101" s="108"/>
    </row>
    <row r="102" spans="1:19" s="57" customFormat="1" ht="28.35" customHeight="1" outlineLevel="1">
      <c r="A102" s="57">
        <f>ROW()</f>
        <v>102</v>
      </c>
      <c r="B102" s="79"/>
      <c r="C102" s="82"/>
      <c r="D102" s="351"/>
      <c r="E102" s="351"/>
      <c r="F102" s="72"/>
      <c r="G102" s="72"/>
      <c r="H102" s="205"/>
      <c r="I102" s="133"/>
      <c r="J102" s="292" t="s">
        <v>416</v>
      </c>
      <c r="K102" s="108" t="s">
        <v>187</v>
      </c>
      <c r="L102" s="108"/>
      <c r="M102" s="258">
        <v>2</v>
      </c>
      <c r="N102" s="108"/>
      <c r="O102" s="168" t="b">
        <v>0</v>
      </c>
      <c r="P102" s="168"/>
      <c r="Q102" s="108">
        <f t="shared" si="9"/>
        <v>0</v>
      </c>
      <c r="R102" s="168"/>
      <c r="S102" s="108"/>
    </row>
    <row r="103" spans="1:19" s="57" customFormat="1" ht="28.35" customHeight="1" outlineLevel="1">
      <c r="A103" s="57">
        <f>ROW()</f>
        <v>103</v>
      </c>
      <c r="B103" s="79"/>
      <c r="C103" s="82"/>
      <c r="D103" s="351"/>
      <c r="E103" s="351"/>
      <c r="F103" s="72"/>
      <c r="G103" s="72"/>
      <c r="H103" s="205"/>
      <c r="I103" s="133"/>
      <c r="J103" s="292" t="s">
        <v>369</v>
      </c>
      <c r="K103" s="108" t="s">
        <v>188</v>
      </c>
      <c r="L103" s="108"/>
      <c r="M103" s="258">
        <v>2</v>
      </c>
      <c r="N103" s="108"/>
      <c r="O103" s="168" t="b">
        <v>0</v>
      </c>
      <c r="P103" s="168"/>
      <c r="Q103" s="108">
        <f t="shared" si="9"/>
        <v>0</v>
      </c>
      <c r="R103" s="168"/>
      <c r="S103" s="108"/>
    </row>
    <row r="104" spans="1:19" s="57" customFormat="1" ht="28.35" customHeight="1" outlineLevel="1">
      <c r="A104" s="57">
        <f>ROW()</f>
        <v>104</v>
      </c>
      <c r="B104" s="79"/>
      <c r="C104" s="82"/>
      <c r="D104" s="351"/>
      <c r="E104" s="351"/>
      <c r="F104" s="72"/>
      <c r="G104" s="72"/>
      <c r="H104" s="205"/>
      <c r="I104" s="133"/>
      <c r="J104" s="292" t="s">
        <v>380</v>
      </c>
      <c r="K104" s="108" t="s">
        <v>189</v>
      </c>
      <c r="L104" s="108"/>
      <c r="M104" s="258">
        <v>2</v>
      </c>
      <c r="N104" s="108"/>
      <c r="O104" s="168" t="b">
        <v>0</v>
      </c>
      <c r="P104" s="168"/>
      <c r="Q104" s="108">
        <f t="shared" si="9"/>
        <v>0</v>
      </c>
      <c r="R104" s="168"/>
      <c r="S104" s="108"/>
    </row>
    <row r="105" spans="1:19" s="57" customFormat="1" ht="28.35" customHeight="1" outlineLevel="1">
      <c r="A105" s="57">
        <f>ROW()</f>
        <v>105</v>
      </c>
      <c r="B105" s="79"/>
      <c r="C105" s="82"/>
      <c r="D105" s="351"/>
      <c r="E105" s="351"/>
      <c r="F105" s="72"/>
      <c r="G105" s="72"/>
      <c r="H105" s="205"/>
      <c r="I105" s="133"/>
      <c r="J105" s="292" t="s">
        <v>387</v>
      </c>
      <c r="K105" s="108" t="s">
        <v>190</v>
      </c>
      <c r="L105" s="108"/>
      <c r="M105" s="258">
        <v>2</v>
      </c>
      <c r="N105" s="108"/>
      <c r="O105" s="168" t="b">
        <v>0</v>
      </c>
      <c r="P105" s="168"/>
      <c r="Q105" s="108">
        <f t="shared" si="9"/>
        <v>0</v>
      </c>
      <c r="R105" s="168"/>
      <c r="S105" s="108"/>
    </row>
    <row r="106" spans="1:19" s="57" customFormat="1" ht="28.35" customHeight="1" outlineLevel="1">
      <c r="A106" s="57">
        <f>ROW()</f>
        <v>106</v>
      </c>
      <c r="B106" s="79"/>
      <c r="C106" s="82"/>
      <c r="D106" s="351"/>
      <c r="E106" s="351"/>
      <c r="F106" s="72"/>
      <c r="G106" s="72"/>
      <c r="H106" s="205"/>
      <c r="I106" s="133"/>
      <c r="J106" s="292" t="s">
        <v>600</v>
      </c>
      <c r="K106" s="108" t="s">
        <v>632</v>
      </c>
      <c r="L106" s="108"/>
      <c r="M106" s="258">
        <v>3</v>
      </c>
      <c r="N106" s="108"/>
      <c r="O106" s="168" t="b">
        <v>0</v>
      </c>
      <c r="P106" s="168"/>
      <c r="Q106" s="108">
        <f t="shared" si="9"/>
        <v>0</v>
      </c>
      <c r="R106" s="168"/>
      <c r="S106" s="108"/>
    </row>
    <row r="107" spans="1:19" s="57" customFormat="1" ht="28.35" customHeight="1" outlineLevel="1">
      <c r="A107" s="57">
        <f>ROW()</f>
        <v>107</v>
      </c>
      <c r="B107" s="79"/>
      <c r="C107" s="82"/>
      <c r="D107" s="351"/>
      <c r="E107" s="351"/>
      <c r="F107" s="72"/>
      <c r="G107" s="72"/>
      <c r="H107" s="205"/>
      <c r="I107" s="133"/>
      <c r="J107" s="292" t="s">
        <v>601</v>
      </c>
      <c r="K107" s="108" t="s">
        <v>191</v>
      </c>
      <c r="L107" s="108"/>
      <c r="M107" s="258">
        <v>3</v>
      </c>
      <c r="N107" s="108"/>
      <c r="O107" s="168" t="b">
        <v>0</v>
      </c>
      <c r="P107" s="168"/>
      <c r="Q107" s="108">
        <f t="shared" si="9"/>
        <v>0</v>
      </c>
      <c r="R107" s="168"/>
      <c r="S107" s="108"/>
    </row>
    <row r="108" spans="1:19" s="57" customFormat="1" ht="28.35" customHeight="1" outlineLevel="1">
      <c r="A108" s="57">
        <f>ROW()</f>
        <v>108</v>
      </c>
      <c r="B108" s="79"/>
      <c r="C108" s="82"/>
      <c r="D108" s="351"/>
      <c r="E108" s="352"/>
      <c r="F108" s="74"/>
      <c r="G108" s="74"/>
      <c r="H108" s="206"/>
      <c r="I108" s="135"/>
      <c r="J108" s="311" t="s">
        <v>602</v>
      </c>
      <c r="K108" s="126" t="s">
        <v>55</v>
      </c>
      <c r="L108" s="126"/>
      <c r="M108" s="258">
        <v>0</v>
      </c>
      <c r="N108" s="126"/>
      <c r="O108" s="169" t="b">
        <v>0</v>
      </c>
      <c r="P108" s="169"/>
      <c r="Q108" s="126">
        <f t="shared" si="9"/>
        <v>0</v>
      </c>
      <c r="R108" s="169"/>
      <c r="S108" s="126"/>
    </row>
    <row r="109" spans="1:19" s="98" customFormat="1" ht="46.35" customHeight="1" outlineLevel="1">
      <c r="A109" s="98">
        <f>ROW()</f>
        <v>109</v>
      </c>
      <c r="B109" s="111"/>
      <c r="C109" s="123"/>
      <c r="D109" s="351"/>
      <c r="E109" s="351" t="s">
        <v>18</v>
      </c>
      <c r="F109" s="322" t="s">
        <v>226</v>
      </c>
      <c r="G109" s="107">
        <f>R109</f>
        <v>0</v>
      </c>
      <c r="H109" s="314">
        <f>H98+1</f>
        <v>60</v>
      </c>
      <c r="I109" s="356" t="s">
        <v>249</v>
      </c>
      <c r="J109" s="357"/>
      <c r="K109" s="124"/>
      <c r="L109" s="124"/>
      <c r="M109" s="124">
        <v>3</v>
      </c>
      <c r="N109" s="124"/>
      <c r="O109" s="166" t="str">
        <f>IF(O110=0,"未回答","回答済")</f>
        <v>未回答</v>
      </c>
      <c r="P109" s="166"/>
      <c r="Q109" s="124">
        <f>SUM(Q110:Q113)</f>
        <v>0</v>
      </c>
      <c r="R109" s="211">
        <f>MIN(M109,Q109)</f>
        <v>0</v>
      </c>
      <c r="S109" s="124"/>
    </row>
    <row r="110" spans="1:19" s="57" customFormat="1" ht="28.35" customHeight="1" outlineLevel="1">
      <c r="A110" s="57">
        <f>ROW()</f>
        <v>110</v>
      </c>
      <c r="B110" s="79"/>
      <c r="C110" s="82"/>
      <c r="D110" s="351"/>
      <c r="E110" s="351"/>
      <c r="F110" s="72"/>
      <c r="G110" s="72"/>
      <c r="H110" s="205"/>
      <c r="I110" s="131"/>
      <c r="J110" s="159" t="s">
        <v>768</v>
      </c>
      <c r="K110" s="125" t="s">
        <v>192</v>
      </c>
      <c r="L110" s="125"/>
      <c r="M110" s="125">
        <v>1</v>
      </c>
      <c r="N110" s="125"/>
      <c r="O110" s="167">
        <v>0</v>
      </c>
      <c r="P110" s="167"/>
      <c r="Q110" s="125">
        <f>IF(O110=1, M110, 0)</f>
        <v>0</v>
      </c>
      <c r="R110" s="167"/>
      <c r="S110" s="125"/>
    </row>
    <row r="111" spans="1:19" s="57" customFormat="1" ht="28.35" customHeight="1" outlineLevel="1">
      <c r="A111" s="57">
        <f>ROW()</f>
        <v>111</v>
      </c>
      <c r="B111" s="79"/>
      <c r="C111" s="82"/>
      <c r="D111" s="351"/>
      <c r="E111" s="351"/>
      <c r="F111" s="72"/>
      <c r="G111" s="72"/>
      <c r="H111" s="205"/>
      <c r="I111" s="133"/>
      <c r="J111" s="292" t="s">
        <v>780</v>
      </c>
      <c r="K111" s="108" t="s">
        <v>744</v>
      </c>
      <c r="L111" s="108"/>
      <c r="M111" s="108">
        <v>2</v>
      </c>
      <c r="N111" s="108"/>
      <c r="O111" s="168">
        <f t="shared" ref="O111:O113" si="12">$O$110</f>
        <v>0</v>
      </c>
      <c r="P111" s="168"/>
      <c r="Q111" s="108">
        <f>IF(O111=2, M111, 0)</f>
        <v>0</v>
      </c>
      <c r="R111" s="168"/>
      <c r="S111" s="108"/>
    </row>
    <row r="112" spans="1:19" s="57" customFormat="1" ht="28.35" customHeight="1" outlineLevel="1">
      <c r="A112" s="57">
        <f>ROW()</f>
        <v>112</v>
      </c>
      <c r="B112" s="79"/>
      <c r="C112" s="82"/>
      <c r="D112" s="351"/>
      <c r="E112" s="351"/>
      <c r="F112" s="72"/>
      <c r="G112" s="72"/>
      <c r="H112" s="205"/>
      <c r="I112" s="133"/>
      <c r="J112" s="292" t="s">
        <v>325</v>
      </c>
      <c r="K112" s="108" t="s">
        <v>193</v>
      </c>
      <c r="L112" s="108"/>
      <c r="M112" s="108">
        <v>3</v>
      </c>
      <c r="N112" s="108"/>
      <c r="O112" s="168">
        <f t="shared" si="12"/>
        <v>0</v>
      </c>
      <c r="P112" s="168"/>
      <c r="Q112" s="108">
        <f>IF(O112=3, M112, 0)</f>
        <v>0</v>
      </c>
      <c r="R112" s="168"/>
      <c r="S112" s="108"/>
    </row>
    <row r="113" spans="1:19" s="57" customFormat="1" ht="28.35" customHeight="1" outlineLevel="1">
      <c r="A113" s="57">
        <f>ROW()</f>
        <v>113</v>
      </c>
      <c r="B113" s="79"/>
      <c r="C113" s="82"/>
      <c r="D113" s="351"/>
      <c r="E113" s="352"/>
      <c r="F113" s="74"/>
      <c r="G113" s="74"/>
      <c r="H113" s="206"/>
      <c r="I113" s="135"/>
      <c r="J113" s="311" t="s">
        <v>411</v>
      </c>
      <c r="K113" s="126" t="s">
        <v>411</v>
      </c>
      <c r="L113" s="126"/>
      <c r="M113" s="126">
        <v>0</v>
      </c>
      <c r="N113" s="126"/>
      <c r="O113" s="169">
        <f t="shared" si="12"/>
        <v>0</v>
      </c>
      <c r="P113" s="169"/>
      <c r="Q113" s="126">
        <f>IF(O113=4, M113, 0)</f>
        <v>0</v>
      </c>
      <c r="R113" s="169"/>
      <c r="S113" s="126"/>
    </row>
    <row r="114" spans="1:19" s="98" customFormat="1" ht="46.35" customHeight="1" outlineLevel="1">
      <c r="A114" s="98">
        <f>ROW()</f>
        <v>114</v>
      </c>
      <c r="B114" s="111"/>
      <c r="C114" s="123"/>
      <c r="D114" s="351"/>
      <c r="E114" s="351" t="s">
        <v>19</v>
      </c>
      <c r="F114" s="107" t="s">
        <v>226</v>
      </c>
      <c r="G114" s="107">
        <f>R114</f>
        <v>0</v>
      </c>
      <c r="H114" s="200">
        <f>H109+1</f>
        <v>61</v>
      </c>
      <c r="I114" s="356" t="s">
        <v>603</v>
      </c>
      <c r="J114" s="357"/>
      <c r="K114" s="124"/>
      <c r="L114" s="124"/>
      <c r="M114" s="124">
        <v>3</v>
      </c>
      <c r="N114" s="124"/>
      <c r="O114" s="166" t="str">
        <f>IF(O115=0,"未回答","回答済")</f>
        <v>未回答</v>
      </c>
      <c r="P114" s="166"/>
      <c r="Q114" s="124">
        <f>SUM(Q115:Q118)</f>
        <v>0</v>
      </c>
      <c r="R114" s="211">
        <f>MIN(M114,Q114)</f>
        <v>0</v>
      </c>
      <c r="S114" s="124"/>
    </row>
    <row r="115" spans="1:19" s="57" customFormat="1" ht="28.35" customHeight="1" outlineLevel="1">
      <c r="A115" s="57">
        <f>ROW()</f>
        <v>115</v>
      </c>
      <c r="B115" s="79"/>
      <c r="C115" s="82"/>
      <c r="D115" s="351"/>
      <c r="E115" s="351"/>
      <c r="F115" s="72"/>
      <c r="G115" s="72"/>
      <c r="H115" s="205"/>
      <c r="I115" s="131"/>
      <c r="J115" s="137" t="s">
        <v>352</v>
      </c>
      <c r="K115" s="125" t="s">
        <v>194</v>
      </c>
      <c r="L115" s="125"/>
      <c r="M115" s="125">
        <v>1</v>
      </c>
      <c r="N115" s="125"/>
      <c r="O115" s="167">
        <v>0</v>
      </c>
      <c r="P115" s="167"/>
      <c r="Q115" s="125">
        <f>IF(O115=1, M115, 0)</f>
        <v>0</v>
      </c>
      <c r="R115" s="167"/>
      <c r="S115" s="125"/>
    </row>
    <row r="116" spans="1:19" s="57" customFormat="1" ht="28.35" customHeight="1" outlineLevel="1">
      <c r="A116" s="57">
        <f>ROW()</f>
        <v>116</v>
      </c>
      <c r="B116" s="79"/>
      <c r="C116" s="82"/>
      <c r="D116" s="351"/>
      <c r="E116" s="351"/>
      <c r="F116" s="72"/>
      <c r="G116" s="72"/>
      <c r="H116" s="205"/>
      <c r="I116" s="133"/>
      <c r="J116" s="138" t="s">
        <v>297</v>
      </c>
      <c r="K116" s="108" t="s">
        <v>195</v>
      </c>
      <c r="L116" s="108"/>
      <c r="M116" s="108">
        <v>2</v>
      </c>
      <c r="N116" s="108"/>
      <c r="O116" s="168">
        <f t="shared" ref="O116:O118" si="13">$O$115</f>
        <v>0</v>
      </c>
      <c r="P116" s="168"/>
      <c r="Q116" s="108">
        <f>IF(O116=2, M116, 0)</f>
        <v>0</v>
      </c>
      <c r="R116" s="168"/>
      <c r="S116" s="108"/>
    </row>
    <row r="117" spans="1:19" s="57" customFormat="1" ht="28.35" customHeight="1" outlineLevel="1">
      <c r="A117" s="57">
        <f>ROW()</f>
        <v>117</v>
      </c>
      <c r="B117" s="79"/>
      <c r="C117" s="82"/>
      <c r="D117" s="351"/>
      <c r="E117" s="351"/>
      <c r="F117" s="72"/>
      <c r="G117" s="72"/>
      <c r="H117" s="205"/>
      <c r="I117" s="133"/>
      <c r="J117" s="292" t="s">
        <v>688</v>
      </c>
      <c r="K117" s="108" t="s">
        <v>196</v>
      </c>
      <c r="L117" s="108"/>
      <c r="M117" s="108">
        <v>3</v>
      </c>
      <c r="N117" s="108"/>
      <c r="O117" s="168">
        <f t="shared" si="13"/>
        <v>0</v>
      </c>
      <c r="P117" s="168"/>
      <c r="Q117" s="108">
        <f>IF(O117=3, M117, 0)</f>
        <v>0</v>
      </c>
      <c r="R117" s="168"/>
      <c r="S117" s="108"/>
    </row>
    <row r="118" spans="1:19" s="57" customFormat="1" ht="28.35" customHeight="1" outlineLevel="1">
      <c r="A118" s="57">
        <f>ROW()</f>
        <v>118</v>
      </c>
      <c r="B118" s="79"/>
      <c r="C118" s="82"/>
      <c r="D118" s="351"/>
      <c r="E118" s="351"/>
      <c r="F118" s="72"/>
      <c r="G118" s="72"/>
      <c r="H118" s="72"/>
      <c r="I118" s="133"/>
      <c r="J118" s="138" t="s">
        <v>411</v>
      </c>
      <c r="K118" s="108" t="s">
        <v>411</v>
      </c>
      <c r="L118" s="108"/>
      <c r="M118" s="108">
        <v>0</v>
      </c>
      <c r="N118" s="108"/>
      <c r="O118" s="168">
        <f t="shared" si="13"/>
        <v>0</v>
      </c>
      <c r="P118" s="168"/>
      <c r="Q118" s="108">
        <f>IF(O118=4, M118, 0)</f>
        <v>0</v>
      </c>
      <c r="R118" s="168"/>
      <c r="S118" s="108"/>
    </row>
    <row r="119" spans="1:19" s="57" customFormat="1" ht="28.35" customHeight="1" outlineLevel="1">
      <c r="B119" s="79"/>
      <c r="C119" s="82"/>
      <c r="D119" s="351"/>
      <c r="E119" s="74"/>
      <c r="F119" s="74"/>
      <c r="G119" s="74"/>
      <c r="H119" s="74"/>
      <c r="I119" s="365" t="s">
        <v>689</v>
      </c>
      <c r="J119" s="366"/>
      <c r="K119" s="259"/>
      <c r="L119" s="259"/>
      <c r="M119" s="259"/>
      <c r="N119" s="259"/>
      <c r="O119" s="260"/>
      <c r="P119" s="260"/>
      <c r="Q119" s="259"/>
      <c r="R119" s="260"/>
      <c r="S119" s="259"/>
    </row>
    <row r="120" spans="1:19" s="98" customFormat="1" ht="46.35" customHeight="1" outlineLevel="1">
      <c r="A120" s="98">
        <f>ROW()</f>
        <v>120</v>
      </c>
      <c r="B120" s="111"/>
      <c r="C120" s="123"/>
      <c r="D120" s="351"/>
      <c r="E120" s="351" t="s">
        <v>44</v>
      </c>
      <c r="F120" s="107" t="s">
        <v>226</v>
      </c>
      <c r="G120" s="107">
        <f>R120</f>
        <v>0</v>
      </c>
      <c r="H120" s="200">
        <f>H114+1</f>
        <v>62</v>
      </c>
      <c r="I120" s="356" t="s">
        <v>250</v>
      </c>
      <c r="J120" s="357"/>
      <c r="K120" s="124"/>
      <c r="L120" s="124"/>
      <c r="M120" s="124">
        <v>3</v>
      </c>
      <c r="N120" s="124"/>
      <c r="O120" s="166" t="str">
        <f>IF(O121=0,"未回答","回答済")</f>
        <v>未回答</v>
      </c>
      <c r="P120" s="166"/>
      <c r="Q120" s="124">
        <f>SUM(Q121:Q123)</f>
        <v>0</v>
      </c>
      <c r="R120" s="211">
        <f>MIN(M120,Q120)</f>
        <v>0</v>
      </c>
      <c r="S120" s="124"/>
    </row>
    <row r="121" spans="1:19" s="57" customFormat="1" ht="28.35" customHeight="1" outlineLevel="1">
      <c r="A121" s="57">
        <f>ROW()</f>
        <v>121</v>
      </c>
      <c r="B121" s="79"/>
      <c r="C121" s="82"/>
      <c r="D121" s="351"/>
      <c r="E121" s="351"/>
      <c r="F121" s="72"/>
      <c r="G121" s="72"/>
      <c r="H121" s="205"/>
      <c r="I121" s="131"/>
      <c r="J121" s="137" t="s">
        <v>347</v>
      </c>
      <c r="K121" s="125" t="s">
        <v>197</v>
      </c>
      <c r="L121" s="125"/>
      <c r="M121" s="125">
        <v>2</v>
      </c>
      <c r="N121" s="125"/>
      <c r="O121" s="167">
        <v>0</v>
      </c>
      <c r="P121" s="167"/>
      <c r="Q121" s="125">
        <f>IF(O121=1, M121, 0)</f>
        <v>0</v>
      </c>
      <c r="R121" s="167"/>
      <c r="S121" s="125"/>
    </row>
    <row r="122" spans="1:19" s="57" customFormat="1" ht="28.35" customHeight="1" outlineLevel="1">
      <c r="A122" s="57">
        <f>ROW()</f>
        <v>122</v>
      </c>
      <c r="B122" s="79"/>
      <c r="C122" s="82"/>
      <c r="D122" s="351"/>
      <c r="E122" s="351"/>
      <c r="F122" s="72"/>
      <c r="G122" s="72"/>
      <c r="H122" s="205"/>
      <c r="I122" s="133"/>
      <c r="J122" s="138" t="s">
        <v>294</v>
      </c>
      <c r="K122" s="108" t="s">
        <v>198</v>
      </c>
      <c r="L122" s="108"/>
      <c r="M122" s="108">
        <v>3</v>
      </c>
      <c r="N122" s="108"/>
      <c r="O122" s="168">
        <f t="shared" ref="O122:O123" si="14">$O$121</f>
        <v>0</v>
      </c>
      <c r="P122" s="168"/>
      <c r="Q122" s="108">
        <f>IF(O122=2, M122, 0)</f>
        <v>0</v>
      </c>
      <c r="R122" s="168"/>
      <c r="S122" s="108"/>
    </row>
    <row r="123" spans="1:19" s="57" customFormat="1" ht="28.35" customHeight="1" outlineLevel="1">
      <c r="A123" s="57">
        <f>ROW()</f>
        <v>123</v>
      </c>
      <c r="B123" s="79"/>
      <c r="C123" s="83"/>
      <c r="D123" s="352"/>
      <c r="E123" s="352"/>
      <c r="F123" s="74"/>
      <c r="G123" s="74"/>
      <c r="H123" s="206"/>
      <c r="I123" s="135"/>
      <c r="J123" s="139" t="s">
        <v>317</v>
      </c>
      <c r="K123" s="126" t="s">
        <v>317</v>
      </c>
      <c r="L123" s="126"/>
      <c r="M123" s="126">
        <v>0</v>
      </c>
      <c r="N123" s="126"/>
      <c r="O123" s="169">
        <f t="shared" si="14"/>
        <v>0</v>
      </c>
      <c r="P123" s="169"/>
      <c r="Q123" s="126">
        <f>IF(O123=3, M123, 0)</f>
        <v>0</v>
      </c>
      <c r="R123" s="169"/>
      <c r="S123" s="126"/>
    </row>
    <row r="124" spans="1:19" s="98" customFormat="1" ht="46.35" customHeight="1" outlineLevel="1">
      <c r="A124" s="98">
        <f>ROW()</f>
        <v>124</v>
      </c>
      <c r="B124" s="111"/>
      <c r="C124" s="122" t="s">
        <v>754</v>
      </c>
      <c r="D124" s="350" t="s">
        <v>492</v>
      </c>
      <c r="E124" s="350" t="s">
        <v>18</v>
      </c>
      <c r="F124" s="104" t="s">
        <v>223</v>
      </c>
      <c r="G124" s="104">
        <f>R124</f>
        <v>0</v>
      </c>
      <c r="H124" s="200">
        <f>H120+1</f>
        <v>63</v>
      </c>
      <c r="I124" s="356" t="s">
        <v>604</v>
      </c>
      <c r="J124" s="357"/>
      <c r="K124" s="124"/>
      <c r="L124" s="124"/>
      <c r="M124" s="124">
        <v>11</v>
      </c>
      <c r="N124" s="124">
        <f>SUM(M124,M130,M135)</f>
        <v>20</v>
      </c>
      <c r="O124" s="166" t="str">
        <f>IF(COUNTIF(O125:O129,TRUE)=0,"未回答","回答済")</f>
        <v>未回答</v>
      </c>
      <c r="P124" s="166" t="str">
        <f>IF(COUNTIF(O124:O138,"回答済")&gt;0,"回答済","未回答")</f>
        <v>未回答</v>
      </c>
      <c r="Q124" s="124">
        <f>SUM(Q125:Q129)</f>
        <v>0</v>
      </c>
      <c r="R124" s="211">
        <f>MIN(M124,Q124)</f>
        <v>0</v>
      </c>
      <c r="S124" s="124">
        <f>SUM(R124:R138)</f>
        <v>0</v>
      </c>
    </row>
    <row r="125" spans="1:19" s="57" customFormat="1" ht="28.35" customHeight="1" outlineLevel="1">
      <c r="A125" s="57">
        <f>ROW()</f>
        <v>125</v>
      </c>
      <c r="B125" s="79"/>
      <c r="C125" s="82"/>
      <c r="D125" s="351"/>
      <c r="E125" s="351"/>
      <c r="F125" s="72"/>
      <c r="G125" s="72"/>
      <c r="H125" s="205"/>
      <c r="I125" s="131"/>
      <c r="J125" s="137" t="s">
        <v>353</v>
      </c>
      <c r="K125" s="125" t="s">
        <v>199</v>
      </c>
      <c r="L125" s="125"/>
      <c r="M125" s="125">
        <v>2</v>
      </c>
      <c r="N125" s="125"/>
      <c r="O125" s="167" t="b">
        <v>0</v>
      </c>
      <c r="P125" s="167"/>
      <c r="Q125" s="125">
        <f t="shared" si="9"/>
        <v>0</v>
      </c>
      <c r="R125" s="167"/>
      <c r="S125" s="125"/>
    </row>
    <row r="126" spans="1:19" s="57" customFormat="1" ht="28.35" customHeight="1" outlineLevel="1">
      <c r="A126" s="57">
        <f>ROW()</f>
        <v>126</v>
      </c>
      <c r="B126" s="79"/>
      <c r="C126" s="82"/>
      <c r="D126" s="351"/>
      <c r="E126" s="351"/>
      <c r="F126" s="72"/>
      <c r="G126" s="72"/>
      <c r="H126" s="205"/>
      <c r="I126" s="133"/>
      <c r="J126" s="138" t="s">
        <v>605</v>
      </c>
      <c r="K126" s="108" t="s">
        <v>606</v>
      </c>
      <c r="L126" s="108"/>
      <c r="M126" s="108">
        <v>3</v>
      </c>
      <c r="N126" s="108"/>
      <c r="O126" s="168" t="b">
        <v>0</v>
      </c>
      <c r="P126" s="168"/>
      <c r="Q126" s="108">
        <f t="shared" si="9"/>
        <v>0</v>
      </c>
      <c r="R126" s="168"/>
      <c r="S126" s="108"/>
    </row>
    <row r="127" spans="1:19" s="57" customFormat="1" ht="28.35" customHeight="1" outlineLevel="1">
      <c r="A127" s="57">
        <f>ROW()</f>
        <v>127</v>
      </c>
      <c r="B127" s="79"/>
      <c r="C127" s="82"/>
      <c r="D127" s="351"/>
      <c r="E127" s="351"/>
      <c r="F127" s="72"/>
      <c r="G127" s="72"/>
      <c r="H127" s="205"/>
      <c r="I127" s="133"/>
      <c r="J127" s="138" t="s">
        <v>607</v>
      </c>
      <c r="K127" s="108" t="s">
        <v>608</v>
      </c>
      <c r="L127" s="108"/>
      <c r="M127" s="108">
        <v>4</v>
      </c>
      <c r="N127" s="108"/>
      <c r="O127" s="168" t="b">
        <v>0</v>
      </c>
      <c r="P127" s="168"/>
      <c r="Q127" s="108">
        <f t="shared" si="9"/>
        <v>0</v>
      </c>
      <c r="R127" s="168"/>
      <c r="S127" s="108"/>
    </row>
    <row r="128" spans="1:19" s="57" customFormat="1" ht="28.35" customHeight="1" outlineLevel="1">
      <c r="A128" s="57">
        <f>ROW()</f>
        <v>128</v>
      </c>
      <c r="B128" s="79"/>
      <c r="C128" s="82"/>
      <c r="D128" s="351"/>
      <c r="E128" s="351"/>
      <c r="F128" s="72"/>
      <c r="G128" s="72"/>
      <c r="H128" s="205"/>
      <c r="I128" s="133"/>
      <c r="J128" s="138" t="s">
        <v>609</v>
      </c>
      <c r="K128" s="108" t="s">
        <v>610</v>
      </c>
      <c r="L128" s="108"/>
      <c r="M128" s="108">
        <v>5</v>
      </c>
      <c r="N128" s="108"/>
      <c r="O128" s="168" t="b">
        <v>0</v>
      </c>
      <c r="P128" s="168"/>
      <c r="Q128" s="108">
        <f t="shared" si="9"/>
        <v>0</v>
      </c>
      <c r="R128" s="168"/>
      <c r="S128" s="108"/>
    </row>
    <row r="129" spans="1:20" s="57" customFormat="1" ht="28.35" customHeight="1" outlineLevel="1">
      <c r="A129" s="57">
        <f>ROW()</f>
        <v>129</v>
      </c>
      <c r="B129" s="79"/>
      <c r="C129" s="82"/>
      <c r="D129" s="351"/>
      <c r="E129" s="352"/>
      <c r="F129" s="74"/>
      <c r="G129" s="74"/>
      <c r="H129" s="206"/>
      <c r="I129" s="135"/>
      <c r="J129" s="139" t="s">
        <v>365</v>
      </c>
      <c r="K129" s="126" t="s">
        <v>365</v>
      </c>
      <c r="L129" s="126"/>
      <c r="M129" s="126">
        <v>0</v>
      </c>
      <c r="N129" s="126"/>
      <c r="O129" s="169" t="b">
        <v>0</v>
      </c>
      <c r="P129" s="169"/>
      <c r="Q129" s="126">
        <f t="shared" si="9"/>
        <v>0</v>
      </c>
      <c r="R129" s="169"/>
      <c r="S129" s="126"/>
    </row>
    <row r="130" spans="1:20" s="98" customFormat="1" ht="46.35" customHeight="1" outlineLevel="1">
      <c r="A130" s="98">
        <f>ROW()</f>
        <v>130</v>
      </c>
      <c r="B130" s="111"/>
      <c r="C130" s="123"/>
      <c r="D130" s="351"/>
      <c r="E130" s="351" t="s">
        <v>19</v>
      </c>
      <c r="F130" s="107" t="s">
        <v>223</v>
      </c>
      <c r="G130" s="107">
        <f>R130</f>
        <v>0</v>
      </c>
      <c r="H130" s="200">
        <f>H124+1</f>
        <v>64</v>
      </c>
      <c r="I130" s="356" t="s">
        <v>251</v>
      </c>
      <c r="J130" s="357"/>
      <c r="K130" s="124"/>
      <c r="L130" s="124"/>
      <c r="M130" s="124">
        <v>6</v>
      </c>
      <c r="N130" s="124"/>
      <c r="O130" s="166" t="str">
        <f>IF(COUNTIF(O131:O134,TRUE)=0,"未回答","回答済")</f>
        <v>未回答</v>
      </c>
      <c r="P130" s="166"/>
      <c r="Q130" s="124">
        <f>SUM(Q131:Q134)</f>
        <v>0</v>
      </c>
      <c r="R130" s="211">
        <f>MIN(M130,Q130)</f>
        <v>0</v>
      </c>
      <c r="S130" s="124"/>
    </row>
    <row r="131" spans="1:20" s="57" customFormat="1" ht="28.35" customHeight="1" outlineLevel="1">
      <c r="A131" s="57">
        <f>ROW()</f>
        <v>131</v>
      </c>
      <c r="B131" s="79"/>
      <c r="C131" s="82"/>
      <c r="D131" s="351"/>
      <c r="E131" s="351"/>
      <c r="F131" s="72"/>
      <c r="G131" s="72"/>
      <c r="H131" s="205"/>
      <c r="I131" s="131"/>
      <c r="J131" s="137" t="s">
        <v>633</v>
      </c>
      <c r="K131" s="125" t="s">
        <v>634</v>
      </c>
      <c r="L131" s="125"/>
      <c r="M131" s="125">
        <v>2</v>
      </c>
      <c r="N131" s="125"/>
      <c r="O131" s="167" t="b">
        <v>0</v>
      </c>
      <c r="P131" s="167"/>
      <c r="Q131" s="125">
        <f t="shared" ref="Q131:Q134" si="15">IF(O131=TRUE, M131, 0)</f>
        <v>0</v>
      </c>
      <c r="R131" s="167"/>
      <c r="S131" s="125"/>
    </row>
    <row r="132" spans="1:20" s="57" customFormat="1" ht="28.35" customHeight="1" outlineLevel="1">
      <c r="A132" s="57">
        <f>ROW()</f>
        <v>132</v>
      </c>
      <c r="B132" s="79"/>
      <c r="C132" s="82"/>
      <c r="D132" s="351"/>
      <c r="E132" s="351"/>
      <c r="F132" s="72"/>
      <c r="G132" s="72"/>
      <c r="H132" s="205"/>
      <c r="I132" s="133"/>
      <c r="J132" s="138" t="s">
        <v>298</v>
      </c>
      <c r="K132" s="108" t="s">
        <v>200</v>
      </c>
      <c r="L132" s="108"/>
      <c r="M132" s="108">
        <v>3</v>
      </c>
      <c r="N132" s="108"/>
      <c r="O132" s="168" t="b">
        <v>0</v>
      </c>
      <c r="P132" s="168"/>
      <c r="Q132" s="108">
        <f t="shared" si="15"/>
        <v>0</v>
      </c>
      <c r="R132" s="168"/>
      <c r="S132" s="108"/>
    </row>
    <row r="133" spans="1:20" s="57" customFormat="1" ht="28.35" customHeight="1" outlineLevel="1">
      <c r="A133" s="57">
        <f>ROW()</f>
        <v>133</v>
      </c>
      <c r="B133" s="79"/>
      <c r="C133" s="82"/>
      <c r="D133" s="351"/>
      <c r="E133" s="351"/>
      <c r="F133" s="72"/>
      <c r="G133" s="72"/>
      <c r="H133" s="205"/>
      <c r="I133" s="133"/>
      <c r="J133" s="138" t="s">
        <v>695</v>
      </c>
      <c r="K133" s="108" t="s">
        <v>201</v>
      </c>
      <c r="L133" s="108"/>
      <c r="M133" s="108">
        <v>1</v>
      </c>
      <c r="N133" s="108"/>
      <c r="O133" s="168" t="b">
        <v>0</v>
      </c>
      <c r="P133" s="168"/>
      <c r="Q133" s="108">
        <f t="shared" si="15"/>
        <v>0</v>
      </c>
      <c r="R133" s="168"/>
      <c r="S133" s="108"/>
    </row>
    <row r="134" spans="1:20" s="57" customFormat="1" ht="28.35" customHeight="1" outlineLevel="1">
      <c r="A134" s="57">
        <f>ROW()</f>
        <v>134</v>
      </c>
      <c r="B134" s="79"/>
      <c r="C134" s="82"/>
      <c r="D134" s="351"/>
      <c r="E134" s="352"/>
      <c r="F134" s="74"/>
      <c r="G134" s="74"/>
      <c r="H134" s="206"/>
      <c r="I134" s="135"/>
      <c r="J134" s="139" t="s">
        <v>411</v>
      </c>
      <c r="K134" s="126" t="s">
        <v>411</v>
      </c>
      <c r="L134" s="126"/>
      <c r="M134" s="126">
        <v>0</v>
      </c>
      <c r="N134" s="126"/>
      <c r="O134" s="169" t="b">
        <v>0</v>
      </c>
      <c r="P134" s="169"/>
      <c r="Q134" s="126">
        <f t="shared" si="15"/>
        <v>0</v>
      </c>
      <c r="R134" s="169"/>
      <c r="S134" s="126"/>
    </row>
    <row r="135" spans="1:20" s="98" customFormat="1" ht="46.35" customHeight="1" outlineLevel="1">
      <c r="A135" s="98">
        <f>ROW()</f>
        <v>135</v>
      </c>
      <c r="B135" s="111"/>
      <c r="C135" s="123"/>
      <c r="D135" s="351"/>
      <c r="E135" s="351" t="s">
        <v>44</v>
      </c>
      <c r="F135" s="107" t="s">
        <v>226</v>
      </c>
      <c r="G135" s="107">
        <f>R135</f>
        <v>0</v>
      </c>
      <c r="H135" s="200">
        <f>H130+1</f>
        <v>65</v>
      </c>
      <c r="I135" s="356" t="s">
        <v>252</v>
      </c>
      <c r="J135" s="357"/>
      <c r="K135" s="124"/>
      <c r="L135" s="124"/>
      <c r="M135" s="124">
        <v>3</v>
      </c>
      <c r="N135" s="124"/>
      <c r="O135" s="166" t="str">
        <f>IF(O136=0,"未回答","回答済")</f>
        <v>未回答</v>
      </c>
      <c r="P135" s="166"/>
      <c r="Q135" s="124">
        <f>SUM(Q136:Q138)</f>
        <v>0</v>
      </c>
      <c r="R135" s="211">
        <f>MIN(M135,Q135)</f>
        <v>0</v>
      </c>
      <c r="S135" s="124"/>
    </row>
    <row r="136" spans="1:20" s="57" customFormat="1" ht="28.35" customHeight="1" outlineLevel="1">
      <c r="A136" s="57">
        <f>ROW()</f>
        <v>136</v>
      </c>
      <c r="B136" s="79"/>
      <c r="C136" s="82"/>
      <c r="D136" s="351"/>
      <c r="E136" s="351"/>
      <c r="F136" s="72"/>
      <c r="G136" s="72"/>
      <c r="H136" s="205"/>
      <c r="I136" s="131"/>
      <c r="J136" s="137" t="s">
        <v>444</v>
      </c>
      <c r="K136" s="125" t="s">
        <v>202</v>
      </c>
      <c r="L136" s="125"/>
      <c r="M136" s="125">
        <v>2</v>
      </c>
      <c r="N136" s="125"/>
      <c r="O136" s="167">
        <v>0</v>
      </c>
      <c r="P136" s="167"/>
      <c r="Q136" s="125">
        <f>IF(O136=1, M136, 0)</f>
        <v>0</v>
      </c>
      <c r="R136" s="167"/>
      <c r="S136" s="125"/>
    </row>
    <row r="137" spans="1:20" s="57" customFormat="1" ht="28.35" customHeight="1" outlineLevel="1">
      <c r="A137" s="57">
        <f>ROW()</f>
        <v>137</v>
      </c>
      <c r="B137" s="79"/>
      <c r="C137" s="82"/>
      <c r="D137" s="351"/>
      <c r="E137" s="351"/>
      <c r="F137" s="72"/>
      <c r="G137" s="72"/>
      <c r="H137" s="205"/>
      <c r="I137" s="133"/>
      <c r="J137" s="138" t="s">
        <v>294</v>
      </c>
      <c r="K137" s="108" t="s">
        <v>203</v>
      </c>
      <c r="L137" s="108"/>
      <c r="M137" s="108">
        <v>3</v>
      </c>
      <c r="N137" s="108"/>
      <c r="O137" s="168">
        <f t="shared" ref="O137:O138" si="16">$O$136</f>
        <v>0</v>
      </c>
      <c r="P137" s="168"/>
      <c r="Q137" s="108">
        <f>IF(O137=2, M137, 0)</f>
        <v>0</v>
      </c>
      <c r="R137" s="168"/>
      <c r="S137" s="108"/>
    </row>
    <row r="138" spans="1:20" s="57" customFormat="1" ht="28.35" customHeight="1" outlineLevel="1" thickBot="1">
      <c r="A138" s="57">
        <f>ROW()</f>
        <v>138</v>
      </c>
      <c r="B138" s="84"/>
      <c r="C138" s="85"/>
      <c r="D138" s="360"/>
      <c r="E138" s="360"/>
      <c r="F138" s="78"/>
      <c r="G138" s="78"/>
      <c r="H138" s="207"/>
      <c r="I138" s="147"/>
      <c r="J138" s="148" t="s">
        <v>317</v>
      </c>
      <c r="K138" s="188" t="s">
        <v>317</v>
      </c>
      <c r="L138" s="188"/>
      <c r="M138" s="188">
        <v>0</v>
      </c>
      <c r="N138" s="188"/>
      <c r="O138" s="172">
        <f t="shared" si="16"/>
        <v>0</v>
      </c>
      <c r="P138" s="172"/>
      <c r="Q138" s="188">
        <f>IF(O138=3, M138, 0)</f>
        <v>0</v>
      </c>
      <c r="R138" s="172"/>
      <c r="S138" s="188"/>
    </row>
    <row r="139" spans="1:20" s="57" customFormat="1" ht="12.6" hidden="1">
      <c r="B139" s="57" t="s">
        <v>24</v>
      </c>
      <c r="C139" s="53"/>
      <c r="D139" s="53" t="s">
        <v>24</v>
      </c>
      <c r="E139" s="53" t="s">
        <v>24</v>
      </c>
      <c r="F139" s="54" t="s">
        <v>24</v>
      </c>
      <c r="G139" s="54"/>
      <c r="H139" s="54" t="s">
        <v>24</v>
      </c>
      <c r="I139" s="5" t="s">
        <v>24</v>
      </c>
      <c r="J139" s="32" t="s">
        <v>24</v>
      </c>
      <c r="R139" s="57" t="s">
        <v>47</v>
      </c>
      <c r="S139" s="57">
        <f>SUM(S11:S138)</f>
        <v>0</v>
      </c>
    </row>
    <row r="140" spans="1:20" s="57" customFormat="1" ht="12.6" hidden="1">
      <c r="C140" s="55"/>
      <c r="D140" s="55"/>
      <c r="E140" s="53"/>
      <c r="F140" s="53"/>
      <c r="G140" s="53"/>
      <c r="H140" s="53"/>
      <c r="J140" s="32"/>
      <c r="K140" s="32"/>
      <c r="L140" s="32"/>
      <c r="M140" s="32" t="s">
        <v>206</v>
      </c>
      <c r="N140" s="32"/>
      <c r="O140" s="32">
        <f>SUM(M11,M18,M23,M29,M35,M43,M47,M51,M56,M60,M64,M70,M75,M82,M88,M94,M98,M109,M114,M120,M124,M130,M135)</f>
        <v>100</v>
      </c>
      <c r="P140" s="32"/>
      <c r="Q140" s="32"/>
      <c r="R140" s="32" t="s">
        <v>36</v>
      </c>
      <c r="S140" s="32">
        <f>S139/200*100</f>
        <v>0</v>
      </c>
    </row>
    <row r="141" spans="1:20" s="57" customFormat="1" ht="12.6">
      <c r="C141" s="55"/>
      <c r="D141" s="55"/>
      <c r="E141" s="53"/>
      <c r="F141" s="53"/>
      <c r="G141" s="53"/>
      <c r="H141" s="53"/>
      <c r="J141" s="32"/>
      <c r="K141" s="32"/>
      <c r="L141" s="32"/>
      <c r="M141" s="32"/>
      <c r="N141" s="32"/>
      <c r="O141" s="32"/>
      <c r="P141" s="32"/>
      <c r="Q141" s="32"/>
      <c r="R141" s="32"/>
      <c r="S141" s="32"/>
      <c r="T141" s="32"/>
    </row>
    <row r="142" spans="1:20" s="57" customFormat="1" ht="12.6">
      <c r="C142" s="55"/>
      <c r="D142" s="55"/>
      <c r="E142" s="53"/>
      <c r="F142" s="53"/>
      <c r="G142" s="53"/>
      <c r="H142" s="53"/>
      <c r="J142" s="32"/>
      <c r="K142" s="32"/>
      <c r="L142" s="32"/>
      <c r="M142" s="32"/>
      <c r="N142" s="32"/>
      <c r="O142" s="32"/>
      <c r="P142" s="32"/>
      <c r="Q142" s="32"/>
      <c r="R142" s="32"/>
      <c r="S142" s="32"/>
      <c r="T142" s="32"/>
    </row>
    <row r="143" spans="1:20" s="57" customFormat="1" ht="12.6">
      <c r="C143" s="55"/>
      <c r="D143" s="55"/>
      <c r="E143" s="53"/>
      <c r="F143" s="53"/>
      <c r="G143" s="53"/>
      <c r="H143" s="53"/>
      <c r="J143" s="32"/>
      <c r="K143" s="32"/>
      <c r="L143" s="32"/>
      <c r="M143" s="32"/>
      <c r="N143" s="32"/>
      <c r="O143" s="32"/>
      <c r="P143" s="32"/>
      <c r="Q143" s="32"/>
      <c r="R143" s="32"/>
      <c r="S143" s="32"/>
      <c r="T143" s="32"/>
    </row>
    <row r="144" spans="1:20" s="57" customFormat="1" ht="12.6">
      <c r="C144" s="55"/>
      <c r="D144" s="55"/>
      <c r="E144" s="53"/>
      <c r="F144" s="53"/>
      <c r="G144" s="53"/>
      <c r="H144" s="53"/>
      <c r="J144" s="32"/>
      <c r="K144" s="32"/>
      <c r="L144" s="32"/>
      <c r="M144" s="32"/>
      <c r="N144" s="32"/>
      <c r="O144" s="32"/>
      <c r="P144" s="32"/>
      <c r="Q144" s="32"/>
      <c r="R144" s="32"/>
      <c r="S144" s="32"/>
      <c r="T144" s="32"/>
    </row>
    <row r="145" spans="2:20" s="57" customFormat="1" ht="12.6">
      <c r="C145" s="55"/>
      <c r="D145" s="55"/>
      <c r="E145" s="53"/>
      <c r="F145" s="53"/>
      <c r="G145" s="53"/>
      <c r="H145" s="53"/>
      <c r="J145" s="32"/>
      <c r="K145" s="32"/>
      <c r="L145" s="32"/>
      <c r="M145" s="32"/>
      <c r="N145" s="32"/>
      <c r="O145" s="32"/>
      <c r="P145" s="32"/>
      <c r="Q145" s="32"/>
      <c r="R145" s="32"/>
      <c r="S145" s="32"/>
      <c r="T145" s="32"/>
    </row>
    <row r="146" spans="2:20" s="57" customFormat="1" ht="12.6">
      <c r="C146" s="55"/>
      <c r="D146" s="55"/>
      <c r="E146" s="53"/>
      <c r="F146" s="53"/>
      <c r="G146" s="53"/>
      <c r="H146" s="53"/>
      <c r="J146" s="32"/>
      <c r="K146" s="32"/>
      <c r="L146" s="32"/>
      <c r="M146" s="32"/>
      <c r="N146" s="32"/>
      <c r="O146" s="32"/>
      <c r="P146" s="32"/>
      <c r="Q146" s="32"/>
      <c r="R146" s="32"/>
      <c r="S146" s="32"/>
      <c r="T146" s="32"/>
    </row>
    <row r="147" spans="2:20" s="57" customFormat="1" ht="12.6">
      <c r="C147" s="55"/>
      <c r="D147" s="55"/>
      <c r="E147" s="55"/>
      <c r="F147" s="55"/>
      <c r="G147" s="55"/>
      <c r="H147" s="55"/>
      <c r="J147" s="32"/>
      <c r="K147" s="32"/>
      <c r="L147" s="32"/>
      <c r="M147" s="32"/>
      <c r="N147" s="32"/>
      <c r="O147" s="32"/>
      <c r="P147" s="32"/>
      <c r="Q147" s="32"/>
      <c r="R147" s="32"/>
      <c r="S147" s="32"/>
      <c r="T147" s="32"/>
    </row>
    <row r="148" spans="2:20" s="57" customFormat="1" ht="12.6">
      <c r="C148" s="55"/>
      <c r="D148" s="55"/>
      <c r="E148" s="55"/>
      <c r="F148" s="55"/>
      <c r="G148" s="55"/>
      <c r="H148" s="55"/>
      <c r="J148" s="32"/>
      <c r="K148" s="32"/>
      <c r="L148" s="32"/>
      <c r="M148" s="32"/>
      <c r="N148" s="32"/>
      <c r="O148" s="32"/>
      <c r="P148" s="32"/>
      <c r="Q148" s="32"/>
      <c r="R148" s="32"/>
      <c r="S148" s="32"/>
      <c r="T148" s="32"/>
    </row>
    <row r="149" spans="2:20" s="57" customFormat="1" ht="16.5" customHeight="1">
      <c r="C149" s="55"/>
      <c r="D149" s="55"/>
      <c r="E149" s="55"/>
      <c r="F149" s="55"/>
      <c r="G149" s="55"/>
      <c r="H149" s="55"/>
      <c r="J149" s="32"/>
      <c r="K149" s="32"/>
      <c r="L149" s="32"/>
      <c r="M149" s="32"/>
      <c r="N149" s="32"/>
      <c r="O149" s="32"/>
      <c r="P149" s="32"/>
      <c r="Q149" s="32"/>
      <c r="R149" s="32"/>
      <c r="S149" s="32"/>
      <c r="T149" s="32"/>
    </row>
    <row r="150" spans="2:20" s="57" customFormat="1" ht="12.6">
      <c r="C150" s="55"/>
      <c r="D150" s="55"/>
      <c r="E150" s="55"/>
      <c r="F150" s="55"/>
      <c r="G150" s="55"/>
      <c r="H150" s="55"/>
      <c r="J150" s="32"/>
      <c r="K150" s="32"/>
      <c r="L150" s="32"/>
      <c r="M150" s="32"/>
      <c r="N150" s="32"/>
      <c r="O150" s="32"/>
      <c r="P150" s="32"/>
      <c r="Q150" s="32"/>
      <c r="R150" s="32"/>
      <c r="S150" s="32"/>
      <c r="T150" s="32"/>
    </row>
    <row r="151" spans="2:20" s="57" customFormat="1" ht="12.6">
      <c r="C151" s="55"/>
      <c r="D151" s="55"/>
      <c r="E151" s="55"/>
      <c r="F151" s="55"/>
      <c r="G151" s="55"/>
      <c r="H151" s="55"/>
      <c r="J151" s="32"/>
      <c r="K151" s="32"/>
      <c r="L151" s="32"/>
      <c r="M151" s="32"/>
      <c r="N151" s="32"/>
      <c r="O151" s="32"/>
      <c r="P151" s="32"/>
      <c r="Q151" s="32"/>
      <c r="R151" s="32"/>
      <c r="S151" s="32"/>
      <c r="T151" s="32"/>
    </row>
    <row r="152" spans="2:20" s="32" customFormat="1" ht="12.6">
      <c r="B152" s="57"/>
      <c r="C152" s="55"/>
      <c r="D152" s="55"/>
      <c r="E152" s="55"/>
      <c r="F152" s="55"/>
      <c r="G152" s="55"/>
      <c r="H152" s="55"/>
    </row>
    <row r="153" spans="2:20" s="32" customFormat="1" ht="12.6">
      <c r="B153" s="57"/>
      <c r="C153" s="55"/>
      <c r="D153" s="55"/>
      <c r="E153" s="55"/>
      <c r="F153" s="55"/>
      <c r="G153" s="55"/>
      <c r="H153" s="55"/>
    </row>
    <row r="154" spans="2:20" s="32" customFormat="1" ht="12.6">
      <c r="B154" s="57"/>
      <c r="C154" s="55"/>
      <c r="D154" s="55"/>
      <c r="E154" s="55"/>
      <c r="F154" s="55"/>
      <c r="G154" s="55"/>
      <c r="H154" s="55"/>
    </row>
    <row r="155" spans="2:20" s="32" customFormat="1" ht="12.6">
      <c r="B155" s="57"/>
      <c r="C155" s="55"/>
      <c r="D155" s="55"/>
      <c r="E155" s="55"/>
      <c r="F155" s="55"/>
      <c r="G155" s="55"/>
      <c r="H155" s="55"/>
    </row>
    <row r="156" spans="2:20" s="32" customFormat="1" ht="12.6">
      <c r="B156" s="57"/>
      <c r="C156" s="55"/>
      <c r="D156" s="55"/>
      <c r="E156" s="55"/>
      <c r="F156" s="55"/>
      <c r="G156" s="55"/>
      <c r="H156" s="55"/>
    </row>
    <row r="157" spans="2:20" s="32" customFormat="1" ht="12.6">
      <c r="B157" s="57"/>
      <c r="C157" s="55"/>
      <c r="D157" s="55"/>
      <c r="E157" s="55"/>
      <c r="F157" s="55"/>
      <c r="G157" s="55"/>
      <c r="H157" s="55"/>
    </row>
    <row r="158" spans="2:20" s="32" customFormat="1" ht="12.6">
      <c r="B158" s="57"/>
      <c r="C158" s="55"/>
      <c r="D158" s="55"/>
      <c r="E158" s="55"/>
      <c r="F158" s="55"/>
      <c r="G158" s="55"/>
      <c r="H158" s="55"/>
    </row>
    <row r="159" spans="2:20" s="32" customFormat="1" ht="12.6">
      <c r="B159" s="57"/>
      <c r="C159" s="55"/>
      <c r="D159" s="55"/>
      <c r="E159" s="55"/>
      <c r="F159" s="55"/>
      <c r="G159" s="55"/>
      <c r="H159" s="55"/>
    </row>
    <row r="160" spans="2:20" s="32" customFormat="1" ht="12.6">
      <c r="B160" s="57"/>
      <c r="C160" s="55"/>
      <c r="D160" s="55"/>
      <c r="E160" s="55"/>
      <c r="F160" s="55"/>
      <c r="G160" s="55"/>
      <c r="H160" s="55"/>
    </row>
    <row r="161" spans="2:8" s="32" customFormat="1" ht="12.6">
      <c r="B161" s="57"/>
      <c r="C161" s="55"/>
      <c r="D161" s="55"/>
      <c r="E161" s="55"/>
      <c r="F161" s="55"/>
      <c r="G161" s="55"/>
      <c r="H161" s="55"/>
    </row>
    <row r="162" spans="2:8" s="32" customFormat="1" ht="12.6">
      <c r="B162" s="57"/>
      <c r="C162" s="55"/>
      <c r="D162" s="55"/>
      <c r="E162" s="55"/>
      <c r="F162" s="55"/>
      <c r="G162" s="55"/>
      <c r="H162" s="55"/>
    </row>
    <row r="163" spans="2:8" s="32" customFormat="1" ht="15.75" customHeight="1">
      <c r="B163" s="57"/>
      <c r="C163" s="55"/>
      <c r="D163" s="55"/>
      <c r="E163" s="55"/>
      <c r="F163" s="55"/>
      <c r="G163" s="55"/>
      <c r="H163" s="55"/>
    </row>
    <row r="164" spans="2:8" s="32" customFormat="1" ht="12.6">
      <c r="B164" s="57"/>
      <c r="C164" s="55"/>
      <c r="D164" s="55"/>
      <c r="E164" s="55"/>
      <c r="F164" s="55"/>
      <c r="G164" s="55"/>
      <c r="H164" s="55"/>
    </row>
    <row r="165" spans="2:8" s="32" customFormat="1" ht="12.6">
      <c r="B165" s="57"/>
      <c r="C165" s="55"/>
      <c r="D165" s="55"/>
      <c r="E165" s="55"/>
      <c r="F165" s="55"/>
      <c r="G165" s="55"/>
      <c r="H165" s="55"/>
    </row>
    <row r="166" spans="2:8" s="32" customFormat="1" ht="12.6">
      <c r="B166" s="57"/>
      <c r="C166" s="55"/>
      <c r="D166" s="55"/>
      <c r="E166" s="55"/>
      <c r="F166" s="55"/>
      <c r="G166" s="55"/>
      <c r="H166" s="55"/>
    </row>
    <row r="167" spans="2:8" s="32" customFormat="1" ht="12.6">
      <c r="B167" s="57"/>
      <c r="C167" s="55"/>
      <c r="D167" s="55"/>
      <c r="E167" s="55"/>
      <c r="F167" s="55"/>
      <c r="G167" s="55"/>
      <c r="H167" s="55"/>
    </row>
    <row r="168" spans="2:8" s="32" customFormat="1" ht="12.6">
      <c r="B168" s="57"/>
      <c r="C168" s="55"/>
      <c r="D168" s="55"/>
      <c r="E168" s="55"/>
      <c r="F168" s="55"/>
      <c r="G168" s="55"/>
      <c r="H168" s="55"/>
    </row>
    <row r="169" spans="2:8" s="32" customFormat="1" ht="12.6">
      <c r="B169" s="57"/>
      <c r="C169" s="55"/>
      <c r="D169" s="55"/>
      <c r="E169" s="55"/>
      <c r="F169" s="55"/>
      <c r="G169" s="55"/>
      <c r="H169" s="55"/>
    </row>
    <row r="170" spans="2:8">
      <c r="C170" s="55"/>
      <c r="D170" s="55"/>
      <c r="E170" s="55"/>
      <c r="F170" s="55"/>
      <c r="G170" s="55"/>
      <c r="H170" s="55"/>
    </row>
    <row r="171" spans="2:8">
      <c r="C171" s="55"/>
      <c r="D171" s="55"/>
      <c r="E171" s="55"/>
      <c r="F171" s="55"/>
      <c r="G171" s="55"/>
      <c r="H171" s="55"/>
    </row>
    <row r="172" spans="2:8">
      <c r="C172" s="55"/>
      <c r="D172" s="55"/>
      <c r="E172" s="55"/>
      <c r="F172" s="55"/>
      <c r="G172" s="55"/>
      <c r="H172" s="55"/>
    </row>
    <row r="173" spans="2:8">
      <c r="C173" s="55"/>
      <c r="D173" s="55"/>
      <c r="E173" s="55"/>
      <c r="F173" s="55"/>
      <c r="G173" s="55"/>
      <c r="H173" s="55"/>
    </row>
    <row r="174" spans="2:8">
      <c r="C174" s="55"/>
      <c r="D174" s="55"/>
      <c r="E174" s="55"/>
      <c r="F174" s="55"/>
      <c r="G174" s="55"/>
      <c r="H174" s="55"/>
    </row>
    <row r="175" spans="2:8">
      <c r="C175" s="55"/>
      <c r="D175" s="55"/>
      <c r="E175" s="55"/>
      <c r="F175" s="55"/>
      <c r="G175" s="55"/>
      <c r="H175" s="55"/>
    </row>
    <row r="176" spans="2:8">
      <c r="C176" s="55"/>
      <c r="D176" s="55"/>
      <c r="E176" s="55"/>
      <c r="F176" s="55"/>
      <c r="G176" s="55"/>
      <c r="H176" s="55"/>
    </row>
    <row r="177" spans="3:8">
      <c r="C177" s="55"/>
      <c r="D177" s="55"/>
      <c r="E177" s="55"/>
      <c r="F177" s="55"/>
      <c r="G177" s="55"/>
      <c r="H177" s="55"/>
    </row>
    <row r="178" spans="3:8">
      <c r="C178" s="55"/>
      <c r="D178" s="55"/>
      <c r="E178" s="55"/>
      <c r="F178" s="55"/>
      <c r="G178" s="55"/>
      <c r="H178" s="55"/>
    </row>
    <row r="179" spans="3:8">
      <c r="C179" s="55"/>
      <c r="D179" s="55"/>
      <c r="E179" s="55"/>
      <c r="F179" s="55"/>
      <c r="G179" s="55"/>
      <c r="H179" s="55"/>
    </row>
    <row r="180" spans="3:8">
      <c r="C180" s="55"/>
      <c r="D180" s="55"/>
      <c r="E180" s="55"/>
      <c r="F180" s="55"/>
      <c r="G180" s="55"/>
      <c r="H180" s="55"/>
    </row>
    <row r="181" spans="3:8">
      <c r="C181" s="55"/>
      <c r="D181" s="55"/>
      <c r="E181" s="55"/>
      <c r="F181" s="55"/>
      <c r="G181" s="55"/>
      <c r="H181" s="55"/>
    </row>
  </sheetData>
  <mergeCells count="56">
    <mergeCell ref="C7:D7"/>
    <mergeCell ref="C8:D8"/>
    <mergeCell ref="B10:D10"/>
    <mergeCell ref="I10:J10"/>
    <mergeCell ref="D11:D34"/>
    <mergeCell ref="I11:J11"/>
    <mergeCell ref="I18:J18"/>
    <mergeCell ref="E23:E28"/>
    <mergeCell ref="I23:J23"/>
    <mergeCell ref="E29:E34"/>
    <mergeCell ref="I29:J29"/>
    <mergeCell ref="D35:D42"/>
    <mergeCell ref="E35:E42"/>
    <mergeCell ref="I35:J35"/>
    <mergeCell ref="D43:D63"/>
    <mergeCell ref="E43:E46"/>
    <mergeCell ref="I43:J43"/>
    <mergeCell ref="E47:E50"/>
    <mergeCell ref="I47:J47"/>
    <mergeCell ref="E51:E55"/>
    <mergeCell ref="I51:J51"/>
    <mergeCell ref="E56:E59"/>
    <mergeCell ref="I56:J56"/>
    <mergeCell ref="E60:E63"/>
    <mergeCell ref="I60:J60"/>
    <mergeCell ref="D64:D97"/>
    <mergeCell ref="E64:E69"/>
    <mergeCell ref="I64:J64"/>
    <mergeCell ref="E70:E74"/>
    <mergeCell ref="I70:J70"/>
    <mergeCell ref="E75:E81"/>
    <mergeCell ref="I75:J75"/>
    <mergeCell ref="E82:E87"/>
    <mergeCell ref="I82:J82"/>
    <mergeCell ref="I87:J87"/>
    <mergeCell ref="E88:E93"/>
    <mergeCell ref="I88:J88"/>
    <mergeCell ref="E94:E97"/>
    <mergeCell ref="I94:J94"/>
    <mergeCell ref="D98:D123"/>
    <mergeCell ref="E98:E108"/>
    <mergeCell ref="I98:J98"/>
    <mergeCell ref="E109:E113"/>
    <mergeCell ref="I109:J109"/>
    <mergeCell ref="E114:E118"/>
    <mergeCell ref="I114:J114"/>
    <mergeCell ref="E120:E123"/>
    <mergeCell ref="I120:J120"/>
    <mergeCell ref="I119:J119"/>
    <mergeCell ref="D124:D138"/>
    <mergeCell ref="E124:E129"/>
    <mergeCell ref="I124:J124"/>
    <mergeCell ref="E130:E134"/>
    <mergeCell ref="I130:J130"/>
    <mergeCell ref="E135:E138"/>
    <mergeCell ref="I135:J135"/>
  </mergeCells>
  <phoneticPr fontId="1"/>
  <pageMargins left="0.7" right="0.7" top="0.75" bottom="0.75" header="0.3" footer="0.3"/>
  <pageSetup paperSize="8" scale="63" fitToHeight="0" orientation="portrait" r:id="rId1"/>
  <rowBreaks count="2" manualBreakCount="2">
    <brk id="59" min="1" max="12" man="1"/>
    <brk id="113" min="1" max="12" man="1"/>
  </rowBreaks>
  <drawing r:id="rId2"/>
  <legacyDrawing r:id="rId3"/>
  <controls>
    <mc:AlternateContent xmlns:mc="http://schemas.openxmlformats.org/markup-compatibility/2006">
      <mc:Choice Requires="x14">
        <control shapeId="183510" r:id="rId4" name="OptionButton1">
          <controlPr defaultSize="0" autoLine="0" linkedCell="#REF!" r:id="rId5">
            <anchor moveWithCells="1" sizeWithCells="1">
              <from>
                <xdr:col>8</xdr:col>
                <xdr:colOff>144780</xdr:colOff>
                <xdr:row>10</xdr:row>
                <xdr:rowOff>0</xdr:rowOff>
              </from>
              <to>
                <xdr:col>8</xdr:col>
                <xdr:colOff>335280</xdr:colOff>
                <xdr:row>10</xdr:row>
                <xdr:rowOff>0</xdr:rowOff>
              </to>
            </anchor>
          </controlPr>
        </control>
      </mc:Choice>
      <mc:Fallback>
        <control shapeId="183510" r:id="rId4" name="OptionButton1"/>
      </mc:Fallback>
    </mc:AlternateContent>
    <mc:AlternateContent xmlns:mc="http://schemas.openxmlformats.org/markup-compatibility/2006">
      <mc:Choice Requires="x14">
        <control shapeId="183511" r:id="rId6" name="OptionButton2">
          <controlPr defaultSize="0" autoLine="0" linkedCell="#REF!" r:id="rId5">
            <anchor moveWithCells="1" sizeWithCells="1">
              <from>
                <xdr:col>8</xdr:col>
                <xdr:colOff>144780</xdr:colOff>
                <xdr:row>10</xdr:row>
                <xdr:rowOff>0</xdr:rowOff>
              </from>
              <to>
                <xdr:col>8</xdr:col>
                <xdr:colOff>335280</xdr:colOff>
                <xdr:row>10</xdr:row>
                <xdr:rowOff>0</xdr:rowOff>
              </to>
            </anchor>
          </controlPr>
        </control>
      </mc:Choice>
      <mc:Fallback>
        <control shapeId="183511" r:id="rId6" name="OptionButton2"/>
      </mc:Fallback>
    </mc:AlternateContent>
    <mc:AlternateContent xmlns:mc="http://schemas.openxmlformats.org/markup-compatibility/2006">
      <mc:Choice Requires="x14">
        <control shapeId="183512" r:id="rId7" name="OptionButton3">
          <controlPr defaultSize="0" autoLine="0" linkedCell="#REF!" r:id="rId5">
            <anchor moveWithCells="1" sizeWithCells="1">
              <from>
                <xdr:col>8</xdr:col>
                <xdr:colOff>144780</xdr:colOff>
                <xdr:row>10</xdr:row>
                <xdr:rowOff>0</xdr:rowOff>
              </from>
              <to>
                <xdr:col>8</xdr:col>
                <xdr:colOff>335280</xdr:colOff>
                <xdr:row>10</xdr:row>
                <xdr:rowOff>0</xdr:rowOff>
              </to>
            </anchor>
          </controlPr>
        </control>
      </mc:Choice>
      <mc:Fallback>
        <control shapeId="183512" r:id="rId7" name="OptionButton3"/>
      </mc:Fallback>
    </mc:AlternateContent>
    <mc:AlternateContent xmlns:mc="http://schemas.openxmlformats.org/markup-compatibility/2006">
      <mc:Choice Requires="x14">
        <control shapeId="183513" r:id="rId8" name="OptionButton4">
          <controlPr defaultSize="0" autoLine="0" linkedCell="#REF!" r:id="rId5">
            <anchor moveWithCells="1" sizeWithCells="1">
              <from>
                <xdr:col>8</xdr:col>
                <xdr:colOff>144780</xdr:colOff>
                <xdr:row>10</xdr:row>
                <xdr:rowOff>0</xdr:rowOff>
              </from>
              <to>
                <xdr:col>8</xdr:col>
                <xdr:colOff>335280</xdr:colOff>
                <xdr:row>10</xdr:row>
                <xdr:rowOff>0</xdr:rowOff>
              </to>
            </anchor>
          </controlPr>
        </control>
      </mc:Choice>
      <mc:Fallback>
        <control shapeId="183513" r:id="rId8" name="OptionButton4"/>
      </mc:Fallback>
    </mc:AlternateContent>
    <mc:AlternateContent xmlns:mc="http://schemas.openxmlformats.org/markup-compatibility/2006">
      <mc:Choice Requires="x14">
        <control shapeId="183514" r:id="rId9" name="OptionButton6">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4" r:id="rId9" name="OptionButton6"/>
      </mc:Fallback>
    </mc:AlternateContent>
    <mc:AlternateContent xmlns:mc="http://schemas.openxmlformats.org/markup-compatibility/2006">
      <mc:Choice Requires="x14">
        <control shapeId="183515" r:id="rId11" name="OptionButton7">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5" r:id="rId11" name="OptionButton7"/>
      </mc:Fallback>
    </mc:AlternateContent>
    <mc:AlternateContent xmlns:mc="http://schemas.openxmlformats.org/markup-compatibility/2006">
      <mc:Choice Requires="x14">
        <control shapeId="183516" r:id="rId12" name="OptionButton8">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6" r:id="rId12" name="OptionButton8"/>
      </mc:Fallback>
    </mc:AlternateContent>
    <mc:AlternateContent xmlns:mc="http://schemas.openxmlformats.org/markup-compatibility/2006">
      <mc:Choice Requires="x14">
        <control shapeId="183517" r:id="rId13" name="OptionButton9">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7" r:id="rId13" name="OptionButton9"/>
      </mc:Fallback>
    </mc:AlternateContent>
    <mc:AlternateContent xmlns:mc="http://schemas.openxmlformats.org/markup-compatibility/2006">
      <mc:Choice Requires="x14">
        <control shapeId="183518" r:id="rId14" name="OptionButton10">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8" r:id="rId14" name="OptionButton10"/>
      </mc:Fallback>
    </mc:AlternateContent>
    <mc:AlternateContent xmlns:mc="http://schemas.openxmlformats.org/markup-compatibility/2006">
      <mc:Choice Requires="x14">
        <control shapeId="183519" r:id="rId15" name="OptionButton11">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19" r:id="rId15" name="OptionButton11"/>
      </mc:Fallback>
    </mc:AlternateContent>
    <mc:AlternateContent xmlns:mc="http://schemas.openxmlformats.org/markup-compatibility/2006">
      <mc:Choice Requires="x14">
        <control shapeId="183520" r:id="rId16" name="OptionButton12">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0" r:id="rId16" name="OptionButton12"/>
      </mc:Fallback>
    </mc:AlternateContent>
    <mc:AlternateContent xmlns:mc="http://schemas.openxmlformats.org/markup-compatibility/2006">
      <mc:Choice Requires="x14">
        <control shapeId="183521" r:id="rId17" name="OptionButton13">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1" r:id="rId17" name="OptionButton13"/>
      </mc:Fallback>
    </mc:AlternateContent>
    <mc:AlternateContent xmlns:mc="http://schemas.openxmlformats.org/markup-compatibility/2006">
      <mc:Choice Requires="x14">
        <control shapeId="183522" r:id="rId18" name="OptionButton14">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2" r:id="rId18" name="OptionButton14"/>
      </mc:Fallback>
    </mc:AlternateContent>
    <mc:AlternateContent xmlns:mc="http://schemas.openxmlformats.org/markup-compatibility/2006">
      <mc:Choice Requires="x14">
        <control shapeId="183523" r:id="rId19" name="OptionButton15">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3" r:id="rId19" name="OptionButton15"/>
      </mc:Fallback>
    </mc:AlternateContent>
    <mc:AlternateContent xmlns:mc="http://schemas.openxmlformats.org/markup-compatibility/2006">
      <mc:Choice Requires="x14">
        <control shapeId="183524" r:id="rId20" name="OptionButton16">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4" r:id="rId20" name="OptionButton16"/>
      </mc:Fallback>
    </mc:AlternateContent>
    <mc:AlternateContent xmlns:mc="http://schemas.openxmlformats.org/markup-compatibility/2006">
      <mc:Choice Requires="x14">
        <control shapeId="183525" r:id="rId21" name="OptionButton17">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5" r:id="rId21" name="OptionButton17"/>
      </mc:Fallback>
    </mc:AlternateContent>
    <mc:AlternateContent xmlns:mc="http://schemas.openxmlformats.org/markup-compatibility/2006">
      <mc:Choice Requires="x14">
        <control shapeId="183526" r:id="rId22" name="OptionButton18">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6" r:id="rId22" name="OptionButton18"/>
      </mc:Fallback>
    </mc:AlternateContent>
    <mc:AlternateContent xmlns:mc="http://schemas.openxmlformats.org/markup-compatibility/2006">
      <mc:Choice Requires="x14">
        <control shapeId="183527" r:id="rId23" name="OptionButton19">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27" r:id="rId23" name="OptionButton19"/>
      </mc:Fallback>
    </mc:AlternateContent>
    <mc:AlternateContent xmlns:mc="http://schemas.openxmlformats.org/markup-compatibility/2006">
      <mc:Choice Requires="x14">
        <control shapeId="183528" r:id="rId25" name="OptionButton20">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28" r:id="rId25" name="OptionButton20"/>
      </mc:Fallback>
    </mc:AlternateContent>
    <mc:AlternateContent xmlns:mc="http://schemas.openxmlformats.org/markup-compatibility/2006">
      <mc:Choice Requires="x14">
        <control shapeId="183529" r:id="rId26" name="OptionButton21">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29" r:id="rId26" name="OptionButton21"/>
      </mc:Fallback>
    </mc:AlternateContent>
    <mc:AlternateContent xmlns:mc="http://schemas.openxmlformats.org/markup-compatibility/2006">
      <mc:Choice Requires="x14">
        <control shapeId="183530" r:id="rId27" name="OptionButton22">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0" r:id="rId27" name="OptionButton22"/>
      </mc:Fallback>
    </mc:AlternateContent>
    <mc:AlternateContent xmlns:mc="http://schemas.openxmlformats.org/markup-compatibility/2006">
      <mc:Choice Requires="x14">
        <control shapeId="183531" r:id="rId28" name="OptionButton23">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1" r:id="rId28" name="OptionButton23"/>
      </mc:Fallback>
    </mc:AlternateContent>
    <mc:AlternateContent xmlns:mc="http://schemas.openxmlformats.org/markup-compatibility/2006">
      <mc:Choice Requires="x14">
        <control shapeId="183532" r:id="rId29" name="OptionButton24">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2" r:id="rId29" name="OptionButton24"/>
      </mc:Fallback>
    </mc:AlternateContent>
    <mc:AlternateContent xmlns:mc="http://schemas.openxmlformats.org/markup-compatibility/2006">
      <mc:Choice Requires="x14">
        <control shapeId="183533" r:id="rId30" name="OptionButton25">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3" r:id="rId30" name="OptionButton25"/>
      </mc:Fallback>
    </mc:AlternateContent>
    <mc:AlternateContent xmlns:mc="http://schemas.openxmlformats.org/markup-compatibility/2006">
      <mc:Choice Requires="x14">
        <control shapeId="183534" r:id="rId31" name="OptionButton26">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4" r:id="rId31" name="OptionButton26"/>
      </mc:Fallback>
    </mc:AlternateContent>
    <mc:AlternateContent xmlns:mc="http://schemas.openxmlformats.org/markup-compatibility/2006">
      <mc:Choice Requires="x14">
        <control shapeId="183535" r:id="rId32" name="OptionButton27">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5" r:id="rId32" name="OptionButton27"/>
      </mc:Fallback>
    </mc:AlternateContent>
    <mc:AlternateContent xmlns:mc="http://schemas.openxmlformats.org/markup-compatibility/2006">
      <mc:Choice Requires="x14">
        <control shapeId="183536" r:id="rId33" name="OptionButton28">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6" r:id="rId33" name="OptionButton28"/>
      </mc:Fallback>
    </mc:AlternateContent>
    <mc:AlternateContent xmlns:mc="http://schemas.openxmlformats.org/markup-compatibility/2006">
      <mc:Choice Requires="x14">
        <control shapeId="183537" r:id="rId34" name="OptionButton29">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7" r:id="rId34" name="OptionButton29"/>
      </mc:Fallback>
    </mc:AlternateContent>
    <mc:AlternateContent xmlns:mc="http://schemas.openxmlformats.org/markup-compatibility/2006">
      <mc:Choice Requires="x14">
        <control shapeId="183538" r:id="rId35" name="OptionButton30">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8" r:id="rId35" name="OptionButton30"/>
      </mc:Fallback>
    </mc:AlternateContent>
    <mc:AlternateContent xmlns:mc="http://schemas.openxmlformats.org/markup-compatibility/2006">
      <mc:Choice Requires="x14">
        <control shapeId="183539" r:id="rId36" name="OptionButton31">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39" r:id="rId36" name="OptionButton31"/>
      </mc:Fallback>
    </mc:AlternateContent>
    <mc:AlternateContent xmlns:mc="http://schemas.openxmlformats.org/markup-compatibility/2006">
      <mc:Choice Requires="x14">
        <control shapeId="183540" r:id="rId37" name="OptionButton32">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40" r:id="rId37" name="OptionButton32"/>
      </mc:Fallback>
    </mc:AlternateContent>
    <mc:AlternateContent xmlns:mc="http://schemas.openxmlformats.org/markup-compatibility/2006">
      <mc:Choice Requires="x14">
        <control shapeId="183541" r:id="rId38" name="OptionButton33">
          <controlPr defaultSize="0" autoLine="0" linkedCell="#REF!" r:id="rId39">
            <anchor moveWithCells="1" sizeWithCells="1">
              <from>
                <xdr:col>8</xdr:col>
                <xdr:colOff>144780</xdr:colOff>
                <xdr:row>10</xdr:row>
                <xdr:rowOff>0</xdr:rowOff>
              </from>
              <to>
                <xdr:col>8</xdr:col>
                <xdr:colOff>297180</xdr:colOff>
                <xdr:row>10</xdr:row>
                <xdr:rowOff>0</xdr:rowOff>
              </to>
            </anchor>
          </controlPr>
        </control>
      </mc:Choice>
      <mc:Fallback>
        <control shapeId="183541" r:id="rId38" name="OptionButton33"/>
      </mc:Fallback>
    </mc:AlternateContent>
    <mc:AlternateContent xmlns:mc="http://schemas.openxmlformats.org/markup-compatibility/2006">
      <mc:Choice Requires="x14">
        <control shapeId="183542" r:id="rId40" name="OptionButton34">
          <controlPr defaultSize="0" autoLine="0" linkedCell="#REF!" r:id="rId24">
            <anchor moveWithCells="1" sizeWithCells="1">
              <from>
                <xdr:col>8</xdr:col>
                <xdr:colOff>144780</xdr:colOff>
                <xdr:row>10</xdr:row>
                <xdr:rowOff>0</xdr:rowOff>
              </from>
              <to>
                <xdr:col>8</xdr:col>
                <xdr:colOff>297180</xdr:colOff>
                <xdr:row>10</xdr:row>
                <xdr:rowOff>0</xdr:rowOff>
              </to>
            </anchor>
          </controlPr>
        </control>
      </mc:Choice>
      <mc:Fallback>
        <control shapeId="183542" r:id="rId40" name="OptionButton34"/>
      </mc:Fallback>
    </mc:AlternateContent>
    <mc:AlternateContent xmlns:mc="http://schemas.openxmlformats.org/markup-compatibility/2006">
      <mc:Choice Requires="x14">
        <control shapeId="183543" r:id="rId41" name="OptionButton35">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3" r:id="rId41" name="OptionButton35"/>
      </mc:Fallback>
    </mc:AlternateContent>
    <mc:AlternateContent xmlns:mc="http://schemas.openxmlformats.org/markup-compatibility/2006">
      <mc:Choice Requires="x14">
        <control shapeId="183544" r:id="rId42" name="OptionButton36">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4" r:id="rId42" name="OptionButton36"/>
      </mc:Fallback>
    </mc:AlternateContent>
    <mc:AlternateContent xmlns:mc="http://schemas.openxmlformats.org/markup-compatibility/2006">
      <mc:Choice Requires="x14">
        <control shapeId="183545" r:id="rId43" name="OptionButton37">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5" r:id="rId43" name="OptionButton37"/>
      </mc:Fallback>
    </mc:AlternateContent>
    <mc:AlternateContent xmlns:mc="http://schemas.openxmlformats.org/markup-compatibility/2006">
      <mc:Choice Requires="x14">
        <control shapeId="183546" r:id="rId44" name="OptionButton38">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6" r:id="rId44" name="OptionButton38"/>
      </mc:Fallback>
    </mc:AlternateContent>
    <mc:AlternateContent xmlns:mc="http://schemas.openxmlformats.org/markup-compatibility/2006">
      <mc:Choice Requires="x14">
        <control shapeId="183547" r:id="rId45" name="OptionButton39">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7" r:id="rId45" name="OptionButton39"/>
      </mc:Fallback>
    </mc:AlternateContent>
    <mc:AlternateContent xmlns:mc="http://schemas.openxmlformats.org/markup-compatibility/2006">
      <mc:Choice Requires="x14">
        <control shapeId="183548" r:id="rId46" name="OptionButton40">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8" r:id="rId46" name="OptionButton40"/>
      </mc:Fallback>
    </mc:AlternateContent>
    <mc:AlternateContent xmlns:mc="http://schemas.openxmlformats.org/markup-compatibility/2006">
      <mc:Choice Requires="x14">
        <control shapeId="183549" r:id="rId47" name="OptionButton41">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49" r:id="rId47" name="OptionButton41"/>
      </mc:Fallback>
    </mc:AlternateContent>
    <mc:AlternateContent xmlns:mc="http://schemas.openxmlformats.org/markup-compatibility/2006">
      <mc:Choice Requires="x14">
        <control shapeId="183550" r:id="rId48" name="OptionButton42">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50" r:id="rId48" name="OptionButton42"/>
      </mc:Fallback>
    </mc:AlternateContent>
    <mc:AlternateContent xmlns:mc="http://schemas.openxmlformats.org/markup-compatibility/2006">
      <mc:Choice Requires="x14">
        <control shapeId="183551" r:id="rId49" name="OptionButton43">
          <controlPr defaultSize="0" autoLine="0" linkedCell="#REF!" r:id="rId10">
            <anchor moveWithCells="1" sizeWithCells="1">
              <from>
                <xdr:col>8</xdr:col>
                <xdr:colOff>144780</xdr:colOff>
                <xdr:row>10</xdr:row>
                <xdr:rowOff>0</xdr:rowOff>
              </from>
              <to>
                <xdr:col>8</xdr:col>
                <xdr:colOff>297180</xdr:colOff>
                <xdr:row>10</xdr:row>
                <xdr:rowOff>0</xdr:rowOff>
              </to>
            </anchor>
          </controlPr>
        </control>
      </mc:Choice>
      <mc:Fallback>
        <control shapeId="183551" r:id="rId49" name="OptionButton43"/>
      </mc:Fallback>
    </mc:AlternateContent>
    <mc:AlternateContent xmlns:mc="http://schemas.openxmlformats.org/markup-compatibility/2006">
      <mc:Choice Requires="x14">
        <control shapeId="183558" r:id="rId50" name="OptionButton50">
          <controlPr defaultSize="0" autoLine="0" autoPict="0" linkedCell="#REF!" r:id="rId10">
            <anchor moveWithCells="1" sizeWithCells="1">
              <from>
                <xdr:col>8</xdr:col>
                <xdr:colOff>144780</xdr:colOff>
                <xdr:row>17</xdr:row>
                <xdr:rowOff>0</xdr:rowOff>
              </from>
              <to>
                <xdr:col>8</xdr:col>
                <xdr:colOff>297180</xdr:colOff>
                <xdr:row>17</xdr:row>
                <xdr:rowOff>0</xdr:rowOff>
              </to>
            </anchor>
          </controlPr>
        </control>
      </mc:Choice>
      <mc:Fallback>
        <control shapeId="183558" r:id="rId50" name="OptionButton50"/>
      </mc:Fallback>
    </mc:AlternateContent>
    <mc:AlternateContent xmlns:mc="http://schemas.openxmlformats.org/markup-compatibility/2006">
      <mc:Choice Requires="x14">
        <control shapeId="183559" r:id="rId51" name="OptionButton51">
          <controlPr defaultSize="0" autoLine="0" autoPict="0" linkedCell="#REF!" r:id="rId10">
            <anchor moveWithCells="1" sizeWithCells="1">
              <from>
                <xdr:col>8</xdr:col>
                <xdr:colOff>144780</xdr:colOff>
                <xdr:row>17</xdr:row>
                <xdr:rowOff>0</xdr:rowOff>
              </from>
              <to>
                <xdr:col>8</xdr:col>
                <xdr:colOff>297180</xdr:colOff>
                <xdr:row>17</xdr:row>
                <xdr:rowOff>0</xdr:rowOff>
              </to>
            </anchor>
          </controlPr>
        </control>
      </mc:Choice>
      <mc:Fallback>
        <control shapeId="183559" r:id="rId51" name="OptionButton51"/>
      </mc:Fallback>
    </mc:AlternateContent>
    <mc:AlternateContent xmlns:mc="http://schemas.openxmlformats.org/markup-compatibility/2006">
      <mc:Choice Requires="x14">
        <control shapeId="183567" r:id="rId52" name="OptionButton59">
          <controlPr defaultSize="0" autoLine="0" linkedCell="#REF!" r:id="rId53">
            <anchor moveWithCells="1" sizeWithCells="1">
              <from>
                <xdr:col>8</xdr:col>
                <xdr:colOff>144780</xdr:colOff>
                <xdr:row>45</xdr:row>
                <xdr:rowOff>0</xdr:rowOff>
              </from>
              <to>
                <xdr:col>8</xdr:col>
                <xdr:colOff>297180</xdr:colOff>
                <xdr:row>45</xdr:row>
                <xdr:rowOff>0</xdr:rowOff>
              </to>
            </anchor>
          </controlPr>
        </control>
      </mc:Choice>
      <mc:Fallback>
        <control shapeId="183567" r:id="rId52" name="OptionButton59"/>
      </mc:Fallback>
    </mc:AlternateContent>
    <mc:AlternateContent xmlns:mc="http://schemas.openxmlformats.org/markup-compatibility/2006">
      <mc:Choice Requires="x14">
        <control shapeId="183570" r:id="rId54" name="OptionButton62">
          <controlPr defaultSize="0" autoLine="0" linkedCell="#REF!" r:id="rId53">
            <anchor moveWithCells="1" sizeWithCells="1">
              <from>
                <xdr:col>8</xdr:col>
                <xdr:colOff>144780</xdr:colOff>
                <xdr:row>48</xdr:row>
                <xdr:rowOff>0</xdr:rowOff>
              </from>
              <to>
                <xdr:col>8</xdr:col>
                <xdr:colOff>297180</xdr:colOff>
                <xdr:row>48</xdr:row>
                <xdr:rowOff>0</xdr:rowOff>
              </to>
            </anchor>
          </controlPr>
        </control>
      </mc:Choice>
      <mc:Fallback>
        <control shapeId="183570" r:id="rId54" name="OptionButton62"/>
      </mc:Fallback>
    </mc:AlternateContent>
    <mc:AlternateContent xmlns:mc="http://schemas.openxmlformats.org/markup-compatibility/2006">
      <mc:Choice Requires="x14">
        <control shapeId="183575" r:id="rId55" name="OptionButton67">
          <controlPr defaultSize="0" autoLine="0" linkedCell="#REF!" r:id="rId53">
            <anchor moveWithCells="1" sizeWithCells="1">
              <from>
                <xdr:col>8</xdr:col>
                <xdr:colOff>144780</xdr:colOff>
                <xdr:row>53</xdr:row>
                <xdr:rowOff>0</xdr:rowOff>
              </from>
              <to>
                <xdr:col>8</xdr:col>
                <xdr:colOff>297180</xdr:colOff>
                <xdr:row>53</xdr:row>
                <xdr:rowOff>0</xdr:rowOff>
              </to>
            </anchor>
          </controlPr>
        </control>
      </mc:Choice>
      <mc:Fallback>
        <control shapeId="183575" r:id="rId55" name="OptionButton67"/>
      </mc:Fallback>
    </mc:AlternateContent>
    <mc:AlternateContent xmlns:mc="http://schemas.openxmlformats.org/markup-compatibility/2006">
      <mc:Choice Requires="x14">
        <control shapeId="183576" r:id="rId56" name="OptionButton68">
          <controlPr defaultSize="0" autoLine="0" linkedCell="#REF!" r:id="rId53">
            <anchor moveWithCells="1" sizeWithCells="1">
              <from>
                <xdr:col>8</xdr:col>
                <xdr:colOff>144780</xdr:colOff>
                <xdr:row>53</xdr:row>
                <xdr:rowOff>0</xdr:rowOff>
              </from>
              <to>
                <xdr:col>8</xdr:col>
                <xdr:colOff>297180</xdr:colOff>
                <xdr:row>53</xdr:row>
                <xdr:rowOff>0</xdr:rowOff>
              </to>
            </anchor>
          </controlPr>
        </control>
      </mc:Choice>
      <mc:Fallback>
        <control shapeId="183576" r:id="rId56" name="OptionButton68"/>
      </mc:Fallback>
    </mc:AlternateContent>
    <mc:AlternateContent xmlns:mc="http://schemas.openxmlformats.org/markup-compatibility/2006">
      <mc:Choice Requires="x14">
        <control shapeId="183584" r:id="rId57" name="OptionButton76">
          <controlPr defaultSize="0" autoLine="0" linkedCell="#REF!" r:id="rId53">
            <anchor moveWithCells="1" sizeWithCells="1">
              <from>
                <xdr:col>8</xdr:col>
                <xdr:colOff>144780</xdr:colOff>
                <xdr:row>62</xdr:row>
                <xdr:rowOff>0</xdr:rowOff>
              </from>
              <to>
                <xdr:col>8</xdr:col>
                <xdr:colOff>297180</xdr:colOff>
                <xdr:row>62</xdr:row>
                <xdr:rowOff>0</xdr:rowOff>
              </to>
            </anchor>
          </controlPr>
        </control>
      </mc:Choice>
      <mc:Fallback>
        <control shapeId="183584" r:id="rId57" name="OptionButton76"/>
      </mc:Fallback>
    </mc:AlternateContent>
    <mc:AlternateContent xmlns:mc="http://schemas.openxmlformats.org/markup-compatibility/2006">
      <mc:Choice Requires="x14">
        <control shapeId="183593" r:id="rId58" name="OptionButton85">
          <controlPr defaultSize="0" autoLine="0" linkedCell="#REF!" r:id="rId53">
            <anchor moveWithCells="1" sizeWithCells="1">
              <from>
                <xdr:col>8</xdr:col>
                <xdr:colOff>144780</xdr:colOff>
                <xdr:row>72</xdr:row>
                <xdr:rowOff>0</xdr:rowOff>
              </from>
              <to>
                <xdr:col>8</xdr:col>
                <xdr:colOff>297180</xdr:colOff>
                <xdr:row>72</xdr:row>
                <xdr:rowOff>0</xdr:rowOff>
              </to>
            </anchor>
          </controlPr>
        </control>
      </mc:Choice>
      <mc:Fallback>
        <control shapeId="183593" r:id="rId58" name="OptionButton85"/>
      </mc:Fallback>
    </mc:AlternateContent>
    <mc:AlternateContent xmlns:mc="http://schemas.openxmlformats.org/markup-compatibility/2006">
      <mc:Choice Requires="x14">
        <control shapeId="183618" r:id="rId59" name="OptionButton5">
          <controlPr defaultSize="0" autoLine="0" linkedCell="#REF!" r:id="rId60">
            <anchor moveWithCells="1" sizeWithCells="1">
              <from>
                <xdr:col>8</xdr:col>
                <xdr:colOff>144780</xdr:colOff>
                <xdr:row>10</xdr:row>
                <xdr:rowOff>0</xdr:rowOff>
              </from>
              <to>
                <xdr:col>8</xdr:col>
                <xdr:colOff>312420</xdr:colOff>
                <xdr:row>10</xdr:row>
                <xdr:rowOff>0</xdr:rowOff>
              </to>
            </anchor>
          </controlPr>
        </control>
      </mc:Choice>
      <mc:Fallback>
        <control shapeId="183618" r:id="rId59" name="OptionButton5"/>
      </mc:Fallback>
    </mc:AlternateContent>
    <mc:AlternateContent xmlns:mc="http://schemas.openxmlformats.org/markup-compatibility/2006">
      <mc:Choice Requires="x14">
        <control shapeId="183620" r:id="rId61" name="OptionButton105">
          <controlPr defaultSize="0" autoLine="0" linkedCell="#REF!" r:id="rId62">
            <anchor moveWithCells="1" sizeWithCells="1">
              <from>
                <xdr:col>8</xdr:col>
                <xdr:colOff>144780</xdr:colOff>
                <xdr:row>10</xdr:row>
                <xdr:rowOff>0</xdr:rowOff>
              </from>
              <to>
                <xdr:col>8</xdr:col>
                <xdr:colOff>297180</xdr:colOff>
                <xdr:row>10</xdr:row>
                <xdr:rowOff>0</xdr:rowOff>
              </to>
            </anchor>
          </controlPr>
        </control>
      </mc:Choice>
      <mc:Fallback>
        <control shapeId="183620" r:id="rId61" name="OptionButton105"/>
      </mc:Fallback>
    </mc:AlternateContent>
    <mc:AlternateContent xmlns:mc="http://schemas.openxmlformats.org/markup-compatibility/2006">
      <mc:Choice Requires="x14">
        <control shapeId="183622" r:id="rId63" name="OptionButton106">
          <controlPr defaultSize="0" autoLine="0" linkedCell="#REF!" r:id="rId64">
            <anchor moveWithCells="1" sizeWithCells="1">
              <from>
                <xdr:col>8</xdr:col>
                <xdr:colOff>144780</xdr:colOff>
                <xdr:row>10</xdr:row>
                <xdr:rowOff>0</xdr:rowOff>
              </from>
              <to>
                <xdr:col>8</xdr:col>
                <xdr:colOff>297180</xdr:colOff>
                <xdr:row>10</xdr:row>
                <xdr:rowOff>0</xdr:rowOff>
              </to>
            </anchor>
          </controlPr>
        </control>
      </mc:Choice>
      <mc:Fallback>
        <control shapeId="183622" r:id="rId63" name="OptionButton106"/>
      </mc:Fallback>
    </mc:AlternateContent>
    <mc:AlternateContent xmlns:mc="http://schemas.openxmlformats.org/markup-compatibility/2006">
      <mc:Choice Requires="x14">
        <control shapeId="183623" r:id="rId65" name="OptionButton107">
          <controlPr defaultSize="0" autoLine="0" linkedCell="#REF!" r:id="rId64">
            <anchor moveWithCells="1" sizeWithCells="1">
              <from>
                <xdr:col>8</xdr:col>
                <xdr:colOff>144780</xdr:colOff>
                <xdr:row>10</xdr:row>
                <xdr:rowOff>0</xdr:rowOff>
              </from>
              <to>
                <xdr:col>8</xdr:col>
                <xdr:colOff>297180</xdr:colOff>
                <xdr:row>10</xdr:row>
                <xdr:rowOff>0</xdr:rowOff>
              </to>
            </anchor>
          </controlPr>
        </control>
      </mc:Choice>
      <mc:Fallback>
        <control shapeId="183623" r:id="rId65" name="OptionButton107"/>
      </mc:Fallback>
    </mc:AlternateContent>
    <mc:AlternateContent xmlns:mc="http://schemas.openxmlformats.org/markup-compatibility/2006">
      <mc:Choice Requires="x14">
        <control shapeId="183624" r:id="rId66" name="OptionButton108">
          <controlPr defaultSize="0" autoLine="0" linkedCell="#REF!" r:id="rId64">
            <anchor moveWithCells="1" sizeWithCells="1">
              <from>
                <xdr:col>8</xdr:col>
                <xdr:colOff>144780</xdr:colOff>
                <xdr:row>10</xdr:row>
                <xdr:rowOff>0</xdr:rowOff>
              </from>
              <to>
                <xdr:col>8</xdr:col>
                <xdr:colOff>297180</xdr:colOff>
                <xdr:row>10</xdr:row>
                <xdr:rowOff>0</xdr:rowOff>
              </to>
            </anchor>
          </controlPr>
        </control>
      </mc:Choice>
      <mc:Fallback>
        <control shapeId="183624" r:id="rId66" name="OptionButton108"/>
      </mc:Fallback>
    </mc:AlternateContent>
    <mc:AlternateContent xmlns:mc="http://schemas.openxmlformats.org/markup-compatibility/2006">
      <mc:Choice Requires="x14">
        <control shapeId="183465" r:id="rId67" name="Check Box 169">
          <controlPr defaultSize="0" autoFill="0" autoLine="0" autoPict="0">
            <anchor moveWithCells="1" sizeWithCells="1">
              <from>
                <xdr:col>8</xdr:col>
                <xdr:colOff>144780</xdr:colOff>
                <xdr:row>31</xdr:row>
                <xdr:rowOff>68580</xdr:rowOff>
              </from>
              <to>
                <xdr:col>8</xdr:col>
                <xdr:colOff>350520</xdr:colOff>
                <xdr:row>31</xdr:row>
                <xdr:rowOff>274320</xdr:rowOff>
              </to>
            </anchor>
          </controlPr>
        </control>
      </mc:Choice>
    </mc:AlternateContent>
    <mc:AlternateContent xmlns:mc="http://schemas.openxmlformats.org/markup-compatibility/2006">
      <mc:Choice Requires="x14">
        <control shapeId="183466" r:id="rId68" name="Check Box 170">
          <controlPr defaultSize="0" autoFill="0" autoLine="0" autoPict="0">
            <anchor moveWithCells="1" sizeWithCells="1">
              <from>
                <xdr:col>8</xdr:col>
                <xdr:colOff>144780</xdr:colOff>
                <xdr:row>30</xdr:row>
                <xdr:rowOff>68580</xdr:rowOff>
              </from>
              <to>
                <xdr:col>8</xdr:col>
                <xdr:colOff>350520</xdr:colOff>
                <xdr:row>30</xdr:row>
                <xdr:rowOff>274320</xdr:rowOff>
              </to>
            </anchor>
          </controlPr>
        </control>
      </mc:Choice>
    </mc:AlternateContent>
    <mc:AlternateContent xmlns:mc="http://schemas.openxmlformats.org/markup-compatibility/2006">
      <mc:Choice Requires="x14">
        <control shapeId="183467" r:id="rId69" name="Check Box 171">
          <controlPr defaultSize="0" autoFill="0" autoLine="0" autoPict="0">
            <anchor moveWithCells="1" sizeWithCells="1">
              <from>
                <xdr:col>8</xdr:col>
                <xdr:colOff>144780</xdr:colOff>
                <xdr:row>32</xdr:row>
                <xdr:rowOff>68580</xdr:rowOff>
              </from>
              <to>
                <xdr:col>8</xdr:col>
                <xdr:colOff>350520</xdr:colOff>
                <xdr:row>32</xdr:row>
                <xdr:rowOff>274320</xdr:rowOff>
              </to>
            </anchor>
          </controlPr>
        </control>
      </mc:Choice>
    </mc:AlternateContent>
    <mc:AlternateContent xmlns:mc="http://schemas.openxmlformats.org/markup-compatibility/2006">
      <mc:Choice Requires="x14">
        <control shapeId="183468" r:id="rId70" name="Check Box 172">
          <controlPr defaultSize="0" autoFill="0" autoLine="0" autoPict="0">
            <anchor moveWithCells="1" sizeWithCells="1">
              <from>
                <xdr:col>8</xdr:col>
                <xdr:colOff>144780</xdr:colOff>
                <xdr:row>33</xdr:row>
                <xdr:rowOff>68580</xdr:rowOff>
              </from>
              <to>
                <xdr:col>8</xdr:col>
                <xdr:colOff>350520</xdr:colOff>
                <xdr:row>33</xdr:row>
                <xdr:rowOff>274320</xdr:rowOff>
              </to>
            </anchor>
          </controlPr>
        </control>
      </mc:Choice>
    </mc:AlternateContent>
    <mc:AlternateContent xmlns:mc="http://schemas.openxmlformats.org/markup-compatibility/2006">
      <mc:Choice Requires="x14">
        <control shapeId="183469" r:id="rId71" name="Check Box 173">
          <controlPr defaultSize="0" autoFill="0" autoLine="0" autoPict="0">
            <anchor moveWithCells="1" sizeWithCells="1">
              <from>
                <xdr:col>8</xdr:col>
                <xdr:colOff>144780</xdr:colOff>
                <xdr:row>35</xdr:row>
                <xdr:rowOff>83820</xdr:rowOff>
              </from>
              <to>
                <xdr:col>8</xdr:col>
                <xdr:colOff>350520</xdr:colOff>
                <xdr:row>35</xdr:row>
                <xdr:rowOff>297180</xdr:rowOff>
              </to>
            </anchor>
          </controlPr>
        </control>
      </mc:Choice>
    </mc:AlternateContent>
    <mc:AlternateContent xmlns:mc="http://schemas.openxmlformats.org/markup-compatibility/2006">
      <mc:Choice Requires="x14">
        <control shapeId="183470" r:id="rId72" name="Check Box 174">
          <controlPr defaultSize="0" autoFill="0" autoLine="0" autoPict="0">
            <anchor moveWithCells="1" sizeWithCells="1">
              <from>
                <xdr:col>8</xdr:col>
                <xdr:colOff>144780</xdr:colOff>
                <xdr:row>37</xdr:row>
                <xdr:rowOff>76200</xdr:rowOff>
              </from>
              <to>
                <xdr:col>8</xdr:col>
                <xdr:colOff>350520</xdr:colOff>
                <xdr:row>37</xdr:row>
                <xdr:rowOff>297180</xdr:rowOff>
              </to>
            </anchor>
          </controlPr>
        </control>
      </mc:Choice>
    </mc:AlternateContent>
    <mc:AlternateContent xmlns:mc="http://schemas.openxmlformats.org/markup-compatibility/2006">
      <mc:Choice Requires="x14">
        <control shapeId="183471" r:id="rId73" name="Check Box 175">
          <controlPr defaultSize="0" autoFill="0" autoLine="0" autoPict="0">
            <anchor moveWithCells="1" sizeWithCells="1">
              <from>
                <xdr:col>8</xdr:col>
                <xdr:colOff>144780</xdr:colOff>
                <xdr:row>36</xdr:row>
                <xdr:rowOff>76200</xdr:rowOff>
              </from>
              <to>
                <xdr:col>8</xdr:col>
                <xdr:colOff>350520</xdr:colOff>
                <xdr:row>36</xdr:row>
                <xdr:rowOff>297180</xdr:rowOff>
              </to>
            </anchor>
          </controlPr>
        </control>
      </mc:Choice>
    </mc:AlternateContent>
    <mc:AlternateContent xmlns:mc="http://schemas.openxmlformats.org/markup-compatibility/2006">
      <mc:Choice Requires="x14">
        <control shapeId="183472" r:id="rId74" name="Check Box 176">
          <controlPr defaultSize="0" autoFill="0" autoLine="0" autoPict="0">
            <anchor moveWithCells="1" sizeWithCells="1">
              <from>
                <xdr:col>8</xdr:col>
                <xdr:colOff>144780</xdr:colOff>
                <xdr:row>38</xdr:row>
                <xdr:rowOff>68580</xdr:rowOff>
              </from>
              <to>
                <xdr:col>8</xdr:col>
                <xdr:colOff>350520</xdr:colOff>
                <xdr:row>38</xdr:row>
                <xdr:rowOff>297180</xdr:rowOff>
              </to>
            </anchor>
          </controlPr>
        </control>
      </mc:Choice>
    </mc:AlternateContent>
    <mc:AlternateContent xmlns:mc="http://schemas.openxmlformats.org/markup-compatibility/2006">
      <mc:Choice Requires="x14">
        <control shapeId="183474" r:id="rId75" name="Check Box 178">
          <controlPr defaultSize="0" autoFill="0" autoLine="0" autoPict="0">
            <anchor moveWithCells="1" sizeWithCells="1">
              <from>
                <xdr:col>8</xdr:col>
                <xdr:colOff>144780</xdr:colOff>
                <xdr:row>41</xdr:row>
                <xdr:rowOff>68580</xdr:rowOff>
              </from>
              <to>
                <xdr:col>8</xdr:col>
                <xdr:colOff>350520</xdr:colOff>
                <xdr:row>41</xdr:row>
                <xdr:rowOff>297180</xdr:rowOff>
              </to>
            </anchor>
          </controlPr>
        </control>
      </mc:Choice>
    </mc:AlternateContent>
    <mc:AlternateContent xmlns:mc="http://schemas.openxmlformats.org/markup-compatibility/2006">
      <mc:Choice Requires="x14">
        <control shapeId="183475" r:id="rId76" name="Check Box 179">
          <controlPr defaultSize="0" autoFill="0" autoLine="0" autoPict="0">
            <anchor moveWithCells="1" sizeWithCells="1">
              <from>
                <xdr:col>8</xdr:col>
                <xdr:colOff>144780</xdr:colOff>
                <xdr:row>75</xdr:row>
                <xdr:rowOff>45720</xdr:rowOff>
              </from>
              <to>
                <xdr:col>8</xdr:col>
                <xdr:colOff>350520</xdr:colOff>
                <xdr:row>75</xdr:row>
                <xdr:rowOff>274320</xdr:rowOff>
              </to>
            </anchor>
          </controlPr>
        </control>
      </mc:Choice>
    </mc:AlternateContent>
    <mc:AlternateContent xmlns:mc="http://schemas.openxmlformats.org/markup-compatibility/2006">
      <mc:Choice Requires="x14">
        <control shapeId="183476" r:id="rId77" name="Check Box 180">
          <controlPr defaultSize="0" autoFill="0" autoLine="0" autoPict="0">
            <anchor moveWithCells="1" sizeWithCells="1">
              <from>
                <xdr:col>8</xdr:col>
                <xdr:colOff>144780</xdr:colOff>
                <xdr:row>77</xdr:row>
                <xdr:rowOff>45720</xdr:rowOff>
              </from>
              <to>
                <xdr:col>8</xdr:col>
                <xdr:colOff>350520</xdr:colOff>
                <xdr:row>77</xdr:row>
                <xdr:rowOff>274320</xdr:rowOff>
              </to>
            </anchor>
          </controlPr>
        </control>
      </mc:Choice>
    </mc:AlternateContent>
    <mc:AlternateContent xmlns:mc="http://schemas.openxmlformats.org/markup-compatibility/2006">
      <mc:Choice Requires="x14">
        <control shapeId="183477" r:id="rId78" name="Check Box 181">
          <controlPr defaultSize="0" autoFill="0" autoLine="0" autoPict="0">
            <anchor moveWithCells="1" sizeWithCells="1">
              <from>
                <xdr:col>8</xdr:col>
                <xdr:colOff>144780</xdr:colOff>
                <xdr:row>76</xdr:row>
                <xdr:rowOff>45720</xdr:rowOff>
              </from>
              <to>
                <xdr:col>8</xdr:col>
                <xdr:colOff>350520</xdr:colOff>
                <xdr:row>76</xdr:row>
                <xdr:rowOff>274320</xdr:rowOff>
              </to>
            </anchor>
          </controlPr>
        </control>
      </mc:Choice>
    </mc:AlternateContent>
    <mc:AlternateContent xmlns:mc="http://schemas.openxmlformats.org/markup-compatibility/2006">
      <mc:Choice Requires="x14">
        <control shapeId="183478" r:id="rId79" name="Check Box 182">
          <controlPr defaultSize="0" autoFill="0" autoLine="0" autoPict="0">
            <anchor moveWithCells="1" sizeWithCells="1">
              <from>
                <xdr:col>8</xdr:col>
                <xdr:colOff>144780</xdr:colOff>
                <xdr:row>78</xdr:row>
                <xdr:rowOff>45720</xdr:rowOff>
              </from>
              <to>
                <xdr:col>8</xdr:col>
                <xdr:colOff>350520</xdr:colOff>
                <xdr:row>78</xdr:row>
                <xdr:rowOff>274320</xdr:rowOff>
              </to>
            </anchor>
          </controlPr>
        </control>
      </mc:Choice>
    </mc:AlternateContent>
    <mc:AlternateContent xmlns:mc="http://schemas.openxmlformats.org/markup-compatibility/2006">
      <mc:Choice Requires="x14">
        <control shapeId="183479" r:id="rId80" name="Check Box 183">
          <controlPr defaultSize="0" autoFill="0" autoLine="0" autoPict="0">
            <anchor moveWithCells="1" sizeWithCells="1">
              <from>
                <xdr:col>8</xdr:col>
                <xdr:colOff>144780</xdr:colOff>
                <xdr:row>79</xdr:row>
                <xdr:rowOff>45720</xdr:rowOff>
              </from>
              <to>
                <xdr:col>8</xdr:col>
                <xdr:colOff>350520</xdr:colOff>
                <xdr:row>79</xdr:row>
                <xdr:rowOff>274320</xdr:rowOff>
              </to>
            </anchor>
          </controlPr>
        </control>
      </mc:Choice>
    </mc:AlternateContent>
    <mc:AlternateContent xmlns:mc="http://schemas.openxmlformats.org/markup-compatibility/2006">
      <mc:Choice Requires="x14">
        <control shapeId="183480" r:id="rId81" name="Check Box 184">
          <controlPr defaultSize="0" autoFill="0" autoLine="0" autoPict="0">
            <anchor moveWithCells="1" sizeWithCells="1">
              <from>
                <xdr:col>8</xdr:col>
                <xdr:colOff>144780</xdr:colOff>
                <xdr:row>80</xdr:row>
                <xdr:rowOff>45720</xdr:rowOff>
              </from>
              <to>
                <xdr:col>8</xdr:col>
                <xdr:colOff>350520</xdr:colOff>
                <xdr:row>80</xdr:row>
                <xdr:rowOff>274320</xdr:rowOff>
              </to>
            </anchor>
          </controlPr>
        </control>
      </mc:Choice>
    </mc:AlternateContent>
    <mc:AlternateContent xmlns:mc="http://schemas.openxmlformats.org/markup-compatibility/2006">
      <mc:Choice Requires="x14">
        <control shapeId="183481" r:id="rId82" name="Check Box 185">
          <controlPr defaultSize="0" autoFill="0" autoLine="0" autoPict="0">
            <anchor moveWithCells="1" sizeWithCells="1">
              <from>
                <xdr:col>8</xdr:col>
                <xdr:colOff>144780</xdr:colOff>
                <xdr:row>88</xdr:row>
                <xdr:rowOff>68580</xdr:rowOff>
              </from>
              <to>
                <xdr:col>8</xdr:col>
                <xdr:colOff>350520</xdr:colOff>
                <xdr:row>88</xdr:row>
                <xdr:rowOff>274320</xdr:rowOff>
              </to>
            </anchor>
          </controlPr>
        </control>
      </mc:Choice>
    </mc:AlternateContent>
    <mc:AlternateContent xmlns:mc="http://schemas.openxmlformats.org/markup-compatibility/2006">
      <mc:Choice Requires="x14">
        <control shapeId="183482" r:id="rId83" name="Check Box 186">
          <controlPr defaultSize="0" autoFill="0" autoLine="0" autoPict="0">
            <anchor moveWithCells="1" sizeWithCells="1">
              <from>
                <xdr:col>8</xdr:col>
                <xdr:colOff>144780</xdr:colOff>
                <xdr:row>90</xdr:row>
                <xdr:rowOff>68580</xdr:rowOff>
              </from>
              <to>
                <xdr:col>8</xdr:col>
                <xdr:colOff>350520</xdr:colOff>
                <xdr:row>90</xdr:row>
                <xdr:rowOff>274320</xdr:rowOff>
              </to>
            </anchor>
          </controlPr>
        </control>
      </mc:Choice>
    </mc:AlternateContent>
    <mc:AlternateContent xmlns:mc="http://schemas.openxmlformats.org/markup-compatibility/2006">
      <mc:Choice Requires="x14">
        <control shapeId="183483" r:id="rId84" name="Check Box 187">
          <controlPr defaultSize="0" autoFill="0" autoLine="0" autoPict="0">
            <anchor moveWithCells="1" sizeWithCells="1">
              <from>
                <xdr:col>8</xdr:col>
                <xdr:colOff>144780</xdr:colOff>
                <xdr:row>89</xdr:row>
                <xdr:rowOff>68580</xdr:rowOff>
              </from>
              <to>
                <xdr:col>8</xdr:col>
                <xdr:colOff>350520</xdr:colOff>
                <xdr:row>89</xdr:row>
                <xdr:rowOff>274320</xdr:rowOff>
              </to>
            </anchor>
          </controlPr>
        </control>
      </mc:Choice>
    </mc:AlternateContent>
    <mc:AlternateContent xmlns:mc="http://schemas.openxmlformats.org/markup-compatibility/2006">
      <mc:Choice Requires="x14">
        <control shapeId="183484" r:id="rId85" name="Check Box 188">
          <controlPr defaultSize="0" autoFill="0" autoLine="0" autoPict="0">
            <anchor moveWithCells="1" sizeWithCells="1">
              <from>
                <xdr:col>8</xdr:col>
                <xdr:colOff>144780</xdr:colOff>
                <xdr:row>91</xdr:row>
                <xdr:rowOff>68580</xdr:rowOff>
              </from>
              <to>
                <xdr:col>8</xdr:col>
                <xdr:colOff>350520</xdr:colOff>
                <xdr:row>91</xdr:row>
                <xdr:rowOff>274320</xdr:rowOff>
              </to>
            </anchor>
          </controlPr>
        </control>
      </mc:Choice>
    </mc:AlternateContent>
    <mc:AlternateContent xmlns:mc="http://schemas.openxmlformats.org/markup-compatibility/2006">
      <mc:Choice Requires="x14">
        <control shapeId="183485" r:id="rId86" name="Check Box 189">
          <controlPr defaultSize="0" autoFill="0" autoLine="0" autoPict="0">
            <anchor moveWithCells="1" sizeWithCells="1">
              <from>
                <xdr:col>8</xdr:col>
                <xdr:colOff>144780</xdr:colOff>
                <xdr:row>92</xdr:row>
                <xdr:rowOff>45720</xdr:rowOff>
              </from>
              <to>
                <xdr:col>8</xdr:col>
                <xdr:colOff>350520</xdr:colOff>
                <xdr:row>92</xdr:row>
                <xdr:rowOff>266700</xdr:rowOff>
              </to>
            </anchor>
          </controlPr>
        </control>
      </mc:Choice>
    </mc:AlternateContent>
    <mc:AlternateContent xmlns:mc="http://schemas.openxmlformats.org/markup-compatibility/2006">
      <mc:Choice Requires="x14">
        <control shapeId="183486" r:id="rId87" name="Check Box 190">
          <controlPr defaultSize="0" autoFill="0" autoLine="0" autoPict="0">
            <anchor moveWithCells="1" sizeWithCells="1">
              <from>
                <xdr:col>8</xdr:col>
                <xdr:colOff>144780</xdr:colOff>
                <xdr:row>98</xdr:row>
                <xdr:rowOff>106680</xdr:rowOff>
              </from>
              <to>
                <xdr:col>8</xdr:col>
                <xdr:colOff>350520</xdr:colOff>
                <xdr:row>98</xdr:row>
                <xdr:rowOff>304800</xdr:rowOff>
              </to>
            </anchor>
          </controlPr>
        </control>
      </mc:Choice>
    </mc:AlternateContent>
    <mc:AlternateContent xmlns:mc="http://schemas.openxmlformats.org/markup-compatibility/2006">
      <mc:Choice Requires="x14">
        <control shapeId="183487" r:id="rId88" name="Check Box 191">
          <controlPr defaultSize="0" autoFill="0" autoLine="0" autoPict="0">
            <anchor moveWithCells="1" sizeWithCells="1">
              <from>
                <xdr:col>8</xdr:col>
                <xdr:colOff>144780</xdr:colOff>
                <xdr:row>100</xdr:row>
                <xdr:rowOff>76200</xdr:rowOff>
              </from>
              <to>
                <xdr:col>8</xdr:col>
                <xdr:colOff>350520</xdr:colOff>
                <xdr:row>100</xdr:row>
                <xdr:rowOff>297180</xdr:rowOff>
              </to>
            </anchor>
          </controlPr>
        </control>
      </mc:Choice>
    </mc:AlternateContent>
    <mc:AlternateContent xmlns:mc="http://schemas.openxmlformats.org/markup-compatibility/2006">
      <mc:Choice Requires="x14">
        <control shapeId="183488" r:id="rId89" name="Check Box 192">
          <controlPr defaultSize="0" autoFill="0" autoLine="0" autoPict="0">
            <anchor moveWithCells="1" sizeWithCells="1">
              <from>
                <xdr:col>8</xdr:col>
                <xdr:colOff>144780</xdr:colOff>
                <xdr:row>99</xdr:row>
                <xdr:rowOff>83820</xdr:rowOff>
              </from>
              <to>
                <xdr:col>8</xdr:col>
                <xdr:colOff>350520</xdr:colOff>
                <xdr:row>99</xdr:row>
                <xdr:rowOff>304800</xdr:rowOff>
              </to>
            </anchor>
          </controlPr>
        </control>
      </mc:Choice>
    </mc:AlternateContent>
    <mc:AlternateContent xmlns:mc="http://schemas.openxmlformats.org/markup-compatibility/2006">
      <mc:Choice Requires="x14">
        <control shapeId="183489" r:id="rId90" name="Check Box 193">
          <controlPr defaultSize="0" autoFill="0" autoLine="0" autoPict="0">
            <anchor moveWithCells="1" sizeWithCells="1">
              <from>
                <xdr:col>8</xdr:col>
                <xdr:colOff>144780</xdr:colOff>
                <xdr:row>101</xdr:row>
                <xdr:rowOff>76200</xdr:rowOff>
              </from>
              <to>
                <xdr:col>8</xdr:col>
                <xdr:colOff>350520</xdr:colOff>
                <xdr:row>101</xdr:row>
                <xdr:rowOff>297180</xdr:rowOff>
              </to>
            </anchor>
          </controlPr>
        </control>
      </mc:Choice>
    </mc:AlternateContent>
    <mc:AlternateContent xmlns:mc="http://schemas.openxmlformats.org/markup-compatibility/2006">
      <mc:Choice Requires="x14">
        <control shapeId="183490" r:id="rId91" name="Check Box 194">
          <controlPr defaultSize="0" autoFill="0" autoLine="0" autoPict="0">
            <anchor moveWithCells="1" sizeWithCells="1">
              <from>
                <xdr:col>8</xdr:col>
                <xdr:colOff>144780</xdr:colOff>
                <xdr:row>102</xdr:row>
                <xdr:rowOff>68580</xdr:rowOff>
              </from>
              <to>
                <xdr:col>8</xdr:col>
                <xdr:colOff>350520</xdr:colOff>
                <xdr:row>102</xdr:row>
                <xdr:rowOff>297180</xdr:rowOff>
              </to>
            </anchor>
          </controlPr>
        </control>
      </mc:Choice>
    </mc:AlternateContent>
    <mc:AlternateContent xmlns:mc="http://schemas.openxmlformats.org/markup-compatibility/2006">
      <mc:Choice Requires="x14">
        <control shapeId="183491" r:id="rId92" name="Check Box 195">
          <controlPr defaultSize="0" autoFill="0" autoLine="0" autoPict="0">
            <anchor moveWithCells="1" sizeWithCells="1">
              <from>
                <xdr:col>8</xdr:col>
                <xdr:colOff>144780</xdr:colOff>
                <xdr:row>103</xdr:row>
                <xdr:rowOff>68580</xdr:rowOff>
              </from>
              <to>
                <xdr:col>8</xdr:col>
                <xdr:colOff>350520</xdr:colOff>
                <xdr:row>103</xdr:row>
                <xdr:rowOff>274320</xdr:rowOff>
              </to>
            </anchor>
          </controlPr>
        </control>
      </mc:Choice>
    </mc:AlternateContent>
    <mc:AlternateContent xmlns:mc="http://schemas.openxmlformats.org/markup-compatibility/2006">
      <mc:Choice Requires="x14">
        <control shapeId="183492" r:id="rId93" name="Check Box 196">
          <controlPr defaultSize="0" autoFill="0" autoLine="0" autoPict="0">
            <anchor moveWithCells="1" sizeWithCells="1">
              <from>
                <xdr:col>8</xdr:col>
                <xdr:colOff>144780</xdr:colOff>
                <xdr:row>104</xdr:row>
                <xdr:rowOff>68580</xdr:rowOff>
              </from>
              <to>
                <xdr:col>8</xdr:col>
                <xdr:colOff>350520</xdr:colOff>
                <xdr:row>104</xdr:row>
                <xdr:rowOff>274320</xdr:rowOff>
              </to>
            </anchor>
          </controlPr>
        </control>
      </mc:Choice>
    </mc:AlternateContent>
    <mc:AlternateContent xmlns:mc="http://schemas.openxmlformats.org/markup-compatibility/2006">
      <mc:Choice Requires="x14">
        <control shapeId="183494" r:id="rId94" name="Check Box 198">
          <controlPr defaultSize="0" autoFill="0" autoLine="0" autoPict="0">
            <anchor moveWithCells="1" sizeWithCells="1">
              <from>
                <xdr:col>8</xdr:col>
                <xdr:colOff>144780</xdr:colOff>
                <xdr:row>105</xdr:row>
                <xdr:rowOff>45720</xdr:rowOff>
              </from>
              <to>
                <xdr:col>8</xdr:col>
                <xdr:colOff>350520</xdr:colOff>
                <xdr:row>105</xdr:row>
                <xdr:rowOff>266700</xdr:rowOff>
              </to>
            </anchor>
          </controlPr>
        </control>
      </mc:Choice>
    </mc:AlternateContent>
    <mc:AlternateContent xmlns:mc="http://schemas.openxmlformats.org/markup-compatibility/2006">
      <mc:Choice Requires="x14">
        <control shapeId="183495" r:id="rId95" name="Check Box 199">
          <controlPr defaultSize="0" autoFill="0" autoLine="0" autoPict="0">
            <anchor moveWithCells="1" sizeWithCells="1">
              <from>
                <xdr:col>8</xdr:col>
                <xdr:colOff>144780</xdr:colOff>
                <xdr:row>106</xdr:row>
                <xdr:rowOff>45720</xdr:rowOff>
              </from>
              <to>
                <xdr:col>8</xdr:col>
                <xdr:colOff>350520</xdr:colOff>
                <xdr:row>106</xdr:row>
                <xdr:rowOff>266700</xdr:rowOff>
              </to>
            </anchor>
          </controlPr>
        </control>
      </mc:Choice>
    </mc:AlternateContent>
    <mc:AlternateContent xmlns:mc="http://schemas.openxmlformats.org/markup-compatibility/2006">
      <mc:Choice Requires="x14">
        <control shapeId="183496" r:id="rId96" name="Check Box 200">
          <controlPr defaultSize="0" autoFill="0" autoLine="0" autoPict="0">
            <anchor moveWithCells="1" sizeWithCells="1">
              <from>
                <xdr:col>8</xdr:col>
                <xdr:colOff>144780</xdr:colOff>
                <xdr:row>107</xdr:row>
                <xdr:rowOff>38100</xdr:rowOff>
              </from>
              <to>
                <xdr:col>8</xdr:col>
                <xdr:colOff>350520</xdr:colOff>
                <xdr:row>107</xdr:row>
                <xdr:rowOff>259080</xdr:rowOff>
              </to>
            </anchor>
          </controlPr>
        </control>
      </mc:Choice>
    </mc:AlternateContent>
    <mc:AlternateContent xmlns:mc="http://schemas.openxmlformats.org/markup-compatibility/2006">
      <mc:Choice Requires="x14">
        <control shapeId="183497" r:id="rId97" name="Check Box 201">
          <controlPr defaultSize="0" autoFill="0" autoLine="0" autoPict="0">
            <anchor moveWithCells="1" sizeWithCells="1">
              <from>
                <xdr:col>8</xdr:col>
                <xdr:colOff>144780</xdr:colOff>
                <xdr:row>130</xdr:row>
                <xdr:rowOff>83820</xdr:rowOff>
              </from>
              <to>
                <xdr:col>8</xdr:col>
                <xdr:colOff>350520</xdr:colOff>
                <xdr:row>130</xdr:row>
                <xdr:rowOff>297180</xdr:rowOff>
              </to>
            </anchor>
          </controlPr>
        </control>
      </mc:Choice>
    </mc:AlternateContent>
    <mc:AlternateContent xmlns:mc="http://schemas.openxmlformats.org/markup-compatibility/2006">
      <mc:Choice Requires="x14">
        <control shapeId="183498" r:id="rId98" name="Check Box 202">
          <controlPr defaultSize="0" autoFill="0" autoLine="0" autoPict="0">
            <anchor moveWithCells="1" sizeWithCells="1">
              <from>
                <xdr:col>8</xdr:col>
                <xdr:colOff>144780</xdr:colOff>
                <xdr:row>132</xdr:row>
                <xdr:rowOff>68580</xdr:rowOff>
              </from>
              <to>
                <xdr:col>8</xdr:col>
                <xdr:colOff>350520</xdr:colOff>
                <xdr:row>132</xdr:row>
                <xdr:rowOff>297180</xdr:rowOff>
              </to>
            </anchor>
          </controlPr>
        </control>
      </mc:Choice>
    </mc:AlternateContent>
    <mc:AlternateContent xmlns:mc="http://schemas.openxmlformats.org/markup-compatibility/2006">
      <mc:Choice Requires="x14">
        <control shapeId="183499" r:id="rId99" name="Check Box 203">
          <controlPr defaultSize="0" autoFill="0" autoLine="0" autoPict="0">
            <anchor moveWithCells="1" sizeWithCells="1">
              <from>
                <xdr:col>8</xdr:col>
                <xdr:colOff>144780</xdr:colOff>
                <xdr:row>131</xdr:row>
                <xdr:rowOff>76200</xdr:rowOff>
              </from>
              <to>
                <xdr:col>8</xdr:col>
                <xdr:colOff>350520</xdr:colOff>
                <xdr:row>131</xdr:row>
                <xdr:rowOff>297180</xdr:rowOff>
              </to>
            </anchor>
          </controlPr>
        </control>
      </mc:Choice>
    </mc:AlternateContent>
    <mc:AlternateContent xmlns:mc="http://schemas.openxmlformats.org/markup-compatibility/2006">
      <mc:Choice Requires="x14">
        <control shapeId="183500" r:id="rId100" name="Check Box 204">
          <controlPr defaultSize="0" autoFill="0" autoLine="0" autoPict="0">
            <anchor moveWithCells="1" sizeWithCells="1">
              <from>
                <xdr:col>8</xdr:col>
                <xdr:colOff>144780</xdr:colOff>
                <xdr:row>133</xdr:row>
                <xdr:rowOff>68580</xdr:rowOff>
              </from>
              <to>
                <xdr:col>8</xdr:col>
                <xdr:colOff>350520</xdr:colOff>
                <xdr:row>133</xdr:row>
                <xdr:rowOff>274320</xdr:rowOff>
              </to>
            </anchor>
          </controlPr>
        </control>
      </mc:Choice>
    </mc:AlternateContent>
    <mc:AlternateContent xmlns:mc="http://schemas.openxmlformats.org/markup-compatibility/2006">
      <mc:Choice Requires="x14">
        <control shapeId="183609" r:id="rId101" name="Check Box 313">
          <controlPr defaultSize="0" autoFill="0" autoLine="0" autoPict="0">
            <anchor moveWithCells="1" sizeWithCells="1">
              <from>
                <xdr:col>8</xdr:col>
                <xdr:colOff>144780</xdr:colOff>
                <xdr:row>124</xdr:row>
                <xdr:rowOff>76200</xdr:rowOff>
              </from>
              <to>
                <xdr:col>8</xdr:col>
                <xdr:colOff>350520</xdr:colOff>
                <xdr:row>124</xdr:row>
                <xdr:rowOff>297180</xdr:rowOff>
              </to>
            </anchor>
          </controlPr>
        </control>
      </mc:Choice>
    </mc:AlternateContent>
    <mc:AlternateContent xmlns:mc="http://schemas.openxmlformats.org/markup-compatibility/2006">
      <mc:Choice Requires="x14">
        <control shapeId="183610" r:id="rId102" name="Check Box 314">
          <controlPr defaultSize="0" autoFill="0" autoLine="0" autoPict="0">
            <anchor moveWithCells="1" sizeWithCells="1">
              <from>
                <xdr:col>8</xdr:col>
                <xdr:colOff>144780</xdr:colOff>
                <xdr:row>126</xdr:row>
                <xdr:rowOff>76200</xdr:rowOff>
              </from>
              <to>
                <xdr:col>8</xdr:col>
                <xdr:colOff>350520</xdr:colOff>
                <xdr:row>126</xdr:row>
                <xdr:rowOff>297180</xdr:rowOff>
              </to>
            </anchor>
          </controlPr>
        </control>
      </mc:Choice>
    </mc:AlternateContent>
    <mc:AlternateContent xmlns:mc="http://schemas.openxmlformats.org/markup-compatibility/2006">
      <mc:Choice Requires="x14">
        <control shapeId="183611" r:id="rId103" name="Check Box 315">
          <controlPr defaultSize="0" autoFill="0" autoLine="0" autoPict="0">
            <anchor moveWithCells="1" sizeWithCells="1">
              <from>
                <xdr:col>8</xdr:col>
                <xdr:colOff>144780</xdr:colOff>
                <xdr:row>125</xdr:row>
                <xdr:rowOff>76200</xdr:rowOff>
              </from>
              <to>
                <xdr:col>8</xdr:col>
                <xdr:colOff>350520</xdr:colOff>
                <xdr:row>125</xdr:row>
                <xdr:rowOff>297180</xdr:rowOff>
              </to>
            </anchor>
          </controlPr>
        </control>
      </mc:Choice>
    </mc:AlternateContent>
    <mc:AlternateContent xmlns:mc="http://schemas.openxmlformats.org/markup-compatibility/2006">
      <mc:Choice Requires="x14">
        <control shapeId="183612" r:id="rId104" name="Check Box 316">
          <controlPr defaultSize="0" autoFill="0" autoLine="0" autoPict="0">
            <anchor moveWithCells="1" sizeWithCells="1">
              <from>
                <xdr:col>8</xdr:col>
                <xdr:colOff>144780</xdr:colOff>
                <xdr:row>127</xdr:row>
                <xdr:rowOff>76200</xdr:rowOff>
              </from>
              <to>
                <xdr:col>8</xdr:col>
                <xdr:colOff>350520</xdr:colOff>
                <xdr:row>127</xdr:row>
                <xdr:rowOff>297180</xdr:rowOff>
              </to>
            </anchor>
          </controlPr>
        </control>
      </mc:Choice>
    </mc:AlternateContent>
    <mc:AlternateContent xmlns:mc="http://schemas.openxmlformats.org/markup-compatibility/2006">
      <mc:Choice Requires="x14">
        <control shapeId="183613" r:id="rId105" name="Check Box 317">
          <controlPr defaultSize="0" autoFill="0" autoLine="0" autoPict="0">
            <anchor moveWithCells="1" sizeWithCells="1">
              <from>
                <xdr:col>8</xdr:col>
                <xdr:colOff>144780</xdr:colOff>
                <xdr:row>128</xdr:row>
                <xdr:rowOff>76200</xdr:rowOff>
              </from>
              <to>
                <xdr:col>8</xdr:col>
                <xdr:colOff>350520</xdr:colOff>
                <xdr:row>128</xdr:row>
                <xdr:rowOff>297180</xdr:rowOff>
              </to>
            </anchor>
          </controlPr>
        </control>
      </mc:Choice>
    </mc:AlternateContent>
    <mc:AlternateContent xmlns:mc="http://schemas.openxmlformats.org/markup-compatibility/2006">
      <mc:Choice Requires="x14">
        <control shapeId="183473" r:id="rId106" name="Check Box 177">
          <controlPr defaultSize="0" autoFill="0" autoLine="0" autoPict="0">
            <anchor moveWithCells="1" sizeWithCells="1">
              <from>
                <xdr:col>8</xdr:col>
                <xdr:colOff>144780</xdr:colOff>
                <xdr:row>39</xdr:row>
                <xdr:rowOff>68580</xdr:rowOff>
              </from>
              <to>
                <xdr:col>8</xdr:col>
                <xdr:colOff>350520</xdr:colOff>
                <xdr:row>39</xdr:row>
                <xdr:rowOff>297180</xdr:rowOff>
              </to>
            </anchor>
          </controlPr>
        </control>
      </mc:Choice>
    </mc:AlternateContent>
    <mc:AlternateContent xmlns:mc="http://schemas.openxmlformats.org/markup-compatibility/2006">
      <mc:Choice Requires="x14">
        <control shapeId="183628" r:id="rId107" name="Check Box 332">
          <controlPr defaultSize="0" autoFill="0" autoLine="0" autoPict="0">
            <anchor moveWithCells="1" sizeWithCells="1">
              <from>
                <xdr:col>8</xdr:col>
                <xdr:colOff>144780</xdr:colOff>
                <xdr:row>40</xdr:row>
                <xdr:rowOff>68580</xdr:rowOff>
              </from>
              <to>
                <xdr:col>8</xdr:col>
                <xdr:colOff>350520</xdr:colOff>
                <xdr:row>40</xdr:row>
                <xdr:rowOff>297180</xdr:rowOff>
              </to>
            </anchor>
          </controlPr>
        </control>
      </mc:Choice>
    </mc:AlternateContent>
    <mc:AlternateContent xmlns:mc="http://schemas.openxmlformats.org/markup-compatibility/2006">
      <mc:Choice Requires="x14">
        <control shapeId="183464" r:id="rId108" name="Check Box 168">
          <controlPr defaultSize="0" autoFill="0" autoLine="0" autoPict="0">
            <anchor moveWithCells="1" sizeWithCells="1">
              <from>
                <xdr:col>8</xdr:col>
                <xdr:colOff>144780</xdr:colOff>
                <xdr:row>29</xdr:row>
                <xdr:rowOff>68580</xdr:rowOff>
              </from>
              <to>
                <xdr:col>8</xdr:col>
                <xdr:colOff>350520</xdr:colOff>
                <xdr:row>29</xdr:row>
                <xdr:rowOff>274320</xdr:rowOff>
              </to>
            </anchor>
          </controlPr>
        </control>
      </mc:Choice>
    </mc:AlternateContent>
    <mc:AlternateContent xmlns:mc="http://schemas.openxmlformats.org/markup-compatibility/2006">
      <mc:Choice Requires="x14">
        <control shapeId="183637" r:id="rId109" name="Check Box 341">
          <controlPr defaultSize="0" autoFill="0" autoLine="0" autoPict="0">
            <anchor moveWithCells="1" sizeWithCells="1">
              <from>
                <xdr:col>8</xdr:col>
                <xdr:colOff>144780</xdr:colOff>
                <xdr:row>18</xdr:row>
                <xdr:rowOff>68580</xdr:rowOff>
              </from>
              <to>
                <xdr:col>8</xdr:col>
                <xdr:colOff>350520</xdr:colOff>
                <xdr:row>18</xdr:row>
                <xdr:rowOff>274320</xdr:rowOff>
              </to>
            </anchor>
          </controlPr>
        </control>
      </mc:Choice>
    </mc:AlternateContent>
    <mc:AlternateContent xmlns:mc="http://schemas.openxmlformats.org/markup-compatibility/2006">
      <mc:Choice Requires="x14">
        <control shapeId="183638" r:id="rId110" name="Check Box 342">
          <controlPr defaultSize="0" autoFill="0" autoLine="0" autoPict="0">
            <anchor moveWithCells="1" sizeWithCells="1">
              <from>
                <xdr:col>8</xdr:col>
                <xdr:colOff>144780</xdr:colOff>
                <xdr:row>19</xdr:row>
                <xdr:rowOff>68580</xdr:rowOff>
              </from>
              <to>
                <xdr:col>8</xdr:col>
                <xdr:colOff>350520</xdr:colOff>
                <xdr:row>19</xdr:row>
                <xdr:rowOff>274320</xdr:rowOff>
              </to>
            </anchor>
          </controlPr>
        </control>
      </mc:Choice>
    </mc:AlternateContent>
    <mc:AlternateContent xmlns:mc="http://schemas.openxmlformats.org/markup-compatibility/2006">
      <mc:Choice Requires="x14">
        <control shapeId="183639" r:id="rId111" name="Check Box 343">
          <controlPr defaultSize="0" autoFill="0" autoLine="0" autoPict="0">
            <anchor moveWithCells="1" sizeWithCells="1">
              <from>
                <xdr:col>8</xdr:col>
                <xdr:colOff>144780</xdr:colOff>
                <xdr:row>20</xdr:row>
                <xdr:rowOff>68580</xdr:rowOff>
              </from>
              <to>
                <xdr:col>8</xdr:col>
                <xdr:colOff>350520</xdr:colOff>
                <xdr:row>20</xdr:row>
                <xdr:rowOff>274320</xdr:rowOff>
              </to>
            </anchor>
          </controlPr>
        </control>
      </mc:Choice>
    </mc:AlternateContent>
    <mc:AlternateContent xmlns:mc="http://schemas.openxmlformats.org/markup-compatibility/2006">
      <mc:Choice Requires="x14">
        <control shapeId="183640" r:id="rId112" name="Check Box 344">
          <controlPr defaultSize="0" autoFill="0" autoLine="0" autoPict="0">
            <anchor moveWithCells="1" sizeWithCells="1">
              <from>
                <xdr:col>8</xdr:col>
                <xdr:colOff>144780</xdr:colOff>
                <xdr:row>21</xdr:row>
                <xdr:rowOff>68580</xdr:rowOff>
              </from>
              <to>
                <xdr:col>8</xdr:col>
                <xdr:colOff>350520</xdr:colOff>
                <xdr:row>21</xdr:row>
                <xdr:rowOff>274320</xdr:rowOff>
              </to>
            </anchor>
          </controlPr>
        </control>
      </mc:Choice>
    </mc:AlternateContent>
    <mc:AlternateContent xmlns:mc="http://schemas.openxmlformats.org/markup-compatibility/2006">
      <mc:Choice Requires="x14">
        <control shapeId="183665" r:id="rId113" name="Option Button 369">
          <controlPr defaultSize="0" autoFill="0" autoLine="0" autoPict="0">
            <anchor moveWithCells="1">
              <from>
                <xdr:col>8</xdr:col>
                <xdr:colOff>114300</xdr:colOff>
                <xdr:row>11</xdr:row>
                <xdr:rowOff>76200</xdr:rowOff>
              </from>
              <to>
                <xdr:col>8</xdr:col>
                <xdr:colOff>388620</xdr:colOff>
                <xdr:row>11</xdr:row>
                <xdr:rowOff>312420</xdr:rowOff>
              </to>
            </anchor>
          </controlPr>
        </control>
      </mc:Choice>
    </mc:AlternateContent>
    <mc:AlternateContent xmlns:mc="http://schemas.openxmlformats.org/markup-compatibility/2006">
      <mc:Choice Requires="x14">
        <control shapeId="183666" r:id="rId114" name="Option Button 370">
          <controlPr defaultSize="0" autoFill="0" autoLine="0" autoPict="0">
            <anchor moveWithCells="1">
              <from>
                <xdr:col>8</xdr:col>
                <xdr:colOff>114300</xdr:colOff>
                <xdr:row>12</xdr:row>
                <xdr:rowOff>68580</xdr:rowOff>
              </from>
              <to>
                <xdr:col>8</xdr:col>
                <xdr:colOff>381000</xdr:colOff>
                <xdr:row>12</xdr:row>
                <xdr:rowOff>304800</xdr:rowOff>
              </to>
            </anchor>
          </controlPr>
        </control>
      </mc:Choice>
    </mc:AlternateContent>
    <mc:AlternateContent xmlns:mc="http://schemas.openxmlformats.org/markup-compatibility/2006">
      <mc:Choice Requires="x14">
        <control shapeId="183667" r:id="rId115" name="Option Button 371">
          <controlPr defaultSize="0" autoFill="0" autoLine="0" autoPict="0">
            <anchor moveWithCells="1">
              <from>
                <xdr:col>8</xdr:col>
                <xdr:colOff>114300</xdr:colOff>
                <xdr:row>13</xdr:row>
                <xdr:rowOff>60960</xdr:rowOff>
              </from>
              <to>
                <xdr:col>8</xdr:col>
                <xdr:colOff>350520</xdr:colOff>
                <xdr:row>13</xdr:row>
                <xdr:rowOff>304800</xdr:rowOff>
              </to>
            </anchor>
          </controlPr>
        </control>
      </mc:Choice>
    </mc:AlternateContent>
    <mc:AlternateContent xmlns:mc="http://schemas.openxmlformats.org/markup-compatibility/2006">
      <mc:Choice Requires="x14">
        <control shapeId="183668" r:id="rId116" name="Option Button 372">
          <controlPr defaultSize="0" autoFill="0" autoLine="0" autoPict="0">
            <anchor moveWithCells="1">
              <from>
                <xdr:col>8</xdr:col>
                <xdr:colOff>114300</xdr:colOff>
                <xdr:row>14</xdr:row>
                <xdr:rowOff>83820</xdr:rowOff>
              </from>
              <to>
                <xdr:col>8</xdr:col>
                <xdr:colOff>373380</xdr:colOff>
                <xdr:row>14</xdr:row>
                <xdr:rowOff>304800</xdr:rowOff>
              </to>
            </anchor>
          </controlPr>
        </control>
      </mc:Choice>
    </mc:AlternateContent>
    <mc:AlternateContent xmlns:mc="http://schemas.openxmlformats.org/markup-compatibility/2006">
      <mc:Choice Requires="x14">
        <control shapeId="183669" r:id="rId117" name="Option Button 373">
          <controlPr defaultSize="0" autoFill="0" autoLine="0" autoPict="0">
            <anchor moveWithCells="1">
              <from>
                <xdr:col>8</xdr:col>
                <xdr:colOff>114300</xdr:colOff>
                <xdr:row>15</xdr:row>
                <xdr:rowOff>83820</xdr:rowOff>
              </from>
              <to>
                <xdr:col>8</xdr:col>
                <xdr:colOff>373380</xdr:colOff>
                <xdr:row>15</xdr:row>
                <xdr:rowOff>304800</xdr:rowOff>
              </to>
            </anchor>
          </controlPr>
        </control>
      </mc:Choice>
    </mc:AlternateContent>
    <mc:AlternateContent xmlns:mc="http://schemas.openxmlformats.org/markup-compatibility/2006">
      <mc:Choice Requires="x14">
        <control shapeId="183670" r:id="rId118" name="Option Button 374">
          <controlPr defaultSize="0" autoFill="0" autoLine="0" autoPict="0">
            <anchor moveWithCells="1">
              <from>
                <xdr:col>8</xdr:col>
                <xdr:colOff>114300</xdr:colOff>
                <xdr:row>16</xdr:row>
                <xdr:rowOff>38100</xdr:rowOff>
              </from>
              <to>
                <xdr:col>8</xdr:col>
                <xdr:colOff>373380</xdr:colOff>
                <xdr:row>16</xdr:row>
                <xdr:rowOff>304800</xdr:rowOff>
              </to>
            </anchor>
          </controlPr>
        </control>
      </mc:Choice>
    </mc:AlternateContent>
    <mc:AlternateContent xmlns:mc="http://schemas.openxmlformats.org/markup-compatibility/2006">
      <mc:Choice Requires="x14">
        <control shapeId="183671" r:id="rId119" name="Group Box 375">
          <controlPr defaultSize="0" autoFill="0" autoPict="0">
            <anchor moveWithCells="1">
              <from>
                <xdr:col>8</xdr:col>
                <xdr:colOff>0</xdr:colOff>
                <xdr:row>11</xdr:row>
                <xdr:rowOff>0</xdr:rowOff>
              </from>
              <to>
                <xdr:col>9</xdr:col>
                <xdr:colOff>0</xdr:colOff>
                <xdr:row>17</xdr:row>
                <xdr:rowOff>30480</xdr:rowOff>
              </to>
            </anchor>
          </controlPr>
        </control>
      </mc:Choice>
    </mc:AlternateContent>
    <mc:AlternateContent xmlns:mc="http://schemas.openxmlformats.org/markup-compatibility/2006">
      <mc:Choice Requires="x14">
        <control shapeId="183672" r:id="rId120" name="Option Button 376">
          <controlPr defaultSize="0" autoFill="0" autoLine="0" autoPict="0">
            <anchor moveWithCells="1">
              <from>
                <xdr:col>8</xdr:col>
                <xdr:colOff>114300</xdr:colOff>
                <xdr:row>23</xdr:row>
                <xdr:rowOff>83820</xdr:rowOff>
              </from>
              <to>
                <xdr:col>8</xdr:col>
                <xdr:colOff>373380</xdr:colOff>
                <xdr:row>23</xdr:row>
                <xdr:rowOff>304800</xdr:rowOff>
              </to>
            </anchor>
          </controlPr>
        </control>
      </mc:Choice>
    </mc:AlternateContent>
    <mc:AlternateContent xmlns:mc="http://schemas.openxmlformats.org/markup-compatibility/2006">
      <mc:Choice Requires="x14">
        <control shapeId="183673" r:id="rId121" name="Option Button 377">
          <controlPr defaultSize="0" autoFill="0" autoLine="0" autoPict="0">
            <anchor moveWithCells="1">
              <from>
                <xdr:col>8</xdr:col>
                <xdr:colOff>114300</xdr:colOff>
                <xdr:row>24</xdr:row>
                <xdr:rowOff>83820</xdr:rowOff>
              </from>
              <to>
                <xdr:col>8</xdr:col>
                <xdr:colOff>373380</xdr:colOff>
                <xdr:row>24</xdr:row>
                <xdr:rowOff>304800</xdr:rowOff>
              </to>
            </anchor>
          </controlPr>
        </control>
      </mc:Choice>
    </mc:AlternateContent>
    <mc:AlternateContent xmlns:mc="http://schemas.openxmlformats.org/markup-compatibility/2006">
      <mc:Choice Requires="x14">
        <control shapeId="183674" r:id="rId122" name="Option Button 378">
          <controlPr defaultSize="0" autoFill="0" autoLine="0" autoPict="0">
            <anchor moveWithCells="1">
              <from>
                <xdr:col>8</xdr:col>
                <xdr:colOff>114300</xdr:colOff>
                <xdr:row>25</xdr:row>
                <xdr:rowOff>83820</xdr:rowOff>
              </from>
              <to>
                <xdr:col>8</xdr:col>
                <xdr:colOff>373380</xdr:colOff>
                <xdr:row>25</xdr:row>
                <xdr:rowOff>304800</xdr:rowOff>
              </to>
            </anchor>
          </controlPr>
        </control>
      </mc:Choice>
    </mc:AlternateContent>
    <mc:AlternateContent xmlns:mc="http://schemas.openxmlformats.org/markup-compatibility/2006">
      <mc:Choice Requires="x14">
        <control shapeId="183675" r:id="rId123" name="Option Button 379">
          <controlPr defaultSize="0" autoFill="0" autoLine="0" autoPict="0">
            <anchor moveWithCells="1">
              <from>
                <xdr:col>8</xdr:col>
                <xdr:colOff>114300</xdr:colOff>
                <xdr:row>26</xdr:row>
                <xdr:rowOff>83820</xdr:rowOff>
              </from>
              <to>
                <xdr:col>8</xdr:col>
                <xdr:colOff>373380</xdr:colOff>
                <xdr:row>26</xdr:row>
                <xdr:rowOff>304800</xdr:rowOff>
              </to>
            </anchor>
          </controlPr>
        </control>
      </mc:Choice>
    </mc:AlternateContent>
    <mc:AlternateContent xmlns:mc="http://schemas.openxmlformats.org/markup-compatibility/2006">
      <mc:Choice Requires="x14">
        <control shapeId="183676" r:id="rId124" name="Option Button 380">
          <controlPr defaultSize="0" autoFill="0" autoLine="0" autoPict="0">
            <anchor moveWithCells="1">
              <from>
                <xdr:col>8</xdr:col>
                <xdr:colOff>114300</xdr:colOff>
                <xdr:row>27</xdr:row>
                <xdr:rowOff>83820</xdr:rowOff>
              </from>
              <to>
                <xdr:col>8</xdr:col>
                <xdr:colOff>373380</xdr:colOff>
                <xdr:row>27</xdr:row>
                <xdr:rowOff>304800</xdr:rowOff>
              </to>
            </anchor>
          </controlPr>
        </control>
      </mc:Choice>
    </mc:AlternateContent>
    <mc:AlternateContent xmlns:mc="http://schemas.openxmlformats.org/markup-compatibility/2006">
      <mc:Choice Requires="x14">
        <control shapeId="183677" r:id="rId125" name="Group Box 381">
          <controlPr defaultSize="0" autoFill="0" autoPict="0">
            <anchor moveWithCells="1">
              <from>
                <xdr:col>8</xdr:col>
                <xdr:colOff>0</xdr:colOff>
                <xdr:row>23</xdr:row>
                <xdr:rowOff>0</xdr:rowOff>
              </from>
              <to>
                <xdr:col>9</xdr:col>
                <xdr:colOff>0</xdr:colOff>
                <xdr:row>28</xdr:row>
                <xdr:rowOff>60960</xdr:rowOff>
              </to>
            </anchor>
          </controlPr>
        </control>
      </mc:Choice>
    </mc:AlternateContent>
    <mc:AlternateContent xmlns:mc="http://schemas.openxmlformats.org/markup-compatibility/2006">
      <mc:Choice Requires="x14">
        <control shapeId="183678" r:id="rId126" name="Option Button 382">
          <controlPr defaultSize="0" autoFill="0" autoLine="0" autoPict="0">
            <anchor moveWithCells="1">
              <from>
                <xdr:col>8</xdr:col>
                <xdr:colOff>114300</xdr:colOff>
                <xdr:row>43</xdr:row>
                <xdr:rowOff>83820</xdr:rowOff>
              </from>
              <to>
                <xdr:col>8</xdr:col>
                <xdr:colOff>373380</xdr:colOff>
                <xdr:row>43</xdr:row>
                <xdr:rowOff>304800</xdr:rowOff>
              </to>
            </anchor>
          </controlPr>
        </control>
      </mc:Choice>
    </mc:AlternateContent>
    <mc:AlternateContent xmlns:mc="http://schemas.openxmlformats.org/markup-compatibility/2006">
      <mc:Choice Requires="x14">
        <control shapeId="183679" r:id="rId127" name="Option Button 383">
          <controlPr defaultSize="0" autoFill="0" autoLine="0" autoPict="0">
            <anchor moveWithCells="1">
              <from>
                <xdr:col>8</xdr:col>
                <xdr:colOff>114300</xdr:colOff>
                <xdr:row>44</xdr:row>
                <xdr:rowOff>83820</xdr:rowOff>
              </from>
              <to>
                <xdr:col>8</xdr:col>
                <xdr:colOff>373380</xdr:colOff>
                <xdr:row>44</xdr:row>
                <xdr:rowOff>304800</xdr:rowOff>
              </to>
            </anchor>
          </controlPr>
        </control>
      </mc:Choice>
    </mc:AlternateContent>
    <mc:AlternateContent xmlns:mc="http://schemas.openxmlformats.org/markup-compatibility/2006">
      <mc:Choice Requires="x14">
        <control shapeId="183680" r:id="rId128" name="Option Button 384">
          <controlPr defaultSize="0" autoFill="0" autoLine="0" autoPict="0">
            <anchor moveWithCells="1">
              <from>
                <xdr:col>8</xdr:col>
                <xdr:colOff>114300</xdr:colOff>
                <xdr:row>45</xdr:row>
                <xdr:rowOff>83820</xdr:rowOff>
              </from>
              <to>
                <xdr:col>8</xdr:col>
                <xdr:colOff>373380</xdr:colOff>
                <xdr:row>45</xdr:row>
                <xdr:rowOff>304800</xdr:rowOff>
              </to>
            </anchor>
          </controlPr>
        </control>
      </mc:Choice>
    </mc:AlternateContent>
    <mc:AlternateContent xmlns:mc="http://schemas.openxmlformats.org/markup-compatibility/2006">
      <mc:Choice Requires="x14">
        <control shapeId="183681" r:id="rId129" name="Option Button 385">
          <controlPr defaultSize="0" autoFill="0" autoLine="0" autoPict="0">
            <anchor moveWithCells="1">
              <from>
                <xdr:col>8</xdr:col>
                <xdr:colOff>114300</xdr:colOff>
                <xdr:row>47</xdr:row>
                <xdr:rowOff>83820</xdr:rowOff>
              </from>
              <to>
                <xdr:col>8</xdr:col>
                <xdr:colOff>373380</xdr:colOff>
                <xdr:row>47</xdr:row>
                <xdr:rowOff>304800</xdr:rowOff>
              </to>
            </anchor>
          </controlPr>
        </control>
      </mc:Choice>
    </mc:AlternateContent>
    <mc:AlternateContent xmlns:mc="http://schemas.openxmlformats.org/markup-compatibility/2006">
      <mc:Choice Requires="x14">
        <control shapeId="183682" r:id="rId130" name="Option Button 386">
          <controlPr defaultSize="0" autoFill="0" autoLine="0" autoPict="0">
            <anchor moveWithCells="1">
              <from>
                <xdr:col>8</xdr:col>
                <xdr:colOff>114300</xdr:colOff>
                <xdr:row>48</xdr:row>
                <xdr:rowOff>83820</xdr:rowOff>
              </from>
              <to>
                <xdr:col>8</xdr:col>
                <xdr:colOff>373380</xdr:colOff>
                <xdr:row>48</xdr:row>
                <xdr:rowOff>304800</xdr:rowOff>
              </to>
            </anchor>
          </controlPr>
        </control>
      </mc:Choice>
    </mc:AlternateContent>
    <mc:AlternateContent xmlns:mc="http://schemas.openxmlformats.org/markup-compatibility/2006">
      <mc:Choice Requires="x14">
        <control shapeId="183683" r:id="rId131" name="Option Button 387">
          <controlPr defaultSize="0" autoFill="0" autoLine="0" autoPict="0">
            <anchor moveWithCells="1">
              <from>
                <xdr:col>8</xdr:col>
                <xdr:colOff>114300</xdr:colOff>
                <xdr:row>49</xdr:row>
                <xdr:rowOff>83820</xdr:rowOff>
              </from>
              <to>
                <xdr:col>8</xdr:col>
                <xdr:colOff>373380</xdr:colOff>
                <xdr:row>49</xdr:row>
                <xdr:rowOff>304800</xdr:rowOff>
              </to>
            </anchor>
          </controlPr>
        </control>
      </mc:Choice>
    </mc:AlternateContent>
    <mc:AlternateContent xmlns:mc="http://schemas.openxmlformats.org/markup-compatibility/2006">
      <mc:Choice Requires="x14">
        <control shapeId="183684" r:id="rId132" name="Option Button 388">
          <controlPr defaultSize="0" autoFill="0" autoLine="0" autoPict="0">
            <anchor moveWithCells="1">
              <from>
                <xdr:col>8</xdr:col>
                <xdr:colOff>114300</xdr:colOff>
                <xdr:row>51</xdr:row>
                <xdr:rowOff>83820</xdr:rowOff>
              </from>
              <to>
                <xdr:col>8</xdr:col>
                <xdr:colOff>373380</xdr:colOff>
                <xdr:row>51</xdr:row>
                <xdr:rowOff>304800</xdr:rowOff>
              </to>
            </anchor>
          </controlPr>
        </control>
      </mc:Choice>
    </mc:AlternateContent>
    <mc:AlternateContent xmlns:mc="http://schemas.openxmlformats.org/markup-compatibility/2006">
      <mc:Choice Requires="x14">
        <control shapeId="183685" r:id="rId133" name="Option Button 389">
          <controlPr defaultSize="0" autoFill="0" autoLine="0" autoPict="0">
            <anchor moveWithCells="1">
              <from>
                <xdr:col>8</xdr:col>
                <xdr:colOff>114300</xdr:colOff>
                <xdr:row>52</xdr:row>
                <xdr:rowOff>83820</xdr:rowOff>
              </from>
              <to>
                <xdr:col>8</xdr:col>
                <xdr:colOff>373380</xdr:colOff>
                <xdr:row>52</xdr:row>
                <xdr:rowOff>304800</xdr:rowOff>
              </to>
            </anchor>
          </controlPr>
        </control>
      </mc:Choice>
    </mc:AlternateContent>
    <mc:AlternateContent xmlns:mc="http://schemas.openxmlformats.org/markup-compatibility/2006">
      <mc:Choice Requires="x14">
        <control shapeId="183686" r:id="rId134" name="Option Button 390">
          <controlPr defaultSize="0" autoFill="0" autoLine="0" autoPict="0">
            <anchor moveWithCells="1">
              <from>
                <xdr:col>8</xdr:col>
                <xdr:colOff>114300</xdr:colOff>
                <xdr:row>53</xdr:row>
                <xdr:rowOff>83820</xdr:rowOff>
              </from>
              <to>
                <xdr:col>8</xdr:col>
                <xdr:colOff>373380</xdr:colOff>
                <xdr:row>53</xdr:row>
                <xdr:rowOff>304800</xdr:rowOff>
              </to>
            </anchor>
          </controlPr>
        </control>
      </mc:Choice>
    </mc:AlternateContent>
    <mc:AlternateContent xmlns:mc="http://schemas.openxmlformats.org/markup-compatibility/2006">
      <mc:Choice Requires="x14">
        <control shapeId="183687" r:id="rId135" name="Option Button 391">
          <controlPr defaultSize="0" autoFill="0" autoLine="0" autoPict="0">
            <anchor moveWithCells="1">
              <from>
                <xdr:col>8</xdr:col>
                <xdr:colOff>114300</xdr:colOff>
                <xdr:row>54</xdr:row>
                <xdr:rowOff>83820</xdr:rowOff>
              </from>
              <to>
                <xdr:col>8</xdr:col>
                <xdr:colOff>373380</xdr:colOff>
                <xdr:row>54</xdr:row>
                <xdr:rowOff>304800</xdr:rowOff>
              </to>
            </anchor>
          </controlPr>
        </control>
      </mc:Choice>
    </mc:AlternateContent>
    <mc:AlternateContent xmlns:mc="http://schemas.openxmlformats.org/markup-compatibility/2006">
      <mc:Choice Requires="x14">
        <control shapeId="183688" r:id="rId136" name="Option Button 392">
          <controlPr defaultSize="0" autoFill="0" autoLine="0" autoPict="0">
            <anchor moveWithCells="1">
              <from>
                <xdr:col>8</xdr:col>
                <xdr:colOff>114300</xdr:colOff>
                <xdr:row>56</xdr:row>
                <xdr:rowOff>83820</xdr:rowOff>
              </from>
              <to>
                <xdr:col>8</xdr:col>
                <xdr:colOff>373380</xdr:colOff>
                <xdr:row>56</xdr:row>
                <xdr:rowOff>304800</xdr:rowOff>
              </to>
            </anchor>
          </controlPr>
        </control>
      </mc:Choice>
    </mc:AlternateContent>
    <mc:AlternateContent xmlns:mc="http://schemas.openxmlformats.org/markup-compatibility/2006">
      <mc:Choice Requires="x14">
        <control shapeId="183689" r:id="rId137" name="Option Button 393">
          <controlPr defaultSize="0" autoFill="0" autoLine="0" autoPict="0">
            <anchor moveWithCells="1">
              <from>
                <xdr:col>8</xdr:col>
                <xdr:colOff>114300</xdr:colOff>
                <xdr:row>57</xdr:row>
                <xdr:rowOff>83820</xdr:rowOff>
              </from>
              <to>
                <xdr:col>8</xdr:col>
                <xdr:colOff>373380</xdr:colOff>
                <xdr:row>57</xdr:row>
                <xdr:rowOff>304800</xdr:rowOff>
              </to>
            </anchor>
          </controlPr>
        </control>
      </mc:Choice>
    </mc:AlternateContent>
    <mc:AlternateContent xmlns:mc="http://schemas.openxmlformats.org/markup-compatibility/2006">
      <mc:Choice Requires="x14">
        <control shapeId="183690" r:id="rId138" name="Option Button 394">
          <controlPr defaultSize="0" autoFill="0" autoLine="0" autoPict="0">
            <anchor moveWithCells="1">
              <from>
                <xdr:col>8</xdr:col>
                <xdr:colOff>114300</xdr:colOff>
                <xdr:row>58</xdr:row>
                <xdr:rowOff>83820</xdr:rowOff>
              </from>
              <to>
                <xdr:col>8</xdr:col>
                <xdr:colOff>373380</xdr:colOff>
                <xdr:row>58</xdr:row>
                <xdr:rowOff>304800</xdr:rowOff>
              </to>
            </anchor>
          </controlPr>
        </control>
      </mc:Choice>
    </mc:AlternateContent>
    <mc:AlternateContent xmlns:mc="http://schemas.openxmlformats.org/markup-compatibility/2006">
      <mc:Choice Requires="x14">
        <control shapeId="183691" r:id="rId139" name="Option Button 395">
          <controlPr defaultSize="0" autoFill="0" autoLine="0" autoPict="0">
            <anchor moveWithCells="1">
              <from>
                <xdr:col>8</xdr:col>
                <xdr:colOff>114300</xdr:colOff>
                <xdr:row>60</xdr:row>
                <xdr:rowOff>83820</xdr:rowOff>
              </from>
              <to>
                <xdr:col>8</xdr:col>
                <xdr:colOff>373380</xdr:colOff>
                <xdr:row>60</xdr:row>
                <xdr:rowOff>304800</xdr:rowOff>
              </to>
            </anchor>
          </controlPr>
        </control>
      </mc:Choice>
    </mc:AlternateContent>
    <mc:AlternateContent xmlns:mc="http://schemas.openxmlformats.org/markup-compatibility/2006">
      <mc:Choice Requires="x14">
        <control shapeId="183692" r:id="rId140" name="Option Button 396">
          <controlPr defaultSize="0" autoFill="0" autoLine="0" autoPict="0">
            <anchor moveWithCells="1">
              <from>
                <xdr:col>8</xdr:col>
                <xdr:colOff>114300</xdr:colOff>
                <xdr:row>61</xdr:row>
                <xdr:rowOff>83820</xdr:rowOff>
              </from>
              <to>
                <xdr:col>8</xdr:col>
                <xdr:colOff>373380</xdr:colOff>
                <xdr:row>61</xdr:row>
                <xdr:rowOff>304800</xdr:rowOff>
              </to>
            </anchor>
          </controlPr>
        </control>
      </mc:Choice>
    </mc:AlternateContent>
    <mc:AlternateContent xmlns:mc="http://schemas.openxmlformats.org/markup-compatibility/2006">
      <mc:Choice Requires="x14">
        <control shapeId="183693" r:id="rId141" name="Option Button 397">
          <controlPr defaultSize="0" autoFill="0" autoLine="0" autoPict="0">
            <anchor moveWithCells="1">
              <from>
                <xdr:col>8</xdr:col>
                <xdr:colOff>114300</xdr:colOff>
                <xdr:row>62</xdr:row>
                <xdr:rowOff>83820</xdr:rowOff>
              </from>
              <to>
                <xdr:col>8</xdr:col>
                <xdr:colOff>373380</xdr:colOff>
                <xdr:row>62</xdr:row>
                <xdr:rowOff>304800</xdr:rowOff>
              </to>
            </anchor>
          </controlPr>
        </control>
      </mc:Choice>
    </mc:AlternateContent>
    <mc:AlternateContent xmlns:mc="http://schemas.openxmlformats.org/markup-compatibility/2006">
      <mc:Choice Requires="x14">
        <control shapeId="183694" r:id="rId142" name="Option Button 398">
          <controlPr defaultSize="0" autoFill="0" autoLine="0" autoPict="0">
            <anchor moveWithCells="1">
              <from>
                <xdr:col>8</xdr:col>
                <xdr:colOff>114300</xdr:colOff>
                <xdr:row>64</xdr:row>
                <xdr:rowOff>83820</xdr:rowOff>
              </from>
              <to>
                <xdr:col>8</xdr:col>
                <xdr:colOff>373380</xdr:colOff>
                <xdr:row>64</xdr:row>
                <xdr:rowOff>304800</xdr:rowOff>
              </to>
            </anchor>
          </controlPr>
        </control>
      </mc:Choice>
    </mc:AlternateContent>
    <mc:AlternateContent xmlns:mc="http://schemas.openxmlformats.org/markup-compatibility/2006">
      <mc:Choice Requires="x14">
        <control shapeId="183695" r:id="rId143" name="Option Button 399">
          <controlPr defaultSize="0" autoFill="0" autoLine="0" autoPict="0">
            <anchor moveWithCells="1">
              <from>
                <xdr:col>8</xdr:col>
                <xdr:colOff>114300</xdr:colOff>
                <xdr:row>65</xdr:row>
                <xdr:rowOff>83820</xdr:rowOff>
              </from>
              <to>
                <xdr:col>8</xdr:col>
                <xdr:colOff>373380</xdr:colOff>
                <xdr:row>65</xdr:row>
                <xdr:rowOff>304800</xdr:rowOff>
              </to>
            </anchor>
          </controlPr>
        </control>
      </mc:Choice>
    </mc:AlternateContent>
    <mc:AlternateContent xmlns:mc="http://schemas.openxmlformats.org/markup-compatibility/2006">
      <mc:Choice Requires="x14">
        <control shapeId="183696" r:id="rId144" name="Option Button 400">
          <controlPr defaultSize="0" autoFill="0" autoLine="0" autoPict="0">
            <anchor moveWithCells="1">
              <from>
                <xdr:col>8</xdr:col>
                <xdr:colOff>114300</xdr:colOff>
                <xdr:row>66</xdr:row>
                <xdr:rowOff>83820</xdr:rowOff>
              </from>
              <to>
                <xdr:col>8</xdr:col>
                <xdr:colOff>373380</xdr:colOff>
                <xdr:row>66</xdr:row>
                <xdr:rowOff>304800</xdr:rowOff>
              </to>
            </anchor>
          </controlPr>
        </control>
      </mc:Choice>
    </mc:AlternateContent>
    <mc:AlternateContent xmlns:mc="http://schemas.openxmlformats.org/markup-compatibility/2006">
      <mc:Choice Requires="x14">
        <control shapeId="183697" r:id="rId145" name="Option Button 401">
          <controlPr defaultSize="0" autoFill="0" autoLine="0" autoPict="0">
            <anchor moveWithCells="1">
              <from>
                <xdr:col>8</xdr:col>
                <xdr:colOff>114300</xdr:colOff>
                <xdr:row>67</xdr:row>
                <xdr:rowOff>83820</xdr:rowOff>
              </from>
              <to>
                <xdr:col>8</xdr:col>
                <xdr:colOff>373380</xdr:colOff>
                <xdr:row>67</xdr:row>
                <xdr:rowOff>304800</xdr:rowOff>
              </to>
            </anchor>
          </controlPr>
        </control>
      </mc:Choice>
    </mc:AlternateContent>
    <mc:AlternateContent xmlns:mc="http://schemas.openxmlformats.org/markup-compatibility/2006">
      <mc:Choice Requires="x14">
        <control shapeId="183698" r:id="rId146" name="Option Button 402">
          <controlPr defaultSize="0" autoFill="0" autoLine="0" autoPict="0">
            <anchor moveWithCells="1">
              <from>
                <xdr:col>8</xdr:col>
                <xdr:colOff>114300</xdr:colOff>
                <xdr:row>68</xdr:row>
                <xdr:rowOff>83820</xdr:rowOff>
              </from>
              <to>
                <xdr:col>8</xdr:col>
                <xdr:colOff>373380</xdr:colOff>
                <xdr:row>68</xdr:row>
                <xdr:rowOff>304800</xdr:rowOff>
              </to>
            </anchor>
          </controlPr>
        </control>
      </mc:Choice>
    </mc:AlternateContent>
    <mc:AlternateContent xmlns:mc="http://schemas.openxmlformats.org/markup-compatibility/2006">
      <mc:Choice Requires="x14">
        <control shapeId="183699" r:id="rId147" name="Option Button 403">
          <controlPr defaultSize="0" autoFill="0" autoLine="0" autoPict="0">
            <anchor moveWithCells="1">
              <from>
                <xdr:col>8</xdr:col>
                <xdr:colOff>114300</xdr:colOff>
                <xdr:row>70</xdr:row>
                <xdr:rowOff>83820</xdr:rowOff>
              </from>
              <to>
                <xdr:col>8</xdr:col>
                <xdr:colOff>373380</xdr:colOff>
                <xdr:row>70</xdr:row>
                <xdr:rowOff>304800</xdr:rowOff>
              </to>
            </anchor>
          </controlPr>
        </control>
      </mc:Choice>
    </mc:AlternateContent>
    <mc:AlternateContent xmlns:mc="http://schemas.openxmlformats.org/markup-compatibility/2006">
      <mc:Choice Requires="x14">
        <control shapeId="183700" r:id="rId148" name="Option Button 404">
          <controlPr defaultSize="0" autoFill="0" autoLine="0" autoPict="0">
            <anchor moveWithCells="1">
              <from>
                <xdr:col>8</xdr:col>
                <xdr:colOff>114300</xdr:colOff>
                <xdr:row>71</xdr:row>
                <xdr:rowOff>83820</xdr:rowOff>
              </from>
              <to>
                <xdr:col>8</xdr:col>
                <xdr:colOff>373380</xdr:colOff>
                <xdr:row>71</xdr:row>
                <xdr:rowOff>304800</xdr:rowOff>
              </to>
            </anchor>
          </controlPr>
        </control>
      </mc:Choice>
    </mc:AlternateContent>
    <mc:AlternateContent xmlns:mc="http://schemas.openxmlformats.org/markup-compatibility/2006">
      <mc:Choice Requires="x14">
        <control shapeId="183701" r:id="rId149" name="Option Button 405">
          <controlPr defaultSize="0" autoFill="0" autoLine="0" autoPict="0">
            <anchor moveWithCells="1">
              <from>
                <xdr:col>8</xdr:col>
                <xdr:colOff>114300</xdr:colOff>
                <xdr:row>72</xdr:row>
                <xdr:rowOff>83820</xdr:rowOff>
              </from>
              <to>
                <xdr:col>8</xdr:col>
                <xdr:colOff>373380</xdr:colOff>
                <xdr:row>72</xdr:row>
                <xdr:rowOff>304800</xdr:rowOff>
              </to>
            </anchor>
          </controlPr>
        </control>
      </mc:Choice>
    </mc:AlternateContent>
    <mc:AlternateContent xmlns:mc="http://schemas.openxmlformats.org/markup-compatibility/2006">
      <mc:Choice Requires="x14">
        <control shapeId="183702" r:id="rId150" name="Option Button 406">
          <controlPr defaultSize="0" autoFill="0" autoLine="0" autoPict="0">
            <anchor moveWithCells="1">
              <from>
                <xdr:col>8</xdr:col>
                <xdr:colOff>114300</xdr:colOff>
                <xdr:row>73</xdr:row>
                <xdr:rowOff>83820</xdr:rowOff>
              </from>
              <to>
                <xdr:col>8</xdr:col>
                <xdr:colOff>373380</xdr:colOff>
                <xdr:row>73</xdr:row>
                <xdr:rowOff>304800</xdr:rowOff>
              </to>
            </anchor>
          </controlPr>
        </control>
      </mc:Choice>
    </mc:AlternateContent>
    <mc:AlternateContent xmlns:mc="http://schemas.openxmlformats.org/markup-compatibility/2006">
      <mc:Choice Requires="x14">
        <control shapeId="183703" r:id="rId151" name="Group Box 407">
          <controlPr defaultSize="0" autoFill="0" autoPict="0">
            <anchor moveWithCells="1">
              <from>
                <xdr:col>8</xdr:col>
                <xdr:colOff>0</xdr:colOff>
                <xdr:row>42</xdr:row>
                <xdr:rowOff>571500</xdr:rowOff>
              </from>
              <to>
                <xdr:col>8</xdr:col>
                <xdr:colOff>449580</xdr:colOff>
                <xdr:row>46</xdr:row>
                <xdr:rowOff>0</xdr:rowOff>
              </to>
            </anchor>
          </controlPr>
        </control>
      </mc:Choice>
    </mc:AlternateContent>
    <mc:AlternateContent xmlns:mc="http://schemas.openxmlformats.org/markup-compatibility/2006">
      <mc:Choice Requires="x14">
        <control shapeId="183704" r:id="rId152" name="Group Box 408">
          <controlPr defaultSize="0" autoFill="0" autoPict="0">
            <anchor moveWithCells="1">
              <from>
                <xdr:col>8</xdr:col>
                <xdr:colOff>0</xdr:colOff>
                <xdr:row>46</xdr:row>
                <xdr:rowOff>571500</xdr:rowOff>
              </from>
              <to>
                <xdr:col>8</xdr:col>
                <xdr:colOff>441960</xdr:colOff>
                <xdr:row>50</xdr:row>
                <xdr:rowOff>0</xdr:rowOff>
              </to>
            </anchor>
          </controlPr>
        </control>
      </mc:Choice>
    </mc:AlternateContent>
    <mc:AlternateContent xmlns:mc="http://schemas.openxmlformats.org/markup-compatibility/2006">
      <mc:Choice Requires="x14">
        <control shapeId="183705" r:id="rId153" name="Group Box 409">
          <controlPr defaultSize="0" autoFill="0" autoPict="0">
            <anchor moveWithCells="1">
              <from>
                <xdr:col>8</xdr:col>
                <xdr:colOff>7620</xdr:colOff>
                <xdr:row>51</xdr:row>
                <xdr:rowOff>0</xdr:rowOff>
              </from>
              <to>
                <xdr:col>8</xdr:col>
                <xdr:colOff>449580</xdr:colOff>
                <xdr:row>55</xdr:row>
                <xdr:rowOff>0</xdr:rowOff>
              </to>
            </anchor>
          </controlPr>
        </control>
      </mc:Choice>
    </mc:AlternateContent>
    <mc:AlternateContent xmlns:mc="http://schemas.openxmlformats.org/markup-compatibility/2006">
      <mc:Choice Requires="x14">
        <control shapeId="183706" r:id="rId154" name="Group Box 410">
          <controlPr defaultSize="0" autoFill="0" autoPict="0">
            <anchor moveWithCells="1">
              <from>
                <xdr:col>7</xdr:col>
                <xdr:colOff>533400</xdr:colOff>
                <xdr:row>56</xdr:row>
                <xdr:rowOff>0</xdr:rowOff>
              </from>
              <to>
                <xdr:col>8</xdr:col>
                <xdr:colOff>480060</xdr:colOff>
                <xdr:row>59</xdr:row>
                <xdr:rowOff>0</xdr:rowOff>
              </to>
            </anchor>
          </controlPr>
        </control>
      </mc:Choice>
    </mc:AlternateContent>
    <mc:AlternateContent xmlns:mc="http://schemas.openxmlformats.org/markup-compatibility/2006">
      <mc:Choice Requires="x14">
        <control shapeId="183707" r:id="rId155" name="Group Box 411">
          <controlPr defaultSize="0" autoFill="0" autoPict="0">
            <anchor moveWithCells="1">
              <from>
                <xdr:col>8</xdr:col>
                <xdr:colOff>7620</xdr:colOff>
                <xdr:row>60</xdr:row>
                <xdr:rowOff>0</xdr:rowOff>
              </from>
              <to>
                <xdr:col>8</xdr:col>
                <xdr:colOff>449580</xdr:colOff>
                <xdr:row>63</xdr:row>
                <xdr:rowOff>0</xdr:rowOff>
              </to>
            </anchor>
          </controlPr>
        </control>
      </mc:Choice>
    </mc:AlternateContent>
    <mc:AlternateContent xmlns:mc="http://schemas.openxmlformats.org/markup-compatibility/2006">
      <mc:Choice Requires="x14">
        <control shapeId="183708" r:id="rId156" name="Group Box 412">
          <controlPr defaultSize="0" autoFill="0" autoPict="0">
            <anchor moveWithCells="1">
              <from>
                <xdr:col>7</xdr:col>
                <xdr:colOff>533400</xdr:colOff>
                <xdr:row>64</xdr:row>
                <xdr:rowOff>0</xdr:rowOff>
              </from>
              <to>
                <xdr:col>9</xdr:col>
                <xdr:colOff>7620</xdr:colOff>
                <xdr:row>68</xdr:row>
                <xdr:rowOff>342900</xdr:rowOff>
              </to>
            </anchor>
          </controlPr>
        </control>
      </mc:Choice>
    </mc:AlternateContent>
    <mc:AlternateContent xmlns:mc="http://schemas.openxmlformats.org/markup-compatibility/2006">
      <mc:Choice Requires="x14">
        <control shapeId="183709" r:id="rId157" name="Group Box 413">
          <controlPr defaultSize="0" autoFill="0" autoPict="0">
            <anchor moveWithCells="1">
              <from>
                <xdr:col>8</xdr:col>
                <xdr:colOff>0</xdr:colOff>
                <xdr:row>69</xdr:row>
                <xdr:rowOff>571500</xdr:rowOff>
              </from>
              <to>
                <xdr:col>8</xdr:col>
                <xdr:colOff>480060</xdr:colOff>
                <xdr:row>74</xdr:row>
                <xdr:rowOff>7620</xdr:rowOff>
              </to>
            </anchor>
          </controlPr>
        </control>
      </mc:Choice>
    </mc:AlternateContent>
    <mc:AlternateContent xmlns:mc="http://schemas.openxmlformats.org/markup-compatibility/2006">
      <mc:Choice Requires="x14">
        <control shapeId="183710" r:id="rId158" name="Option Button 414">
          <controlPr defaultSize="0" autoFill="0" autoLine="0" autoPict="0">
            <anchor moveWithCells="1">
              <from>
                <xdr:col>8</xdr:col>
                <xdr:colOff>114300</xdr:colOff>
                <xdr:row>82</xdr:row>
                <xdr:rowOff>83820</xdr:rowOff>
              </from>
              <to>
                <xdr:col>8</xdr:col>
                <xdr:colOff>373380</xdr:colOff>
                <xdr:row>82</xdr:row>
                <xdr:rowOff>304800</xdr:rowOff>
              </to>
            </anchor>
          </controlPr>
        </control>
      </mc:Choice>
    </mc:AlternateContent>
    <mc:AlternateContent xmlns:mc="http://schemas.openxmlformats.org/markup-compatibility/2006">
      <mc:Choice Requires="x14">
        <control shapeId="183711" r:id="rId159" name="Option Button 415">
          <controlPr defaultSize="0" autoFill="0" autoLine="0" autoPict="0">
            <anchor moveWithCells="1">
              <from>
                <xdr:col>8</xdr:col>
                <xdr:colOff>114300</xdr:colOff>
                <xdr:row>83</xdr:row>
                <xdr:rowOff>83820</xdr:rowOff>
              </from>
              <to>
                <xdr:col>8</xdr:col>
                <xdr:colOff>373380</xdr:colOff>
                <xdr:row>83</xdr:row>
                <xdr:rowOff>304800</xdr:rowOff>
              </to>
            </anchor>
          </controlPr>
        </control>
      </mc:Choice>
    </mc:AlternateContent>
    <mc:AlternateContent xmlns:mc="http://schemas.openxmlformats.org/markup-compatibility/2006">
      <mc:Choice Requires="x14">
        <control shapeId="183712" r:id="rId160" name="Option Button 416">
          <controlPr defaultSize="0" autoFill="0" autoLine="0" autoPict="0">
            <anchor moveWithCells="1">
              <from>
                <xdr:col>8</xdr:col>
                <xdr:colOff>114300</xdr:colOff>
                <xdr:row>84</xdr:row>
                <xdr:rowOff>83820</xdr:rowOff>
              </from>
              <to>
                <xdr:col>8</xdr:col>
                <xdr:colOff>373380</xdr:colOff>
                <xdr:row>84</xdr:row>
                <xdr:rowOff>304800</xdr:rowOff>
              </to>
            </anchor>
          </controlPr>
        </control>
      </mc:Choice>
    </mc:AlternateContent>
    <mc:AlternateContent xmlns:mc="http://schemas.openxmlformats.org/markup-compatibility/2006">
      <mc:Choice Requires="x14">
        <control shapeId="183713" r:id="rId161" name="Option Button 417">
          <controlPr defaultSize="0" autoFill="0" autoLine="0" autoPict="0">
            <anchor moveWithCells="1">
              <from>
                <xdr:col>8</xdr:col>
                <xdr:colOff>114300</xdr:colOff>
                <xdr:row>85</xdr:row>
                <xdr:rowOff>83820</xdr:rowOff>
              </from>
              <to>
                <xdr:col>8</xdr:col>
                <xdr:colOff>373380</xdr:colOff>
                <xdr:row>85</xdr:row>
                <xdr:rowOff>304800</xdr:rowOff>
              </to>
            </anchor>
          </controlPr>
        </control>
      </mc:Choice>
    </mc:AlternateContent>
    <mc:AlternateContent xmlns:mc="http://schemas.openxmlformats.org/markup-compatibility/2006">
      <mc:Choice Requires="x14">
        <control shapeId="183714" r:id="rId162" name="Group Box 418">
          <controlPr defaultSize="0" autoFill="0" autoPict="0">
            <anchor moveWithCells="1">
              <from>
                <xdr:col>7</xdr:col>
                <xdr:colOff>533400</xdr:colOff>
                <xdr:row>81</xdr:row>
                <xdr:rowOff>571500</xdr:rowOff>
              </from>
              <to>
                <xdr:col>9</xdr:col>
                <xdr:colOff>30480</xdr:colOff>
                <xdr:row>86</xdr:row>
                <xdr:rowOff>190500</xdr:rowOff>
              </to>
            </anchor>
          </controlPr>
        </control>
      </mc:Choice>
    </mc:AlternateContent>
    <mc:AlternateContent xmlns:mc="http://schemas.openxmlformats.org/markup-compatibility/2006">
      <mc:Choice Requires="x14">
        <control shapeId="183715" r:id="rId163" name="Option Button 419">
          <controlPr defaultSize="0" autoFill="0" autoLine="0" autoPict="0">
            <anchor moveWithCells="1">
              <from>
                <xdr:col>8</xdr:col>
                <xdr:colOff>114300</xdr:colOff>
                <xdr:row>94</xdr:row>
                <xdr:rowOff>83820</xdr:rowOff>
              </from>
              <to>
                <xdr:col>8</xdr:col>
                <xdr:colOff>373380</xdr:colOff>
                <xdr:row>94</xdr:row>
                <xdr:rowOff>304800</xdr:rowOff>
              </to>
            </anchor>
          </controlPr>
        </control>
      </mc:Choice>
    </mc:AlternateContent>
    <mc:AlternateContent xmlns:mc="http://schemas.openxmlformats.org/markup-compatibility/2006">
      <mc:Choice Requires="x14">
        <control shapeId="183716" r:id="rId164" name="Option Button 420">
          <controlPr defaultSize="0" autoFill="0" autoLine="0" autoPict="0">
            <anchor moveWithCells="1">
              <from>
                <xdr:col>8</xdr:col>
                <xdr:colOff>114300</xdr:colOff>
                <xdr:row>95</xdr:row>
                <xdr:rowOff>83820</xdr:rowOff>
              </from>
              <to>
                <xdr:col>8</xdr:col>
                <xdr:colOff>373380</xdr:colOff>
                <xdr:row>95</xdr:row>
                <xdr:rowOff>304800</xdr:rowOff>
              </to>
            </anchor>
          </controlPr>
        </control>
      </mc:Choice>
    </mc:AlternateContent>
    <mc:AlternateContent xmlns:mc="http://schemas.openxmlformats.org/markup-compatibility/2006">
      <mc:Choice Requires="x14">
        <control shapeId="183717" r:id="rId165" name="Option Button 421">
          <controlPr defaultSize="0" autoFill="0" autoLine="0" autoPict="0">
            <anchor moveWithCells="1">
              <from>
                <xdr:col>8</xdr:col>
                <xdr:colOff>114300</xdr:colOff>
                <xdr:row>96</xdr:row>
                <xdr:rowOff>83820</xdr:rowOff>
              </from>
              <to>
                <xdr:col>8</xdr:col>
                <xdr:colOff>373380</xdr:colOff>
                <xdr:row>96</xdr:row>
                <xdr:rowOff>304800</xdr:rowOff>
              </to>
            </anchor>
          </controlPr>
        </control>
      </mc:Choice>
    </mc:AlternateContent>
    <mc:AlternateContent xmlns:mc="http://schemas.openxmlformats.org/markup-compatibility/2006">
      <mc:Choice Requires="x14">
        <control shapeId="183718" r:id="rId166" name="Group Box 422">
          <controlPr defaultSize="0" autoFill="0" autoPict="0">
            <anchor moveWithCells="1">
              <from>
                <xdr:col>8</xdr:col>
                <xdr:colOff>0</xdr:colOff>
                <xdr:row>93</xdr:row>
                <xdr:rowOff>571500</xdr:rowOff>
              </from>
              <to>
                <xdr:col>8</xdr:col>
                <xdr:colOff>480060</xdr:colOff>
                <xdr:row>97</xdr:row>
                <xdr:rowOff>0</xdr:rowOff>
              </to>
            </anchor>
          </controlPr>
        </control>
      </mc:Choice>
    </mc:AlternateContent>
    <mc:AlternateContent xmlns:mc="http://schemas.openxmlformats.org/markup-compatibility/2006">
      <mc:Choice Requires="x14">
        <control shapeId="183734" r:id="rId167" name="Option Button 438">
          <controlPr defaultSize="0" autoFill="0" autoLine="0" autoPict="0">
            <anchor moveWithCells="1">
              <from>
                <xdr:col>8</xdr:col>
                <xdr:colOff>114300</xdr:colOff>
                <xdr:row>109</xdr:row>
                <xdr:rowOff>83820</xdr:rowOff>
              </from>
              <to>
                <xdr:col>8</xdr:col>
                <xdr:colOff>373380</xdr:colOff>
                <xdr:row>109</xdr:row>
                <xdr:rowOff>304800</xdr:rowOff>
              </to>
            </anchor>
          </controlPr>
        </control>
      </mc:Choice>
    </mc:AlternateContent>
    <mc:AlternateContent xmlns:mc="http://schemas.openxmlformats.org/markup-compatibility/2006">
      <mc:Choice Requires="x14">
        <control shapeId="183735" r:id="rId168" name="Option Button 439">
          <controlPr defaultSize="0" autoFill="0" autoLine="0" autoPict="0">
            <anchor moveWithCells="1">
              <from>
                <xdr:col>8</xdr:col>
                <xdr:colOff>114300</xdr:colOff>
                <xdr:row>110</xdr:row>
                <xdr:rowOff>83820</xdr:rowOff>
              </from>
              <to>
                <xdr:col>8</xdr:col>
                <xdr:colOff>373380</xdr:colOff>
                <xdr:row>110</xdr:row>
                <xdr:rowOff>304800</xdr:rowOff>
              </to>
            </anchor>
          </controlPr>
        </control>
      </mc:Choice>
    </mc:AlternateContent>
    <mc:AlternateContent xmlns:mc="http://schemas.openxmlformats.org/markup-compatibility/2006">
      <mc:Choice Requires="x14">
        <control shapeId="183736" r:id="rId169" name="Option Button 440">
          <controlPr defaultSize="0" autoFill="0" autoLine="0" autoPict="0">
            <anchor moveWithCells="1">
              <from>
                <xdr:col>8</xdr:col>
                <xdr:colOff>114300</xdr:colOff>
                <xdr:row>111</xdr:row>
                <xdr:rowOff>83820</xdr:rowOff>
              </from>
              <to>
                <xdr:col>8</xdr:col>
                <xdr:colOff>373380</xdr:colOff>
                <xdr:row>111</xdr:row>
                <xdr:rowOff>304800</xdr:rowOff>
              </to>
            </anchor>
          </controlPr>
        </control>
      </mc:Choice>
    </mc:AlternateContent>
    <mc:AlternateContent xmlns:mc="http://schemas.openxmlformats.org/markup-compatibility/2006">
      <mc:Choice Requires="x14">
        <control shapeId="183737" r:id="rId170" name="Option Button 441">
          <controlPr defaultSize="0" autoFill="0" autoLine="0" autoPict="0">
            <anchor moveWithCells="1">
              <from>
                <xdr:col>8</xdr:col>
                <xdr:colOff>114300</xdr:colOff>
                <xdr:row>112</xdr:row>
                <xdr:rowOff>83820</xdr:rowOff>
              </from>
              <to>
                <xdr:col>8</xdr:col>
                <xdr:colOff>373380</xdr:colOff>
                <xdr:row>112</xdr:row>
                <xdr:rowOff>304800</xdr:rowOff>
              </to>
            </anchor>
          </controlPr>
        </control>
      </mc:Choice>
    </mc:AlternateContent>
    <mc:AlternateContent xmlns:mc="http://schemas.openxmlformats.org/markup-compatibility/2006">
      <mc:Choice Requires="x14">
        <control shapeId="183738" r:id="rId171" name="Option Button 442">
          <controlPr defaultSize="0" autoFill="0" autoLine="0" autoPict="0">
            <anchor moveWithCells="1">
              <from>
                <xdr:col>8</xdr:col>
                <xdr:colOff>114300</xdr:colOff>
                <xdr:row>114</xdr:row>
                <xdr:rowOff>83820</xdr:rowOff>
              </from>
              <to>
                <xdr:col>8</xdr:col>
                <xdr:colOff>373380</xdr:colOff>
                <xdr:row>114</xdr:row>
                <xdr:rowOff>304800</xdr:rowOff>
              </to>
            </anchor>
          </controlPr>
        </control>
      </mc:Choice>
    </mc:AlternateContent>
    <mc:AlternateContent xmlns:mc="http://schemas.openxmlformats.org/markup-compatibility/2006">
      <mc:Choice Requires="x14">
        <control shapeId="183739" r:id="rId172" name="Option Button 443">
          <controlPr defaultSize="0" autoFill="0" autoLine="0" autoPict="0">
            <anchor moveWithCells="1">
              <from>
                <xdr:col>8</xdr:col>
                <xdr:colOff>114300</xdr:colOff>
                <xdr:row>115</xdr:row>
                <xdr:rowOff>83820</xdr:rowOff>
              </from>
              <to>
                <xdr:col>8</xdr:col>
                <xdr:colOff>373380</xdr:colOff>
                <xdr:row>115</xdr:row>
                <xdr:rowOff>304800</xdr:rowOff>
              </to>
            </anchor>
          </controlPr>
        </control>
      </mc:Choice>
    </mc:AlternateContent>
    <mc:AlternateContent xmlns:mc="http://schemas.openxmlformats.org/markup-compatibility/2006">
      <mc:Choice Requires="x14">
        <control shapeId="183740" r:id="rId173" name="Option Button 444">
          <controlPr defaultSize="0" autoFill="0" autoLine="0" autoPict="0">
            <anchor moveWithCells="1">
              <from>
                <xdr:col>8</xdr:col>
                <xdr:colOff>114300</xdr:colOff>
                <xdr:row>116</xdr:row>
                <xdr:rowOff>83820</xdr:rowOff>
              </from>
              <to>
                <xdr:col>8</xdr:col>
                <xdr:colOff>373380</xdr:colOff>
                <xdr:row>116</xdr:row>
                <xdr:rowOff>304800</xdr:rowOff>
              </to>
            </anchor>
          </controlPr>
        </control>
      </mc:Choice>
    </mc:AlternateContent>
    <mc:AlternateContent xmlns:mc="http://schemas.openxmlformats.org/markup-compatibility/2006">
      <mc:Choice Requires="x14">
        <control shapeId="183741" r:id="rId174" name="Option Button 445">
          <controlPr defaultSize="0" autoFill="0" autoLine="0" autoPict="0">
            <anchor moveWithCells="1">
              <from>
                <xdr:col>8</xdr:col>
                <xdr:colOff>114300</xdr:colOff>
                <xdr:row>117</xdr:row>
                <xdr:rowOff>83820</xdr:rowOff>
              </from>
              <to>
                <xdr:col>8</xdr:col>
                <xdr:colOff>373380</xdr:colOff>
                <xdr:row>117</xdr:row>
                <xdr:rowOff>304800</xdr:rowOff>
              </to>
            </anchor>
          </controlPr>
        </control>
      </mc:Choice>
    </mc:AlternateContent>
    <mc:AlternateContent xmlns:mc="http://schemas.openxmlformats.org/markup-compatibility/2006">
      <mc:Choice Requires="x14">
        <control shapeId="183742" r:id="rId175" name="Option Button 446">
          <controlPr defaultSize="0" autoFill="0" autoLine="0" autoPict="0">
            <anchor moveWithCells="1">
              <from>
                <xdr:col>8</xdr:col>
                <xdr:colOff>114300</xdr:colOff>
                <xdr:row>120</xdr:row>
                <xdr:rowOff>83820</xdr:rowOff>
              </from>
              <to>
                <xdr:col>8</xdr:col>
                <xdr:colOff>373380</xdr:colOff>
                <xdr:row>120</xdr:row>
                <xdr:rowOff>304800</xdr:rowOff>
              </to>
            </anchor>
          </controlPr>
        </control>
      </mc:Choice>
    </mc:AlternateContent>
    <mc:AlternateContent xmlns:mc="http://schemas.openxmlformats.org/markup-compatibility/2006">
      <mc:Choice Requires="x14">
        <control shapeId="183743" r:id="rId176" name="Option Button 447">
          <controlPr defaultSize="0" autoFill="0" autoLine="0" autoPict="0">
            <anchor moveWithCells="1">
              <from>
                <xdr:col>8</xdr:col>
                <xdr:colOff>114300</xdr:colOff>
                <xdr:row>121</xdr:row>
                <xdr:rowOff>83820</xdr:rowOff>
              </from>
              <to>
                <xdr:col>8</xdr:col>
                <xdr:colOff>373380</xdr:colOff>
                <xdr:row>121</xdr:row>
                <xdr:rowOff>304800</xdr:rowOff>
              </to>
            </anchor>
          </controlPr>
        </control>
      </mc:Choice>
    </mc:AlternateContent>
    <mc:AlternateContent xmlns:mc="http://schemas.openxmlformats.org/markup-compatibility/2006">
      <mc:Choice Requires="x14">
        <control shapeId="183744" r:id="rId177" name="Option Button 448">
          <controlPr defaultSize="0" autoFill="0" autoLine="0" autoPict="0">
            <anchor moveWithCells="1">
              <from>
                <xdr:col>8</xdr:col>
                <xdr:colOff>114300</xdr:colOff>
                <xdr:row>122</xdr:row>
                <xdr:rowOff>83820</xdr:rowOff>
              </from>
              <to>
                <xdr:col>8</xdr:col>
                <xdr:colOff>373380</xdr:colOff>
                <xdr:row>122</xdr:row>
                <xdr:rowOff>304800</xdr:rowOff>
              </to>
            </anchor>
          </controlPr>
        </control>
      </mc:Choice>
    </mc:AlternateContent>
    <mc:AlternateContent xmlns:mc="http://schemas.openxmlformats.org/markup-compatibility/2006">
      <mc:Choice Requires="x14">
        <control shapeId="183745" r:id="rId178" name="Group Box 449">
          <controlPr defaultSize="0" autoFill="0" autoPict="0">
            <anchor moveWithCells="1">
              <from>
                <xdr:col>7</xdr:col>
                <xdr:colOff>502920</xdr:colOff>
                <xdr:row>108</xdr:row>
                <xdr:rowOff>533400</xdr:rowOff>
              </from>
              <to>
                <xdr:col>9</xdr:col>
                <xdr:colOff>7620</xdr:colOff>
                <xdr:row>113</xdr:row>
                <xdr:rowOff>68580</xdr:rowOff>
              </to>
            </anchor>
          </controlPr>
        </control>
      </mc:Choice>
    </mc:AlternateContent>
    <mc:AlternateContent xmlns:mc="http://schemas.openxmlformats.org/markup-compatibility/2006">
      <mc:Choice Requires="x14">
        <control shapeId="183746" r:id="rId179" name="Group Box 450">
          <controlPr defaultSize="0" autoFill="0" autoPict="0">
            <anchor moveWithCells="1">
              <from>
                <xdr:col>7</xdr:col>
                <xdr:colOff>502920</xdr:colOff>
                <xdr:row>113</xdr:row>
                <xdr:rowOff>533400</xdr:rowOff>
              </from>
              <to>
                <xdr:col>9</xdr:col>
                <xdr:colOff>30480</xdr:colOff>
                <xdr:row>118</xdr:row>
                <xdr:rowOff>83820</xdr:rowOff>
              </to>
            </anchor>
          </controlPr>
        </control>
      </mc:Choice>
    </mc:AlternateContent>
    <mc:AlternateContent xmlns:mc="http://schemas.openxmlformats.org/markup-compatibility/2006">
      <mc:Choice Requires="x14">
        <control shapeId="183747" r:id="rId180" name="Group Box 451">
          <controlPr defaultSize="0" autoFill="0" autoPict="0">
            <anchor moveWithCells="1">
              <from>
                <xdr:col>7</xdr:col>
                <xdr:colOff>502920</xdr:colOff>
                <xdr:row>119</xdr:row>
                <xdr:rowOff>541020</xdr:rowOff>
              </from>
              <to>
                <xdr:col>8</xdr:col>
                <xdr:colOff>464820</xdr:colOff>
                <xdr:row>123</xdr:row>
                <xdr:rowOff>60960</xdr:rowOff>
              </to>
            </anchor>
          </controlPr>
        </control>
      </mc:Choice>
    </mc:AlternateContent>
    <mc:AlternateContent xmlns:mc="http://schemas.openxmlformats.org/markup-compatibility/2006">
      <mc:Choice Requires="x14">
        <control shapeId="183748" r:id="rId181" name="Option Button 452">
          <controlPr defaultSize="0" autoFill="0" autoLine="0" autoPict="0">
            <anchor moveWithCells="1">
              <from>
                <xdr:col>8</xdr:col>
                <xdr:colOff>114300</xdr:colOff>
                <xdr:row>135</xdr:row>
                <xdr:rowOff>83820</xdr:rowOff>
              </from>
              <to>
                <xdr:col>8</xdr:col>
                <xdr:colOff>373380</xdr:colOff>
                <xdr:row>135</xdr:row>
                <xdr:rowOff>304800</xdr:rowOff>
              </to>
            </anchor>
          </controlPr>
        </control>
      </mc:Choice>
    </mc:AlternateContent>
    <mc:AlternateContent xmlns:mc="http://schemas.openxmlformats.org/markup-compatibility/2006">
      <mc:Choice Requires="x14">
        <control shapeId="183749" r:id="rId182" name="Option Button 453">
          <controlPr defaultSize="0" autoFill="0" autoLine="0" autoPict="0">
            <anchor moveWithCells="1">
              <from>
                <xdr:col>8</xdr:col>
                <xdr:colOff>114300</xdr:colOff>
                <xdr:row>136</xdr:row>
                <xdr:rowOff>83820</xdr:rowOff>
              </from>
              <to>
                <xdr:col>8</xdr:col>
                <xdr:colOff>373380</xdr:colOff>
                <xdr:row>136</xdr:row>
                <xdr:rowOff>304800</xdr:rowOff>
              </to>
            </anchor>
          </controlPr>
        </control>
      </mc:Choice>
    </mc:AlternateContent>
    <mc:AlternateContent xmlns:mc="http://schemas.openxmlformats.org/markup-compatibility/2006">
      <mc:Choice Requires="x14">
        <control shapeId="183750" r:id="rId183" name="Option Button 454">
          <controlPr defaultSize="0" autoFill="0" autoLine="0" autoPict="0">
            <anchor moveWithCells="1">
              <from>
                <xdr:col>8</xdr:col>
                <xdr:colOff>114300</xdr:colOff>
                <xdr:row>137</xdr:row>
                <xdr:rowOff>83820</xdr:rowOff>
              </from>
              <to>
                <xdr:col>8</xdr:col>
                <xdr:colOff>373380</xdr:colOff>
                <xdr:row>137</xdr:row>
                <xdr:rowOff>304800</xdr:rowOff>
              </to>
            </anchor>
          </controlPr>
        </control>
      </mc:Choice>
    </mc:AlternateContent>
    <mc:AlternateContent xmlns:mc="http://schemas.openxmlformats.org/markup-compatibility/2006">
      <mc:Choice Requires="x14">
        <control shapeId="183751" r:id="rId184" name="Group Box 455">
          <controlPr defaultSize="0" autoFill="0" autoPict="0">
            <anchor moveWithCells="1">
              <from>
                <xdr:col>7</xdr:col>
                <xdr:colOff>487680</xdr:colOff>
                <xdr:row>134</xdr:row>
                <xdr:rowOff>541020</xdr:rowOff>
              </from>
              <to>
                <xdr:col>9</xdr:col>
                <xdr:colOff>30480</xdr:colOff>
                <xdr:row>140</xdr:row>
                <xdr:rowOff>99060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B1:AE30"/>
  <sheetViews>
    <sheetView showGridLines="0" zoomScale="70" zoomScaleNormal="70" workbookViewId="0">
      <selection activeCell="E4" sqref="E4"/>
    </sheetView>
  </sheetViews>
  <sheetFormatPr defaultColWidth="9" defaultRowHeight="12.6"/>
  <cols>
    <col min="1" max="1" width="4" style="1" customWidth="1"/>
    <col min="2" max="2" width="4.88671875" style="1" customWidth="1"/>
    <col min="3" max="3" width="1.21875" style="1" customWidth="1"/>
    <col min="4" max="4" width="9.88671875" style="1" customWidth="1"/>
    <col min="5" max="5" width="38" style="1" customWidth="1"/>
    <col min="6" max="7" width="8" style="9" customWidth="1"/>
    <col min="8" max="8" width="11.44140625" style="1" customWidth="1"/>
    <col min="9" max="9" width="13.88671875" style="1" customWidth="1"/>
    <col min="10" max="10" width="12" style="1" customWidth="1"/>
    <col min="11" max="11" width="4.33203125" style="1" customWidth="1"/>
    <col min="12" max="14" width="9" style="1" customWidth="1"/>
    <col min="15" max="15" width="13.88671875" style="1" customWidth="1"/>
    <col min="16" max="16" width="9" style="1" customWidth="1"/>
    <col min="17" max="17" width="162.88671875" style="1" customWidth="1"/>
    <col min="18" max="18" width="9" style="1" hidden="1" customWidth="1"/>
    <col min="19" max="19" width="4.88671875" style="1" hidden="1" customWidth="1"/>
    <col min="20" max="20" width="6.88671875" style="1" hidden="1" customWidth="1"/>
    <col min="21" max="21" width="18.109375" style="1" hidden="1" customWidth="1"/>
    <col min="22" max="24" width="9.44140625" style="1" hidden="1" customWidth="1"/>
    <col min="25" max="25" width="0" style="1" hidden="1" customWidth="1"/>
    <col min="26" max="26" width="9.88671875" style="1" hidden="1" customWidth="1"/>
    <col min="27" max="32" width="0" style="1" hidden="1" customWidth="1"/>
    <col min="33" max="16384" width="9" style="1"/>
  </cols>
  <sheetData>
    <row r="1" spans="2:31" ht="45.6" customHeight="1">
      <c r="B1" s="321" t="s">
        <v>762</v>
      </c>
      <c r="C1" s="294"/>
      <c r="D1" s="294"/>
      <c r="E1" s="294"/>
      <c r="F1" s="294"/>
      <c r="G1" s="294"/>
      <c r="H1" s="294"/>
      <c r="I1" s="294"/>
      <c r="J1" s="320" t="str">
        <f>IF(Z29&lt;4,"選択項目を4つ選択してください",IF(Z29&gt;4,"選択できるのは4つまでです",""))</f>
        <v>選択項目を4つ選択してください</v>
      </c>
      <c r="K1" s="294"/>
      <c r="L1" s="294"/>
      <c r="M1" s="294"/>
      <c r="N1" s="294"/>
      <c r="O1" s="294"/>
      <c r="P1" s="294"/>
      <c r="Q1" s="294"/>
      <c r="R1" s="290"/>
    </row>
    <row r="2" spans="2:31" ht="18.75" customHeight="1">
      <c r="G2" s="9" t="s">
        <v>750</v>
      </c>
    </row>
    <row r="3" spans="2:31" ht="18.75" customHeight="1">
      <c r="B3" s="376" t="s">
        <v>34</v>
      </c>
      <c r="C3" s="377"/>
      <c r="D3" s="378"/>
      <c r="E3" s="295" t="str">
        <f>IF(【データ参照用】チェックシート!C10="","",【データ参照用】チェックシート!C10)</f>
        <v/>
      </c>
      <c r="F3" s="256"/>
      <c r="G3" s="379" t="s">
        <v>751</v>
      </c>
      <c r="H3" s="380"/>
      <c r="I3" s="380"/>
      <c r="J3" s="380"/>
      <c r="K3" s="380"/>
      <c r="L3" s="380"/>
      <c r="M3" s="380"/>
      <c r="N3" s="380"/>
      <c r="O3" s="381"/>
      <c r="P3" s="289"/>
      <c r="Q3" s="289"/>
    </row>
    <row r="4" spans="2:31" ht="18.75" customHeight="1">
      <c r="B4" s="376" t="s">
        <v>35</v>
      </c>
      <c r="C4" s="377"/>
      <c r="D4" s="378"/>
      <c r="E4" s="46" t="str">
        <f>IF(【データ参照用】チェックシート!C11="","",【データ参照用】チェックシート!C11)</f>
        <v/>
      </c>
      <c r="F4" s="256"/>
      <c r="G4" s="382"/>
      <c r="H4" s="383"/>
      <c r="I4" s="383"/>
      <c r="J4" s="383"/>
      <c r="K4" s="383"/>
      <c r="L4" s="383"/>
      <c r="M4" s="383"/>
      <c r="N4" s="383"/>
      <c r="O4" s="384"/>
      <c r="P4" s="289"/>
      <c r="Q4" s="289"/>
    </row>
    <row r="5" spans="2:31" ht="18.75" customHeight="1">
      <c r="F5" s="256"/>
      <c r="G5" s="385"/>
      <c r="H5" s="386"/>
      <c r="I5" s="386"/>
      <c r="J5" s="386"/>
      <c r="K5" s="386"/>
      <c r="L5" s="386"/>
      <c r="M5" s="386"/>
      <c r="N5" s="386"/>
      <c r="O5" s="387"/>
      <c r="P5" s="289"/>
      <c r="Q5" s="289"/>
    </row>
    <row r="6" spans="2:31" ht="18.75" customHeight="1" thickBot="1">
      <c r="G6" s="190"/>
      <c r="U6" s="1" t="s">
        <v>207</v>
      </c>
    </row>
    <row r="7" spans="2:31" ht="24.75" customHeight="1">
      <c r="B7" s="43" t="s">
        <v>204</v>
      </c>
      <c r="C7" s="44"/>
      <c r="D7" s="44"/>
      <c r="E7" s="27"/>
      <c r="F7" s="33" t="s">
        <v>29</v>
      </c>
      <c r="G7" s="33" t="s">
        <v>56</v>
      </c>
      <c r="H7" s="398" t="s">
        <v>470</v>
      </c>
      <c r="I7" s="399"/>
      <c r="J7" s="399"/>
      <c r="K7" s="399"/>
      <c r="L7" s="399"/>
      <c r="M7" s="399"/>
      <c r="N7" s="399"/>
      <c r="O7" s="400"/>
      <c r="U7" s="28" t="s">
        <v>2</v>
      </c>
      <c r="V7" s="241" t="s">
        <v>456</v>
      </c>
      <c r="W7" s="28" t="s">
        <v>209</v>
      </c>
      <c r="X7" s="254"/>
      <c r="Y7" s="28" t="s">
        <v>466</v>
      </c>
      <c r="Z7" s="245" t="s">
        <v>769</v>
      </c>
      <c r="AA7" s="28" t="s">
        <v>208</v>
      </c>
    </row>
    <row r="8" spans="2:31" ht="24.75" customHeight="1">
      <c r="B8" s="29" t="s">
        <v>205</v>
      </c>
      <c r="C8" s="297"/>
      <c r="D8" s="30"/>
      <c r="E8" s="31"/>
      <c r="F8" s="47">
        <f>Y8</f>
        <v>0</v>
      </c>
      <c r="G8" s="165">
        <v>200</v>
      </c>
      <c r="H8" s="34"/>
      <c r="O8" s="35"/>
      <c r="U8" s="191" t="str">
        <f>B8</f>
        <v>総合評価</v>
      </c>
      <c r="V8" s="26">
        <f>Y8/200*100</f>
        <v>0</v>
      </c>
      <c r="W8" s="26">
        <f>100-V8</f>
        <v>100</v>
      </c>
      <c r="X8" s="255"/>
      <c r="Y8" s="26">
        <f>SUM(Y9:Y28)</f>
        <v>0</v>
      </c>
      <c r="Z8" s="26"/>
      <c r="AA8" s="26">
        <f>IF(【データ参照用】チェックシート!S413&gt;100,100,【データ参照用】チェックシート!S413)</f>
        <v>0</v>
      </c>
      <c r="AC8" s="1" t="s">
        <v>756</v>
      </c>
    </row>
    <row r="9" spans="2:31" ht="24.75" customHeight="1">
      <c r="B9" s="401" t="s">
        <v>32</v>
      </c>
      <c r="C9" s="388" t="s">
        <v>23</v>
      </c>
      <c r="D9" s="389"/>
      <c r="E9" s="19" t="s">
        <v>0</v>
      </c>
      <c r="F9" s="48">
        <f>【データ参照用】チェックシート!S14</f>
        <v>0</v>
      </c>
      <c r="G9" s="160">
        <f>'①-1入力シート（一般項目）'!N11</f>
        <v>11</v>
      </c>
      <c r="H9" s="34"/>
      <c r="I9" s="2"/>
      <c r="J9" s="2"/>
      <c r="O9" s="35"/>
      <c r="U9" s="21" t="str">
        <f>E9</f>
        <v>ガバナンス（企業統治）体制</v>
      </c>
      <c r="V9" s="21">
        <f t="shared" ref="V9:V28" si="0">AA9*100</f>
        <v>0</v>
      </c>
      <c r="W9" s="21">
        <f t="shared" ref="W9:W28" si="1">100-V9</f>
        <v>100</v>
      </c>
      <c r="X9" s="256"/>
      <c r="Y9" s="252">
        <f>F9</f>
        <v>0</v>
      </c>
      <c r="Z9" s="21"/>
      <c r="AA9" s="21">
        <f>【データ参照用】チェックシート!T14</f>
        <v>0</v>
      </c>
      <c r="AC9" s="246" t="s">
        <v>458</v>
      </c>
      <c r="AD9" s="247">
        <f>F18</f>
        <v>0</v>
      </c>
      <c r="AE9" s="247">
        <f>G18</f>
        <v>20</v>
      </c>
    </row>
    <row r="10" spans="2:31" ht="24.75" customHeight="1">
      <c r="B10" s="401"/>
      <c r="C10" s="390" t="s">
        <v>23</v>
      </c>
      <c r="D10" s="391"/>
      <c r="E10" s="13" t="s">
        <v>12</v>
      </c>
      <c r="F10" s="49">
        <f>【データ参照用】チェックシート!S25</f>
        <v>0</v>
      </c>
      <c r="G10" s="161">
        <f>'①-1入力シート（一般項目）'!N22</f>
        <v>6</v>
      </c>
      <c r="H10" s="34"/>
      <c r="J10" s="36"/>
      <c r="O10" s="35"/>
      <c r="U10" s="22" t="str">
        <f t="shared" ref="U10:U28" si="2">E10</f>
        <v>企業情報の公開</v>
      </c>
      <c r="V10" s="22">
        <f t="shared" si="0"/>
        <v>0</v>
      </c>
      <c r="W10" s="22">
        <f t="shared" si="1"/>
        <v>100</v>
      </c>
      <c r="X10" s="256"/>
      <c r="Y10" s="250">
        <f t="shared" ref="Y10:Y17" si="3">F10</f>
        <v>0</v>
      </c>
      <c r="Z10" s="22"/>
      <c r="AA10" s="22">
        <f>【データ参照用】チェックシート!T25</f>
        <v>0</v>
      </c>
      <c r="AC10" s="246" t="s">
        <v>459</v>
      </c>
      <c r="AD10" s="248">
        <f t="shared" ref="AD10:AE13" si="4">F19</f>
        <v>0</v>
      </c>
      <c r="AE10" s="248">
        <f t="shared" si="4"/>
        <v>20</v>
      </c>
    </row>
    <row r="11" spans="2:31" ht="24.75" customHeight="1">
      <c r="B11" s="401"/>
      <c r="C11" s="390" t="s">
        <v>23</v>
      </c>
      <c r="D11" s="391"/>
      <c r="E11" s="13" t="s">
        <v>4</v>
      </c>
      <c r="F11" s="49">
        <f>【データ参照用】チェックシート!S32</f>
        <v>0</v>
      </c>
      <c r="G11" s="161">
        <f>'①-1入力シート（一般項目）'!N29</f>
        <v>7</v>
      </c>
      <c r="H11" s="34"/>
      <c r="J11" s="36"/>
      <c r="O11" s="35"/>
      <c r="U11" s="22" t="str">
        <f t="shared" si="2"/>
        <v>職場における安全衛生管理の推進</v>
      </c>
      <c r="V11" s="22">
        <f t="shared" si="0"/>
        <v>0</v>
      </c>
      <c r="W11" s="22">
        <f t="shared" si="1"/>
        <v>100</v>
      </c>
      <c r="X11" s="256"/>
      <c r="Y11" s="250">
        <f t="shared" si="3"/>
        <v>0</v>
      </c>
      <c r="Z11" s="22"/>
      <c r="AA11" s="22">
        <f>【データ参照用】チェックシート!T32</f>
        <v>0</v>
      </c>
      <c r="AC11" s="246" t="s">
        <v>460</v>
      </c>
      <c r="AD11" s="248">
        <f t="shared" si="4"/>
        <v>0</v>
      </c>
      <c r="AE11" s="248">
        <f t="shared" si="4"/>
        <v>20</v>
      </c>
    </row>
    <row r="12" spans="2:31" ht="24.75" customHeight="1">
      <c r="B12" s="401"/>
      <c r="C12" s="390" t="s">
        <v>23</v>
      </c>
      <c r="D12" s="391"/>
      <c r="E12" s="13" t="s">
        <v>490</v>
      </c>
      <c r="F12" s="49">
        <f>【データ参照用】チェックシート!S40</f>
        <v>0</v>
      </c>
      <c r="G12" s="189">
        <f>'①-1入力シート（一般項目）'!N37</f>
        <v>9</v>
      </c>
      <c r="H12" s="34"/>
      <c r="J12" s="36"/>
      <c r="O12" s="35"/>
      <c r="U12" s="22" t="str">
        <f t="shared" si="2"/>
        <v>情報セキュリティ対策</v>
      </c>
      <c r="V12" s="22">
        <f t="shared" si="0"/>
        <v>0</v>
      </c>
      <c r="W12" s="22">
        <f t="shared" si="1"/>
        <v>100</v>
      </c>
      <c r="X12" s="256"/>
      <c r="Y12" s="250">
        <f t="shared" si="3"/>
        <v>0</v>
      </c>
      <c r="Z12" s="22"/>
      <c r="AA12" s="22">
        <f>【データ参照用】チェックシート!T40</f>
        <v>0</v>
      </c>
      <c r="AC12" s="246" t="s">
        <v>461</v>
      </c>
      <c r="AD12" s="248">
        <f t="shared" si="4"/>
        <v>0</v>
      </c>
      <c r="AE12" s="248">
        <f t="shared" si="4"/>
        <v>20</v>
      </c>
    </row>
    <row r="13" spans="2:31" ht="24.75" customHeight="1">
      <c r="B13" s="401"/>
      <c r="C13" s="403" t="s">
        <v>23</v>
      </c>
      <c r="D13" s="404"/>
      <c r="E13" s="13" t="s">
        <v>27</v>
      </c>
      <c r="F13" s="49">
        <f>【データ参照用】チェックシート!S50</f>
        <v>0</v>
      </c>
      <c r="G13" s="161">
        <f>'①-1入力シート（一般項目）'!N47</f>
        <v>8</v>
      </c>
      <c r="H13" s="34"/>
      <c r="J13" s="36"/>
      <c r="O13" s="35"/>
      <c r="U13" s="22" t="str">
        <f t="shared" si="2"/>
        <v>平時の事業継続に関する取組</v>
      </c>
      <c r="V13" s="22">
        <f t="shared" si="0"/>
        <v>0</v>
      </c>
      <c r="W13" s="22">
        <f t="shared" si="1"/>
        <v>100</v>
      </c>
      <c r="X13" s="256"/>
      <c r="Y13" s="250">
        <f t="shared" si="3"/>
        <v>0</v>
      </c>
      <c r="Z13" s="22"/>
      <c r="AA13" s="22">
        <f>【データ参照用】チェックシート!T50</f>
        <v>0</v>
      </c>
      <c r="AC13" s="246" t="s">
        <v>462</v>
      </c>
      <c r="AD13" s="248">
        <f t="shared" si="4"/>
        <v>0</v>
      </c>
      <c r="AE13" s="248">
        <f t="shared" si="4"/>
        <v>20</v>
      </c>
    </row>
    <row r="14" spans="2:31" ht="24.75" customHeight="1">
      <c r="B14" s="401"/>
      <c r="C14" s="405" t="s">
        <v>23</v>
      </c>
      <c r="D14" s="406"/>
      <c r="E14" s="13" t="s">
        <v>28</v>
      </c>
      <c r="F14" s="49">
        <f>【データ参照用】チェックシート!S58</f>
        <v>0</v>
      </c>
      <c r="G14" s="161">
        <f>'①-1入力シート（一般項目）'!N55</f>
        <v>8</v>
      </c>
      <c r="H14" s="34"/>
      <c r="J14" s="36"/>
      <c r="O14" s="35"/>
      <c r="U14" s="22" t="str">
        <f t="shared" si="2"/>
        <v>非常時の事業継続に関する取組</v>
      </c>
      <c r="V14" s="22">
        <f t="shared" si="0"/>
        <v>0</v>
      </c>
      <c r="W14" s="22">
        <f t="shared" si="1"/>
        <v>100</v>
      </c>
      <c r="X14" s="256"/>
      <c r="Y14" s="250">
        <f t="shared" si="3"/>
        <v>0</v>
      </c>
      <c r="Z14" s="22"/>
      <c r="AA14" s="22">
        <f>【データ参照用】チェックシート!T58</f>
        <v>0</v>
      </c>
      <c r="AC14" s="248" t="s">
        <v>463</v>
      </c>
      <c r="AD14" s="247">
        <f t="shared" ref="AD14:AE16" si="5">F26</f>
        <v>0</v>
      </c>
      <c r="AE14" s="247">
        <f t="shared" si="5"/>
        <v>20</v>
      </c>
    </row>
    <row r="15" spans="2:31" ht="24.75" customHeight="1">
      <c r="B15" s="401"/>
      <c r="C15" s="390" t="s">
        <v>23</v>
      </c>
      <c r="D15" s="391"/>
      <c r="E15" s="13" t="s">
        <v>26</v>
      </c>
      <c r="F15" s="49">
        <f>【データ参照用】チェックシート!S65</f>
        <v>0</v>
      </c>
      <c r="G15" s="161">
        <f>'①-1入力シート（一般項目）'!N62</f>
        <v>6</v>
      </c>
      <c r="H15" s="34"/>
      <c r="J15" s="36"/>
      <c r="O15" s="35"/>
      <c r="U15" s="22" t="str">
        <f t="shared" si="2"/>
        <v>公正な経済取引（不正防止）</v>
      </c>
      <c r="V15" s="22">
        <f t="shared" si="0"/>
        <v>0</v>
      </c>
      <c r="W15" s="22">
        <f t="shared" si="1"/>
        <v>100</v>
      </c>
      <c r="X15" s="256"/>
      <c r="Y15" s="250">
        <f t="shared" si="3"/>
        <v>0</v>
      </c>
      <c r="Z15" s="22"/>
      <c r="AA15" s="22">
        <f>【データ参照用】チェックシート!T65</f>
        <v>0</v>
      </c>
      <c r="AC15" s="248" t="s">
        <v>464</v>
      </c>
      <c r="AD15" s="248">
        <f t="shared" si="5"/>
        <v>0</v>
      </c>
      <c r="AE15" s="248">
        <f t="shared" si="5"/>
        <v>20</v>
      </c>
    </row>
    <row r="16" spans="2:31" ht="24.75" customHeight="1">
      <c r="B16" s="401"/>
      <c r="C16" s="403" t="s">
        <v>23</v>
      </c>
      <c r="D16" s="404"/>
      <c r="E16" s="13" t="s">
        <v>15</v>
      </c>
      <c r="F16" s="49">
        <f>【データ参照用】チェックシート!S71</f>
        <v>0</v>
      </c>
      <c r="G16" s="161">
        <f>'①-1入力シート（一般項目）'!N68</f>
        <v>5</v>
      </c>
      <c r="H16" s="34"/>
      <c r="J16" s="36"/>
      <c r="O16" s="35"/>
      <c r="U16" s="22" t="str">
        <f t="shared" si="2"/>
        <v>バリューチェーン全体で社会的責任を果たす取組</v>
      </c>
      <c r="V16" s="22">
        <f t="shared" si="0"/>
        <v>0</v>
      </c>
      <c r="W16" s="22">
        <f t="shared" si="1"/>
        <v>100</v>
      </c>
      <c r="X16" s="256"/>
      <c r="Y16" s="250">
        <f t="shared" si="3"/>
        <v>0</v>
      </c>
      <c r="Z16" s="22"/>
      <c r="AA16" s="22">
        <f>【データ参照用】チェックシート!T71</f>
        <v>0</v>
      </c>
      <c r="AC16" s="248" t="s">
        <v>465</v>
      </c>
      <c r="AD16" s="248">
        <f t="shared" si="5"/>
        <v>0</v>
      </c>
      <c r="AE16" s="248">
        <f t="shared" si="5"/>
        <v>20</v>
      </c>
    </row>
    <row r="17" spans="2:27" ht="24.75" customHeight="1">
      <c r="B17" s="401"/>
      <c r="C17" s="405" t="s">
        <v>23</v>
      </c>
      <c r="D17" s="406"/>
      <c r="E17" s="14" t="s">
        <v>22</v>
      </c>
      <c r="F17" s="50">
        <f>【データ参照用】チェックシート!S76</f>
        <v>0</v>
      </c>
      <c r="G17" s="162">
        <f>'①-1入力シート（一般項目）'!N73</f>
        <v>20</v>
      </c>
      <c r="H17" s="34"/>
      <c r="J17" s="36"/>
      <c r="O17" s="35"/>
      <c r="U17" s="23" t="str">
        <f t="shared" si="2"/>
        <v>生産性の向上</v>
      </c>
      <c r="V17" s="23">
        <f t="shared" si="0"/>
        <v>0</v>
      </c>
      <c r="W17" s="23">
        <f t="shared" si="1"/>
        <v>100</v>
      </c>
      <c r="X17" s="256"/>
      <c r="Y17" s="253">
        <f t="shared" si="3"/>
        <v>0</v>
      </c>
      <c r="Z17" s="23"/>
      <c r="AA17" s="23">
        <f>【データ参照用】チェックシート!T76</f>
        <v>0</v>
      </c>
    </row>
    <row r="18" spans="2:27" ht="24.75" customHeight="1">
      <c r="B18" s="401"/>
      <c r="C18" s="301"/>
      <c r="D18" s="298" t="s">
        <v>754</v>
      </c>
      <c r="E18" s="15" t="s">
        <v>1</v>
      </c>
      <c r="F18" s="51">
        <f>【データ参照用】チェックシート!S109</f>
        <v>0</v>
      </c>
      <c r="G18" s="163">
        <f>'①-1入力シート（一般項目）'!N106</f>
        <v>20</v>
      </c>
      <c r="H18" s="34"/>
      <c r="J18" s="36"/>
      <c r="O18" s="35"/>
      <c r="U18" s="24" t="str">
        <f t="shared" si="2"/>
        <v>多様な人材の活躍支援</v>
      </c>
      <c r="V18" s="24">
        <f t="shared" si="0"/>
        <v>0</v>
      </c>
      <c r="W18" s="24">
        <f t="shared" si="1"/>
        <v>100</v>
      </c>
      <c r="X18" s="256"/>
      <c r="Y18" s="249" t="str">
        <f>IF(Z18=TRUE,F18,"")</f>
        <v/>
      </c>
      <c r="Z18" s="249" t="b">
        <v>0</v>
      </c>
      <c r="AA18" s="24">
        <f>【データ参照用】チェックシート!T109</f>
        <v>0</v>
      </c>
    </row>
    <row r="19" spans="2:27" ht="24.75" customHeight="1">
      <c r="B19" s="401"/>
      <c r="C19" s="302"/>
      <c r="D19" s="299" t="s">
        <v>754</v>
      </c>
      <c r="E19" s="16" t="s">
        <v>17</v>
      </c>
      <c r="F19" s="49">
        <f>【データ参照用】チェックシート!S166</f>
        <v>0</v>
      </c>
      <c r="G19" s="161">
        <f>'①-1入力シート（一般項目）'!N163</f>
        <v>20</v>
      </c>
      <c r="H19" s="34"/>
      <c r="J19" s="36"/>
      <c r="O19" s="35"/>
      <c r="U19" s="22" t="str">
        <f t="shared" si="2"/>
        <v>従業員の人権配慮（人権デューデリジェンス）</v>
      </c>
      <c r="V19" s="22">
        <f t="shared" si="0"/>
        <v>0</v>
      </c>
      <c r="W19" s="22">
        <f t="shared" si="1"/>
        <v>100</v>
      </c>
      <c r="X19" s="256"/>
      <c r="Y19" s="250" t="str">
        <f>IF(Z19=TRUE,F19,"")</f>
        <v/>
      </c>
      <c r="Z19" s="249" t="b">
        <v>0</v>
      </c>
      <c r="AA19" s="22">
        <f>【データ参照用】チェックシート!T166</f>
        <v>0</v>
      </c>
    </row>
    <row r="20" spans="2:27" ht="24.75" customHeight="1">
      <c r="B20" s="401"/>
      <c r="C20" s="303"/>
      <c r="D20" s="299" t="s">
        <v>754</v>
      </c>
      <c r="E20" s="16" t="s">
        <v>760</v>
      </c>
      <c r="F20" s="49">
        <f>【データ参照用】チェックシート!S192</f>
        <v>0</v>
      </c>
      <c r="G20" s="161">
        <f>'①-1入力シート（一般項目）'!N189</f>
        <v>20</v>
      </c>
      <c r="H20" s="34"/>
      <c r="J20" s="36"/>
      <c r="O20" s="35"/>
      <c r="U20" s="22" t="str">
        <f t="shared" si="2"/>
        <v>人材定着・確保</v>
      </c>
      <c r="V20" s="22">
        <f t="shared" si="0"/>
        <v>0</v>
      </c>
      <c r="W20" s="22">
        <f t="shared" si="1"/>
        <v>100</v>
      </c>
      <c r="X20" s="256"/>
      <c r="Y20" s="250" t="str">
        <f>IF(Z20=TRUE,F20,"")</f>
        <v/>
      </c>
      <c r="Z20" s="249" t="b">
        <v>0</v>
      </c>
      <c r="AA20" s="22">
        <f>【データ参照用】チェックシート!T192</f>
        <v>0</v>
      </c>
    </row>
    <row r="21" spans="2:27" ht="24.75" customHeight="1">
      <c r="B21" s="401"/>
      <c r="C21" s="304"/>
      <c r="D21" s="299" t="s">
        <v>754</v>
      </c>
      <c r="E21" s="16" t="s">
        <v>5</v>
      </c>
      <c r="F21" s="49">
        <f>【データ参照用】チェックシート!S247</f>
        <v>0</v>
      </c>
      <c r="G21" s="161">
        <f>'①-1入力シート（一般項目）'!N244</f>
        <v>20</v>
      </c>
      <c r="H21" s="34"/>
      <c r="J21" s="36"/>
      <c r="O21" s="35"/>
      <c r="U21" s="22" t="str">
        <f t="shared" si="2"/>
        <v>健康経営への取組</v>
      </c>
      <c r="V21" s="22">
        <f t="shared" si="0"/>
        <v>0</v>
      </c>
      <c r="W21" s="22">
        <f t="shared" si="1"/>
        <v>100</v>
      </c>
      <c r="X21" s="256"/>
      <c r="Y21" s="250" t="str">
        <f>IF(Z21=TRUE,F21,"")</f>
        <v/>
      </c>
      <c r="Z21" s="249" t="b">
        <v>0</v>
      </c>
      <c r="AA21" s="22">
        <f>【データ参照用】チェックシート!T247</f>
        <v>0</v>
      </c>
    </row>
    <row r="22" spans="2:27" s="10" customFormat="1" ht="24.75" customHeight="1" thickBot="1">
      <c r="B22" s="402"/>
      <c r="C22" s="305"/>
      <c r="D22" s="300" t="s">
        <v>754</v>
      </c>
      <c r="E22" s="18" t="s">
        <v>14</v>
      </c>
      <c r="F22" s="52">
        <f>【データ参照用】チェックシート!S268</f>
        <v>0</v>
      </c>
      <c r="G22" s="164">
        <f>'①-1入力シート（一般項目）'!N265</f>
        <v>20</v>
      </c>
      <c r="H22" s="37"/>
      <c r="J22" s="38"/>
      <c r="O22" s="39"/>
      <c r="U22" s="25" t="str">
        <f t="shared" si="2"/>
        <v>製品・サービスの品質と安全性</v>
      </c>
      <c r="V22" s="25">
        <f t="shared" si="0"/>
        <v>0</v>
      </c>
      <c r="W22" s="25">
        <f t="shared" si="1"/>
        <v>100</v>
      </c>
      <c r="X22" s="256"/>
      <c r="Y22" s="251" t="str">
        <f>IF(Z22=TRUE,F22,"")</f>
        <v/>
      </c>
      <c r="Z22" s="249" t="b">
        <v>0</v>
      </c>
      <c r="AA22" s="25">
        <f>【データ参照用】チェックシート!T268</f>
        <v>0</v>
      </c>
    </row>
    <row r="23" spans="2:27" s="10" customFormat="1" ht="24.75" customHeight="1">
      <c r="B23" s="401" t="s">
        <v>31</v>
      </c>
      <c r="C23" s="392" t="s">
        <v>23</v>
      </c>
      <c r="D23" s="393"/>
      <c r="E23" s="19" t="s">
        <v>11</v>
      </c>
      <c r="F23" s="48">
        <f>【データ参照用】チェックシート!S284</f>
        <v>0</v>
      </c>
      <c r="G23" s="160">
        <f>'①-2入力シート (環境項目)'!N11</f>
        <v>15</v>
      </c>
      <c r="H23" s="37"/>
      <c r="J23" s="38"/>
      <c r="O23" s="39"/>
      <c r="U23" s="21" t="str">
        <f t="shared" si="2"/>
        <v>環境負荷低減マネジメント</v>
      </c>
      <c r="V23" s="21">
        <f t="shared" si="0"/>
        <v>0</v>
      </c>
      <c r="W23" s="21">
        <f t="shared" si="1"/>
        <v>100</v>
      </c>
      <c r="X23" s="256"/>
      <c r="Y23" s="252">
        <f>F23</f>
        <v>0</v>
      </c>
      <c r="Z23" s="252"/>
      <c r="AA23" s="21">
        <f>【データ参照用】チェックシート!T284</f>
        <v>0</v>
      </c>
    </row>
    <row r="24" spans="2:27" s="10" customFormat="1" ht="24.75" customHeight="1">
      <c r="B24" s="401"/>
      <c r="C24" s="396" t="s">
        <v>23</v>
      </c>
      <c r="D24" s="397"/>
      <c r="E24" s="13" t="s">
        <v>16</v>
      </c>
      <c r="F24" s="49">
        <f>【データ参照用】チェックシート!S308</f>
        <v>0</v>
      </c>
      <c r="G24" s="161">
        <f>'①-2入力シート (環境項目)'!N35</f>
        <v>8</v>
      </c>
      <c r="H24" s="37"/>
      <c r="J24" s="38"/>
      <c r="O24" s="39"/>
      <c r="U24" s="22" t="str">
        <f t="shared" si="2"/>
        <v>リスクと機会の認識</v>
      </c>
      <c r="V24" s="22">
        <f t="shared" si="0"/>
        <v>0</v>
      </c>
      <c r="W24" s="22">
        <f t="shared" si="1"/>
        <v>100</v>
      </c>
      <c r="X24" s="256"/>
      <c r="Y24" s="250">
        <f>F24</f>
        <v>0</v>
      </c>
      <c r="Z24" s="250"/>
      <c r="AA24" s="22">
        <f>【データ参照用】チェックシート!T308</f>
        <v>0</v>
      </c>
    </row>
    <row r="25" spans="2:27" s="10" customFormat="1" ht="24.75" customHeight="1">
      <c r="B25" s="401"/>
      <c r="C25" s="394" t="s">
        <v>23</v>
      </c>
      <c r="D25" s="395"/>
      <c r="E25" s="17" t="s">
        <v>7</v>
      </c>
      <c r="F25" s="50">
        <f>【データ参照用】チェックシート!S316</f>
        <v>0</v>
      </c>
      <c r="G25" s="162">
        <f>'①-2入力シート (環境項目)'!N43</f>
        <v>17</v>
      </c>
      <c r="H25" s="37"/>
      <c r="J25" s="38"/>
      <c r="O25" s="39"/>
      <c r="U25" s="23" t="str">
        <f t="shared" si="2"/>
        <v>気候変動への取組</v>
      </c>
      <c r="V25" s="23">
        <f t="shared" si="0"/>
        <v>0</v>
      </c>
      <c r="W25" s="23">
        <f t="shared" si="1"/>
        <v>100</v>
      </c>
      <c r="X25" s="256"/>
      <c r="Y25" s="253">
        <f>F25</f>
        <v>0</v>
      </c>
      <c r="Z25" s="253"/>
      <c r="AA25" s="23">
        <f>【データ参照用】チェックシート!T316</f>
        <v>0</v>
      </c>
    </row>
    <row r="26" spans="2:27" s="10" customFormat="1" ht="24.75" customHeight="1">
      <c r="B26" s="401"/>
      <c r="C26" s="301"/>
      <c r="D26" s="298" t="s">
        <v>754</v>
      </c>
      <c r="E26" s="15" t="s">
        <v>10</v>
      </c>
      <c r="F26" s="51">
        <f>【データ参照用】チェックシート!S337</f>
        <v>0</v>
      </c>
      <c r="G26" s="163">
        <f>'①-2入力シート (環境項目)'!N64</f>
        <v>20</v>
      </c>
      <c r="H26" s="37"/>
      <c r="J26" s="38"/>
      <c r="O26" s="39"/>
      <c r="U26" s="24" t="str">
        <f t="shared" si="2"/>
        <v>自然環境との調和（生物多様性保全）</v>
      </c>
      <c r="V26" s="24">
        <f t="shared" si="0"/>
        <v>0</v>
      </c>
      <c r="W26" s="24">
        <f t="shared" si="1"/>
        <v>100</v>
      </c>
      <c r="X26" s="256"/>
      <c r="Y26" s="249" t="str">
        <f>IF(Z26=TRUE,F26,"")</f>
        <v/>
      </c>
      <c r="Z26" s="249" t="b">
        <v>0</v>
      </c>
      <c r="AA26" s="24">
        <f>【データ参照用】チェックシート!T337</f>
        <v>0</v>
      </c>
    </row>
    <row r="27" spans="2:27" ht="24.75" customHeight="1">
      <c r="B27" s="401"/>
      <c r="C27" s="302"/>
      <c r="D27" s="299" t="s">
        <v>754</v>
      </c>
      <c r="E27" s="16" t="s">
        <v>8</v>
      </c>
      <c r="F27" s="49">
        <f>【データ参照用】チェックシート!S371</f>
        <v>0</v>
      </c>
      <c r="G27" s="161">
        <f>'①-2入力シート (環境項目)'!N98</f>
        <v>20</v>
      </c>
      <c r="H27" s="34"/>
      <c r="J27" s="36"/>
      <c r="O27" s="35"/>
      <c r="U27" s="22" t="str">
        <f t="shared" si="2"/>
        <v>資源循環・廃棄物削減</v>
      </c>
      <c r="V27" s="22">
        <f t="shared" si="0"/>
        <v>0</v>
      </c>
      <c r="W27" s="22">
        <f t="shared" si="1"/>
        <v>100</v>
      </c>
      <c r="X27" s="256"/>
      <c r="Y27" s="250" t="str">
        <f>IF(Z27=TRUE,F27,"")</f>
        <v/>
      </c>
      <c r="Z27" s="249" t="b">
        <v>0</v>
      </c>
      <c r="AA27" s="22">
        <f>【データ参照用】チェックシート!T371</f>
        <v>0</v>
      </c>
    </row>
    <row r="28" spans="2:27" ht="24.75" customHeight="1" thickBot="1">
      <c r="B28" s="402"/>
      <c r="C28" s="306"/>
      <c r="D28" s="300" t="s">
        <v>754</v>
      </c>
      <c r="E28" s="18" t="s">
        <v>761</v>
      </c>
      <c r="F28" s="52">
        <f>【データ参照用】チェックシート!S397</f>
        <v>0</v>
      </c>
      <c r="G28" s="164">
        <f>'①-2入力シート (環境項目)'!N124</f>
        <v>20</v>
      </c>
      <c r="H28" s="40"/>
      <c r="I28" s="41"/>
      <c r="J28" s="41"/>
      <c r="K28" s="41"/>
      <c r="L28" s="41"/>
      <c r="M28" s="41"/>
      <c r="N28" s="41"/>
      <c r="O28" s="42"/>
      <c r="U28" s="25" t="str">
        <f t="shared" si="2"/>
        <v>水資源の確保</v>
      </c>
      <c r="V28" s="25">
        <f t="shared" si="0"/>
        <v>0</v>
      </c>
      <c r="W28" s="25">
        <f t="shared" si="1"/>
        <v>100</v>
      </c>
      <c r="X28" s="256"/>
      <c r="Y28" s="251" t="str">
        <f>IF(Z28=TRUE,F28,"")</f>
        <v/>
      </c>
      <c r="Z28" s="249" t="b">
        <v>0</v>
      </c>
      <c r="AA28" s="25">
        <f>【データ参照用】チェックシート!T397</f>
        <v>0</v>
      </c>
    </row>
    <row r="29" spans="2:27" ht="21.75" customHeight="1">
      <c r="Z29" s="323">
        <f>COUNTIF(Z18:Z22,TRUE) + COUNTIF(Z26:Z28,TRUE)</f>
        <v>0</v>
      </c>
    </row>
    <row r="30" spans="2:27" ht="21.75" customHeight="1"/>
  </sheetData>
  <mergeCells count="18">
    <mergeCell ref="C23:D23"/>
    <mergeCell ref="C25:D25"/>
    <mergeCell ref="C24:D24"/>
    <mergeCell ref="H7:O7"/>
    <mergeCell ref="B9:B22"/>
    <mergeCell ref="B23:B28"/>
    <mergeCell ref="C11:D11"/>
    <mergeCell ref="C12:D12"/>
    <mergeCell ref="C13:D13"/>
    <mergeCell ref="C14:D14"/>
    <mergeCell ref="C15:D15"/>
    <mergeCell ref="C16:D16"/>
    <mergeCell ref="C17:D17"/>
    <mergeCell ref="B3:D3"/>
    <mergeCell ref="B4:D4"/>
    <mergeCell ref="G3:O5"/>
    <mergeCell ref="C9:D9"/>
    <mergeCell ref="C10:D10"/>
  </mergeCells>
  <phoneticPr fontId="1"/>
  <conditionalFormatting sqref="C18:G22">
    <cfRule type="expression" dxfId="24" priority="3">
      <formula>$Z18=FALSE</formula>
    </cfRule>
  </conditionalFormatting>
  <conditionalFormatting sqref="C26:G28">
    <cfRule type="expression" dxfId="23" priority="1">
      <formula>$Z26=FALSE</formula>
    </cfRule>
  </conditionalFormatting>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5346" r:id="rId4" name="Check Box 2">
              <controlPr defaultSize="0" autoFill="0" autoLine="0" autoPict="0">
                <anchor moveWithCells="1">
                  <from>
                    <xdr:col>2</xdr:col>
                    <xdr:colOff>68580</xdr:colOff>
                    <xdr:row>17</xdr:row>
                    <xdr:rowOff>38100</xdr:rowOff>
                  </from>
                  <to>
                    <xdr:col>3</xdr:col>
                    <xdr:colOff>601980</xdr:colOff>
                    <xdr:row>17</xdr:row>
                    <xdr:rowOff>274320</xdr:rowOff>
                  </to>
                </anchor>
              </controlPr>
            </control>
          </mc:Choice>
        </mc:AlternateContent>
        <mc:AlternateContent xmlns:mc="http://schemas.openxmlformats.org/markup-compatibility/2006">
          <mc:Choice Requires="x14">
            <control shapeId="185347" r:id="rId5" name="Check Box 3">
              <controlPr defaultSize="0" autoFill="0" autoLine="0" autoPict="0">
                <anchor moveWithCells="1">
                  <from>
                    <xdr:col>2</xdr:col>
                    <xdr:colOff>68580</xdr:colOff>
                    <xdr:row>18</xdr:row>
                    <xdr:rowOff>38100</xdr:rowOff>
                  </from>
                  <to>
                    <xdr:col>3</xdr:col>
                    <xdr:colOff>601980</xdr:colOff>
                    <xdr:row>18</xdr:row>
                    <xdr:rowOff>274320</xdr:rowOff>
                  </to>
                </anchor>
              </controlPr>
            </control>
          </mc:Choice>
        </mc:AlternateContent>
        <mc:AlternateContent xmlns:mc="http://schemas.openxmlformats.org/markup-compatibility/2006">
          <mc:Choice Requires="x14">
            <control shapeId="185348" r:id="rId6" name="Check Box 4">
              <controlPr defaultSize="0" autoFill="0" autoLine="0" autoPict="0">
                <anchor moveWithCells="1">
                  <from>
                    <xdr:col>2</xdr:col>
                    <xdr:colOff>68580</xdr:colOff>
                    <xdr:row>19</xdr:row>
                    <xdr:rowOff>38100</xdr:rowOff>
                  </from>
                  <to>
                    <xdr:col>3</xdr:col>
                    <xdr:colOff>601980</xdr:colOff>
                    <xdr:row>19</xdr:row>
                    <xdr:rowOff>274320</xdr:rowOff>
                  </to>
                </anchor>
              </controlPr>
            </control>
          </mc:Choice>
        </mc:AlternateContent>
        <mc:AlternateContent xmlns:mc="http://schemas.openxmlformats.org/markup-compatibility/2006">
          <mc:Choice Requires="x14">
            <control shapeId="185349" r:id="rId7" name="Check Box 5">
              <controlPr defaultSize="0" autoFill="0" autoLine="0" autoPict="0">
                <anchor moveWithCells="1">
                  <from>
                    <xdr:col>2</xdr:col>
                    <xdr:colOff>68580</xdr:colOff>
                    <xdr:row>20</xdr:row>
                    <xdr:rowOff>38100</xdr:rowOff>
                  </from>
                  <to>
                    <xdr:col>3</xdr:col>
                    <xdr:colOff>601980</xdr:colOff>
                    <xdr:row>20</xdr:row>
                    <xdr:rowOff>274320</xdr:rowOff>
                  </to>
                </anchor>
              </controlPr>
            </control>
          </mc:Choice>
        </mc:AlternateContent>
        <mc:AlternateContent xmlns:mc="http://schemas.openxmlformats.org/markup-compatibility/2006">
          <mc:Choice Requires="x14">
            <control shapeId="185350" r:id="rId8" name="Check Box 6">
              <controlPr defaultSize="0" autoFill="0" autoLine="0" autoPict="0">
                <anchor moveWithCells="1">
                  <from>
                    <xdr:col>2</xdr:col>
                    <xdr:colOff>68580</xdr:colOff>
                    <xdr:row>21</xdr:row>
                    <xdr:rowOff>38100</xdr:rowOff>
                  </from>
                  <to>
                    <xdr:col>3</xdr:col>
                    <xdr:colOff>601980</xdr:colOff>
                    <xdr:row>21</xdr:row>
                    <xdr:rowOff>274320</xdr:rowOff>
                  </to>
                </anchor>
              </controlPr>
            </control>
          </mc:Choice>
        </mc:AlternateContent>
        <mc:AlternateContent xmlns:mc="http://schemas.openxmlformats.org/markup-compatibility/2006">
          <mc:Choice Requires="x14">
            <control shapeId="185351" r:id="rId9" name="Check Box 7">
              <controlPr defaultSize="0" autoFill="0" autoLine="0" autoPict="0">
                <anchor moveWithCells="1">
                  <from>
                    <xdr:col>2</xdr:col>
                    <xdr:colOff>68580</xdr:colOff>
                    <xdr:row>25</xdr:row>
                    <xdr:rowOff>38100</xdr:rowOff>
                  </from>
                  <to>
                    <xdr:col>3</xdr:col>
                    <xdr:colOff>601980</xdr:colOff>
                    <xdr:row>25</xdr:row>
                    <xdr:rowOff>274320</xdr:rowOff>
                  </to>
                </anchor>
              </controlPr>
            </control>
          </mc:Choice>
        </mc:AlternateContent>
        <mc:AlternateContent xmlns:mc="http://schemas.openxmlformats.org/markup-compatibility/2006">
          <mc:Choice Requires="x14">
            <control shapeId="185352" r:id="rId10" name="Check Box 8">
              <controlPr defaultSize="0" autoFill="0" autoLine="0" autoPict="0">
                <anchor moveWithCells="1">
                  <from>
                    <xdr:col>2</xdr:col>
                    <xdr:colOff>68580</xdr:colOff>
                    <xdr:row>26</xdr:row>
                    <xdr:rowOff>38100</xdr:rowOff>
                  </from>
                  <to>
                    <xdr:col>3</xdr:col>
                    <xdr:colOff>601980</xdr:colOff>
                    <xdr:row>26</xdr:row>
                    <xdr:rowOff>274320</xdr:rowOff>
                  </to>
                </anchor>
              </controlPr>
            </control>
          </mc:Choice>
        </mc:AlternateContent>
        <mc:AlternateContent xmlns:mc="http://schemas.openxmlformats.org/markup-compatibility/2006">
          <mc:Choice Requires="x14">
            <control shapeId="185353" r:id="rId11" name="Check Box 9">
              <controlPr defaultSize="0" autoFill="0" autoLine="0" autoPict="0">
                <anchor moveWithCells="1">
                  <from>
                    <xdr:col>2</xdr:col>
                    <xdr:colOff>68580</xdr:colOff>
                    <xdr:row>27</xdr:row>
                    <xdr:rowOff>38100</xdr:rowOff>
                  </from>
                  <to>
                    <xdr:col>3</xdr:col>
                    <xdr:colOff>601980</xdr:colOff>
                    <xdr:row>27</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Z22"/>
  <sheetViews>
    <sheetView showGridLines="0" view="pageBreakPreview" zoomScale="70" zoomScaleNormal="100" zoomScaleSheetLayoutView="70" workbookViewId="0">
      <selection activeCell="D4" sqref="D4"/>
    </sheetView>
  </sheetViews>
  <sheetFormatPr defaultColWidth="9" defaultRowHeight="12.6"/>
  <cols>
    <col min="1" max="1" width="4" style="1" customWidth="1"/>
    <col min="2" max="2" width="4.88671875" style="1" customWidth="1"/>
    <col min="3" max="3" width="9.88671875" style="1" customWidth="1"/>
    <col min="4" max="4" width="38" style="1" customWidth="1"/>
    <col min="5" max="6" width="8" style="9" customWidth="1"/>
    <col min="7" max="7" width="11.44140625" style="1" customWidth="1"/>
    <col min="8" max="8" width="13.88671875" style="1" customWidth="1"/>
    <col min="9" max="9" width="12" style="1" customWidth="1"/>
    <col min="10" max="10" width="4.33203125" style="1" customWidth="1"/>
    <col min="11" max="15" width="9" style="1"/>
    <col min="16" max="16" width="125.44140625" style="1" customWidth="1"/>
    <col min="17" max="17" width="9" style="1"/>
    <col min="18" max="18" width="4.88671875" style="1" customWidth="1"/>
    <col min="19" max="19" width="6.88671875" style="1" customWidth="1"/>
    <col min="20" max="20" width="18.109375" style="1" customWidth="1"/>
    <col min="21" max="21" width="11.109375" style="1" customWidth="1"/>
    <col min="22" max="22" width="12.109375" style="1" customWidth="1"/>
    <col min="23" max="23" width="11.88671875" style="1" customWidth="1"/>
    <col min="24" max="24" width="9" style="1"/>
    <col min="25" max="25" width="9.88671875" style="1" bestFit="1" customWidth="1"/>
    <col min="26" max="16384" width="9" style="1"/>
  </cols>
  <sheetData>
    <row r="1" spans="2:26" ht="45.6" customHeight="1">
      <c r="B1" s="293" t="s">
        <v>752</v>
      </c>
      <c r="C1" s="293"/>
      <c r="D1" s="293"/>
      <c r="E1" s="293"/>
      <c r="F1" s="293"/>
      <c r="G1" s="293"/>
      <c r="H1" s="293"/>
      <c r="I1" s="293"/>
      <c r="J1" s="293"/>
      <c r="K1" s="293"/>
      <c r="L1" s="293"/>
      <c r="M1" s="293"/>
      <c r="N1" s="293"/>
      <c r="O1" s="291"/>
      <c r="P1" s="291"/>
      <c r="Q1" s="291"/>
    </row>
    <row r="2" spans="2:26" ht="18.75" customHeight="1"/>
    <row r="3" spans="2:26" ht="18.75" customHeight="1">
      <c r="B3" s="376" t="s">
        <v>34</v>
      </c>
      <c r="C3" s="378"/>
      <c r="D3" s="295" t="str">
        <f>【データ参照用】チェックシート!C10</f>
        <v/>
      </c>
    </row>
    <row r="4" spans="2:26" ht="18.75" customHeight="1">
      <c r="B4" s="376" t="s">
        <v>35</v>
      </c>
      <c r="C4" s="378"/>
      <c r="D4" s="342" t="str">
        <f>【データ参照用】チェックシート!C11</f>
        <v/>
      </c>
    </row>
    <row r="5" spans="2:26" ht="18.75" customHeight="1"/>
    <row r="6" spans="2:26" ht="18.75" customHeight="1" thickBot="1">
      <c r="F6" s="190"/>
      <c r="T6" s="1" t="s">
        <v>207</v>
      </c>
    </row>
    <row r="7" spans="2:26" ht="24.75" customHeight="1">
      <c r="B7" s="43" t="s">
        <v>204</v>
      </c>
      <c r="C7" s="44"/>
      <c r="D7" s="27"/>
      <c r="E7" s="33" t="s">
        <v>29</v>
      </c>
      <c r="F7" s="33" t="s">
        <v>56</v>
      </c>
      <c r="G7" s="398" t="s">
        <v>470</v>
      </c>
      <c r="H7" s="399"/>
      <c r="I7" s="399"/>
      <c r="J7" s="399"/>
      <c r="K7" s="399"/>
      <c r="L7" s="399"/>
      <c r="M7" s="399"/>
      <c r="N7" s="400"/>
      <c r="T7" s="28" t="s">
        <v>2</v>
      </c>
      <c r="U7" s="241" t="s">
        <v>456</v>
      </c>
      <c r="V7" s="28" t="s">
        <v>209</v>
      </c>
      <c r="W7" s="254" t="s">
        <v>482</v>
      </c>
      <c r="X7" s="28" t="s">
        <v>466</v>
      </c>
      <c r="Y7" s="245" t="s">
        <v>457</v>
      </c>
      <c r="Z7" s="28" t="s">
        <v>208</v>
      </c>
    </row>
    <row r="8" spans="2:26" ht="24.75" customHeight="1">
      <c r="B8" s="29" t="s">
        <v>205</v>
      </c>
      <c r="C8" s="30"/>
      <c r="D8" s="31"/>
      <c r="E8" s="47">
        <f>X8</f>
        <v>0</v>
      </c>
      <c r="F8" s="165">
        <f>SUM(F9:F20)</f>
        <v>120</v>
      </c>
      <c r="G8" s="34"/>
      <c r="N8" s="35"/>
      <c r="T8" s="191" t="str">
        <f>B8</f>
        <v>総合評価</v>
      </c>
      <c r="U8" s="26">
        <f>IF(【データ参照用】チェックシート!S413&gt;100,100,【データ参照用】チェックシート!S413)</f>
        <v>0</v>
      </c>
      <c r="V8" s="26">
        <f>100-U8</f>
        <v>100</v>
      </c>
      <c r="W8" s="255"/>
      <c r="X8" s="26">
        <f>SUM(X9:X20)</f>
        <v>0</v>
      </c>
      <c r="Y8" s="26"/>
      <c r="Z8" s="26">
        <f>IF(【データ参照用】チェックシート!U413&gt;100,100,【データ参照用】チェックシート!U413)</f>
        <v>0</v>
      </c>
    </row>
    <row r="9" spans="2:26" ht="24.75" customHeight="1">
      <c r="B9" s="407" t="s">
        <v>32</v>
      </c>
      <c r="C9" s="267" t="s">
        <v>23</v>
      </c>
      <c r="D9" s="268" t="s">
        <v>0</v>
      </c>
      <c r="E9" s="51">
        <f>【データ参照用】チェックシート!S14</f>
        <v>0</v>
      </c>
      <c r="F9" s="269">
        <f>'①-1入力シート（一般項目）'!N11</f>
        <v>11</v>
      </c>
      <c r="G9" s="34"/>
      <c r="H9" s="2"/>
      <c r="I9" s="2"/>
      <c r="N9" s="35"/>
      <c r="T9" s="21" t="s">
        <v>20</v>
      </c>
      <c r="U9" s="21">
        <f t="shared" ref="U9:U20" si="0">Z9*100</f>
        <v>0</v>
      </c>
      <c r="V9" s="21">
        <f t="shared" ref="V9:V20" si="1">100-U9</f>
        <v>100</v>
      </c>
      <c r="W9" s="256">
        <f>U9</f>
        <v>0</v>
      </c>
      <c r="X9" s="252">
        <f>E9</f>
        <v>0</v>
      </c>
      <c r="Y9" s="21"/>
      <c r="Z9" s="21">
        <f>【データ参照用】チェックシート!T14</f>
        <v>0</v>
      </c>
    </row>
    <row r="10" spans="2:26" ht="24.75" customHeight="1">
      <c r="B10" s="401"/>
      <c r="C10" s="11" t="s">
        <v>23</v>
      </c>
      <c r="D10" s="13" t="s">
        <v>12</v>
      </c>
      <c r="E10" s="49">
        <f>【データ参照用】チェックシート!S25</f>
        <v>0</v>
      </c>
      <c r="F10" s="270">
        <f>'①-1入力シート（一般項目）'!N22</f>
        <v>6</v>
      </c>
      <c r="G10" s="34"/>
      <c r="I10" s="36"/>
      <c r="N10" s="35"/>
      <c r="T10" s="22" t="s">
        <v>471</v>
      </c>
      <c r="U10" s="22">
        <f t="shared" si="0"/>
        <v>0</v>
      </c>
      <c r="V10" s="22">
        <f t="shared" si="1"/>
        <v>100</v>
      </c>
      <c r="W10" s="256">
        <f t="shared" ref="W10:W20" si="2">U10</f>
        <v>0</v>
      </c>
      <c r="X10" s="250">
        <f t="shared" ref="X10:X17" si="3">E10</f>
        <v>0</v>
      </c>
      <c r="Y10" s="22"/>
      <c r="Z10" s="22">
        <f>【データ参照用】チェックシート!T25</f>
        <v>0</v>
      </c>
    </row>
    <row r="11" spans="2:26" ht="24.75" customHeight="1">
      <c r="B11" s="401"/>
      <c r="C11" s="11" t="s">
        <v>23</v>
      </c>
      <c r="D11" s="13" t="s">
        <v>4</v>
      </c>
      <c r="E11" s="49">
        <f>【データ参照用】チェックシート!S32</f>
        <v>0</v>
      </c>
      <c r="F11" s="270">
        <f>'①-1入力シート（一般項目）'!N29</f>
        <v>7</v>
      </c>
      <c r="G11" s="34"/>
      <c r="I11" s="36"/>
      <c r="N11" s="35"/>
      <c r="T11" s="22" t="s">
        <v>472</v>
      </c>
      <c r="U11" s="22">
        <f t="shared" si="0"/>
        <v>0</v>
      </c>
      <c r="V11" s="22">
        <f t="shared" si="1"/>
        <v>100</v>
      </c>
      <c r="W11" s="256">
        <f t="shared" si="2"/>
        <v>0</v>
      </c>
      <c r="X11" s="250">
        <f t="shared" si="3"/>
        <v>0</v>
      </c>
      <c r="Y11" s="22"/>
      <c r="Z11" s="22">
        <f>【データ参照用】チェックシート!T32</f>
        <v>0</v>
      </c>
    </row>
    <row r="12" spans="2:26" ht="24.75" customHeight="1">
      <c r="B12" s="401"/>
      <c r="C12" s="11" t="s">
        <v>23</v>
      </c>
      <c r="D12" s="13" t="s">
        <v>13</v>
      </c>
      <c r="E12" s="49">
        <f>【データ参照用】チェックシート!S40</f>
        <v>0</v>
      </c>
      <c r="F12" s="271">
        <f>'①-1入力シート（一般項目）'!N37</f>
        <v>9</v>
      </c>
      <c r="G12" s="34"/>
      <c r="I12" s="36"/>
      <c r="N12" s="35"/>
      <c r="T12" s="22" t="s">
        <v>473</v>
      </c>
      <c r="U12" s="22">
        <f t="shared" si="0"/>
        <v>0</v>
      </c>
      <c r="V12" s="22">
        <f t="shared" si="1"/>
        <v>100</v>
      </c>
      <c r="W12" s="256">
        <f t="shared" si="2"/>
        <v>0</v>
      </c>
      <c r="X12" s="250">
        <f t="shared" si="3"/>
        <v>0</v>
      </c>
      <c r="Y12" s="22"/>
      <c r="Z12" s="22">
        <f>【データ参照用】チェックシート!T40</f>
        <v>0</v>
      </c>
    </row>
    <row r="13" spans="2:26" ht="24.75" customHeight="1">
      <c r="B13" s="401"/>
      <c r="C13" s="11" t="s">
        <v>23</v>
      </c>
      <c r="D13" s="13" t="s">
        <v>27</v>
      </c>
      <c r="E13" s="49">
        <f>【データ参照用】チェックシート!S50</f>
        <v>0</v>
      </c>
      <c r="F13" s="270">
        <f>'①-1入力シート（一般項目）'!N47</f>
        <v>8</v>
      </c>
      <c r="G13" s="34"/>
      <c r="I13" s="36"/>
      <c r="N13" s="35"/>
      <c r="T13" s="22" t="s">
        <v>474</v>
      </c>
      <c r="U13" s="22">
        <f t="shared" si="0"/>
        <v>0</v>
      </c>
      <c r="V13" s="22">
        <f t="shared" si="1"/>
        <v>100</v>
      </c>
      <c r="W13" s="256">
        <f t="shared" si="2"/>
        <v>0</v>
      </c>
      <c r="X13" s="250">
        <f t="shared" si="3"/>
        <v>0</v>
      </c>
      <c r="Y13" s="22"/>
      <c r="Z13" s="22">
        <f>【データ参照用】チェックシート!T50</f>
        <v>0</v>
      </c>
    </row>
    <row r="14" spans="2:26" ht="24.75" customHeight="1">
      <c r="B14" s="401"/>
      <c r="C14" s="11" t="s">
        <v>23</v>
      </c>
      <c r="D14" s="13" t="s">
        <v>28</v>
      </c>
      <c r="E14" s="49">
        <f>【データ参照用】チェックシート!S58</f>
        <v>0</v>
      </c>
      <c r="F14" s="270">
        <f>'①-1入力シート（一般項目）'!N55</f>
        <v>8</v>
      </c>
      <c r="G14" s="34"/>
      <c r="I14" s="36"/>
      <c r="N14" s="35"/>
      <c r="T14" s="22" t="s">
        <v>475</v>
      </c>
      <c r="U14" s="22">
        <f t="shared" si="0"/>
        <v>0</v>
      </c>
      <c r="V14" s="22">
        <f t="shared" si="1"/>
        <v>100</v>
      </c>
      <c r="W14" s="256">
        <f t="shared" si="2"/>
        <v>0</v>
      </c>
      <c r="X14" s="250">
        <f t="shared" si="3"/>
        <v>0</v>
      </c>
      <c r="Y14" s="22"/>
      <c r="Z14" s="22">
        <f>【データ参照用】チェックシート!T58</f>
        <v>0</v>
      </c>
    </row>
    <row r="15" spans="2:26" ht="24.75" customHeight="1">
      <c r="B15" s="401"/>
      <c r="C15" s="11" t="s">
        <v>23</v>
      </c>
      <c r="D15" s="13" t="s">
        <v>26</v>
      </c>
      <c r="E15" s="49">
        <f>【データ参照用】チェックシート!S65</f>
        <v>0</v>
      </c>
      <c r="F15" s="270">
        <f>'①-1入力シート（一般項目）'!N62</f>
        <v>6</v>
      </c>
      <c r="G15" s="34"/>
      <c r="I15" s="36"/>
      <c r="N15" s="35"/>
      <c r="T15" s="22" t="s">
        <v>476</v>
      </c>
      <c r="U15" s="22">
        <f t="shared" si="0"/>
        <v>0</v>
      </c>
      <c r="V15" s="22">
        <f t="shared" si="1"/>
        <v>100</v>
      </c>
      <c r="W15" s="256">
        <f t="shared" si="2"/>
        <v>0</v>
      </c>
      <c r="X15" s="250">
        <f t="shared" si="3"/>
        <v>0</v>
      </c>
      <c r="Y15" s="22"/>
      <c r="Z15" s="22">
        <f>【データ参照用】チェックシート!T65</f>
        <v>0</v>
      </c>
    </row>
    <row r="16" spans="2:26" ht="24.75" customHeight="1">
      <c r="B16" s="401"/>
      <c r="C16" s="11" t="s">
        <v>23</v>
      </c>
      <c r="D16" s="13" t="s">
        <v>15</v>
      </c>
      <c r="E16" s="49">
        <f>【データ参照用】チェックシート!S71</f>
        <v>0</v>
      </c>
      <c r="F16" s="270">
        <f>'①-1入力シート（一般項目）'!N68</f>
        <v>5</v>
      </c>
      <c r="G16" s="34"/>
      <c r="I16" s="36"/>
      <c r="N16" s="35"/>
      <c r="T16" s="22" t="s">
        <v>477</v>
      </c>
      <c r="U16" s="22">
        <f t="shared" si="0"/>
        <v>0</v>
      </c>
      <c r="V16" s="22">
        <f t="shared" si="1"/>
        <v>100</v>
      </c>
      <c r="W16" s="256">
        <f t="shared" si="2"/>
        <v>0</v>
      </c>
      <c r="X16" s="250">
        <f t="shared" si="3"/>
        <v>0</v>
      </c>
      <c r="Y16" s="22"/>
      <c r="Z16" s="22">
        <f>【データ参照用】チェックシート!T71</f>
        <v>0</v>
      </c>
    </row>
    <row r="17" spans="2:26" ht="24.75" customHeight="1">
      <c r="B17" s="408"/>
      <c r="C17" s="272" t="s">
        <v>23</v>
      </c>
      <c r="D17" s="17" t="s">
        <v>22</v>
      </c>
      <c r="E17" s="50">
        <f>【データ参照用】チェックシート!S76</f>
        <v>0</v>
      </c>
      <c r="F17" s="273">
        <f>'①-1入力シート（一般項目）'!N73</f>
        <v>20</v>
      </c>
      <c r="G17" s="34"/>
      <c r="I17" s="36"/>
      <c r="N17" s="35"/>
      <c r="T17" s="23" t="s">
        <v>478</v>
      </c>
      <c r="U17" s="23">
        <f t="shared" si="0"/>
        <v>0</v>
      </c>
      <c r="V17" s="23">
        <f t="shared" si="1"/>
        <v>100</v>
      </c>
      <c r="W17" s="256">
        <f t="shared" si="2"/>
        <v>0</v>
      </c>
      <c r="X17" s="253">
        <f t="shared" si="3"/>
        <v>0</v>
      </c>
      <c r="Y17" s="23"/>
      <c r="Z17" s="23">
        <f>【データ参照用】チェックシート!T76</f>
        <v>0</v>
      </c>
    </row>
    <row r="18" spans="2:26" s="10" customFormat="1" ht="24.75" customHeight="1">
      <c r="B18" s="401" t="s">
        <v>31</v>
      </c>
      <c r="C18" s="20" t="s">
        <v>23</v>
      </c>
      <c r="D18" s="19" t="s">
        <v>11</v>
      </c>
      <c r="E18" s="48">
        <f>【データ参照用】チェックシート!S284</f>
        <v>0</v>
      </c>
      <c r="F18" s="160">
        <f>'①-2入力シート (環境項目)'!N11</f>
        <v>15</v>
      </c>
      <c r="G18" s="37"/>
      <c r="I18" s="38"/>
      <c r="N18" s="39"/>
      <c r="T18" s="21" t="s">
        <v>479</v>
      </c>
      <c r="U18" s="21">
        <f t="shared" si="0"/>
        <v>0</v>
      </c>
      <c r="V18" s="21">
        <f t="shared" si="1"/>
        <v>100</v>
      </c>
      <c r="W18" s="256">
        <f t="shared" si="2"/>
        <v>0</v>
      </c>
      <c r="X18" s="252">
        <f>E18</f>
        <v>0</v>
      </c>
      <c r="Y18" s="252"/>
      <c r="Z18" s="21">
        <f>【データ参照用】チェックシート!T284</f>
        <v>0</v>
      </c>
    </row>
    <row r="19" spans="2:26" s="10" customFormat="1" ht="24.75" customHeight="1">
      <c r="B19" s="401"/>
      <c r="C19" s="12" t="s">
        <v>23</v>
      </c>
      <c r="D19" s="13" t="s">
        <v>16</v>
      </c>
      <c r="E19" s="49">
        <f>【データ参照用】チェックシート!S308</f>
        <v>0</v>
      </c>
      <c r="F19" s="161">
        <f>'①-2入力シート (環境項目)'!N35</f>
        <v>8</v>
      </c>
      <c r="G19" s="37"/>
      <c r="I19" s="38"/>
      <c r="N19" s="39"/>
      <c r="T19" s="22" t="s">
        <v>480</v>
      </c>
      <c r="U19" s="22">
        <f t="shared" si="0"/>
        <v>0</v>
      </c>
      <c r="V19" s="22">
        <f t="shared" si="1"/>
        <v>100</v>
      </c>
      <c r="W19" s="256">
        <f t="shared" si="2"/>
        <v>0</v>
      </c>
      <c r="X19" s="250">
        <f>E19</f>
        <v>0</v>
      </c>
      <c r="Y19" s="250"/>
      <c r="Z19" s="22">
        <f>【データ参照用】チェックシート!T308</f>
        <v>0</v>
      </c>
    </row>
    <row r="20" spans="2:26" s="10" customFormat="1" ht="24.75" customHeight="1" thickBot="1">
      <c r="B20" s="402"/>
      <c r="C20" s="261" t="s">
        <v>23</v>
      </c>
      <c r="D20" s="262" t="s">
        <v>7</v>
      </c>
      <c r="E20" s="52">
        <f>【データ参照用】チェックシート!S316</f>
        <v>0</v>
      </c>
      <c r="F20" s="164">
        <f>'①-2入力シート (環境項目)'!N43</f>
        <v>17</v>
      </c>
      <c r="G20" s="263"/>
      <c r="H20" s="264"/>
      <c r="I20" s="265"/>
      <c r="J20" s="264"/>
      <c r="K20" s="264"/>
      <c r="L20" s="264"/>
      <c r="M20" s="264"/>
      <c r="N20" s="266"/>
      <c r="T20" s="23" t="s">
        <v>481</v>
      </c>
      <c r="U20" s="23">
        <f t="shared" si="0"/>
        <v>0</v>
      </c>
      <c r="V20" s="23">
        <f t="shared" si="1"/>
        <v>100</v>
      </c>
      <c r="W20" s="256">
        <f t="shared" si="2"/>
        <v>0</v>
      </c>
      <c r="X20" s="253">
        <f>E20</f>
        <v>0</v>
      </c>
      <c r="Y20" s="253"/>
      <c r="Z20" s="23">
        <f>【データ参照用】チェックシート!T316</f>
        <v>0</v>
      </c>
    </row>
    <row r="21" spans="2:26" ht="21.75" customHeight="1"/>
    <row r="22" spans="2:26" ht="21.75" customHeight="1"/>
  </sheetData>
  <mergeCells count="5">
    <mergeCell ref="B18:B20"/>
    <mergeCell ref="B3:C3"/>
    <mergeCell ref="B4:C4"/>
    <mergeCell ref="G7:N7"/>
    <mergeCell ref="B9:B17"/>
  </mergeCells>
  <phoneticPr fontId="1"/>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FFF00"/>
  </sheetPr>
  <dimension ref="A2:S47"/>
  <sheetViews>
    <sheetView view="pageBreakPreview" topLeftCell="G1" zoomScaleNormal="115" zoomScaleSheetLayoutView="100" workbookViewId="0">
      <selection activeCell="Q10" sqref="Q10:S10"/>
    </sheetView>
  </sheetViews>
  <sheetFormatPr defaultColWidth="8.77734375" defaultRowHeight="13.5" customHeight="1"/>
  <cols>
    <col min="1" max="1" width="2.44140625" style="1" hidden="1" customWidth="1"/>
    <col min="2" max="2" width="3.44140625" style="1" hidden="1" customWidth="1"/>
    <col min="3" max="4" width="19.88671875" style="1" hidden="1" customWidth="1"/>
    <col min="5" max="6" width="3.88671875" style="1" hidden="1" customWidth="1"/>
    <col min="7" max="7" width="2.44140625" style="1" customWidth="1"/>
    <col min="8" max="8" width="2.88671875" style="3" customWidth="1"/>
    <col min="9" max="9" width="8.88671875" style="4"/>
    <col min="10" max="12" width="8.88671875" style="1"/>
    <col min="13" max="13" width="7.109375" style="1" customWidth="1"/>
    <col min="14" max="14" width="5.88671875" style="1" bestFit="1" customWidth="1"/>
    <col min="15" max="19" width="4.44140625" style="2" customWidth="1"/>
    <col min="20" max="16384" width="8.77734375" style="1"/>
  </cols>
  <sheetData>
    <row r="2" spans="1:19" ht="13.5" customHeight="1">
      <c r="A2" s="296"/>
      <c r="B2" s="296"/>
      <c r="C2" s="296"/>
      <c r="D2" s="296"/>
      <c r="E2" s="296"/>
      <c r="F2" s="296"/>
      <c r="G2" s="409" t="s">
        <v>764</v>
      </c>
      <c r="H2" s="409"/>
      <c r="I2" s="409"/>
      <c r="J2" s="409"/>
      <c r="K2" s="409"/>
      <c r="L2" s="409"/>
      <c r="M2" s="409"/>
      <c r="N2" s="409"/>
      <c r="O2" s="409"/>
      <c r="P2" s="409"/>
      <c r="Q2" s="409"/>
      <c r="R2" s="409"/>
      <c r="S2" s="409"/>
    </row>
    <row r="3" spans="1:19" ht="13.5" customHeight="1">
      <c r="A3" s="296"/>
      <c r="B3" s="296"/>
      <c r="C3" s="296"/>
      <c r="D3" s="296"/>
      <c r="E3" s="296"/>
      <c r="F3" s="296"/>
      <c r="G3" s="409"/>
      <c r="H3" s="409"/>
      <c r="I3" s="409"/>
      <c r="J3" s="409"/>
      <c r="K3" s="409"/>
      <c r="L3" s="409"/>
      <c r="M3" s="409"/>
      <c r="N3" s="409"/>
      <c r="O3" s="409"/>
      <c r="P3" s="409"/>
      <c r="Q3" s="409"/>
      <c r="R3" s="409"/>
      <c r="S3" s="409"/>
    </row>
    <row r="4" spans="1:19" ht="13.5" customHeight="1">
      <c r="A4" s="296"/>
      <c r="B4" s="296"/>
      <c r="C4" s="296"/>
      <c r="D4" s="296"/>
      <c r="E4" s="296"/>
      <c r="F4" s="296"/>
      <c r="G4" s="409"/>
      <c r="H4" s="409"/>
      <c r="I4" s="409"/>
      <c r="J4" s="409"/>
      <c r="K4" s="409"/>
      <c r="L4" s="409"/>
      <c r="M4" s="409"/>
      <c r="N4" s="409"/>
      <c r="O4" s="409"/>
      <c r="P4" s="409"/>
      <c r="Q4" s="409"/>
      <c r="R4" s="409"/>
      <c r="S4" s="409"/>
    </row>
    <row r="5" spans="1:19" ht="9.6" customHeight="1">
      <c r="G5" s="185"/>
      <c r="H5" s="185"/>
      <c r="I5" s="185"/>
      <c r="J5" s="185"/>
      <c r="K5" s="185"/>
      <c r="L5" s="185"/>
      <c r="M5" s="185"/>
      <c r="N5" s="185"/>
      <c r="O5" s="185"/>
      <c r="P5" s="185"/>
      <c r="Q5" s="185"/>
      <c r="R5" s="185"/>
      <c r="S5" s="185"/>
    </row>
    <row r="6" spans="1:19" ht="13.5" customHeight="1">
      <c r="G6" s="415" t="s">
        <v>765</v>
      </c>
      <c r="H6" s="415"/>
      <c r="I6" s="415"/>
      <c r="J6" s="415"/>
      <c r="K6" s="415"/>
      <c r="L6" s="415"/>
      <c r="M6" s="415"/>
      <c r="N6" s="415"/>
      <c r="O6" s="415"/>
      <c r="P6" s="415"/>
      <c r="Q6" s="415"/>
      <c r="R6" s="415"/>
      <c r="S6" s="415"/>
    </row>
    <row r="7" spans="1:19" ht="13.5" customHeight="1">
      <c r="G7" s="415"/>
      <c r="H7" s="415"/>
      <c r="I7" s="415"/>
      <c r="J7" s="415"/>
      <c r="K7" s="415"/>
      <c r="L7" s="415"/>
      <c r="M7" s="415"/>
      <c r="N7" s="415"/>
      <c r="O7" s="415"/>
      <c r="P7" s="415"/>
      <c r="Q7" s="415"/>
      <c r="R7" s="415"/>
      <c r="S7" s="415"/>
    </row>
    <row r="8" spans="1:19" ht="9.6" customHeight="1">
      <c r="G8" s="185"/>
      <c r="H8" s="185"/>
      <c r="I8" s="185"/>
      <c r="J8" s="185"/>
      <c r="K8" s="185"/>
      <c r="L8" s="185"/>
      <c r="M8" s="185"/>
      <c r="N8" s="185"/>
      <c r="O8" s="185"/>
      <c r="P8" s="185"/>
      <c r="Q8" s="185"/>
      <c r="R8" s="185"/>
      <c r="S8" s="185"/>
    </row>
    <row r="9" spans="1:19" ht="15.6" customHeight="1">
      <c r="G9" s="7"/>
      <c r="H9" s="7"/>
      <c r="I9" s="7"/>
      <c r="J9" s="7"/>
      <c r="K9" s="7"/>
      <c r="L9" s="7"/>
      <c r="M9" s="7"/>
      <c r="P9" s="193" t="s">
        <v>445</v>
      </c>
      <c r="Q9" s="416" t="str">
        <f>【データ参照用】チェックシート!C10</f>
        <v/>
      </c>
      <c r="R9" s="416"/>
      <c r="S9" s="416"/>
    </row>
    <row r="10" spans="1:19" ht="15.6" customHeight="1">
      <c r="G10" s="2"/>
      <c r="J10" s="2"/>
      <c r="K10" s="2"/>
      <c r="L10" s="2"/>
      <c r="M10" s="2"/>
      <c r="P10" s="193" t="s">
        <v>446</v>
      </c>
      <c r="Q10" s="417" t="str">
        <f>【データ参照用】チェックシート!C11</f>
        <v/>
      </c>
      <c r="R10" s="417"/>
      <c r="S10" s="417"/>
    </row>
    <row r="11" spans="1:19" ht="48" customHeight="1">
      <c r="G11" s="410"/>
      <c r="H11" s="411"/>
      <c r="I11" s="411"/>
      <c r="J11" s="411"/>
      <c r="K11" s="411"/>
      <c r="L11" s="411"/>
      <c r="M11" s="411"/>
      <c r="N11" s="411"/>
      <c r="O11" s="411"/>
      <c r="P11" s="411"/>
      <c r="Q11" s="411"/>
      <c r="R11" s="411"/>
      <c r="S11" s="412"/>
    </row>
    <row r="12" spans="1:19" ht="10.65" customHeight="1">
      <c r="C12" s="5" t="s">
        <v>448</v>
      </c>
      <c r="D12" s="5" t="s">
        <v>48</v>
      </c>
      <c r="G12" s="5"/>
      <c r="H12" s="5"/>
      <c r="I12" s="5"/>
      <c r="J12" s="5"/>
      <c r="K12" s="5"/>
      <c r="L12" s="5"/>
      <c r="M12" s="5"/>
      <c r="N12" s="5"/>
      <c r="O12" s="5"/>
      <c r="P12" s="5"/>
      <c r="Q12" s="5"/>
      <c r="R12" s="5"/>
      <c r="S12" s="5"/>
    </row>
    <row r="13" spans="1:19" s="5" customFormat="1" ht="7.65" customHeight="1">
      <c r="C13" s="1" t="str">
        <f>IFERROR(VLOOKUP($A14,【データ参照用】チェックシート!$B$14:$L$411,【データ参照用】チェックシート!#REF!-【データ参照用】チェックシート!#REF!,FALSE),"")</f>
        <v/>
      </c>
    </row>
    <row r="14" spans="1:19" ht="22.8">
      <c r="A14" s="1">
        <v>1</v>
      </c>
      <c r="C14" s="1" t="str">
        <f>IFERROR(INDEX(【データ参照用】チェックシート!$D$14:$D$411,MATCH(A14,【データ参照用】チェックシート!$U$14:$U$410,0),1),"")</f>
        <v/>
      </c>
      <c r="H14" s="6"/>
      <c r="I14" s="414" t="str">
        <f>C14</f>
        <v/>
      </c>
      <c r="J14" s="414"/>
      <c r="K14" s="414"/>
      <c r="L14" s="414"/>
      <c r="M14" s="414"/>
      <c r="N14" s="414"/>
      <c r="O14" s="1"/>
      <c r="P14" s="1"/>
      <c r="Q14" s="1"/>
      <c r="R14" s="1"/>
      <c r="S14" s="1"/>
    </row>
    <row r="15" spans="1:19" ht="13.5" customHeight="1">
      <c r="B15" s="1">
        <v>11</v>
      </c>
      <c r="D15" s="1" t="str">
        <f>IFERROR(INDEX(【データ参照用】チェックシート!$K$14:$K$411,MATCH($B15,【データ参照用】チェックシート!$Z$14:$Z$411,0)),"")</f>
        <v/>
      </c>
      <c r="I15" s="413" t="str">
        <f>D15</f>
        <v/>
      </c>
      <c r="J15" s="413"/>
      <c r="K15" s="413"/>
      <c r="L15" s="413"/>
      <c r="M15" s="413"/>
      <c r="N15" s="413"/>
      <c r="O15" s="413"/>
      <c r="P15" s="413"/>
      <c r="Q15" s="413"/>
      <c r="R15" s="413"/>
      <c r="S15" s="413"/>
    </row>
    <row r="16" spans="1:19" ht="13.5" customHeight="1">
      <c r="B16" s="1">
        <v>12</v>
      </c>
      <c r="D16" s="1" t="str">
        <f>IFERROR(INDEX(【データ参照用】チェックシート!$K$14:$K$411,MATCH($B16,【データ参照用】チェックシート!$Z$14:$Z$411,0)),"")</f>
        <v/>
      </c>
      <c r="I16" s="413" t="str">
        <f>D16</f>
        <v/>
      </c>
      <c r="J16" s="413"/>
      <c r="K16" s="413"/>
      <c r="L16" s="413"/>
      <c r="M16" s="413"/>
      <c r="N16" s="413"/>
      <c r="O16" s="413"/>
      <c r="P16" s="413"/>
      <c r="Q16" s="413"/>
      <c r="R16" s="413"/>
      <c r="S16" s="413"/>
    </row>
    <row r="17" spans="1:19" ht="13.5" customHeight="1">
      <c r="B17" s="1">
        <v>13</v>
      </c>
      <c r="D17" s="1" t="str">
        <f>IFERROR(INDEX(【データ参照用】チェックシート!$K$14:$K$411,MATCH($B17,【データ参照用】チェックシート!$Z$14:$Z$411,0)),"")</f>
        <v/>
      </c>
      <c r="I17" s="413" t="str">
        <f>D17</f>
        <v/>
      </c>
      <c r="J17" s="413"/>
      <c r="K17" s="413"/>
      <c r="L17" s="413"/>
      <c r="M17" s="413"/>
      <c r="N17" s="413"/>
      <c r="O17" s="413"/>
      <c r="P17" s="413"/>
      <c r="Q17" s="413"/>
      <c r="R17" s="413"/>
      <c r="S17" s="413"/>
    </row>
    <row r="18" spans="1:19" ht="13.5" customHeight="1">
      <c r="B18" s="1">
        <v>14</v>
      </c>
      <c r="D18" s="1" t="str">
        <f>IFERROR(INDEX(【データ参照用】チェックシート!$K$14:$K$411,MATCH($B18,【データ参照用】チェックシート!$Z$14:$Z$411,0)),"")</f>
        <v/>
      </c>
      <c r="I18" s="413" t="str">
        <f>D18</f>
        <v/>
      </c>
      <c r="J18" s="413"/>
      <c r="K18" s="413"/>
      <c r="L18" s="413"/>
      <c r="M18" s="413"/>
      <c r="N18" s="413"/>
      <c r="O18" s="413"/>
      <c r="P18" s="413"/>
      <c r="Q18" s="413"/>
      <c r="R18" s="413"/>
      <c r="S18" s="413"/>
    </row>
    <row r="19" spans="1:19" ht="13.5" customHeight="1">
      <c r="B19" s="1">
        <v>15</v>
      </c>
      <c r="D19" s="1" t="str">
        <f>IFERROR(INDEX(【データ参照用】チェックシート!$K$14:$K$411,MATCH($B19,【データ参照用】チェックシート!$Z$14:$Z$411,0)),"")</f>
        <v/>
      </c>
      <c r="I19" s="413" t="str">
        <f>D19</f>
        <v/>
      </c>
      <c r="J19" s="413"/>
      <c r="K19" s="413"/>
      <c r="L19" s="413"/>
      <c r="M19" s="413"/>
      <c r="N19" s="413"/>
      <c r="O19" s="413"/>
      <c r="P19" s="413"/>
      <c r="Q19" s="413"/>
      <c r="R19" s="413"/>
      <c r="S19" s="413"/>
    </row>
    <row r="20" spans="1:19" ht="13.5" customHeight="1">
      <c r="C20" s="1" t="str">
        <f>IFERROR(VLOOKUP($A21,【データ参照用】チェックシート!$B$14:$L$411,【データ参照用】チェックシート!#REF!-【データ参照用】チェックシート!#REF!,FALSE),"")</f>
        <v/>
      </c>
      <c r="D20" s="1" t="str">
        <f>IFERROR(INDEX(【データ参照用】チェックシート!$K$14:$K$411,MATCH($B20,【データ参照用】チェックシート!$Z$14:$Z$411,0)),"")</f>
        <v/>
      </c>
    </row>
    <row r="21" spans="1:19" ht="22.8">
      <c r="A21" s="1">
        <v>2</v>
      </c>
      <c r="C21" s="1" t="str">
        <f>IFERROR(INDEX(【データ参照用】チェックシート!$D$14:$D$411,MATCH(A21,【データ参照用】チェックシート!$U$14:$U$410,0),1),"")</f>
        <v/>
      </c>
      <c r="D21" s="1" t="str">
        <f>IFERROR(INDEX(【データ参照用】チェックシート!$K$14:$K$411,MATCH($B21,【データ参照用】チェックシート!$Z$14:$Z$411,0)),"")</f>
        <v/>
      </c>
      <c r="H21" s="6"/>
      <c r="I21" s="414" t="str">
        <f>C21</f>
        <v/>
      </c>
      <c r="J21" s="414"/>
      <c r="K21" s="414"/>
      <c r="L21" s="414"/>
      <c r="M21" s="414"/>
      <c r="N21" s="414"/>
      <c r="O21" s="1"/>
      <c r="P21" s="1"/>
      <c r="Q21" s="1"/>
      <c r="R21" s="1"/>
      <c r="S21" s="1"/>
    </row>
    <row r="22" spans="1:19" ht="13.5" customHeight="1">
      <c r="B22" s="1">
        <v>21</v>
      </c>
      <c r="D22" s="1" t="str">
        <f>IFERROR(INDEX(【データ参照用】チェックシート!$K$14:$K$411,MATCH($B22,【データ参照用】チェックシート!$Z$14:$Z$411,0)),"")</f>
        <v/>
      </c>
      <c r="I22" s="413" t="str">
        <f>D22</f>
        <v/>
      </c>
      <c r="J22" s="413"/>
      <c r="K22" s="413"/>
      <c r="L22" s="413"/>
      <c r="M22" s="413"/>
      <c r="N22" s="413"/>
      <c r="O22" s="413"/>
      <c r="P22" s="413"/>
      <c r="Q22" s="413"/>
      <c r="R22" s="413"/>
      <c r="S22" s="413"/>
    </row>
    <row r="23" spans="1:19" ht="13.5" customHeight="1">
      <c r="B23" s="1">
        <v>22</v>
      </c>
      <c r="D23" s="1" t="str">
        <f>IFERROR(INDEX(【データ参照用】チェックシート!$K$14:$K$411,MATCH($B23,【データ参照用】チェックシート!$Z$14:$Z$411,0)),"")</f>
        <v/>
      </c>
      <c r="I23" s="413" t="str">
        <f>D23</f>
        <v/>
      </c>
      <c r="J23" s="413"/>
      <c r="K23" s="413"/>
      <c r="L23" s="413"/>
      <c r="M23" s="413"/>
      <c r="N23" s="413"/>
      <c r="O23" s="413"/>
      <c r="P23" s="413"/>
      <c r="Q23" s="413"/>
      <c r="R23" s="413"/>
      <c r="S23" s="413"/>
    </row>
    <row r="24" spans="1:19" ht="13.5" customHeight="1">
      <c r="B24" s="1">
        <v>23</v>
      </c>
      <c r="D24" s="1" t="str">
        <f>IFERROR(INDEX(【データ参照用】チェックシート!$K$14:$K$411,MATCH($B24,【データ参照用】チェックシート!$Z$14:$Z$411,0)),"")</f>
        <v/>
      </c>
      <c r="I24" s="413" t="str">
        <f>D24</f>
        <v/>
      </c>
      <c r="J24" s="413"/>
      <c r="K24" s="413"/>
      <c r="L24" s="413"/>
      <c r="M24" s="413"/>
      <c r="N24" s="413"/>
      <c r="O24" s="413"/>
      <c r="P24" s="413"/>
      <c r="Q24" s="413"/>
      <c r="R24" s="413"/>
      <c r="S24" s="413"/>
    </row>
    <row r="25" spans="1:19" ht="13.5" customHeight="1">
      <c r="B25" s="1">
        <v>24</v>
      </c>
      <c r="D25" s="1" t="str">
        <f>IFERROR(INDEX(【データ参照用】チェックシート!$K$14:$K$411,MATCH($B25,【データ参照用】チェックシート!$Z$14:$Z$411,0)),"")</f>
        <v/>
      </c>
      <c r="I25" s="413" t="str">
        <f>D25</f>
        <v/>
      </c>
      <c r="J25" s="413"/>
      <c r="K25" s="413"/>
      <c r="L25" s="413"/>
      <c r="M25" s="413"/>
      <c r="N25" s="413"/>
      <c r="O25" s="413"/>
      <c r="P25" s="413"/>
      <c r="Q25" s="413"/>
      <c r="R25" s="413"/>
      <c r="S25" s="413"/>
    </row>
    <row r="26" spans="1:19" ht="13.5" customHeight="1">
      <c r="B26" s="1">
        <v>25</v>
      </c>
      <c r="D26" s="1" t="str">
        <f>IFERROR(INDEX(【データ参照用】チェックシート!$K$14:$K$411,MATCH($B26,【データ参照用】チェックシート!$Z$14:$Z$411,0)),"")</f>
        <v/>
      </c>
      <c r="I26" s="413" t="str">
        <f>D26</f>
        <v/>
      </c>
      <c r="J26" s="413"/>
      <c r="K26" s="413"/>
      <c r="L26" s="413"/>
      <c r="M26" s="413"/>
      <c r="N26" s="413"/>
      <c r="O26" s="413"/>
      <c r="P26" s="413"/>
      <c r="Q26" s="413"/>
      <c r="R26" s="413"/>
      <c r="S26" s="413"/>
    </row>
    <row r="27" spans="1:19" ht="13.5" customHeight="1">
      <c r="C27" s="1" t="str">
        <f>IFERROR(VLOOKUP($A28,【データ参照用】チェックシート!$B$14:$L$411,【データ参照用】チェックシート!#REF!-【データ参照用】チェックシート!#REF!,FALSE),"")</f>
        <v/>
      </c>
      <c r="D27" s="1" t="str">
        <f>IFERROR(INDEX(【データ参照用】チェックシート!$K$14:$K$411,MATCH($B27,【データ参照用】チェックシート!$Z$14:$Z$411,0)),"")</f>
        <v/>
      </c>
    </row>
    <row r="28" spans="1:19" ht="22.8">
      <c r="A28" s="1">
        <v>3</v>
      </c>
      <c r="C28" s="1" t="str">
        <f>IFERROR(INDEX(【データ参照用】チェックシート!$D$14:$D$411,MATCH(A28,【データ参照用】チェックシート!$U$14:$U$410,0),1),"")</f>
        <v/>
      </c>
      <c r="D28" s="1" t="str">
        <f>IFERROR(INDEX(【データ参照用】チェックシート!$K$14:$K$411,MATCH($B28,【データ参照用】チェックシート!$Z$14:$Z$411,0)),"")</f>
        <v/>
      </c>
      <c r="H28" s="6"/>
      <c r="I28" s="414" t="str">
        <f>C28</f>
        <v/>
      </c>
      <c r="J28" s="414"/>
      <c r="K28" s="414"/>
      <c r="L28" s="414"/>
      <c r="M28" s="414"/>
      <c r="N28" s="414"/>
      <c r="O28" s="1"/>
      <c r="P28" s="1"/>
      <c r="Q28" s="1"/>
      <c r="R28" s="1"/>
      <c r="S28" s="1"/>
    </row>
    <row r="29" spans="1:19" ht="13.5" customHeight="1">
      <c r="B29" s="1">
        <v>31</v>
      </c>
      <c r="D29" s="1" t="str">
        <f>IFERROR(INDEX(【データ参照用】チェックシート!$K$14:$K$411,MATCH($B29,【データ参照用】チェックシート!$Z$14:$Z$411,0)),"")</f>
        <v/>
      </c>
      <c r="I29" s="413" t="str">
        <f>D29</f>
        <v/>
      </c>
      <c r="J29" s="413"/>
      <c r="K29" s="413"/>
      <c r="L29" s="413"/>
      <c r="M29" s="413"/>
      <c r="N29" s="413"/>
      <c r="O29" s="413"/>
      <c r="P29" s="413"/>
      <c r="Q29" s="413"/>
      <c r="R29" s="413"/>
      <c r="S29" s="413"/>
    </row>
    <row r="30" spans="1:19" ht="13.5" customHeight="1">
      <c r="B30" s="1">
        <v>32</v>
      </c>
      <c r="D30" s="1" t="str">
        <f>IFERROR(INDEX(【データ参照用】チェックシート!$K$14:$K$411,MATCH($B30,【データ参照用】チェックシート!$Z$14:$Z$411,0)),"")</f>
        <v/>
      </c>
      <c r="I30" s="413" t="str">
        <f>D30</f>
        <v/>
      </c>
      <c r="J30" s="413"/>
      <c r="K30" s="413"/>
      <c r="L30" s="413"/>
      <c r="M30" s="413"/>
      <c r="N30" s="413"/>
      <c r="O30" s="413"/>
      <c r="P30" s="413"/>
      <c r="Q30" s="413"/>
      <c r="R30" s="413"/>
      <c r="S30" s="413"/>
    </row>
    <row r="31" spans="1:19" ht="13.5" customHeight="1">
      <c r="B31" s="1">
        <v>33</v>
      </c>
      <c r="D31" s="1" t="str">
        <f>IFERROR(INDEX(【データ参照用】チェックシート!$K$14:$K$411,MATCH($B31,【データ参照用】チェックシート!$Z$14:$Z$411,0)),"")</f>
        <v/>
      </c>
      <c r="I31" s="413" t="str">
        <f>D31</f>
        <v/>
      </c>
      <c r="J31" s="413"/>
      <c r="K31" s="413"/>
      <c r="L31" s="413"/>
      <c r="M31" s="413"/>
      <c r="N31" s="413"/>
      <c r="O31" s="413"/>
      <c r="P31" s="413"/>
      <c r="Q31" s="413"/>
      <c r="R31" s="413"/>
      <c r="S31" s="413"/>
    </row>
    <row r="32" spans="1:19" ht="13.5" customHeight="1">
      <c r="B32" s="1">
        <v>34</v>
      </c>
      <c r="D32" s="1" t="str">
        <f>IFERROR(INDEX(【データ参照用】チェックシート!$K$14:$K$411,MATCH($B32,【データ参照用】チェックシート!$Z$14:$Z$411,0)),"")</f>
        <v/>
      </c>
      <c r="I32" s="413" t="str">
        <f>D32</f>
        <v/>
      </c>
      <c r="J32" s="413"/>
      <c r="K32" s="413"/>
      <c r="L32" s="413"/>
      <c r="M32" s="413"/>
      <c r="N32" s="413"/>
      <c r="O32" s="413"/>
      <c r="P32" s="413"/>
      <c r="Q32" s="413"/>
      <c r="R32" s="413"/>
      <c r="S32" s="413"/>
    </row>
    <row r="33" spans="1:19" ht="13.5" customHeight="1">
      <c r="B33" s="1">
        <v>35</v>
      </c>
      <c r="D33" s="1" t="str">
        <f>IFERROR(INDEX(【データ参照用】チェックシート!$K$14:$K$411,MATCH($B33,【データ参照用】チェックシート!$Z$14:$Z$411,0)),"")</f>
        <v/>
      </c>
      <c r="I33" s="413" t="str">
        <f>D33</f>
        <v/>
      </c>
      <c r="J33" s="413"/>
      <c r="K33" s="413"/>
      <c r="L33" s="413"/>
      <c r="M33" s="413"/>
      <c r="N33" s="413"/>
      <c r="O33" s="413"/>
      <c r="P33" s="413"/>
      <c r="Q33" s="413"/>
      <c r="R33" s="413"/>
      <c r="S33" s="413"/>
    </row>
    <row r="34" spans="1:19" ht="13.5" customHeight="1">
      <c r="C34" s="1" t="str">
        <f>IFERROR(VLOOKUP($A35,【データ参照用】チェックシート!$B$14:$L$411,【データ参照用】チェックシート!#REF!-【データ参照用】チェックシート!#REF!,FALSE),"")</f>
        <v/>
      </c>
      <c r="D34" s="1" t="str">
        <f>IFERROR(INDEX(【データ参照用】チェックシート!$K$14:$K$411,MATCH($B34,【データ参照用】チェックシート!$Z$14:$Z$411,0)),"")</f>
        <v/>
      </c>
      <c r="O34" s="1"/>
      <c r="P34" s="1"/>
      <c r="Q34" s="1"/>
      <c r="R34" s="1"/>
      <c r="S34" s="1"/>
    </row>
    <row r="35" spans="1:19" ht="22.8">
      <c r="A35" s="1">
        <v>4</v>
      </c>
      <c r="C35" s="1" t="str">
        <f>IFERROR(INDEX(【データ参照用】チェックシート!$D$14:$D$411,MATCH(A35,【データ参照用】チェックシート!$U$14:$U$410,0),1),"")</f>
        <v/>
      </c>
      <c r="D35" s="1" t="str">
        <f>IFERROR(INDEX(【データ参照用】チェックシート!$K$14:$K$411,MATCH($B35,【データ参照用】チェックシート!$Z$14:$Z$411,0)),"")</f>
        <v/>
      </c>
      <c r="H35" s="6"/>
      <c r="I35" s="414" t="str">
        <f>C35</f>
        <v/>
      </c>
      <c r="J35" s="414"/>
      <c r="K35" s="414"/>
      <c r="L35" s="414"/>
      <c r="M35" s="414"/>
      <c r="N35" s="414"/>
      <c r="O35" s="1"/>
      <c r="P35" s="1"/>
      <c r="Q35" s="1"/>
      <c r="R35" s="1"/>
      <c r="S35" s="1"/>
    </row>
    <row r="36" spans="1:19" ht="13.5" customHeight="1">
      <c r="B36" s="1">
        <v>41</v>
      </c>
      <c r="D36" s="1" t="str">
        <f>IFERROR(INDEX(【データ参照用】チェックシート!$K$14:$K$411,MATCH($B36,【データ参照用】チェックシート!$Z$14:$Z$411,0)),"")</f>
        <v/>
      </c>
      <c r="I36" s="413" t="str">
        <f>D36</f>
        <v/>
      </c>
      <c r="J36" s="413"/>
      <c r="K36" s="413"/>
      <c r="L36" s="413"/>
      <c r="M36" s="413"/>
      <c r="N36" s="413"/>
      <c r="O36" s="413"/>
      <c r="P36" s="413"/>
      <c r="Q36" s="413"/>
      <c r="R36" s="413"/>
      <c r="S36" s="413"/>
    </row>
    <row r="37" spans="1:19" ht="13.5" customHeight="1">
      <c r="B37" s="1">
        <v>42</v>
      </c>
      <c r="D37" s="1" t="str">
        <f>IFERROR(INDEX(【データ参照用】チェックシート!$K$14:$K$411,MATCH($B37,【データ参照用】チェックシート!$Z$14:$Z$411,0)),"")</f>
        <v/>
      </c>
      <c r="I37" s="413" t="str">
        <f>D37</f>
        <v/>
      </c>
      <c r="J37" s="413"/>
      <c r="K37" s="413"/>
      <c r="L37" s="413"/>
      <c r="M37" s="413"/>
      <c r="N37" s="413"/>
      <c r="O37" s="413"/>
      <c r="P37" s="413"/>
      <c r="Q37" s="413"/>
      <c r="R37" s="413"/>
      <c r="S37" s="413"/>
    </row>
    <row r="38" spans="1:19" ht="13.5" customHeight="1">
      <c r="B38" s="1">
        <v>43</v>
      </c>
      <c r="D38" s="1" t="str">
        <f>IFERROR(INDEX(【データ参照用】チェックシート!$K$14:$K$411,MATCH($B38,【データ参照用】チェックシート!$Z$14:$Z$411,0)),"")</f>
        <v/>
      </c>
      <c r="I38" s="413" t="str">
        <f>D38</f>
        <v/>
      </c>
      <c r="J38" s="413"/>
      <c r="K38" s="413"/>
      <c r="L38" s="413"/>
      <c r="M38" s="413"/>
      <c r="N38" s="413"/>
      <c r="O38" s="413"/>
      <c r="P38" s="413"/>
      <c r="Q38" s="413"/>
      <c r="R38" s="413"/>
      <c r="S38" s="413"/>
    </row>
    <row r="39" spans="1:19" ht="13.5" customHeight="1">
      <c r="B39" s="1">
        <v>44</v>
      </c>
      <c r="D39" s="1" t="str">
        <f>IFERROR(INDEX(【データ参照用】チェックシート!$K$14:$K$411,MATCH($B39,【データ参照用】チェックシート!$Z$14:$Z$411,0)),"")</f>
        <v/>
      </c>
      <c r="I39" s="413" t="str">
        <f>D39</f>
        <v/>
      </c>
      <c r="J39" s="413"/>
      <c r="K39" s="413"/>
      <c r="L39" s="413"/>
      <c r="M39" s="413"/>
      <c r="N39" s="413"/>
      <c r="O39" s="413"/>
      <c r="P39" s="413"/>
      <c r="Q39" s="413"/>
      <c r="R39" s="413"/>
      <c r="S39" s="413"/>
    </row>
    <row r="40" spans="1:19" ht="13.5" customHeight="1">
      <c r="B40" s="1">
        <v>45</v>
      </c>
      <c r="D40" s="1" t="str">
        <f>IFERROR(INDEX(【データ参照用】チェックシート!$K$14:$K$411,MATCH($B40,【データ参照用】チェックシート!$Z$14:$Z$411,0)),"")</f>
        <v/>
      </c>
      <c r="I40" s="413" t="str">
        <f>D40</f>
        <v/>
      </c>
      <c r="J40" s="413"/>
      <c r="K40" s="413"/>
      <c r="L40" s="413"/>
      <c r="M40" s="413"/>
      <c r="N40" s="413"/>
      <c r="O40" s="413"/>
      <c r="P40" s="413"/>
      <c r="Q40" s="413"/>
      <c r="R40" s="413"/>
      <c r="S40" s="413"/>
    </row>
    <row r="41" spans="1:19" ht="13.5" customHeight="1">
      <c r="C41" s="1" t="str">
        <f>IFERROR(VLOOKUP($A42,【データ参照用】チェックシート!$B$14:$L$411,【データ参照用】チェックシート!#REF!-【データ参照用】チェックシート!#REF!,FALSE),"")</f>
        <v/>
      </c>
      <c r="D41" s="1" t="str">
        <f>IFERROR(INDEX(【データ参照用】チェックシート!$K$14:$K$411,MATCH($B41,【データ参照用】チェックシート!$Z$14:$Z$411,0)),"")</f>
        <v/>
      </c>
    </row>
    <row r="42" spans="1:19" ht="22.8">
      <c r="A42" s="1">
        <v>5</v>
      </c>
      <c r="C42" s="1" t="str">
        <f>IFERROR(INDEX(【データ参照用】チェックシート!$D$14:$D$411,MATCH(A42,【データ参照用】チェックシート!$U$14:$U$410,0),1),"")</f>
        <v/>
      </c>
      <c r="D42" s="1" t="str">
        <f>IFERROR(INDEX(【データ参照用】チェックシート!$K$14:$K$411,MATCH($B42,【データ参照用】チェックシート!$Z$14:$Z$411,0)),"")</f>
        <v/>
      </c>
      <c r="H42" s="6" t="str">
        <f>C42</f>
        <v/>
      </c>
      <c r="I42" s="414" t="str">
        <f>C42</f>
        <v/>
      </c>
      <c r="J42" s="414"/>
      <c r="K42" s="414"/>
      <c r="L42" s="414"/>
      <c r="M42" s="414"/>
      <c r="N42" s="414"/>
      <c r="O42" s="1"/>
      <c r="P42" s="1"/>
      <c r="Q42" s="1"/>
      <c r="R42" s="1"/>
      <c r="S42" s="1"/>
    </row>
    <row r="43" spans="1:19" ht="13.5" customHeight="1">
      <c r="B43" s="1">
        <v>51</v>
      </c>
      <c r="D43" s="1" t="str">
        <f>IFERROR(INDEX(【データ参照用】チェックシート!$K$14:$K$411,MATCH($B43,【データ参照用】チェックシート!$Z$14:$Z$411,0)),"")</f>
        <v/>
      </c>
      <c r="I43" s="413" t="str">
        <f>D43</f>
        <v/>
      </c>
      <c r="J43" s="413"/>
      <c r="K43" s="413"/>
      <c r="L43" s="413"/>
      <c r="M43" s="413"/>
      <c r="N43" s="413"/>
      <c r="O43" s="413"/>
      <c r="P43" s="413"/>
      <c r="Q43" s="413"/>
      <c r="R43" s="413"/>
      <c r="S43" s="413"/>
    </row>
    <row r="44" spans="1:19" ht="13.5" customHeight="1">
      <c r="B44" s="1">
        <v>52</v>
      </c>
      <c r="D44" s="1" t="str">
        <f>IFERROR(INDEX(【データ参照用】チェックシート!$K$14:$K$411,MATCH($B44,【データ参照用】チェックシート!$Z$14:$Z$411,0)),"")</f>
        <v/>
      </c>
      <c r="I44" s="413" t="str">
        <f>D44</f>
        <v/>
      </c>
      <c r="J44" s="413"/>
      <c r="K44" s="413"/>
      <c r="L44" s="413"/>
      <c r="M44" s="413"/>
      <c r="N44" s="413"/>
      <c r="O44" s="413"/>
      <c r="P44" s="413"/>
      <c r="Q44" s="413"/>
      <c r="R44" s="413"/>
      <c r="S44" s="413"/>
    </row>
    <row r="45" spans="1:19" ht="13.5" customHeight="1">
      <c r="B45" s="1">
        <v>53</v>
      </c>
      <c r="D45" s="1" t="str">
        <f>IFERROR(INDEX(【データ参照用】チェックシート!$K$14:$K$411,MATCH($B45,【データ参照用】チェックシート!$Z$14:$Z$411,0)),"")</f>
        <v/>
      </c>
      <c r="I45" s="413" t="str">
        <f>D45</f>
        <v/>
      </c>
      <c r="J45" s="413"/>
      <c r="K45" s="413"/>
      <c r="L45" s="413"/>
      <c r="M45" s="413"/>
      <c r="N45" s="413"/>
      <c r="O45" s="413"/>
      <c r="P45" s="413"/>
      <c r="Q45" s="413"/>
      <c r="R45" s="413"/>
      <c r="S45" s="413"/>
    </row>
    <row r="46" spans="1:19" ht="13.5" customHeight="1">
      <c r="B46" s="1">
        <v>54</v>
      </c>
      <c r="D46" s="1" t="str">
        <f>IFERROR(INDEX(【データ参照用】チェックシート!$K$14:$K$411,MATCH($B46,【データ参照用】チェックシート!$Z$14:$Z$411,0)),"")</f>
        <v/>
      </c>
      <c r="I46" s="413" t="str">
        <f>D46</f>
        <v/>
      </c>
      <c r="J46" s="413"/>
      <c r="K46" s="413"/>
      <c r="L46" s="413"/>
      <c r="M46" s="413"/>
      <c r="N46" s="413"/>
      <c r="O46" s="413"/>
      <c r="P46" s="413"/>
      <c r="Q46" s="413"/>
      <c r="R46" s="413"/>
      <c r="S46" s="413"/>
    </row>
    <row r="47" spans="1:19" ht="13.5" customHeight="1">
      <c r="B47" s="1">
        <v>55</v>
      </c>
      <c r="D47" s="1" t="str">
        <f>IFERROR(INDEX(【データ参照用】チェックシート!$K$14:$K$411,MATCH($B47,【データ参照用】チェックシート!$Z$14:$Z$411,0)),"")</f>
        <v/>
      </c>
      <c r="I47" s="413" t="str">
        <f>D47</f>
        <v/>
      </c>
      <c r="J47" s="413"/>
      <c r="K47" s="413"/>
      <c r="L47" s="413"/>
      <c r="M47" s="413"/>
      <c r="N47" s="413"/>
      <c r="O47" s="413"/>
      <c r="P47" s="413"/>
      <c r="Q47" s="413"/>
      <c r="R47" s="413"/>
      <c r="S47" s="413"/>
    </row>
  </sheetData>
  <mergeCells count="35">
    <mergeCell ref="I44:S44"/>
    <mergeCell ref="I45:S45"/>
    <mergeCell ref="I46:S46"/>
    <mergeCell ref="I47:S47"/>
    <mergeCell ref="I37:S37"/>
    <mergeCell ref="I38:S38"/>
    <mergeCell ref="I39:S39"/>
    <mergeCell ref="I40:S40"/>
    <mergeCell ref="I43:S43"/>
    <mergeCell ref="I42:N42"/>
    <mergeCell ref="I30:S30"/>
    <mergeCell ref="I31:S31"/>
    <mergeCell ref="I32:S32"/>
    <mergeCell ref="I33:S33"/>
    <mergeCell ref="I36:S36"/>
    <mergeCell ref="I35:N35"/>
    <mergeCell ref="I23:S23"/>
    <mergeCell ref="I24:S24"/>
    <mergeCell ref="I25:S25"/>
    <mergeCell ref="I26:S26"/>
    <mergeCell ref="I29:S29"/>
    <mergeCell ref="I28:N28"/>
    <mergeCell ref="I16:S16"/>
    <mergeCell ref="I17:S17"/>
    <mergeCell ref="I18:S18"/>
    <mergeCell ref="I19:S19"/>
    <mergeCell ref="I22:S22"/>
    <mergeCell ref="I21:N21"/>
    <mergeCell ref="G2:S4"/>
    <mergeCell ref="G11:S11"/>
    <mergeCell ref="I15:S15"/>
    <mergeCell ref="I14:N14"/>
    <mergeCell ref="G6:S7"/>
    <mergeCell ref="Q9:S9"/>
    <mergeCell ref="Q10:S10"/>
  </mergeCells>
  <phoneticPr fontId="1"/>
  <printOptions horizontalCentered="1" verticalCentered="1"/>
  <pageMargins left="0.70866141732283472" right="0.70866141732283472" top="0.74803149606299213" bottom="0.74803149606299213" header="0.31496062992125984" footer="0.31496062992125984"/>
  <pageSetup paperSize="9" scale="11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tint="0.499984740745262"/>
    <pageSetUpPr fitToPage="1"/>
  </sheetPr>
  <dimension ref="A1:AP442"/>
  <sheetViews>
    <sheetView zoomScale="85" zoomScaleNormal="85" zoomScaleSheetLayoutView="70" workbookViewId="0">
      <selection activeCell="C12" sqref="C12"/>
    </sheetView>
  </sheetViews>
  <sheetFormatPr defaultColWidth="8.88671875" defaultRowHeight="13.2" outlineLevelRow="1" outlineLevelCol="1"/>
  <cols>
    <col min="1" max="1" width="8.88671875" customWidth="1"/>
    <col min="2" max="3" width="19" customWidth="1"/>
    <col min="4" max="4" width="19" customWidth="1" outlineLevel="1"/>
    <col min="5" max="8" width="12.33203125" customWidth="1"/>
    <col min="9" max="12" width="19" customWidth="1"/>
    <col min="13" max="19" width="8.6640625" customWidth="1"/>
    <col min="20" max="20" width="13.88671875" customWidth="1"/>
    <col min="21" max="21" width="15.44140625" style="183" customWidth="1"/>
    <col min="22" max="26" width="17.44140625" style="183" customWidth="1"/>
    <col min="27" max="27" width="17" customWidth="1"/>
  </cols>
  <sheetData>
    <row r="1" spans="1:42" s="57" customFormat="1" ht="12.6">
      <c r="A1" s="53">
        <f>ROW()</f>
        <v>1</v>
      </c>
      <c r="B1" s="53">
        <f>COLUMN()</f>
        <v>2</v>
      </c>
      <c r="C1" s="53">
        <f>COLUMN()</f>
        <v>3</v>
      </c>
      <c r="D1" s="53">
        <f>COLUMN()</f>
        <v>4</v>
      </c>
      <c r="E1" s="53">
        <f>COLUMN()</f>
        <v>5</v>
      </c>
      <c r="F1" s="54">
        <f>COLUMN()</f>
        <v>6</v>
      </c>
      <c r="G1" s="54">
        <f>COLUMN()</f>
        <v>7</v>
      </c>
      <c r="H1" s="54"/>
      <c r="I1" s="53">
        <f>COLUMN()</f>
        <v>9</v>
      </c>
      <c r="J1" s="55">
        <f>COLUMN()</f>
        <v>10</v>
      </c>
      <c r="K1" s="55">
        <f>COLUMN()</f>
        <v>11</v>
      </c>
      <c r="L1" s="55">
        <f>COLUMN()</f>
        <v>12</v>
      </c>
      <c r="M1" s="55">
        <f>COLUMN()</f>
        <v>13</v>
      </c>
      <c r="N1" s="55">
        <f>COLUMN()</f>
        <v>14</v>
      </c>
      <c r="O1" s="55">
        <f>COLUMN()</f>
        <v>15</v>
      </c>
      <c r="P1" s="55"/>
      <c r="Q1" s="55"/>
      <c r="R1" s="55">
        <f>COLUMN()</f>
        <v>18</v>
      </c>
      <c r="S1" s="55"/>
      <c r="T1" s="53">
        <f>COLUMN()</f>
        <v>20</v>
      </c>
      <c r="U1" s="179">
        <f>COLUMN()</f>
        <v>21</v>
      </c>
      <c r="V1" s="179"/>
      <c r="W1" s="179"/>
      <c r="X1" s="179"/>
      <c r="Y1" s="179"/>
      <c r="Z1" s="179"/>
      <c r="AA1" s="61"/>
      <c r="AB1" s="53">
        <f>COLUMN()</f>
        <v>28</v>
      </c>
      <c r="AC1" s="53">
        <f>COLUMN()</f>
        <v>29</v>
      </c>
      <c r="AD1" s="53">
        <f>COLUMN()</f>
        <v>30</v>
      </c>
      <c r="AE1" s="56">
        <f>COLUMN()</f>
        <v>31</v>
      </c>
      <c r="AF1" s="53">
        <f>COLUMN()</f>
        <v>32</v>
      </c>
      <c r="AG1" s="53">
        <f>COLUMN()</f>
        <v>33</v>
      </c>
      <c r="AH1" s="53">
        <f>COLUMN()</f>
        <v>34</v>
      </c>
      <c r="AI1" s="53">
        <f>COLUMN()</f>
        <v>35</v>
      </c>
      <c r="AJ1" s="53"/>
      <c r="AK1" s="53">
        <f>COLUMN()</f>
        <v>37</v>
      </c>
      <c r="AL1" s="53">
        <f>COLUMN()</f>
        <v>38</v>
      </c>
      <c r="AM1" s="53">
        <f>COLUMN()</f>
        <v>39</v>
      </c>
      <c r="AN1" s="53">
        <f>COLUMN()</f>
        <v>40</v>
      </c>
      <c r="AO1" s="53">
        <f>COLUMN()</f>
        <v>41</v>
      </c>
      <c r="AP1" s="53">
        <f>COLUMN()</f>
        <v>42</v>
      </c>
    </row>
    <row r="2" spans="1:42" s="57" customFormat="1" ht="25.2">
      <c r="A2" s="57">
        <f>ROW()</f>
        <v>2</v>
      </c>
      <c r="B2" s="184" t="s">
        <v>42</v>
      </c>
      <c r="C2" s="58"/>
      <c r="D2" s="59"/>
      <c r="E2" s="58"/>
      <c r="F2" s="54"/>
      <c r="G2" s="54"/>
      <c r="H2" s="54"/>
      <c r="I2" s="53"/>
      <c r="J2" s="55"/>
      <c r="K2" s="55"/>
      <c r="L2" s="55"/>
      <c r="M2" s="55"/>
      <c r="N2" s="55"/>
      <c r="O2" s="55"/>
      <c r="P2" s="55"/>
      <c r="Q2" s="55"/>
      <c r="R2" s="55"/>
      <c r="S2" s="55"/>
      <c r="U2" s="180"/>
      <c r="V2" s="180"/>
      <c r="W2" s="180"/>
      <c r="X2" s="180"/>
      <c r="Y2" s="180"/>
      <c r="Z2" s="180"/>
      <c r="AA2" s="61"/>
      <c r="AB2" s="56"/>
      <c r="AC2" s="56"/>
      <c r="AD2" s="53"/>
      <c r="AE2" s="61"/>
    </row>
    <row r="3" spans="1:42" s="57" customFormat="1" ht="7.5" customHeight="1">
      <c r="A3" s="57">
        <f>ROW()</f>
        <v>3</v>
      </c>
      <c r="C3" s="58"/>
      <c r="D3" s="59"/>
      <c r="E3" s="58"/>
      <c r="F3" s="54"/>
      <c r="G3" s="54"/>
      <c r="H3" s="54"/>
      <c r="J3" s="32"/>
      <c r="K3" s="32"/>
      <c r="L3" s="32"/>
      <c r="M3" s="32"/>
      <c r="N3" s="32"/>
      <c r="O3" s="32"/>
      <c r="P3" s="32"/>
      <c r="Q3" s="32"/>
      <c r="R3" s="32"/>
      <c r="S3" s="32"/>
      <c r="U3" s="180"/>
      <c r="V3" s="180"/>
      <c r="W3" s="180"/>
      <c r="X3" s="180"/>
      <c r="Y3" s="180"/>
      <c r="Z3" s="180"/>
      <c r="AA3" s="61"/>
      <c r="AB3" s="61"/>
      <c r="AC3" s="61"/>
      <c r="AE3" s="61"/>
    </row>
    <row r="4" spans="1:42" s="63" customFormat="1" ht="16.2">
      <c r="A4" s="57">
        <f>ROW()</f>
        <v>4</v>
      </c>
      <c r="B4" s="5" t="s">
        <v>37</v>
      </c>
      <c r="C4" s="8"/>
      <c r="D4" s="59"/>
      <c r="E4" s="58"/>
      <c r="F4" s="100"/>
      <c r="G4" s="100"/>
      <c r="H4" s="100"/>
      <c r="I4" s="98"/>
      <c r="J4" s="64"/>
      <c r="K4" s="102"/>
      <c r="L4" s="102"/>
      <c r="M4" s="102"/>
      <c r="N4" s="102"/>
      <c r="O4" s="102"/>
      <c r="P4" s="102"/>
      <c r="Q4" s="102"/>
      <c r="R4" s="102"/>
      <c r="S4" s="102"/>
      <c r="U4" s="181"/>
      <c r="V4" s="181"/>
      <c r="W4" s="181"/>
      <c r="X4" s="181"/>
      <c r="Y4" s="181"/>
      <c r="Z4" s="181"/>
      <c r="AA4" s="61"/>
      <c r="AB4" s="65"/>
      <c r="AC4" s="65"/>
      <c r="AE4" s="65"/>
    </row>
    <row r="5" spans="1:42" s="57" customFormat="1" ht="13.8">
      <c r="A5" s="57">
        <f>ROW()</f>
        <v>5</v>
      </c>
      <c r="B5" s="5" t="s">
        <v>38</v>
      </c>
      <c r="C5" s="8"/>
      <c r="D5" s="59"/>
      <c r="E5" s="58"/>
      <c r="F5" s="54"/>
      <c r="G5" s="54"/>
      <c r="H5" s="54"/>
      <c r="J5" s="32"/>
      <c r="K5" s="32"/>
      <c r="L5" s="32"/>
      <c r="M5" s="32"/>
      <c r="N5" s="32"/>
      <c r="O5" s="32"/>
      <c r="P5" s="32"/>
      <c r="Q5" s="32"/>
      <c r="R5" s="32"/>
      <c r="S5" s="32"/>
      <c r="T5" s="32"/>
      <c r="U5" s="182"/>
      <c r="V5" s="182"/>
      <c r="W5" s="182"/>
      <c r="X5" s="182"/>
      <c r="Y5" s="182"/>
      <c r="Z5" s="182"/>
      <c r="AA5" s="61"/>
      <c r="AB5" s="61"/>
      <c r="AC5" s="61"/>
      <c r="AD5" s="32"/>
      <c r="AE5" s="5"/>
      <c r="AF5" s="32"/>
      <c r="AG5" s="32"/>
      <c r="AH5" s="32"/>
      <c r="AI5" s="32"/>
      <c r="AJ5" s="32"/>
      <c r="AK5" s="32"/>
      <c r="AL5" s="32"/>
      <c r="AM5" s="32"/>
      <c r="AN5" s="32"/>
      <c r="AO5" s="32"/>
    </row>
    <row r="6" spans="1:42" s="57" customFormat="1" ht="13.8">
      <c r="A6" s="57">
        <f>ROW()</f>
        <v>6</v>
      </c>
      <c r="B6" s="5" t="s">
        <v>210</v>
      </c>
      <c r="C6" s="8"/>
      <c r="D6" s="59"/>
      <c r="E6" s="58"/>
      <c r="F6" s="54"/>
      <c r="G6" s="54"/>
      <c r="H6" s="54"/>
      <c r="J6" s="32"/>
      <c r="K6" s="32"/>
      <c r="L6" s="32"/>
      <c r="M6" s="32"/>
      <c r="N6" s="32"/>
      <c r="O6" s="32"/>
      <c r="P6" s="32"/>
      <c r="Q6" s="32"/>
      <c r="R6" s="32"/>
      <c r="S6" s="32"/>
      <c r="T6" s="32"/>
      <c r="U6" s="182"/>
      <c r="V6" s="182"/>
      <c r="W6" s="182"/>
      <c r="X6" s="182"/>
      <c r="Y6" s="182"/>
      <c r="Z6" s="182"/>
      <c r="AA6" s="61"/>
      <c r="AB6" s="61"/>
      <c r="AC6" s="61"/>
      <c r="AD6" s="32"/>
      <c r="AE6" s="5"/>
      <c r="AF6" s="32"/>
      <c r="AG6" s="32"/>
      <c r="AH6" s="32"/>
      <c r="AI6" s="32"/>
      <c r="AJ6" s="32"/>
      <c r="AK6" s="32"/>
      <c r="AL6" s="32"/>
      <c r="AM6" s="32"/>
      <c r="AN6" s="32"/>
      <c r="AO6" s="32"/>
    </row>
    <row r="7" spans="1:42" s="57" customFormat="1" ht="13.8">
      <c r="A7" s="57">
        <f>ROW()</f>
        <v>7</v>
      </c>
      <c r="B7" s="5" t="s">
        <v>758</v>
      </c>
      <c r="C7" s="8"/>
      <c r="D7" s="59"/>
      <c r="E7" s="58"/>
      <c r="F7" s="54"/>
      <c r="G7" s="54"/>
      <c r="H7" s="54"/>
      <c r="J7" s="32"/>
      <c r="K7" s="32"/>
      <c r="L7" s="32"/>
      <c r="M7" s="32"/>
      <c r="N7" s="32"/>
      <c r="O7" s="32"/>
      <c r="P7" s="32"/>
      <c r="Q7" s="32"/>
      <c r="R7" s="32"/>
      <c r="S7" s="32"/>
      <c r="T7" s="32"/>
      <c r="U7" s="182"/>
      <c r="V7" s="182"/>
      <c r="W7" s="182"/>
      <c r="X7" s="182"/>
      <c r="Y7" s="182"/>
      <c r="Z7" s="182"/>
      <c r="AA7" s="61"/>
      <c r="AB7" s="61"/>
      <c r="AC7" s="61"/>
      <c r="AD7" s="32"/>
      <c r="AE7" s="5"/>
      <c r="AF7" s="32"/>
      <c r="AG7" s="32"/>
      <c r="AH7" s="32"/>
      <c r="AI7" s="32"/>
      <c r="AJ7" s="32"/>
      <c r="AK7" s="32"/>
      <c r="AL7" s="32"/>
      <c r="AM7" s="32"/>
      <c r="AN7" s="32"/>
      <c r="AO7" s="32"/>
    </row>
    <row r="8" spans="1:42" s="57" customFormat="1" ht="7.5" customHeight="1">
      <c r="A8" s="57">
        <f>ROW()</f>
        <v>8</v>
      </c>
      <c r="B8" s="5"/>
      <c r="C8" s="8"/>
      <c r="D8" s="59"/>
      <c r="E8" s="58"/>
      <c r="F8" s="54"/>
      <c r="G8" s="54"/>
      <c r="H8" s="54"/>
      <c r="J8" s="32"/>
      <c r="K8" s="32"/>
      <c r="L8" s="32"/>
      <c r="M8" s="32"/>
      <c r="N8" s="32"/>
      <c r="O8" s="32"/>
      <c r="P8" s="32"/>
      <c r="Q8" s="32"/>
      <c r="R8" s="32"/>
      <c r="S8" s="32"/>
      <c r="T8" s="32"/>
      <c r="U8" s="182"/>
      <c r="V8" s="182"/>
      <c r="W8" s="182"/>
      <c r="X8" s="182"/>
      <c r="Y8" s="182"/>
      <c r="Z8" s="182"/>
      <c r="AA8" s="61"/>
      <c r="AB8" s="61"/>
      <c r="AC8" s="61"/>
      <c r="AD8" s="32"/>
      <c r="AE8" s="5"/>
      <c r="AF8" s="32"/>
      <c r="AG8" s="32"/>
      <c r="AH8" s="32"/>
      <c r="AI8" s="32"/>
      <c r="AJ8" s="32"/>
      <c r="AK8" s="32"/>
      <c r="AL8" s="32"/>
      <c r="AM8" s="32"/>
      <c r="AN8" s="32"/>
      <c r="AO8" s="32"/>
    </row>
    <row r="9" spans="1:42" s="57" customFormat="1" ht="7.5" customHeight="1">
      <c r="A9" s="57">
        <f>ROW()</f>
        <v>9</v>
      </c>
      <c r="B9" s="5"/>
      <c r="C9" s="8"/>
      <c r="D9" s="59"/>
      <c r="E9" s="58"/>
      <c r="F9" s="54"/>
      <c r="G9" s="54"/>
      <c r="H9" s="54"/>
      <c r="J9" s="32"/>
      <c r="K9" s="32"/>
      <c r="L9" s="32"/>
      <c r="M9" s="32"/>
      <c r="N9" s="32"/>
      <c r="O9" s="32"/>
      <c r="P9" s="32"/>
      <c r="Q9" s="32"/>
      <c r="R9" s="32"/>
      <c r="S9" s="32"/>
      <c r="T9" s="32"/>
      <c r="U9" s="182"/>
      <c r="V9" s="182"/>
      <c r="W9" s="182"/>
      <c r="X9" s="182"/>
      <c r="Y9" s="182"/>
      <c r="Z9" s="182"/>
      <c r="AA9" s="61"/>
      <c r="AB9" s="61"/>
      <c r="AC9" s="61"/>
      <c r="AD9" s="32"/>
      <c r="AE9" s="5"/>
      <c r="AF9" s="32"/>
      <c r="AG9" s="32"/>
      <c r="AH9" s="32"/>
      <c r="AI9" s="32"/>
      <c r="AJ9" s="32"/>
      <c r="AK9" s="32"/>
      <c r="AL9" s="32"/>
      <c r="AM9" s="32"/>
      <c r="AN9" s="32"/>
      <c r="AO9" s="32"/>
    </row>
    <row r="10" spans="1:42" s="57" customFormat="1" ht="13.8">
      <c r="A10" s="57">
        <f>ROW()</f>
        <v>10</v>
      </c>
      <c r="B10" s="45" t="s">
        <v>40</v>
      </c>
      <c r="C10" s="418" t="str">
        <f>IF('①-1入力シート（一般項目）'!C7="","",'①-1入力シート（一般項目）'!C7)</f>
        <v/>
      </c>
      <c r="D10" s="372"/>
      <c r="E10" s="58"/>
      <c r="F10" s="54"/>
      <c r="G10" s="54"/>
      <c r="H10" s="54"/>
      <c r="J10" s="32"/>
      <c r="K10" s="32"/>
      <c r="L10" s="32"/>
      <c r="M10" s="32"/>
      <c r="N10" s="32"/>
      <c r="O10" s="32"/>
      <c r="P10" s="32"/>
      <c r="Q10" s="32"/>
      <c r="R10" s="32"/>
      <c r="S10" s="32"/>
      <c r="T10" s="32"/>
      <c r="U10" s="182"/>
      <c r="V10" s="182"/>
      <c r="W10" s="182"/>
      <c r="X10" s="182"/>
      <c r="Y10" s="182"/>
      <c r="Z10" s="182"/>
      <c r="AA10" s="61"/>
      <c r="AB10" s="61"/>
      <c r="AC10" s="61"/>
      <c r="AD10" s="32"/>
      <c r="AE10" s="5"/>
      <c r="AF10" s="32"/>
      <c r="AG10" s="32"/>
      <c r="AH10" s="32"/>
      <c r="AI10" s="32"/>
      <c r="AJ10" s="32"/>
      <c r="AK10" s="32"/>
      <c r="AL10" s="32"/>
      <c r="AM10" s="32"/>
      <c r="AN10" s="32"/>
      <c r="AO10" s="32"/>
    </row>
    <row r="11" spans="1:42" s="57" customFormat="1" ht="13.8">
      <c r="A11" s="57">
        <f>ROW()</f>
        <v>11</v>
      </c>
      <c r="B11" s="45" t="s">
        <v>41</v>
      </c>
      <c r="C11" s="343" t="str">
        <f>IF('①-1入力シート（一般項目）'!C8="","",'①-1入力シート（一般項目）'!C8)</f>
        <v/>
      </c>
      <c r="D11" s="344"/>
      <c r="E11" s="58"/>
      <c r="F11" s="54"/>
      <c r="G11" s="54"/>
      <c r="H11" s="54"/>
      <c r="J11" s="32"/>
      <c r="K11" s="32"/>
      <c r="L11" s="32"/>
      <c r="M11" s="32"/>
      <c r="N11" s="32"/>
      <c r="O11" s="32"/>
      <c r="P11" s="32"/>
      <c r="Q11" s="32"/>
      <c r="R11" s="32"/>
      <c r="S11" s="32"/>
      <c r="T11" s="32"/>
      <c r="U11" s="182"/>
      <c r="V11" s="182"/>
      <c r="W11" s="182"/>
      <c r="X11" s="182"/>
      <c r="Y11" s="182"/>
      <c r="Z11" s="182"/>
      <c r="AA11" s="61"/>
      <c r="AB11" s="61"/>
      <c r="AC11" s="61"/>
      <c r="AD11" s="32"/>
      <c r="AE11" s="5"/>
      <c r="AF11" s="32"/>
      <c r="AG11" s="32"/>
      <c r="AH11" s="32"/>
      <c r="AI11" s="32"/>
      <c r="AJ11" s="32"/>
      <c r="AK11" s="32"/>
      <c r="AL11" s="32"/>
      <c r="AM11" s="32"/>
      <c r="AN11" s="32"/>
      <c r="AO11" s="32"/>
    </row>
    <row r="12" spans="1:42" s="57" customFormat="1" ht="14.4" thickBot="1">
      <c r="A12" s="57">
        <f>ROW()</f>
        <v>12</v>
      </c>
      <c r="B12" s="66"/>
      <c r="C12" s="56"/>
      <c r="D12" s="67"/>
      <c r="E12" s="58"/>
      <c r="F12" s="54"/>
      <c r="G12" s="54"/>
      <c r="H12" s="54"/>
      <c r="J12" s="32"/>
      <c r="K12" s="32"/>
      <c r="L12" s="32"/>
      <c r="M12" s="32"/>
      <c r="N12" s="32"/>
      <c r="O12" s="32"/>
      <c r="P12" s="32"/>
      <c r="Q12" s="32"/>
      <c r="R12" s="32"/>
      <c r="S12" s="32"/>
      <c r="T12" s="32"/>
      <c r="U12" s="182"/>
      <c r="V12" s="182"/>
      <c r="W12" s="182"/>
      <c r="X12" s="182"/>
      <c r="Y12" s="182"/>
      <c r="Z12" s="182"/>
      <c r="AA12" s="61"/>
      <c r="AB12" s="61"/>
      <c r="AC12" s="61"/>
      <c r="AD12" s="32"/>
      <c r="AE12" s="5"/>
      <c r="AF12" s="32"/>
      <c r="AG12" s="32"/>
      <c r="AH12" s="32"/>
      <c r="AI12" s="32"/>
      <c r="AJ12" s="32"/>
      <c r="AK12" s="32"/>
      <c r="AL12" s="32"/>
      <c r="AM12" s="32"/>
      <c r="AN12" s="32"/>
      <c r="AO12" s="32"/>
    </row>
    <row r="13" spans="1:42" s="63" customFormat="1" ht="36" customHeight="1" thickBot="1">
      <c r="A13" s="242">
        <f>ROW()</f>
        <v>13</v>
      </c>
      <c r="B13" s="419" t="str">
        <f>IF('①-1入力シート（一般項目）'!B10="","-",'①-1入力シート（一般項目）'!B10)</f>
        <v>項目</v>
      </c>
      <c r="C13" s="420" t="str">
        <f>IF('①-1入力シート（一般項目）'!C10="","-",'①-1入力シート（一般項目）'!C10)</f>
        <v>-</v>
      </c>
      <c r="D13" s="421" t="str">
        <f>IF('①-1入力シート（一般項目）'!D10="","-",'①-1入力シート（一般項目）'!D10)</f>
        <v>-</v>
      </c>
      <c r="E13" s="243" t="str">
        <f>IF('①-1入力シート（一般項目）'!E10="","",'①-1入力シート（一般項目）'!E10)</f>
        <v>コア・コンテンツ</v>
      </c>
      <c r="F13" s="243" t="str">
        <f>IF('①-1入力シート（一般項目）'!F10="","",'①-1入力シート（一般項目）'!F10)</f>
        <v>項目</v>
      </c>
      <c r="G13" s="243" t="str">
        <f>IF('①-1入力シート（一般項目）'!G10="","",'①-1入力シート（一般項目）'!G10)</f>
        <v>点数</v>
      </c>
      <c r="H13" s="243" t="s">
        <v>450</v>
      </c>
      <c r="I13" s="422" t="str">
        <f>IF('①-1入力シート（一般項目）'!I10="","",'①-1入力シート（一般項目）'!I10)</f>
        <v>項目</v>
      </c>
      <c r="J13" s="423" t="str">
        <f>IF('①-1入力シート（一般項目）'!J10="","-",'①-1入力シート（一般項目）'!J10)</f>
        <v>-</v>
      </c>
      <c r="K13" s="244" t="str">
        <f>IF('①-1入力シート（一般項目）'!K10="","",'①-1入力シート（一般項目）'!K10)</f>
        <v>開示書表示用の項目の文章</v>
      </c>
      <c r="L13" s="244" t="str">
        <f>IF('①-1入力シート（一般項目）'!L10="","",'①-1入力シート（一般項目）'!L10)</f>
        <v/>
      </c>
      <c r="M13" s="244" t="str">
        <f>IF('①-1入力シート（一般項目）'!M10="","",'①-1入力シート（一般項目）'!M10)</f>
        <v>配点</v>
      </c>
      <c r="N13" s="244" t="str">
        <f>IF('①-1入力シート（一般項目）'!N10="","",'①-1入力シート（一般項目）'!N10)</f>
        <v>中項目ごとの配点（小計）</v>
      </c>
      <c r="O13" s="244" t="str">
        <f>IF('①-1入力シート（一般項目）'!O10="","",'①-1入力シート（一般項目）'!O10)</f>
        <v>取り組みチェック</v>
      </c>
      <c r="P13" s="244" t="str">
        <f>IF('①-1入力シート（一般項目）'!P10="","",'①-1入力シート（一般項目）'!P10)</f>
        <v>中項目未回答判別</v>
      </c>
      <c r="Q13" s="244" t="str">
        <f>IF('①-1入力シート（一般項目）'!Q10="","",'①-1入力シート（一般項目）'!Q10)</f>
        <v>獲得点
（配点未考慮）</v>
      </c>
      <c r="R13" s="244" t="str">
        <f>IF('①-1入力シート（一般項目）'!R10="","",'①-1入力シート（一般項目）'!R10)</f>
        <v>獲得点数（小々計）</v>
      </c>
      <c r="S13" s="244" t="str">
        <f>IF('①-1入力シート（一般項目）'!S10="","",'①-1入力シート（一般項目）'!S10)</f>
        <v>獲得点数（小計）</v>
      </c>
      <c r="T13" s="244" t="s">
        <v>451</v>
      </c>
      <c r="U13" s="240" t="s">
        <v>468</v>
      </c>
      <c r="V13" s="240" t="s">
        <v>452</v>
      </c>
      <c r="W13" s="240" t="s">
        <v>454</v>
      </c>
      <c r="X13" s="240" t="s">
        <v>453</v>
      </c>
      <c r="Y13" s="240" t="s">
        <v>467</v>
      </c>
      <c r="Z13" s="240" t="s">
        <v>469</v>
      </c>
      <c r="AA13" s="61"/>
      <c r="AB13" s="61"/>
    </row>
    <row r="14" spans="1:42" s="98" customFormat="1" ht="46.35" customHeight="1">
      <c r="A14" s="98">
        <f>ROW()</f>
        <v>14</v>
      </c>
      <c r="B14" s="103" t="str">
        <f>IF('①-1入力シート（一般項目）'!B11="","-",'①-1入力シート（一般項目）'!B11)</f>
        <v>一般項目</v>
      </c>
      <c r="C14" s="112" t="str">
        <f>IF('①-1入力シート（一般項目）'!C11="","-",'①-1入力シート（一般項目）'!C11)</f>
        <v>必須</v>
      </c>
      <c r="D14" s="350" t="str">
        <f>IF('①-1入力シート（一般項目）'!D11="","-",'①-1入力シート（一般項目）'!D11)</f>
        <v>ガバナンス（企業統治）
体制</v>
      </c>
      <c r="E14" s="104" t="str">
        <f>IF('①-1入力シート（一般項目）'!E11="","-",'①-1入力シート（一般項目）'!E11)</f>
        <v>ガバナンス</v>
      </c>
      <c r="F14" s="104" t="str">
        <f>IF('①-1入力シート（一般項目）'!F11="","-",'①-1入力シート（一般項目）'!F11)</f>
        <v>複数回答</v>
      </c>
      <c r="G14" s="104">
        <f>IF('①-1入力シート（一般項目）'!G11="","-",'①-1入力シート（一般項目）'!G11)</f>
        <v>0</v>
      </c>
      <c r="H14" s="104">
        <f>IF('①-1入力シート（一般項目）'!H11="","-",'①-1入力シート（一般項目）'!H11)</f>
        <v>1</v>
      </c>
      <c r="I14" s="358" t="str">
        <f>IF('①-1入力シート（一般項目）'!I11="","-",'①-1入力シート（一般項目）'!I11)</f>
        <v>●不法行為や不祥事を未然に防ぐため、次の取組を通じてガバナンス（企業統治）を強化している。</v>
      </c>
      <c r="J14" s="359" t="str">
        <f>IF('①-1入力シート（一般項目）'!J11="","0",'①-1入力シート（一般項目）'!J11)</f>
        <v>0</v>
      </c>
      <c r="K14" s="124" t="str">
        <f>IF('①-1入力シート（一般項目）'!K11="","-",'①-1入力シート（一般項目）'!K11)</f>
        <v>-</v>
      </c>
      <c r="L14" s="212" t="str">
        <f>IF('①-1入力シート（一般項目）'!L11="","-",'①-1入力シート（一般項目）'!L11)</f>
        <v>-</v>
      </c>
      <c r="M14" s="212">
        <f>IF('①-1入力シート（一般項目）'!M11="","-",'①-1入力シート（一般項目）'!M11)</f>
        <v>5</v>
      </c>
      <c r="N14" s="212">
        <f>IF('①-1入力シート（一般項目）'!N11="","-",'①-1入力シート（一般項目）'!N11)</f>
        <v>11</v>
      </c>
      <c r="O14" s="213" t="str">
        <f>IF('①-1入力シート（一般項目）'!O11="","-",'①-1入力シート（一般項目）'!O11)</f>
        <v>未回答</v>
      </c>
      <c r="P14" s="213" t="str">
        <f>IF('①-1入力シート（一般項目）'!P11="","-",'①-1入力シート（一般項目）'!P11)</f>
        <v>未回答</v>
      </c>
      <c r="Q14" s="212">
        <f>IF('①-1入力シート（一般項目）'!Q11="","-",'①-1入力シート（一般項目）'!Q11)</f>
        <v>0</v>
      </c>
      <c r="R14" s="212">
        <f>IF('①-1入力シート（一般項目）'!R11="","-",'①-1入力シート（一般項目）'!R11)</f>
        <v>0</v>
      </c>
      <c r="S14" s="212">
        <f>IF('①-1入力シート（一般項目）'!S11="","-",'①-1入力シート（一般項目）'!S11)</f>
        <v>0</v>
      </c>
      <c r="T14" s="214">
        <f t="shared" ref="T14:T77" si="0">IF(OR(P14="回答済",P14="未回答"),S14/N14,"")</f>
        <v>0</v>
      </c>
      <c r="U14" s="215">
        <f>IF(P14="回答済",(_xlfn.RANK.EQ($T14,$T$14:$T$411,0)+COUNTIF($T$14:$T14,$T14)-1),IF(P14="未回答",0,"-"))</f>
        <v>0</v>
      </c>
      <c r="V14" s="215" t="str">
        <f>IF(U14&gt;0,U14,IF(AND(U14="-",V13&gt;0),V13,"-"))</f>
        <v>-</v>
      </c>
      <c r="W14" s="215" t="str">
        <f>IF(O14=TRUE,M14,"")</f>
        <v/>
      </c>
      <c r="X14" s="215" t="str">
        <f t="shared" ref="X14:X77" si="1">IF(W14="","",IF(W14=0,"",IF(W14="-","-",1+COUNTIFS($V$14:$V$411,V14,$W$14:$W$411,"&gt;"&amp;W14))))</f>
        <v/>
      </c>
      <c r="Y14" s="215" t="str">
        <f>IF(X14="","",IF(X14="-","-",X14+COUNTIFS($V$14:V14,V14,$W$14:W14,W14)-1))</f>
        <v/>
      </c>
      <c r="Z14" s="215" t="str">
        <f>IF(Y14="","",V14*10+Y14)</f>
        <v/>
      </c>
      <c r="AA14" s="61"/>
      <c r="AB14" s="61"/>
    </row>
    <row r="15" spans="1:42" s="61" customFormat="1" ht="28.35" customHeight="1">
      <c r="A15" s="61">
        <f>ROW()</f>
        <v>15</v>
      </c>
      <c r="B15" s="68" t="str">
        <f>IF('①-1入力シート（一般項目）'!B12="","-",'①-1入力シート（一般項目）'!B12)</f>
        <v>-</v>
      </c>
      <c r="C15" s="69" t="str">
        <f>IF('①-1入力シート（一般項目）'!C12="","-",'①-1入力シート（一般項目）'!C12)</f>
        <v>-</v>
      </c>
      <c r="D15" s="351"/>
      <c r="E15" s="92" t="str">
        <f>IF('①-1入力シート（一般項目）'!E12="","-",'①-1入力シート（一般項目）'!E12)</f>
        <v>-</v>
      </c>
      <c r="F15" s="92" t="str">
        <f>IF('①-1入力シート（一般項目）'!F12="","-",'①-1入力シート（一般項目）'!F12)</f>
        <v>-</v>
      </c>
      <c r="G15" s="92" t="str">
        <f>IF('①-1入力シート（一般項目）'!G12="","-",'①-1入力シート（一般項目）'!G12)</f>
        <v>-</v>
      </c>
      <c r="H15" s="197" t="str">
        <f>IF('①-1入力シート（一般項目）'!H12="","-",'①-1入力シート（一般項目）'!H12)</f>
        <v>-</v>
      </c>
      <c r="I15" s="131" t="str">
        <f>IF('①-1入力シート（一般項目）'!I12="","-",'①-1入力シート（一般項目）'!I12)</f>
        <v>-</v>
      </c>
      <c r="J15" s="132" t="str">
        <f>IF('①-1入力シート（一般項目）'!J12="","-",'①-1入力シート（一般項目）'!J12)</f>
        <v>ア　会社の経営体制及び各部署との関係が分かる組織図を作成している</v>
      </c>
      <c r="K15" s="125" t="str">
        <f>IF('①-1入力シート（一般項目）'!K12="","-",'①-1入力シート（一般項目）'!K12)</f>
        <v>会社の経営体制及び各部署との関係が分かる組織図を作成している</v>
      </c>
      <c r="L15" s="216" t="str">
        <f>IF('①-1入力シート（一般項目）'!L12="","-",'①-1入力シート（一般項目）'!L12)</f>
        <v>-</v>
      </c>
      <c r="M15" s="216">
        <f>IF('①-1入力シート（一般項目）'!M12="","-",'①-1入力シート（一般項目）'!M12)</f>
        <v>1</v>
      </c>
      <c r="N15" s="216" t="str">
        <f>IF('①-1入力シート（一般項目）'!N12="","-",'①-1入力シート（一般項目）'!N12)</f>
        <v>-</v>
      </c>
      <c r="O15" s="216" t="b">
        <f>IF('①-1入力シート（一般項目）'!O12="","-",'①-1入力シート（一般項目）'!O12)</f>
        <v>0</v>
      </c>
      <c r="P15" s="216" t="str">
        <f>IF('①-1入力シート（一般項目）'!P12="","-",'①-1入力シート（一般項目）'!P12)</f>
        <v>-</v>
      </c>
      <c r="Q15" s="216">
        <f>IF('①-1入力シート（一般項目）'!Q12="","-",'①-1入力シート（一般項目）'!Q12)</f>
        <v>0</v>
      </c>
      <c r="R15" s="216" t="str">
        <f>IF('①-1入力シート（一般項目）'!R12="","-",'①-1入力シート（一般項目）'!R12)</f>
        <v>-</v>
      </c>
      <c r="S15" s="216" t="str">
        <f>IF('①-1入力シート（一般項目）'!S12="","-",'①-1入力シート（一般項目）'!S12)</f>
        <v>-</v>
      </c>
      <c r="T15" s="217" t="str">
        <f t="shared" si="0"/>
        <v/>
      </c>
      <c r="U15" s="218" t="str">
        <f>IF(P15="回答済",(_xlfn.RANK.EQ($T15,$T$14:$T$411,0)+COUNTIF($T$14:$T15,$T15)-1),IF(P15="未回答",0,"-"))</f>
        <v>-</v>
      </c>
      <c r="V15" s="218" t="str">
        <f>IF(AND(ISNUMBER(U15),U15&gt;0),U15,IF(AND(U15="-",V14&gt;0),V14,"-"))</f>
        <v>-</v>
      </c>
      <c r="W15" s="218" t="str">
        <f t="shared" ref="W15:W78" si="2">IF(O15=TRUE,M15,"")</f>
        <v/>
      </c>
      <c r="X15" s="218" t="str">
        <f t="shared" si="1"/>
        <v/>
      </c>
      <c r="Y15" s="218" t="str">
        <f>IF(X15="","",IF(X15="-","-",X15+COUNTIFS($V$14:V15,V15,$W$14:W15,W15)-1))</f>
        <v/>
      </c>
      <c r="Z15" s="218" t="str">
        <f t="shared" ref="Z15:Z78" si="3">IF(Y15="","",V15*10+Y15)</f>
        <v/>
      </c>
    </row>
    <row r="16" spans="1:42" s="61" customFormat="1" ht="28.35" customHeight="1">
      <c r="A16" s="61">
        <f>ROW()</f>
        <v>16</v>
      </c>
      <c r="B16" s="68" t="str">
        <f>IF('①-1入力シート（一般項目）'!B13="","-",'①-1入力シート（一般項目）'!B13)</f>
        <v>-</v>
      </c>
      <c r="C16" s="69" t="str">
        <f>IF('①-1入力シート（一般項目）'!C13="","-",'①-1入力シート（一般項目）'!C13)</f>
        <v>-</v>
      </c>
      <c r="D16" s="351"/>
      <c r="E16" s="92" t="str">
        <f>IF('①-1入力シート（一般項目）'!E13="","-",'①-1入力シート（一般項目）'!E13)</f>
        <v>-</v>
      </c>
      <c r="F16" s="92" t="str">
        <f>IF('①-1入力シート（一般項目）'!F13="","-",'①-1入力シート（一般項目）'!F13)</f>
        <v>-</v>
      </c>
      <c r="G16" s="92" t="str">
        <f>IF('①-1入力シート（一般項目）'!G13="","-",'①-1入力シート（一般項目）'!G13)</f>
        <v>-</v>
      </c>
      <c r="H16" s="197" t="str">
        <f>IF('①-1入力シート（一般項目）'!H13="","-",'①-1入力シート（一般項目）'!H13)</f>
        <v>-</v>
      </c>
      <c r="I16" s="133" t="str">
        <f>IF('①-1入力シート（一般項目）'!I13="","-",'①-1入力シート（一般項目）'!I13)</f>
        <v>-</v>
      </c>
      <c r="J16" s="134" t="str">
        <f>IF('①-1入力シート（一般項目）'!J13="","-",'①-1入力シート（一般項目）'!J13)</f>
        <v>イ　企業の意思決定において多様性を確保するため、女性や外国人を取締役に任命している</v>
      </c>
      <c r="K16" s="108" t="str">
        <f>IF('①-1入力シート（一般項目）'!K13="","-",'①-1入力シート（一般項目）'!K13)</f>
        <v>企業の意思決定において多様性を確保するため、女性や外国人を取締役に任命している</v>
      </c>
      <c r="L16" s="219" t="str">
        <f>IF('①-1入力シート（一般項目）'!L13="","-",'①-1入力シート（一般項目）'!L13)</f>
        <v>-</v>
      </c>
      <c r="M16" s="219">
        <f>IF('①-1入力シート（一般項目）'!M13="","-",'①-1入力シート（一般項目）'!M13)</f>
        <v>2</v>
      </c>
      <c r="N16" s="219" t="str">
        <f>IF('①-1入力シート（一般項目）'!N13="","-",'①-1入力シート（一般項目）'!N13)</f>
        <v>-</v>
      </c>
      <c r="O16" s="219" t="b">
        <f>IF('①-1入力シート（一般項目）'!O13="","-",'①-1入力シート（一般項目）'!O13)</f>
        <v>0</v>
      </c>
      <c r="P16" s="219" t="str">
        <f>IF('①-1入力シート（一般項目）'!P13="","-",'①-1入力シート（一般項目）'!P13)</f>
        <v>-</v>
      </c>
      <c r="Q16" s="219">
        <f>IF('①-1入力シート（一般項目）'!Q13="","-",'①-1入力シート（一般項目）'!Q13)</f>
        <v>0</v>
      </c>
      <c r="R16" s="219" t="str">
        <f>IF('①-1入力シート（一般項目）'!R13="","-",'①-1入力シート（一般項目）'!R13)</f>
        <v>-</v>
      </c>
      <c r="S16" s="219" t="str">
        <f>IF('①-1入力シート（一般項目）'!S13="","-",'①-1入力シート（一般項目）'!S13)</f>
        <v>-</v>
      </c>
      <c r="T16" s="220" t="str">
        <f t="shared" si="0"/>
        <v/>
      </c>
      <c r="U16" s="218" t="str">
        <f>IF(P16="回答済",(_xlfn.RANK.EQ($T16,$T$14:$T$411,0)+COUNTIF($T$14:$T16,$T16)-1),IF(P16="未回答",0,"-"))</f>
        <v>-</v>
      </c>
      <c r="V16" s="218" t="str">
        <f t="shared" ref="V16:V79" si="4">IF(AND(ISNUMBER(U16),U16&gt;0),U16,IF(AND(U16="-",V15&gt;0),V15,"-"))</f>
        <v>-</v>
      </c>
      <c r="W16" s="218" t="str">
        <f t="shared" si="2"/>
        <v/>
      </c>
      <c r="X16" s="218" t="str">
        <f t="shared" si="1"/>
        <v/>
      </c>
      <c r="Y16" s="218" t="str">
        <f>IF(X16="","",IF(X16="-","-",X16+COUNTIFS($V$14:V16,V16,$W$14:W16,W16)-1))</f>
        <v/>
      </c>
      <c r="Z16" s="218" t="str">
        <f t="shared" si="3"/>
        <v/>
      </c>
    </row>
    <row r="17" spans="1:27" s="61" customFormat="1" ht="28.35" customHeight="1">
      <c r="A17" s="61">
        <f>ROW()</f>
        <v>17</v>
      </c>
      <c r="B17" s="68" t="str">
        <f>IF('①-1入力シート（一般項目）'!B14="","-",'①-1入力シート（一般項目）'!B14)</f>
        <v>-</v>
      </c>
      <c r="C17" s="69" t="str">
        <f>IF('①-1入力シート（一般項目）'!C14="","-",'①-1入力シート（一般項目）'!C14)</f>
        <v>-</v>
      </c>
      <c r="D17" s="351"/>
      <c r="E17" s="92" t="str">
        <f>IF('①-1入力シート（一般項目）'!E14="","-",'①-1入力シート（一般項目）'!E14)</f>
        <v>-</v>
      </c>
      <c r="F17" s="92" t="str">
        <f>IF('①-1入力シート（一般項目）'!F14="","-",'①-1入力シート（一般項目）'!F14)</f>
        <v>-</v>
      </c>
      <c r="G17" s="92" t="str">
        <f>IF('①-1入力シート（一般項目）'!G14="","-",'①-1入力シート（一般項目）'!G14)</f>
        <v>-</v>
      </c>
      <c r="H17" s="197" t="str">
        <f>IF('①-1入力シート（一般項目）'!H14="","-",'①-1入力シート（一般項目）'!H14)</f>
        <v>-</v>
      </c>
      <c r="I17" s="133" t="str">
        <f>IF('①-1入力シート（一般項目）'!I14="","-",'①-1入力シート（一般項目）'!I14)</f>
        <v>-</v>
      </c>
      <c r="J17" s="134" t="str">
        <f>IF('①-1入力シート（一般項目）'!J14="","-",'①-1入力シート（一般項目）'!J14)</f>
        <v>ウ　経営上の重要な意思決定に資するよう、社外取締役や経営コンサルタントなど外部の意見を取り入れている</v>
      </c>
      <c r="K17" s="108" t="str">
        <f>IF('①-1入力シート（一般項目）'!K14="","-",'①-1入力シート（一般項目）'!K14)</f>
        <v>経営上の重要な意思決定に資するよう、社外取締役や経営コンサルタントなど外部の意見を取り入れている</v>
      </c>
      <c r="L17" s="219" t="str">
        <f>IF('①-1入力シート（一般項目）'!L14="","-",'①-1入力シート（一般項目）'!L14)</f>
        <v>-</v>
      </c>
      <c r="M17" s="219">
        <f>IF('①-1入力シート（一般項目）'!M14="","-",'①-1入力シート（一般項目）'!M14)</f>
        <v>2</v>
      </c>
      <c r="N17" s="219" t="str">
        <f>IF('①-1入力シート（一般項目）'!N14="","-",'①-1入力シート（一般項目）'!N14)</f>
        <v>-</v>
      </c>
      <c r="O17" s="219" t="b">
        <f>IF('①-1入力シート（一般項目）'!O14="","-",'①-1入力シート（一般項目）'!O14)</f>
        <v>0</v>
      </c>
      <c r="P17" s="219" t="str">
        <f>IF('①-1入力シート（一般項目）'!P14="","-",'①-1入力シート（一般項目）'!P14)</f>
        <v>-</v>
      </c>
      <c r="Q17" s="219">
        <f>IF('①-1入力シート（一般項目）'!Q14="","-",'①-1入力シート（一般項目）'!Q14)</f>
        <v>0</v>
      </c>
      <c r="R17" s="219" t="str">
        <f>IF('①-1入力シート（一般項目）'!R14="","-",'①-1入力シート（一般項目）'!R14)</f>
        <v>-</v>
      </c>
      <c r="S17" s="219" t="str">
        <f>IF('①-1入力シート（一般項目）'!S14="","-",'①-1入力シート（一般項目）'!S14)</f>
        <v>-</v>
      </c>
      <c r="T17" s="220" t="str">
        <f t="shared" si="0"/>
        <v/>
      </c>
      <c r="U17" s="218" t="str">
        <f>IF(P17="回答済",(_xlfn.RANK.EQ($T17,$T$14:$T$411,0)+COUNTIF($T$14:$T17,$T17)-1),IF(P17="未回答",0,"-"))</f>
        <v>-</v>
      </c>
      <c r="V17" s="218" t="str">
        <f t="shared" si="4"/>
        <v>-</v>
      </c>
      <c r="W17" s="218" t="str">
        <f t="shared" si="2"/>
        <v/>
      </c>
      <c r="X17" s="218" t="str">
        <f t="shared" si="1"/>
        <v/>
      </c>
      <c r="Y17" s="218" t="str">
        <f>IF(X17="","",IF(X17="-","-",X17+COUNTIFS($V$14:V17,V17,$W$14:W17,W17)-1))</f>
        <v/>
      </c>
      <c r="Z17" s="218" t="str">
        <f t="shared" si="3"/>
        <v/>
      </c>
    </row>
    <row r="18" spans="1:27" s="61" customFormat="1" ht="28.35" customHeight="1">
      <c r="A18" s="61">
        <f>ROW()</f>
        <v>18</v>
      </c>
      <c r="B18" s="68" t="str">
        <f>IF('①-1入力シート（一般項目）'!B15="","-",'①-1入力シート（一般項目）'!B15)</f>
        <v>-</v>
      </c>
      <c r="C18" s="69" t="str">
        <f>IF('①-1入力シート（一般項目）'!C15="","-",'①-1入力シート（一般項目）'!C15)</f>
        <v>-</v>
      </c>
      <c r="D18" s="351"/>
      <c r="E18" s="93" t="str">
        <f>IF('①-1入力シート（一般項目）'!E15="","-",'①-1入力シート（一般項目）'!E15)</f>
        <v>-</v>
      </c>
      <c r="F18" s="93" t="str">
        <f>IF('①-1入力シート（一般項目）'!F15="","-",'①-1入力シート（一般項目）'!F15)</f>
        <v>-</v>
      </c>
      <c r="G18" s="93" t="str">
        <f>IF('①-1入力シート（一般項目）'!G15="","-",'①-1入力シート（一般項目）'!G15)</f>
        <v>-</v>
      </c>
      <c r="H18" s="198" t="str">
        <f>IF('①-1入力シート（一般項目）'!H15="","-",'①-1入力シート（一般項目）'!H15)</f>
        <v>-</v>
      </c>
      <c r="I18" s="135" t="str">
        <f>IF('①-1入力シート（一般項目）'!I15="","-",'①-1入力シート（一般項目）'!I15)</f>
        <v>-</v>
      </c>
      <c r="J18" s="136" t="str">
        <f>IF('①-1入力シート（一般項目）'!J15="","-",'①-1入力シート（一般項目）'!J15)</f>
        <v>エ　行っていない</v>
      </c>
      <c r="K18" s="126" t="str">
        <f>IF('①-1入力シート（一般項目）'!K15="","-",'①-1入力シート（一般項目）'!K15)</f>
        <v>-</v>
      </c>
      <c r="L18" s="221" t="str">
        <f>IF('①-1入力シート（一般項目）'!L15="","-",'①-1入力シート（一般項目）'!L15)</f>
        <v>-</v>
      </c>
      <c r="M18" s="221">
        <f>IF('①-1入力シート（一般項目）'!M15="","-",'①-1入力シート（一般項目）'!M15)</f>
        <v>0</v>
      </c>
      <c r="N18" s="221" t="str">
        <f>IF('①-1入力シート（一般項目）'!N15="","-",'①-1入力シート（一般項目）'!N15)</f>
        <v>-</v>
      </c>
      <c r="O18" s="221" t="b">
        <f>IF('①-1入力シート（一般項目）'!O15="","-",'①-1入力シート（一般項目）'!O15)</f>
        <v>0</v>
      </c>
      <c r="P18" s="221" t="str">
        <f>IF('①-1入力シート（一般項目）'!P15="","-",'①-1入力シート（一般項目）'!P15)</f>
        <v>-</v>
      </c>
      <c r="Q18" s="221">
        <f>IF('①-1入力シート（一般項目）'!Q15="","-",'①-1入力シート（一般項目）'!Q15)</f>
        <v>0</v>
      </c>
      <c r="R18" s="221" t="str">
        <f>IF('①-1入力シート（一般項目）'!R15="","-",'①-1入力シート（一般項目）'!R15)</f>
        <v>-</v>
      </c>
      <c r="S18" s="221" t="str">
        <f>IF('①-1入力シート（一般項目）'!S15="","-",'①-1入力シート（一般項目）'!S15)</f>
        <v>-</v>
      </c>
      <c r="T18" s="222" t="str">
        <f t="shared" si="0"/>
        <v/>
      </c>
      <c r="U18" s="218" t="str">
        <f>IF(P18="回答済",(_xlfn.RANK.EQ($T18,$T$14:$T$411,0)+COUNTIF($T$14:$T18,$T18)-1),IF(P18="未回答",0,"-"))</f>
        <v>-</v>
      </c>
      <c r="V18" s="218" t="str">
        <f t="shared" si="4"/>
        <v>-</v>
      </c>
      <c r="W18" s="218" t="str">
        <f t="shared" si="2"/>
        <v/>
      </c>
      <c r="X18" s="218" t="str">
        <f t="shared" si="1"/>
        <v/>
      </c>
      <c r="Y18" s="218" t="str">
        <f>IF(X18="","",IF(X18="-","-",X18+COUNTIFS($V$14:V18,V18,$W$14:W18,W18)-1))</f>
        <v/>
      </c>
      <c r="Z18" s="218" t="str">
        <f t="shared" si="3"/>
        <v/>
      </c>
    </row>
    <row r="19" spans="1:27" s="113" customFormat="1" ht="46.35" customHeight="1">
      <c r="A19" s="113">
        <f>ROW()</f>
        <v>19</v>
      </c>
      <c r="B19" s="114" t="str">
        <f>IF('①-1入力シート（一般項目）'!B16="","-",'①-1入力シート（一般項目）'!B16)</f>
        <v>-</v>
      </c>
      <c r="C19" s="115" t="str">
        <f>IF('①-1入力シート（一般項目）'!C16="","-",'①-1入力シート（一般項目）'!C16)</f>
        <v>-</v>
      </c>
      <c r="D19" s="351"/>
      <c r="E19" s="105" t="str">
        <f>IF('①-1入力シート（一般項目）'!E16="","-",'①-1入力シート（一般項目）'!E16)</f>
        <v>ガバナンス</v>
      </c>
      <c r="F19" s="105" t="str">
        <f>IF('①-1入力シート（一般項目）'!F16="","-",'①-1入力シート（一般項目）'!F16)</f>
        <v>複数回答</v>
      </c>
      <c r="G19" s="105">
        <f>IF('①-1入力シート（一般項目）'!G16="","-",'①-1入力シート（一般項目）'!G16)</f>
        <v>0</v>
      </c>
      <c r="H19" s="104">
        <f>IF('①-1入力シート（一般項目）'!H16="","-",'①-1入力シート（一般項目）'!H16)</f>
        <v>2</v>
      </c>
      <c r="I19" s="354" t="str">
        <f>IF('①-1入力シート（一般項目）'!I16="","-",'①-1入力シート（一般項目）'!I16)</f>
        <v>●持続可能な経営を実現するため、次の取組を通じてコンプライアンス（法令遵守）を強化している。</v>
      </c>
      <c r="J19" s="355" t="str">
        <f>IF('①-1入力シート（一般項目）'!J16="","0",'①-1入力シート（一般項目）'!J16)</f>
        <v>0</v>
      </c>
      <c r="K19" s="124" t="str">
        <f>IF('①-1入力シート（一般項目）'!K16="","-",'①-1入力シート（一般項目）'!K16)</f>
        <v>-</v>
      </c>
      <c r="L19" s="212" t="str">
        <f>IF('①-1入力シート（一般項目）'!L16="","-",'①-1入力シート（一般項目）'!L16)</f>
        <v>-</v>
      </c>
      <c r="M19" s="212">
        <f>IF('①-1入力シート（一般項目）'!M16="","-",'①-1入力シート（一般項目）'!M16)</f>
        <v>6</v>
      </c>
      <c r="N19" s="212" t="str">
        <f>IF('①-1入力シート（一般項目）'!N16="","-",'①-1入力シート（一般項目）'!N16)</f>
        <v>-</v>
      </c>
      <c r="O19" s="213" t="str">
        <f>IF('①-1入力シート（一般項目）'!O16="","-",'①-1入力シート（一般項目）'!O16)</f>
        <v>未回答</v>
      </c>
      <c r="P19" s="213" t="str">
        <f>IF('①-1入力シート（一般項目）'!P16="","-",'①-1入力シート（一般項目）'!P16)</f>
        <v>-</v>
      </c>
      <c r="Q19" s="212">
        <f>IF('①-1入力シート（一般項目）'!Q16="","-",'①-1入力シート（一般項目）'!Q16)</f>
        <v>0</v>
      </c>
      <c r="R19" s="212">
        <f>IF('①-1入力シート（一般項目）'!R16="","-",'①-1入力シート（一般項目）'!R16)</f>
        <v>0</v>
      </c>
      <c r="S19" s="212" t="str">
        <f>IF('①-1入力シート（一般項目）'!S16="","-",'①-1入力シート（一般項目）'!S16)</f>
        <v>-</v>
      </c>
      <c r="T19" s="214" t="str">
        <f t="shared" si="0"/>
        <v/>
      </c>
      <c r="U19" s="223" t="str">
        <f>IF(P19="回答済",(_xlfn.RANK.EQ($T19,$T$14:$T$411,0)+COUNTIF($T$14:$T19,$T19)-1),IF(P19="未回答",0,"-"))</f>
        <v>-</v>
      </c>
      <c r="V19" s="223" t="str">
        <f t="shared" si="4"/>
        <v>-</v>
      </c>
      <c r="W19" s="223" t="str">
        <f t="shared" si="2"/>
        <v/>
      </c>
      <c r="X19" s="223" t="str">
        <f t="shared" si="1"/>
        <v/>
      </c>
      <c r="Y19" s="223" t="str">
        <f>IF(X19="","",IF(X19="-","-",X19+COUNTIFS($V$14:V19,V19,$W$14:W19,W19)-1))</f>
        <v/>
      </c>
      <c r="Z19" s="223" t="str">
        <f t="shared" si="3"/>
        <v/>
      </c>
      <c r="AA19" s="61"/>
    </row>
    <row r="20" spans="1:27" s="61" customFormat="1" ht="28.35" customHeight="1">
      <c r="A20" s="61">
        <f>ROW()</f>
        <v>20</v>
      </c>
      <c r="B20" s="68" t="str">
        <f>IF('①-1入力シート（一般項目）'!B17="","-",'①-1入力シート（一般項目）'!B17)</f>
        <v>-</v>
      </c>
      <c r="C20" s="69" t="str">
        <f>IF('①-1入力シート（一般項目）'!C17="","-",'①-1入力シート（一般項目）'!C17)</f>
        <v>-</v>
      </c>
      <c r="D20" s="351"/>
      <c r="E20" s="92" t="str">
        <f>IF('①-1入力シート（一般項目）'!E17="","-",'①-1入力シート（一般項目）'!E17)</f>
        <v>-</v>
      </c>
      <c r="F20" s="92" t="str">
        <f>IF('①-1入力シート（一般項目）'!F17="","-",'①-1入力シート（一般項目）'!F17)</f>
        <v>-</v>
      </c>
      <c r="G20" s="92" t="str">
        <f>IF('①-1入力シート（一般項目）'!G17="","-",'①-1入力シート（一般項目）'!G17)</f>
        <v>-</v>
      </c>
      <c r="H20" s="197" t="str">
        <f>IF('①-1入力シート（一般項目）'!H17="","-",'①-1入力シート（一般項目）'!H17)</f>
        <v>-</v>
      </c>
      <c r="I20" s="131" t="str">
        <f>IF('①-1入力シート（一般項目）'!I17="","-",'①-1入力シート（一般項目）'!I17)</f>
        <v>-</v>
      </c>
      <c r="J20" s="137" t="str">
        <f>IF('①-1入力シート（一般項目）'!J17="","-",'①-1入力シート（一般項目）'!J17)</f>
        <v>ア　コンプライアンスに関連する規則などを定め、従業員に対する勉強会を年１回以上実施している</v>
      </c>
      <c r="K20" s="125" t="str">
        <f>IF('①-1入力シート（一般項目）'!K17="","-",'①-1入力シート（一般項目）'!K17)</f>
        <v>コンプライアンスに関連する規則などを定め、従業員に対する勉強会を年に１回以上実施している</v>
      </c>
      <c r="L20" s="216" t="str">
        <f>IF('①-1入力シート（一般項目）'!L17="","-",'①-1入力シート（一般項目）'!L17)</f>
        <v>-</v>
      </c>
      <c r="M20" s="216">
        <f>IF('①-1入力シート（一般項目）'!M17="","-",'①-1入力シート（一般項目）'!M17)</f>
        <v>2</v>
      </c>
      <c r="N20" s="216" t="str">
        <f>IF('①-1入力シート（一般項目）'!N17="","-",'①-1入力シート（一般項目）'!N17)</f>
        <v>-</v>
      </c>
      <c r="O20" s="216" t="b">
        <f>IF('①-1入力シート（一般項目）'!O17="","-",'①-1入力シート（一般項目）'!O17)</f>
        <v>0</v>
      </c>
      <c r="P20" s="216" t="str">
        <f>IF('①-1入力シート（一般項目）'!P17="","-",'①-1入力シート（一般項目）'!P17)</f>
        <v>-</v>
      </c>
      <c r="Q20" s="216">
        <f>IF('①-1入力シート（一般項目）'!Q17="","-",'①-1入力シート（一般項目）'!Q17)</f>
        <v>0</v>
      </c>
      <c r="R20" s="216" t="str">
        <f>IF('①-1入力シート（一般項目）'!R17="","-",'①-1入力シート（一般項目）'!R17)</f>
        <v>-</v>
      </c>
      <c r="S20" s="216" t="str">
        <f>IF('①-1入力シート（一般項目）'!S17="","-",'①-1入力シート（一般項目）'!S17)</f>
        <v>-</v>
      </c>
      <c r="T20" s="217" t="str">
        <f t="shared" si="0"/>
        <v/>
      </c>
      <c r="U20" s="218" t="str">
        <f>IF(P20="回答済",(_xlfn.RANK.EQ($T20,$T$14:$T$411,0)+COUNTIF($T$14:$T20,$T20)-1),IF(P20="未回答",0,"-"))</f>
        <v>-</v>
      </c>
      <c r="V20" s="218" t="str">
        <f t="shared" si="4"/>
        <v>-</v>
      </c>
      <c r="W20" s="218" t="str">
        <f t="shared" si="2"/>
        <v/>
      </c>
      <c r="X20" s="218" t="str">
        <f t="shared" si="1"/>
        <v/>
      </c>
      <c r="Y20" s="218" t="str">
        <f>IF(X20="","",IF(X20="-","-",X20+COUNTIFS($V$14:V20,V20,$W$14:W20,W20)-1))</f>
        <v/>
      </c>
      <c r="Z20" s="218" t="str">
        <f t="shared" si="3"/>
        <v/>
      </c>
    </row>
    <row r="21" spans="1:27" s="61" customFormat="1" ht="28.35" customHeight="1">
      <c r="A21" s="61">
        <f>ROW()</f>
        <v>21</v>
      </c>
      <c r="B21" s="68" t="str">
        <f>IF('①-1入力シート（一般項目）'!B18="","-",'①-1入力シート（一般項目）'!B18)</f>
        <v>-</v>
      </c>
      <c r="C21" s="69" t="str">
        <f>IF('①-1入力シート（一般項目）'!C18="","-",'①-1入力シート（一般項目）'!C18)</f>
        <v>-</v>
      </c>
      <c r="D21" s="351"/>
      <c r="E21" s="92" t="str">
        <f>IF('①-1入力シート（一般項目）'!E18="","-",'①-1入力シート（一般項目）'!E18)</f>
        <v>-</v>
      </c>
      <c r="F21" s="92" t="str">
        <f>IF('①-1入力シート（一般項目）'!F18="","-",'①-1入力シート（一般項目）'!F18)</f>
        <v>-</v>
      </c>
      <c r="G21" s="92" t="str">
        <f>IF('①-1入力シート（一般項目）'!G18="","-",'①-1入力シート（一般項目）'!G18)</f>
        <v>-</v>
      </c>
      <c r="H21" s="197" t="str">
        <f>IF('①-1入力シート（一般項目）'!H18="","-",'①-1入力シート（一般項目）'!H18)</f>
        <v>-</v>
      </c>
      <c r="I21" s="133" t="str">
        <f>IF('①-1入力シート（一般項目）'!I18="","-",'①-1入力シート（一般項目）'!I18)</f>
        <v>-</v>
      </c>
      <c r="J21" s="138" t="str">
        <f>IF('①-1入力シート（一般項目）'!J18="","-",'①-1入力シート（一般項目）'!J18)</f>
        <v>イ　公益通報者保護法に従い、公益通報制度（内部通報制度）を整備している</v>
      </c>
      <c r="K21" s="108" t="str">
        <f>IF('①-1入力シート（一般項目）'!K18="","-",'①-1入力シート（一般項目）'!K18)</f>
        <v>公益通報者保護法に従い、公益通報制度（内部通報制度）を整備している</v>
      </c>
      <c r="L21" s="219" t="str">
        <f>IF('①-1入力シート（一般項目）'!L18="","-",'①-1入力シート（一般項目）'!L18)</f>
        <v>-</v>
      </c>
      <c r="M21" s="219">
        <f>IF('①-1入力シート（一般項目）'!M18="","-",'①-1入力シート（一般項目）'!M18)</f>
        <v>2</v>
      </c>
      <c r="N21" s="219" t="str">
        <f>IF('①-1入力シート（一般項目）'!N18="","-",'①-1入力シート（一般項目）'!N18)</f>
        <v>-</v>
      </c>
      <c r="O21" s="219" t="b">
        <f>IF('①-1入力シート（一般項目）'!O18="","-",'①-1入力シート（一般項目）'!O18)</f>
        <v>0</v>
      </c>
      <c r="P21" s="219" t="str">
        <f>IF('①-1入力シート（一般項目）'!P18="","-",'①-1入力シート（一般項目）'!P18)</f>
        <v>-</v>
      </c>
      <c r="Q21" s="219">
        <f>IF('①-1入力シート（一般項目）'!Q18="","-",'①-1入力シート（一般項目）'!Q18)</f>
        <v>0</v>
      </c>
      <c r="R21" s="219" t="str">
        <f>IF('①-1入力シート（一般項目）'!R18="","-",'①-1入力シート（一般項目）'!R18)</f>
        <v>-</v>
      </c>
      <c r="S21" s="219" t="str">
        <f>IF('①-1入力シート（一般項目）'!S18="","-",'①-1入力シート（一般項目）'!S18)</f>
        <v>-</v>
      </c>
      <c r="T21" s="220" t="str">
        <f t="shared" si="0"/>
        <v/>
      </c>
      <c r="U21" s="218" t="str">
        <f>IF(P21="回答済",(_xlfn.RANK.EQ($T21,$T$14:$T$411,0)+COUNTIF($T$14:$T21,$T21)-1),IF(P21="未回答",0,"-"))</f>
        <v>-</v>
      </c>
      <c r="V21" s="218" t="str">
        <f t="shared" si="4"/>
        <v>-</v>
      </c>
      <c r="W21" s="218" t="str">
        <f t="shared" si="2"/>
        <v/>
      </c>
      <c r="X21" s="218" t="str">
        <f t="shared" si="1"/>
        <v/>
      </c>
      <c r="Y21" s="218" t="str">
        <f>IF(X21="","",IF(X21="-","-",X21+COUNTIFS($V$14:V21,V21,$W$14:W21,W21)-1))</f>
        <v/>
      </c>
      <c r="Z21" s="218" t="str">
        <f t="shared" si="3"/>
        <v/>
      </c>
    </row>
    <row r="22" spans="1:27" s="61" customFormat="1" ht="28.35" customHeight="1">
      <c r="A22" s="61">
        <f>ROW()</f>
        <v>22</v>
      </c>
      <c r="B22" s="68" t="str">
        <f>IF('①-1入力シート（一般項目）'!B19="","-",'①-1入力シート（一般項目）'!B19)</f>
        <v>-</v>
      </c>
      <c r="C22" s="69" t="str">
        <f>IF('①-1入力シート（一般項目）'!C19="","-",'①-1入力シート（一般項目）'!C19)</f>
        <v>-</v>
      </c>
      <c r="D22" s="351"/>
      <c r="E22" s="92" t="str">
        <f>IF('①-1入力シート（一般項目）'!E19="","-",'①-1入力シート（一般項目）'!E19)</f>
        <v>-</v>
      </c>
      <c r="F22" s="92" t="str">
        <f>IF('①-1入力シート（一般項目）'!F19="","-",'①-1入力シート（一般項目）'!F19)</f>
        <v>-</v>
      </c>
      <c r="G22" s="92" t="str">
        <f>IF('①-1入力シート（一般項目）'!G19="","-",'①-1入力シート（一般項目）'!G19)</f>
        <v>-</v>
      </c>
      <c r="H22" s="197" t="str">
        <f>IF('①-1入力シート（一般項目）'!H19="","-",'①-1入力シート（一般項目）'!H19)</f>
        <v>-</v>
      </c>
      <c r="I22" s="133" t="str">
        <f>IF('①-1入力シート（一般項目）'!I19="","-",'①-1入力シート（一般項目）'!I19)</f>
        <v>-</v>
      </c>
      <c r="J22" s="138" t="str">
        <f>IF('①-1入力シート（一般項目）'!J19="","-",'①-1入力シート（一般項目）'!J19)</f>
        <v>ウ　コンプライアンスに資するよう、弁護士などから定期的に指導・助言を受けている</v>
      </c>
      <c r="K22" s="108" t="str">
        <f>IF('①-1入力シート（一般項目）'!K19="","-",'①-1入力シート（一般項目）'!K19)</f>
        <v>コンプライアンスに資するよう、弁護士などから定期的に指導・助言を受けている</v>
      </c>
      <c r="L22" s="219" t="str">
        <f>IF('①-1入力シート（一般項目）'!L19="","-",'①-1入力シート（一般項目）'!L19)</f>
        <v>-</v>
      </c>
      <c r="M22" s="219">
        <f>IF('①-1入力シート（一般項目）'!M19="","-",'①-1入力シート（一般項目）'!M19)</f>
        <v>2</v>
      </c>
      <c r="N22" s="219" t="str">
        <f>IF('①-1入力シート（一般項目）'!N19="","-",'①-1入力シート（一般項目）'!N19)</f>
        <v>-</v>
      </c>
      <c r="O22" s="219" t="b">
        <f>IF('①-1入力シート（一般項目）'!O19="","-",'①-1入力シート（一般項目）'!O19)</f>
        <v>0</v>
      </c>
      <c r="P22" s="219" t="str">
        <f>IF('①-1入力シート（一般項目）'!P19="","-",'①-1入力シート（一般項目）'!P19)</f>
        <v>-</v>
      </c>
      <c r="Q22" s="219">
        <f>IF('①-1入力シート（一般項目）'!Q19="","-",'①-1入力シート（一般項目）'!Q19)</f>
        <v>0</v>
      </c>
      <c r="R22" s="219" t="str">
        <f>IF('①-1入力シート（一般項目）'!R19="","-",'①-1入力シート（一般項目）'!R19)</f>
        <v>-</v>
      </c>
      <c r="S22" s="219" t="str">
        <f>IF('①-1入力シート（一般項目）'!S19="","-",'①-1入力シート（一般項目）'!S19)</f>
        <v>-</v>
      </c>
      <c r="T22" s="220" t="str">
        <f t="shared" si="0"/>
        <v/>
      </c>
      <c r="U22" s="218" t="str">
        <f>IF(P22="回答済",(_xlfn.RANK.EQ($T22,$T$14:$T$411,0)+COUNTIF($T$14:$T22,$T22)-1),IF(P22="未回答",0,"-"))</f>
        <v>-</v>
      </c>
      <c r="V22" s="218" t="str">
        <f t="shared" si="4"/>
        <v>-</v>
      </c>
      <c r="W22" s="218" t="str">
        <f t="shared" si="2"/>
        <v/>
      </c>
      <c r="X22" s="218" t="str">
        <f t="shared" si="1"/>
        <v/>
      </c>
      <c r="Y22" s="218" t="str">
        <f>IF(X22="","",IF(X22="-","-",X22+COUNTIFS($V$14:V22,V22,$W$14:W22,W22)-1))</f>
        <v/>
      </c>
      <c r="Z22" s="218" t="str">
        <f t="shared" si="3"/>
        <v/>
      </c>
    </row>
    <row r="23" spans="1:27" s="61" customFormat="1" ht="87" customHeight="1">
      <c r="A23" s="61">
        <f>ROW()</f>
        <v>23</v>
      </c>
      <c r="B23" s="68" t="str">
        <f>IF('①-1入力シート（一般項目）'!B20="","-",'①-1入力シート（一般項目）'!B20)</f>
        <v>-</v>
      </c>
      <c r="C23" s="69" t="str">
        <f>IF('①-1入力シート（一般項目）'!C20="","-",'①-1入力シート（一般項目）'!C20)</f>
        <v>-</v>
      </c>
      <c r="D23" s="351"/>
      <c r="E23" s="92" t="str">
        <f>IF('①-1入力シート（一般項目）'!E20="","-",'①-1入力シート（一般項目）'!E20)</f>
        <v>-</v>
      </c>
      <c r="F23" s="92" t="str">
        <f>IF('①-1入力シート（一般項目）'!F20="","-",'①-1入力シート（一般項目）'!F20)</f>
        <v>-</v>
      </c>
      <c r="G23" s="92" t="str">
        <f>IF('①-1入力シート（一般項目）'!G20="","-",'①-1入力シート（一般項目）'!G20)</f>
        <v>-</v>
      </c>
      <c r="H23" s="197" t="str">
        <f>IF('①-1入力シート（一般項目）'!H20="","-",'①-1入力シート（一般項目）'!H20)</f>
        <v>-</v>
      </c>
      <c r="I23" s="133" t="str">
        <f>IF('①-1入力シート（一般項目）'!I20="","-",'①-1入力シート（一般項目）'!I20)</f>
        <v>-</v>
      </c>
      <c r="J23" s="138" t="str">
        <f>IF('①-1入力シート（一般項目）'!J20="","-",'①-1入力シート（一般項目）'!J20)</f>
        <v>エ　コンプライアンス委員会を設置するなどのチェック体制を設けている</v>
      </c>
      <c r="K23" s="108" t="str">
        <f>IF('①-1入力シート（一般項目）'!K20="","-",'①-1入力シート（一般項目）'!K20)</f>
        <v>コンプライアンス委員会を設置するなどのチェック体制を設けている</v>
      </c>
      <c r="L23" s="219" t="str">
        <f>IF('①-1入力シート（一般項目）'!L20="","-",'①-1入力シート（一般項目）'!L20)</f>
        <v>-</v>
      </c>
      <c r="M23" s="219">
        <f>IF('①-1入力シート（一般項目）'!M20="","-",'①-1入力シート（一般項目）'!M20)</f>
        <v>3</v>
      </c>
      <c r="N23" s="219" t="str">
        <f>IF('①-1入力シート（一般項目）'!N20="","-",'①-1入力シート（一般項目）'!N20)</f>
        <v>-</v>
      </c>
      <c r="O23" s="219" t="b">
        <f>IF('①-1入力シート（一般項目）'!O20="","-",'①-1入力シート（一般項目）'!O20)</f>
        <v>0</v>
      </c>
      <c r="P23" s="219" t="str">
        <f>IF('①-1入力シート（一般項目）'!P20="","-",'①-1入力シート（一般項目）'!P20)</f>
        <v>-</v>
      </c>
      <c r="Q23" s="219">
        <f>IF('①-1入力シート（一般項目）'!Q20="","-",'①-1入力シート（一般項目）'!Q20)</f>
        <v>0</v>
      </c>
      <c r="R23" s="219" t="str">
        <f>IF('①-1入力シート（一般項目）'!R20="","-",'①-1入力シート（一般項目）'!R20)</f>
        <v>-</v>
      </c>
      <c r="S23" s="219" t="str">
        <f>IF('①-1入力シート（一般項目）'!S20="","-",'①-1入力シート（一般項目）'!S20)</f>
        <v>-</v>
      </c>
      <c r="T23" s="220" t="str">
        <f t="shared" si="0"/>
        <v/>
      </c>
      <c r="U23" s="218" t="str">
        <f>IF(P23="回答済",(_xlfn.RANK.EQ($T23,$T$14:$T$411,0)+COUNTIF($T$14:$T23,$T23)-1),IF(P23="未回答",0,"-"))</f>
        <v>-</v>
      </c>
      <c r="V23" s="218" t="str">
        <f t="shared" si="4"/>
        <v>-</v>
      </c>
      <c r="W23" s="218" t="str">
        <f t="shared" si="2"/>
        <v/>
      </c>
      <c r="X23" s="218" t="str">
        <f t="shared" si="1"/>
        <v/>
      </c>
      <c r="Y23" s="218" t="str">
        <f>IF(X23="","",IF(X23="-","-",X23+COUNTIFS($V$14:V23,V23,$W$14:W23,W23)-1))</f>
        <v/>
      </c>
      <c r="Z23" s="218" t="str">
        <f t="shared" si="3"/>
        <v/>
      </c>
    </row>
    <row r="24" spans="1:27" s="61" customFormat="1" ht="28.35" customHeight="1">
      <c r="A24" s="61">
        <f>ROW()</f>
        <v>24</v>
      </c>
      <c r="B24" s="68" t="str">
        <f>IF('①-1入力シート（一般項目）'!B21="","-",'①-1入力シート（一般項目）'!B21)</f>
        <v>-</v>
      </c>
      <c r="C24" s="70" t="str">
        <f>IF('①-1入力シート（一般項目）'!C21="","-",'①-1入力シート（一般項目）'!C21)</f>
        <v>-</v>
      </c>
      <c r="D24" s="352"/>
      <c r="E24" s="93" t="str">
        <f>IF('①-1入力シート（一般項目）'!E21="","-",'①-1入力シート（一般項目）'!E21)</f>
        <v>-</v>
      </c>
      <c r="F24" s="93" t="str">
        <f>IF('①-1入力シート（一般項目）'!F21="","-",'①-1入力シート（一般項目）'!F21)</f>
        <v>-</v>
      </c>
      <c r="G24" s="93" t="str">
        <f>IF('①-1入力シート（一般項目）'!G21="","-",'①-1入力シート（一般項目）'!G21)</f>
        <v>-</v>
      </c>
      <c r="H24" s="198" t="str">
        <f>IF('①-1入力シート（一般項目）'!H21="","-",'①-1入力シート（一般項目）'!H21)</f>
        <v>-</v>
      </c>
      <c r="I24" s="135" t="str">
        <f>IF('①-1入力シート（一般項目）'!I21="","-",'①-1入力シート（一般項目）'!I21)</f>
        <v>-</v>
      </c>
      <c r="J24" s="139" t="str">
        <f>IF('①-1入力シート（一般項目）'!J21="","-",'①-1入力シート（一般項目）'!J21)</f>
        <v>オ　行っていない</v>
      </c>
      <c r="K24" s="126" t="str">
        <f>IF('①-1入力シート（一般項目）'!K21="","-",'①-1入力シート（一般項目）'!K21)</f>
        <v>-</v>
      </c>
      <c r="L24" s="221" t="str">
        <f>IF('①-1入力シート（一般項目）'!L21="","-",'①-1入力シート（一般項目）'!L21)</f>
        <v>-</v>
      </c>
      <c r="M24" s="221">
        <f>IF('①-1入力シート（一般項目）'!M21="","-",'①-1入力シート（一般項目）'!M21)</f>
        <v>0</v>
      </c>
      <c r="N24" s="221" t="str">
        <f>IF('①-1入力シート（一般項目）'!N21="","-",'①-1入力シート（一般項目）'!N21)</f>
        <v>-</v>
      </c>
      <c r="O24" s="221" t="b">
        <f>IF('①-1入力シート（一般項目）'!O21="","-",'①-1入力シート（一般項目）'!O21)</f>
        <v>0</v>
      </c>
      <c r="P24" s="221" t="str">
        <f>IF('①-1入力シート（一般項目）'!P21="","-",'①-1入力シート（一般項目）'!P21)</f>
        <v>-</v>
      </c>
      <c r="Q24" s="221">
        <f>IF('①-1入力シート（一般項目）'!Q21="","-",'①-1入力シート（一般項目）'!Q21)</f>
        <v>0</v>
      </c>
      <c r="R24" s="221" t="str">
        <f>IF('①-1入力シート（一般項目）'!R21="","-",'①-1入力シート（一般項目）'!R21)</f>
        <v>-</v>
      </c>
      <c r="S24" s="221" t="str">
        <f>IF('①-1入力シート（一般項目）'!S21="","-",'①-1入力シート（一般項目）'!S21)</f>
        <v>-</v>
      </c>
      <c r="T24" s="222" t="str">
        <f t="shared" si="0"/>
        <v/>
      </c>
      <c r="U24" s="218" t="str">
        <f>IF(P24="回答済",(_xlfn.RANK.EQ($T24,$T$14:$T$411,0)+COUNTIF($T$14:$T24,$T24)-1),IF(P24="未回答",0,"-"))</f>
        <v>-</v>
      </c>
      <c r="V24" s="218" t="str">
        <f t="shared" si="4"/>
        <v>-</v>
      </c>
      <c r="W24" s="218" t="str">
        <f t="shared" si="2"/>
        <v/>
      </c>
      <c r="X24" s="218" t="str">
        <f t="shared" si="1"/>
        <v/>
      </c>
      <c r="Y24" s="218" t="str">
        <f>IF(X24="","",IF(X24="-","-",X24+COUNTIFS($V$14:V24,V24,$W$14:W24,W24)-1))</f>
        <v/>
      </c>
      <c r="Z24" s="218" t="str">
        <f t="shared" si="3"/>
        <v/>
      </c>
    </row>
    <row r="25" spans="1:27" s="98" customFormat="1" ht="46.35" customHeight="1">
      <c r="A25" s="98">
        <f>ROW()</f>
        <v>25</v>
      </c>
      <c r="B25" s="106" t="str">
        <f>IF('①-1入力シート（一般項目）'!B22="","-",'①-1入力シート（一般項目）'!B22)</f>
        <v>-</v>
      </c>
      <c r="C25" s="112" t="str">
        <f>IF('①-1入力シート（一般項目）'!C22="","-",'①-1入力シート（一般項目）'!C22)</f>
        <v>必須</v>
      </c>
      <c r="D25" s="350" t="str">
        <f>IF('①-1入力シート（一般項目）'!D22="","-",'①-1入力シート（一般項目）'!D22)</f>
        <v>企業情報の公開</v>
      </c>
      <c r="E25" s="104" t="str">
        <f>IF('①-1入力シート（一般項目）'!E22="","-",'①-1入力シート（一般項目）'!E22)</f>
        <v>ガバナンス</v>
      </c>
      <c r="F25" s="104" t="str">
        <f>IF('①-1入力シート（一般項目）'!F22="","-",'①-1入力シート（一般項目）'!F22)</f>
        <v>複数回答</v>
      </c>
      <c r="G25" s="104">
        <f>IF('①-1入力シート（一般項目）'!G22="","-",'①-1入力シート（一般項目）'!G22)</f>
        <v>0</v>
      </c>
      <c r="H25" s="196">
        <f>IF('①-1入力シート（一般項目）'!H22="","-",'①-1入力シート（一般項目）'!H22)</f>
        <v>3</v>
      </c>
      <c r="I25" s="356" t="str">
        <f>IF('①-1入力シート（一般項目）'!I22="","-",'①-1入力シート（一般項目）'!I22)</f>
        <v>●企業経営の透明性、公平性を確保するため、次の企業情報を公開している。</v>
      </c>
      <c r="J25" s="357" t="str">
        <f>IF('①-1入力シート（一般項目）'!J22="","0",'①-1入力シート（一般項目）'!J22)</f>
        <v>0</v>
      </c>
      <c r="K25" s="124" t="str">
        <f>IF('①-1入力シート（一般項目）'!K22="","-",'①-1入力シート（一般項目）'!K22)</f>
        <v>-</v>
      </c>
      <c r="L25" s="212" t="str">
        <f>IF('①-1入力シート（一般項目）'!L22="","-",'①-1入力シート（一般項目）'!L22)</f>
        <v>-</v>
      </c>
      <c r="M25" s="212">
        <f>IF('①-1入力シート（一般項目）'!M22="","-",'①-1入力シート（一般項目）'!M22)</f>
        <v>6</v>
      </c>
      <c r="N25" s="212">
        <f>IF('①-1入力シート（一般項目）'!N22="","-",'①-1入力シート（一般項目）'!N22)</f>
        <v>6</v>
      </c>
      <c r="O25" s="213" t="str">
        <f>IF('①-1入力シート（一般項目）'!O22="","-",'①-1入力シート（一般項目）'!O22)</f>
        <v>未回答</v>
      </c>
      <c r="P25" s="213" t="str">
        <f>IF('①-1入力シート（一般項目）'!P22="","-",'①-1入力シート（一般項目）'!P22)</f>
        <v>未回答</v>
      </c>
      <c r="Q25" s="212">
        <f>IF('①-1入力シート（一般項目）'!Q22="","-",'①-1入力シート（一般項目）'!Q22)</f>
        <v>0</v>
      </c>
      <c r="R25" s="212">
        <f>IF('①-1入力シート（一般項目）'!R22="","-",'①-1入力シート（一般項目）'!R22)</f>
        <v>0</v>
      </c>
      <c r="S25" s="212">
        <f>IF('①-1入力シート（一般項目）'!S22="","-",'①-1入力シート（一般項目）'!S22)</f>
        <v>0</v>
      </c>
      <c r="T25" s="214">
        <f t="shared" si="0"/>
        <v>0</v>
      </c>
      <c r="U25" s="215">
        <f>IF(P25="回答済",(_xlfn.RANK.EQ($T25,$T$14:$T$411,0)+COUNTIF($T$14:$T25,$T25)-1),IF(P25="未回答",0,"-"))</f>
        <v>0</v>
      </c>
      <c r="V25" s="215" t="str">
        <f t="shared" si="4"/>
        <v>-</v>
      </c>
      <c r="W25" s="215" t="str">
        <f t="shared" si="2"/>
        <v/>
      </c>
      <c r="X25" s="215" t="str">
        <f t="shared" si="1"/>
        <v/>
      </c>
      <c r="Y25" s="215" t="str">
        <f>IF(X25="","",IF(X25="-","-",X25+COUNTIFS($V$14:V25,V25,$W$14:W25,W25)-1))</f>
        <v/>
      </c>
      <c r="Z25" s="215" t="str">
        <f t="shared" si="3"/>
        <v/>
      </c>
      <c r="AA25" s="61"/>
    </row>
    <row r="26" spans="1:27" s="61" customFormat="1" ht="28.35" customHeight="1">
      <c r="A26" s="61">
        <f>ROW()</f>
        <v>26</v>
      </c>
      <c r="B26" s="68" t="str">
        <f>IF('①-1入力シート（一般項目）'!B23="","-",'①-1入力シート（一般項目）'!B23)</f>
        <v>-</v>
      </c>
      <c r="C26" s="69" t="str">
        <f>IF('①-1入力シート（一般項目）'!C23="","-",'①-1入力シート（一般項目）'!C23)</f>
        <v>-</v>
      </c>
      <c r="D26" s="351"/>
      <c r="E26" s="92" t="str">
        <f>IF('①-1入力シート（一般項目）'!E23="","-",'①-1入力シート（一般項目）'!E23)</f>
        <v>-</v>
      </c>
      <c r="F26" s="92" t="str">
        <f>IF('①-1入力シート（一般項目）'!F23="","-",'①-1入力シート（一般項目）'!F23)</f>
        <v>-</v>
      </c>
      <c r="G26" s="92" t="str">
        <f>IF('①-1入力シート（一般項目）'!G23="","-",'①-1入力シート（一般項目）'!G23)</f>
        <v>-</v>
      </c>
      <c r="H26" s="197" t="str">
        <f>IF('①-1入力シート（一般項目）'!H23="","-",'①-1入力シート（一般項目）'!H23)</f>
        <v>-</v>
      </c>
      <c r="I26" s="131" t="str">
        <f>IF('①-1入力シート（一般項目）'!I23="","-",'①-1入力シート（一般項目）'!I23)</f>
        <v>-</v>
      </c>
      <c r="J26" s="137" t="str">
        <f>IF('①-1入力シート（一般項目）'!J23="","-",'①-1入力シート（一般項目）'!J23)</f>
        <v>ア　財務状況（従業員に対して明らかにしている場合も含む）</v>
      </c>
      <c r="K26" s="125" t="str">
        <f>IF('①-1入力シート（一般項目）'!K23="","-",'①-1入力シート（一般項目）'!K23)</f>
        <v>財務状況を公開している</v>
      </c>
      <c r="L26" s="216" t="str">
        <f>IF('①-1入力シート（一般項目）'!L23="","-",'①-1入力シート（一般項目）'!L23)</f>
        <v>-</v>
      </c>
      <c r="M26" s="216">
        <f>IF('①-1入力シート（一般項目）'!M23="","-",'①-1入力シート（一般項目）'!M23)</f>
        <v>1</v>
      </c>
      <c r="N26" s="216" t="str">
        <f>IF('①-1入力シート（一般項目）'!N23="","-",'①-1入力シート（一般項目）'!N23)</f>
        <v>-</v>
      </c>
      <c r="O26" s="216" t="b">
        <f>IF('①-1入力シート（一般項目）'!O23="","-",'①-1入力シート（一般項目）'!O23)</f>
        <v>0</v>
      </c>
      <c r="P26" s="216" t="str">
        <f>IF('①-1入力シート（一般項目）'!P23="","-",'①-1入力シート（一般項目）'!P23)</f>
        <v>-</v>
      </c>
      <c r="Q26" s="216">
        <f>IF('①-1入力シート（一般項目）'!Q23="","-",'①-1入力シート（一般項目）'!Q23)</f>
        <v>0</v>
      </c>
      <c r="R26" s="216" t="str">
        <f>IF('①-1入力シート（一般項目）'!R23="","-",'①-1入力シート（一般項目）'!R23)</f>
        <v>-</v>
      </c>
      <c r="S26" s="216" t="str">
        <f>IF('①-1入力シート（一般項目）'!S23="","-",'①-1入力シート（一般項目）'!S23)</f>
        <v>-</v>
      </c>
      <c r="T26" s="217" t="str">
        <f t="shared" si="0"/>
        <v/>
      </c>
      <c r="U26" s="224" t="str">
        <f>IF(P26="回答済",(_xlfn.RANK.EQ($T26,$T$14:$T$411,0)+COUNTIF($T$14:$T26,$T26)-1),IF(P26="未回答",0,"-"))</f>
        <v>-</v>
      </c>
      <c r="V26" s="224" t="str">
        <f t="shared" si="4"/>
        <v>-</v>
      </c>
      <c r="W26" s="224" t="str">
        <f t="shared" si="2"/>
        <v/>
      </c>
      <c r="X26" s="224" t="str">
        <f t="shared" si="1"/>
        <v/>
      </c>
      <c r="Y26" s="224" t="str">
        <f>IF(X26="","",IF(X26="-","-",X26+COUNTIFS($V$14:V26,V26,$W$14:W26,W26)-1))</f>
        <v/>
      </c>
      <c r="Z26" s="224" t="str">
        <f t="shared" si="3"/>
        <v/>
      </c>
    </row>
    <row r="27" spans="1:27" s="61" customFormat="1" ht="28.35" customHeight="1">
      <c r="A27" s="61">
        <f>ROW()</f>
        <v>27</v>
      </c>
      <c r="B27" s="68" t="str">
        <f>IF('①-1入力シート（一般項目）'!B24="","-",'①-1入力シート（一般項目）'!B24)</f>
        <v>-</v>
      </c>
      <c r="C27" s="69" t="str">
        <f>IF('①-1入力シート（一般項目）'!C24="","-",'①-1入力シート（一般項目）'!C24)</f>
        <v>-</v>
      </c>
      <c r="D27" s="351"/>
      <c r="E27" s="92" t="str">
        <f>IF('①-1入力シート（一般項目）'!E24="","-",'①-1入力シート（一般項目）'!E24)</f>
        <v>-</v>
      </c>
      <c r="F27" s="92" t="str">
        <f>IF('①-1入力シート（一般項目）'!F24="","-",'①-1入力シート（一般項目）'!F24)</f>
        <v>-</v>
      </c>
      <c r="G27" s="92" t="str">
        <f>IF('①-1入力シート（一般項目）'!G24="","-",'①-1入力シート（一般項目）'!G24)</f>
        <v>-</v>
      </c>
      <c r="H27" s="197" t="str">
        <f>IF('①-1入力シート（一般項目）'!H24="","-",'①-1入力シート（一般項目）'!H24)</f>
        <v>-</v>
      </c>
      <c r="I27" s="133" t="str">
        <f>IF('①-1入力シート（一般項目）'!I24="","-",'①-1入力シート（一般項目）'!I24)</f>
        <v>-</v>
      </c>
      <c r="J27" s="138" t="str">
        <f>IF('①-1入力シート（一般項目）'!J24="","-",'①-1入力シート（一般項目）'!J24)</f>
        <v>イ　取締役会の構成員数</v>
      </c>
      <c r="K27" s="108" t="str">
        <f>IF('①-1入力シート（一般項目）'!K24="","-",'①-1入力シート（一般項目）'!K24)</f>
        <v>取締役会の構成員数を公開している</v>
      </c>
      <c r="L27" s="219" t="str">
        <f>IF('①-1入力シート（一般項目）'!L24="","-",'①-1入力シート（一般項目）'!L24)</f>
        <v>-</v>
      </c>
      <c r="M27" s="219">
        <f>IF('①-1入力シート（一般項目）'!M24="","-",'①-1入力シート（一般項目）'!M24)</f>
        <v>1</v>
      </c>
      <c r="N27" s="219" t="str">
        <f>IF('①-1入力シート（一般項目）'!N24="","-",'①-1入力シート（一般項目）'!N24)</f>
        <v>-</v>
      </c>
      <c r="O27" s="219" t="b">
        <f>IF('①-1入力シート（一般項目）'!O24="","-",'①-1入力シート（一般項目）'!O24)</f>
        <v>0</v>
      </c>
      <c r="P27" s="219" t="str">
        <f>IF('①-1入力シート（一般項目）'!P24="","-",'①-1入力シート（一般項目）'!P24)</f>
        <v>-</v>
      </c>
      <c r="Q27" s="219">
        <f>IF('①-1入力シート（一般項目）'!Q24="","-",'①-1入力シート（一般項目）'!Q24)</f>
        <v>0</v>
      </c>
      <c r="R27" s="219" t="str">
        <f>IF('①-1入力シート（一般項目）'!R24="","-",'①-1入力シート（一般項目）'!R24)</f>
        <v>-</v>
      </c>
      <c r="S27" s="219" t="str">
        <f>IF('①-1入力シート（一般項目）'!S24="","-",'①-1入力シート（一般項目）'!S24)</f>
        <v>-</v>
      </c>
      <c r="T27" s="220" t="str">
        <f t="shared" si="0"/>
        <v/>
      </c>
      <c r="U27" s="224" t="str">
        <f>IF(P27="回答済",(_xlfn.RANK.EQ($T27,$T$14:$T$411,0)+COUNTIF($T$14:$T27,$T27)-1),IF(P27="未回答",0,"-"))</f>
        <v>-</v>
      </c>
      <c r="V27" s="224" t="str">
        <f t="shared" si="4"/>
        <v>-</v>
      </c>
      <c r="W27" s="224" t="str">
        <f t="shared" si="2"/>
        <v/>
      </c>
      <c r="X27" s="224" t="str">
        <f t="shared" si="1"/>
        <v/>
      </c>
      <c r="Y27" s="224" t="str">
        <f>IF(X27="","",IF(X27="-","-",X27+COUNTIFS($V$14:V27,V27,$W$14:W27,W27)-1))</f>
        <v/>
      </c>
      <c r="Z27" s="224" t="str">
        <f t="shared" si="3"/>
        <v/>
      </c>
    </row>
    <row r="28" spans="1:27" s="61" customFormat="1" ht="28.35" customHeight="1">
      <c r="A28" s="61">
        <f>ROW()</f>
        <v>28</v>
      </c>
      <c r="B28" s="68" t="str">
        <f>IF('①-1入力シート（一般項目）'!B25="","-",'①-1入力シート（一般項目）'!B25)</f>
        <v>-</v>
      </c>
      <c r="C28" s="69" t="str">
        <f>IF('①-1入力シート（一般項目）'!C25="","-",'①-1入力シート（一般項目）'!C25)</f>
        <v>-</v>
      </c>
      <c r="D28" s="351"/>
      <c r="E28" s="92" t="str">
        <f>IF('①-1入力シート（一般項目）'!E25="","-",'①-1入力シート（一般項目）'!E25)</f>
        <v>-</v>
      </c>
      <c r="F28" s="92" t="str">
        <f>IF('①-1入力シート（一般項目）'!F25="","-",'①-1入力シート（一般項目）'!F25)</f>
        <v>-</v>
      </c>
      <c r="G28" s="92" t="str">
        <f>IF('①-1入力シート（一般項目）'!G25="","-",'①-1入力シート（一般項目）'!G25)</f>
        <v>-</v>
      </c>
      <c r="H28" s="197" t="str">
        <f>IF('①-1入力シート（一般項目）'!H25="","-",'①-1入力シート（一般項目）'!H25)</f>
        <v>-</v>
      </c>
      <c r="I28" s="133" t="str">
        <f>IF('①-1入力シート（一般項目）'!I25="","-",'①-1入力シート（一般項目）'!I25)</f>
        <v>-</v>
      </c>
      <c r="J28" s="138" t="str">
        <f>IF('①-1入力シート（一般項目）'!J25="","-",'①-1入力シート（一般項目）'!J25)</f>
        <v>ウ　女性管理職比率</v>
      </c>
      <c r="K28" s="108" t="str">
        <f>IF('①-1入力シート（一般項目）'!K25="","-",'①-1入力シート（一般項目）'!K25)</f>
        <v>女性管理職比率を公開している</v>
      </c>
      <c r="L28" s="219" t="str">
        <f>IF('①-1入力シート（一般項目）'!L25="","-",'①-1入力シート（一般項目）'!L25)</f>
        <v>-</v>
      </c>
      <c r="M28" s="219">
        <f>IF('①-1入力シート（一般項目）'!M25="","-",'①-1入力シート（一般項目）'!M25)</f>
        <v>2</v>
      </c>
      <c r="N28" s="219" t="str">
        <f>IF('①-1入力シート（一般項目）'!N25="","-",'①-1入力シート（一般項目）'!N25)</f>
        <v>-</v>
      </c>
      <c r="O28" s="219" t="b">
        <f>IF('①-1入力シート（一般項目）'!O25="","-",'①-1入力シート（一般項目）'!O25)</f>
        <v>0</v>
      </c>
      <c r="P28" s="219" t="str">
        <f>IF('①-1入力シート（一般項目）'!P25="","-",'①-1入力シート（一般項目）'!P25)</f>
        <v>-</v>
      </c>
      <c r="Q28" s="219">
        <f>IF('①-1入力シート（一般項目）'!Q25="","-",'①-1入力シート（一般項目）'!Q25)</f>
        <v>0</v>
      </c>
      <c r="R28" s="219" t="str">
        <f>IF('①-1入力シート（一般項目）'!R25="","-",'①-1入力シート（一般項目）'!R25)</f>
        <v>-</v>
      </c>
      <c r="S28" s="219" t="str">
        <f>IF('①-1入力シート（一般項目）'!S25="","-",'①-1入力シート（一般項目）'!S25)</f>
        <v>-</v>
      </c>
      <c r="T28" s="220" t="str">
        <f t="shared" si="0"/>
        <v/>
      </c>
      <c r="U28" s="224" t="str">
        <f>IF(P28="回答済",(_xlfn.RANK.EQ($T28,$T$14:$T$411,0)+COUNTIF($T$14:$T28,$T28)-1),IF(P28="未回答",0,"-"))</f>
        <v>-</v>
      </c>
      <c r="V28" s="224" t="str">
        <f t="shared" si="4"/>
        <v>-</v>
      </c>
      <c r="W28" s="224" t="str">
        <f t="shared" si="2"/>
        <v/>
      </c>
      <c r="X28" s="224" t="str">
        <f t="shared" si="1"/>
        <v/>
      </c>
      <c r="Y28" s="224" t="str">
        <f>IF(X28="","",IF(X28="-","-",X28+COUNTIFS($V$14:V28,V28,$W$14:W28,W28)-1))</f>
        <v/>
      </c>
      <c r="Z28" s="224" t="str">
        <f t="shared" si="3"/>
        <v/>
      </c>
    </row>
    <row r="29" spans="1:27" s="61" customFormat="1" ht="28.35" customHeight="1">
      <c r="A29" s="61">
        <f>ROW()</f>
        <v>29</v>
      </c>
      <c r="B29" s="68" t="str">
        <f>IF('①-1入力シート（一般項目）'!B26="","-",'①-1入力シート（一般項目）'!B26)</f>
        <v>-</v>
      </c>
      <c r="C29" s="69" t="str">
        <f>IF('①-1入力シート（一般項目）'!C26="","-",'①-1入力シート（一般項目）'!C26)</f>
        <v>-</v>
      </c>
      <c r="D29" s="351"/>
      <c r="E29" s="92" t="str">
        <f>IF('①-1入力シート（一般項目）'!E26="","-",'①-1入力シート（一般項目）'!E26)</f>
        <v>-</v>
      </c>
      <c r="F29" s="92" t="str">
        <f>IF('①-1入力シート（一般項目）'!F26="","-",'①-1入力シート（一般項目）'!F26)</f>
        <v>-</v>
      </c>
      <c r="G29" s="92" t="str">
        <f>IF('①-1入力シート（一般項目）'!G26="","-",'①-1入力シート（一般項目）'!G26)</f>
        <v>-</v>
      </c>
      <c r="H29" s="197" t="str">
        <f>IF('①-1入力シート（一般項目）'!H26="","-",'①-1入力シート（一般項目）'!H26)</f>
        <v>-</v>
      </c>
      <c r="I29" s="133" t="str">
        <f>IF('①-1入力シート（一般項目）'!I26="","-",'①-1入力シート（一般項目）'!I26)</f>
        <v>-</v>
      </c>
      <c r="J29" s="138" t="str">
        <f>IF('①-1入力シート（一般項目）'!J26="","-",'①-1入力シート（一般項目）'!J26)</f>
        <v>エ　株主の構成（会社の実質的所有関係）</v>
      </c>
      <c r="K29" s="108" t="str">
        <f>IF('①-1入力シート（一般項目）'!K26="","-",'①-1入力シート（一般項目）'!K26)</f>
        <v>株主の構成（会社の実質的所有関係）を公開している</v>
      </c>
      <c r="L29" s="219" t="str">
        <f>IF('①-1入力シート（一般項目）'!L26="","-",'①-1入力シート（一般項目）'!L26)</f>
        <v>-</v>
      </c>
      <c r="M29" s="219">
        <f>IF('①-1入力シート（一般項目）'!M26="","-",'①-1入力シート（一般項目）'!M26)</f>
        <v>2</v>
      </c>
      <c r="N29" s="219" t="str">
        <f>IF('①-1入力シート（一般項目）'!N26="","-",'①-1入力シート（一般項目）'!N26)</f>
        <v>-</v>
      </c>
      <c r="O29" s="219" t="b">
        <f>IF('①-1入力シート（一般項目）'!O26="","-",'①-1入力シート（一般項目）'!O26)</f>
        <v>0</v>
      </c>
      <c r="P29" s="219" t="str">
        <f>IF('①-1入力シート（一般項目）'!P26="","-",'①-1入力シート（一般項目）'!P26)</f>
        <v>-</v>
      </c>
      <c r="Q29" s="219">
        <f>IF('①-1入力シート（一般項目）'!Q26="","-",'①-1入力シート（一般項目）'!Q26)</f>
        <v>0</v>
      </c>
      <c r="R29" s="219" t="str">
        <f>IF('①-1入力シート（一般項目）'!R26="","-",'①-1入力シート（一般項目）'!R26)</f>
        <v>-</v>
      </c>
      <c r="S29" s="219" t="str">
        <f>IF('①-1入力シート（一般項目）'!S26="","-",'①-1入力シート（一般項目）'!S26)</f>
        <v>-</v>
      </c>
      <c r="T29" s="220" t="str">
        <f t="shared" si="0"/>
        <v/>
      </c>
      <c r="U29" s="224" t="str">
        <f>IF(P29="回答済",(_xlfn.RANK.EQ($T29,$T$14:$T$411,0)+COUNTIF($T$14:$T29,$T29)-1),IF(P29="未回答",0,"-"))</f>
        <v>-</v>
      </c>
      <c r="V29" s="224" t="str">
        <f t="shared" si="4"/>
        <v>-</v>
      </c>
      <c r="W29" s="224" t="str">
        <f t="shared" si="2"/>
        <v/>
      </c>
      <c r="X29" s="224" t="str">
        <f t="shared" si="1"/>
        <v/>
      </c>
      <c r="Y29" s="224" t="str">
        <f>IF(X29="","",IF(X29="-","-",X29+COUNTIFS($V$14:V29,V29,$W$14:W29,W29)-1))</f>
        <v/>
      </c>
      <c r="Z29" s="224" t="str">
        <f t="shared" si="3"/>
        <v/>
      </c>
    </row>
    <row r="30" spans="1:27" s="61" customFormat="1" ht="28.35" customHeight="1">
      <c r="A30" s="61">
        <f>ROW()</f>
        <v>30</v>
      </c>
      <c r="B30" s="68" t="str">
        <f>IF('①-1入力シート（一般項目）'!B27="","-",'①-1入力シート（一般項目）'!B27)</f>
        <v>-</v>
      </c>
      <c r="C30" s="69" t="str">
        <f>IF('①-1入力シート（一般項目）'!C27="","-",'①-1入力シート（一般項目）'!C27)</f>
        <v>-</v>
      </c>
      <c r="D30" s="351"/>
      <c r="E30" s="92" t="str">
        <f>IF('①-1入力シート（一般項目）'!E27="","-",'①-1入力シート（一般項目）'!E27)</f>
        <v>-</v>
      </c>
      <c r="F30" s="92" t="str">
        <f>IF('①-1入力シート（一般項目）'!F27="","-",'①-1入力シート（一般項目）'!F27)</f>
        <v>-</v>
      </c>
      <c r="G30" s="92" t="str">
        <f>IF('①-1入力シート（一般項目）'!G27="","-",'①-1入力シート（一般項目）'!G27)</f>
        <v>-</v>
      </c>
      <c r="H30" s="197" t="str">
        <f>IF('①-1入力シート（一般項目）'!H27="","-",'①-1入力シート（一般項目）'!H27)</f>
        <v>-</v>
      </c>
      <c r="I30" s="133" t="str">
        <f>IF('①-1入力シート（一般項目）'!I27="","-",'①-1入力シート（一般項目）'!I27)</f>
        <v>-</v>
      </c>
      <c r="J30" s="138" t="str">
        <f>IF('①-1入力シート（一般項目）'!J27="","-",'①-1入力シート（一般項目）'!J27)</f>
        <v>オ　サステナビリティレポートなど具体的な環境や社会に対する取組</v>
      </c>
      <c r="K30" s="108" t="str">
        <f>IF('①-1入力シート（一般項目）'!K27="","-",'①-1入力シート（一般項目）'!K27)</f>
        <v>具体的な環境や社会に対する取組（サステナビリティレポートなど）を公開している</v>
      </c>
      <c r="L30" s="219" t="str">
        <f>IF('①-1入力シート（一般項目）'!L27="","-",'①-1入力シート（一般項目）'!L27)</f>
        <v>-</v>
      </c>
      <c r="M30" s="219">
        <f>IF('①-1入力シート（一般項目）'!M27="","-",'①-1入力シート（一般項目）'!M27)</f>
        <v>3</v>
      </c>
      <c r="N30" s="219" t="str">
        <f>IF('①-1入力シート（一般項目）'!N27="","-",'①-1入力シート（一般項目）'!N27)</f>
        <v>-</v>
      </c>
      <c r="O30" s="219" t="b">
        <f>IF('①-1入力シート（一般項目）'!O27="","-",'①-1入力シート（一般項目）'!O27)</f>
        <v>0</v>
      </c>
      <c r="P30" s="219" t="str">
        <f>IF('①-1入力シート（一般項目）'!P27="","-",'①-1入力シート（一般項目）'!P27)</f>
        <v>-</v>
      </c>
      <c r="Q30" s="219">
        <f>IF('①-1入力シート（一般項目）'!Q27="","-",'①-1入力シート（一般項目）'!Q27)</f>
        <v>0</v>
      </c>
      <c r="R30" s="219" t="str">
        <f>IF('①-1入力シート（一般項目）'!R27="","-",'①-1入力シート（一般項目）'!R27)</f>
        <v>-</v>
      </c>
      <c r="S30" s="219" t="str">
        <f>IF('①-1入力シート（一般項目）'!S27="","-",'①-1入力シート（一般項目）'!S27)</f>
        <v>-</v>
      </c>
      <c r="T30" s="220" t="str">
        <f t="shared" si="0"/>
        <v/>
      </c>
      <c r="U30" s="224" t="str">
        <f>IF(P30="回答済",(_xlfn.RANK.EQ($T30,$T$14:$T$411,0)+COUNTIF($T$14:$T30,$T30)-1),IF(P30="未回答",0,"-"))</f>
        <v>-</v>
      </c>
      <c r="V30" s="224" t="str">
        <f t="shared" si="4"/>
        <v>-</v>
      </c>
      <c r="W30" s="224" t="str">
        <f t="shared" si="2"/>
        <v/>
      </c>
      <c r="X30" s="224" t="str">
        <f t="shared" si="1"/>
        <v/>
      </c>
      <c r="Y30" s="224" t="str">
        <f>IF(X30="","",IF(X30="-","-",X30+COUNTIFS($V$14:V30,V30,$W$14:W30,W30)-1))</f>
        <v/>
      </c>
      <c r="Z30" s="224" t="str">
        <f t="shared" si="3"/>
        <v/>
      </c>
    </row>
    <row r="31" spans="1:27" s="61" customFormat="1" ht="28.35" customHeight="1">
      <c r="A31" s="61">
        <f>ROW()</f>
        <v>31</v>
      </c>
      <c r="B31" s="68" t="str">
        <f>IF('①-1入力シート（一般項目）'!B28="","-",'①-1入力シート（一般項目）'!B28)</f>
        <v>-</v>
      </c>
      <c r="C31" s="70" t="str">
        <f>IF('①-1入力シート（一般項目）'!C28="","-",'①-1入力シート（一般項目）'!C28)</f>
        <v>-</v>
      </c>
      <c r="D31" s="352"/>
      <c r="E31" s="93" t="str">
        <f>IF('①-1入力シート（一般項目）'!E28="","-",'①-1入力シート（一般項目）'!E28)</f>
        <v>-</v>
      </c>
      <c r="F31" s="93" t="str">
        <f>IF('①-1入力シート（一般項目）'!F28="","-",'①-1入力シート（一般項目）'!F28)</f>
        <v>-</v>
      </c>
      <c r="G31" s="93" t="str">
        <f>IF('①-1入力シート（一般項目）'!G28="","-",'①-1入力シート（一般項目）'!G28)</f>
        <v>-</v>
      </c>
      <c r="H31" s="198" t="str">
        <f>IF('①-1入力シート（一般項目）'!H28="","-",'①-1入力シート（一般項目）'!H28)</f>
        <v>-</v>
      </c>
      <c r="I31" s="135" t="str">
        <f>IF('①-1入力シート（一般項目）'!I28="","-",'①-1入力シート（一般項目）'!I28)</f>
        <v>-</v>
      </c>
      <c r="J31" s="139" t="str">
        <f>IF('①-1入力シート（一般項目）'!J28="","-",'①-1入力シート（一般項目）'!J28)</f>
        <v>カ　公開していない</v>
      </c>
      <c r="K31" s="126" t="str">
        <f>IF('①-1入力シート（一般項目）'!K28="","-",'①-1入力シート（一般項目）'!K28)</f>
        <v>公開していない</v>
      </c>
      <c r="L31" s="221" t="str">
        <f>IF('①-1入力シート（一般項目）'!L28="","-",'①-1入力シート（一般項目）'!L28)</f>
        <v>-</v>
      </c>
      <c r="M31" s="221">
        <f>IF('①-1入力シート（一般項目）'!M28="","-",'①-1入力シート（一般項目）'!M28)</f>
        <v>0</v>
      </c>
      <c r="N31" s="221" t="str">
        <f>IF('①-1入力シート（一般項目）'!N28="","-",'①-1入力シート（一般項目）'!N28)</f>
        <v>-</v>
      </c>
      <c r="O31" s="221" t="b">
        <f>IF('①-1入力シート（一般項目）'!O28="","-",'①-1入力シート（一般項目）'!O28)</f>
        <v>0</v>
      </c>
      <c r="P31" s="221" t="str">
        <f>IF('①-1入力シート（一般項目）'!P28="","-",'①-1入力シート（一般項目）'!P28)</f>
        <v>-</v>
      </c>
      <c r="Q31" s="221">
        <f>IF('①-1入力シート（一般項目）'!Q28="","-",'①-1入力シート（一般項目）'!Q28)</f>
        <v>0</v>
      </c>
      <c r="R31" s="221" t="str">
        <f>IF('①-1入力シート（一般項目）'!R28="","-",'①-1入力シート（一般項目）'!R28)</f>
        <v>-</v>
      </c>
      <c r="S31" s="221" t="str">
        <f>IF('①-1入力シート（一般項目）'!S28="","-",'①-1入力シート（一般項目）'!S28)</f>
        <v>-</v>
      </c>
      <c r="T31" s="222" t="str">
        <f t="shared" si="0"/>
        <v/>
      </c>
      <c r="U31" s="224" t="str">
        <f>IF(P31="回答済",(_xlfn.RANK.EQ($T31,$T$14:$T$411,0)+COUNTIF($T$14:$T31,$T31)-1),IF(P31="未回答",0,"-"))</f>
        <v>-</v>
      </c>
      <c r="V31" s="224" t="str">
        <f t="shared" si="4"/>
        <v>-</v>
      </c>
      <c r="W31" s="224" t="str">
        <f t="shared" si="2"/>
        <v/>
      </c>
      <c r="X31" s="224" t="str">
        <f t="shared" si="1"/>
        <v/>
      </c>
      <c r="Y31" s="224" t="str">
        <f>IF(X31="","",IF(X31="-","-",X31+COUNTIFS($V$14:V31,V31,$W$14:W31,W31)-1))</f>
        <v/>
      </c>
      <c r="Z31" s="224" t="str">
        <f t="shared" si="3"/>
        <v/>
      </c>
    </row>
    <row r="32" spans="1:27" s="98" customFormat="1" ht="46.35" customHeight="1" outlineLevel="1">
      <c r="A32" s="98">
        <f>ROW()</f>
        <v>32</v>
      </c>
      <c r="B32" s="106" t="str">
        <f>IF('①-1入力シート（一般項目）'!B29="","-",'①-1入力シート（一般項目）'!B29)</f>
        <v>-</v>
      </c>
      <c r="C32" s="112" t="str">
        <f>IF('①-1入力シート（一般項目）'!C29="","-",'①-1入力シート（一般項目）'!C29)</f>
        <v>必須</v>
      </c>
      <c r="D32" s="350" t="str">
        <f>IF('①-1入力シート（一般項目）'!D29="","-",'①-1入力シート（一般項目）'!D29)</f>
        <v>職場における
安全衛生管理の推進</v>
      </c>
      <c r="E32" s="104" t="str">
        <f>IF('①-1入力シート（一般項目）'!E29="","-",'①-1入力シート（一般項目）'!E29)</f>
        <v>ガバナンス</v>
      </c>
      <c r="F32" s="104" t="str">
        <f>IF('①-1入力シート（一般項目）'!F29="","-",'①-1入力シート（一般項目）'!F29)</f>
        <v>複数回答</v>
      </c>
      <c r="G32" s="104">
        <f>IF('①-1入力シート（一般項目）'!G29="","-",'①-1入力シート（一般項目）'!G29)</f>
        <v>0</v>
      </c>
      <c r="H32" s="196">
        <f>IF('①-1入力シート（一般項目）'!H29="","-",'①-1入力シート（一般項目）'!H29)</f>
        <v>4</v>
      </c>
      <c r="I32" s="356" t="str">
        <f>IF('①-1入力シート（一般項目）'!I29="","-",'①-1入力シート（一般項目）'!I29)</f>
        <v>●職場における労働災害防止のため、次の安全衛生管理の取組を行っている。</v>
      </c>
      <c r="J32" s="357" t="str">
        <f>IF('①-1入力シート（一般項目）'!J29="","0",'①-1入力シート（一般項目）'!J29)</f>
        <v>0</v>
      </c>
      <c r="K32" s="124" t="str">
        <f>IF('①-1入力シート（一般項目）'!K29="","-",'①-1入力シート（一般項目）'!K29)</f>
        <v>-</v>
      </c>
      <c r="L32" s="212" t="str">
        <f>IF('①-1入力シート（一般項目）'!L29="","-",'①-1入力シート（一般項目）'!L29)</f>
        <v>-</v>
      </c>
      <c r="M32" s="212">
        <f>IF('①-1入力シート（一般項目）'!M29="","-",'①-1入力シート（一般項目）'!M29)</f>
        <v>7</v>
      </c>
      <c r="N32" s="212">
        <f>IF('①-1入力シート（一般項目）'!N29="","-",'①-1入力シート（一般項目）'!N29)</f>
        <v>7</v>
      </c>
      <c r="O32" s="213" t="str">
        <f>IF('①-1入力シート（一般項目）'!O29="","-",'①-1入力シート（一般項目）'!O29)</f>
        <v>未回答</v>
      </c>
      <c r="P32" s="213" t="str">
        <f>IF('①-1入力シート（一般項目）'!P29="","-",'①-1入力シート（一般項目）'!P29)</f>
        <v>未回答</v>
      </c>
      <c r="Q32" s="212">
        <f>IF('①-1入力シート（一般項目）'!Q29="","-",'①-1入力シート（一般項目）'!Q29)</f>
        <v>0</v>
      </c>
      <c r="R32" s="212">
        <f>IF('①-1入力シート（一般項目）'!R29="","-",'①-1入力シート（一般項目）'!R29)</f>
        <v>0</v>
      </c>
      <c r="S32" s="212">
        <f>IF('①-1入力シート（一般項目）'!S29="","-",'①-1入力シート（一般項目）'!S29)</f>
        <v>0</v>
      </c>
      <c r="T32" s="214">
        <f t="shared" si="0"/>
        <v>0</v>
      </c>
      <c r="U32" s="215">
        <f>IF(P32="回答済",(_xlfn.RANK.EQ($T32,$T$14:$T$411,0)+COUNTIF($T$14:$T32,$T32)-1),IF(P32="未回答",0,"-"))</f>
        <v>0</v>
      </c>
      <c r="V32" s="215" t="str">
        <f t="shared" si="4"/>
        <v>-</v>
      </c>
      <c r="W32" s="215" t="str">
        <f t="shared" si="2"/>
        <v/>
      </c>
      <c r="X32" s="215" t="str">
        <f t="shared" si="1"/>
        <v/>
      </c>
      <c r="Y32" s="215" t="str">
        <f>IF(X32="","",IF(X32="-","-",X32+COUNTIFS($V$14:V32,V32,$W$14:W32,W32)-1))</f>
        <v/>
      </c>
      <c r="Z32" s="215" t="str">
        <f t="shared" si="3"/>
        <v/>
      </c>
      <c r="AA32" s="61"/>
    </row>
    <row r="33" spans="1:27" s="61" customFormat="1" ht="28.35" customHeight="1" outlineLevel="1">
      <c r="A33" s="61">
        <f>ROW()</f>
        <v>33</v>
      </c>
      <c r="B33" s="68" t="str">
        <f>IF('①-1入力シート（一般項目）'!B30="","-",'①-1入力シート（一般項目）'!B30)</f>
        <v>-</v>
      </c>
      <c r="C33" s="69" t="str">
        <f>IF('①-1入力シート（一般項目）'!C30="","-",'①-1入力シート（一般項目）'!C30)</f>
        <v>-</v>
      </c>
      <c r="D33" s="351" t="str">
        <f>IF('①-1入力シート（一般項目）'!D30="","0",'①-1入力シート（一般項目）'!D30)</f>
        <v>0</v>
      </c>
      <c r="E33" s="92" t="str">
        <f>IF('①-1入力シート（一般項目）'!E30="","-",'①-1入力シート（一般項目）'!E30)</f>
        <v>-</v>
      </c>
      <c r="F33" s="92" t="str">
        <f>IF('①-1入力シート（一般項目）'!F30="","-",'①-1入力シート（一般項目）'!F30)</f>
        <v>-</v>
      </c>
      <c r="G33" s="92" t="str">
        <f>IF('①-1入力シート（一般項目）'!G30="","-",'①-1入力シート（一般項目）'!G30)</f>
        <v>-</v>
      </c>
      <c r="H33" s="197" t="str">
        <f>IF('①-1入力シート（一般項目）'!H30="","-",'①-1入力シート（一般項目）'!H30)</f>
        <v>-</v>
      </c>
      <c r="I33" s="131" t="str">
        <f>IF('①-1入力シート（一般項目）'!I30="","-",'①-1入力シート（一般項目）'!I30)</f>
        <v>-</v>
      </c>
      <c r="J33" s="137" t="str">
        <f>IF('①-1入力シート（一般項目）'!J30="","-",'①-1入力シート（一般項目）'!J30)</f>
        <v>ア　労働安全衛生に係る規則が策定されており、かつ担当者を設置している</v>
      </c>
      <c r="K33" s="125" t="str">
        <f>IF('①-1入力シート（一般項目）'!K30="","-",'①-1入力シート（一般項目）'!K30)</f>
        <v>労働安全衛生に係る規則が策定されており、かつ担当者を設置している</v>
      </c>
      <c r="L33" s="216" t="str">
        <f>IF('①-1入力シート（一般項目）'!L30="","-",'①-1入力シート（一般項目）'!L30)</f>
        <v>-</v>
      </c>
      <c r="M33" s="216">
        <f>IF('①-1入力シート（一般項目）'!M30="","-",'①-1入力シート（一般項目）'!M30)</f>
        <v>1</v>
      </c>
      <c r="N33" s="216" t="str">
        <f>IF('①-1入力シート（一般項目）'!N30="","-",'①-1入力シート（一般項目）'!N30)</f>
        <v>-</v>
      </c>
      <c r="O33" s="216" t="b">
        <f>IF('①-1入力シート（一般項目）'!O30="","-",'①-1入力シート（一般項目）'!O30)</f>
        <v>0</v>
      </c>
      <c r="P33" s="216" t="str">
        <f>IF('①-1入力シート（一般項目）'!P30="","-",'①-1入力シート（一般項目）'!P30)</f>
        <v>-</v>
      </c>
      <c r="Q33" s="216">
        <f>IF('①-1入力シート（一般項目）'!Q30="","-",'①-1入力シート（一般項目）'!Q30)</f>
        <v>0</v>
      </c>
      <c r="R33" s="216" t="str">
        <f>IF('①-1入力シート（一般項目）'!R30="","-",'①-1入力シート（一般項目）'!R30)</f>
        <v>-</v>
      </c>
      <c r="S33" s="216" t="str">
        <f>IF('①-1入力シート（一般項目）'!S30="","-",'①-1入力シート（一般項目）'!S30)</f>
        <v>-</v>
      </c>
      <c r="T33" s="217" t="str">
        <f t="shared" si="0"/>
        <v/>
      </c>
      <c r="U33" s="224" t="str">
        <f>IF(P33="回答済",(_xlfn.RANK.EQ($T33,$T$14:$T$411,0)+COUNTIF($T$14:$T33,$T33)-1),IF(P33="未回答",0,"-"))</f>
        <v>-</v>
      </c>
      <c r="V33" s="224" t="str">
        <f t="shared" si="4"/>
        <v>-</v>
      </c>
      <c r="W33" s="224" t="str">
        <f t="shared" si="2"/>
        <v/>
      </c>
      <c r="X33" s="224" t="str">
        <f t="shared" si="1"/>
        <v/>
      </c>
      <c r="Y33" s="224" t="str">
        <f>IF(X33="","",IF(X33="-","-",X33+COUNTIFS($V$14:V33,V33,$W$14:W33,W33)-1))</f>
        <v/>
      </c>
      <c r="Z33" s="224" t="str">
        <f t="shared" si="3"/>
        <v/>
      </c>
    </row>
    <row r="34" spans="1:27" s="61" customFormat="1" ht="28.35" customHeight="1" outlineLevel="1">
      <c r="A34" s="61">
        <f>ROW()</f>
        <v>34</v>
      </c>
      <c r="B34" s="68" t="str">
        <f>IF('①-1入力シート（一般項目）'!B31="","-",'①-1入力シート（一般項目）'!B31)</f>
        <v>-</v>
      </c>
      <c r="C34" s="69" t="str">
        <f>IF('①-1入力シート（一般項目）'!C31="","-",'①-1入力シート（一般項目）'!C31)</f>
        <v>-</v>
      </c>
      <c r="D34" s="351" t="str">
        <f>IF('①-1入力シート（一般項目）'!D31="","0",'①-1入力シート（一般項目）'!D31)</f>
        <v>0</v>
      </c>
      <c r="E34" s="92" t="str">
        <f>IF('①-1入力シート（一般項目）'!E31="","-",'①-1入力シート（一般項目）'!E31)</f>
        <v>-</v>
      </c>
      <c r="F34" s="92" t="str">
        <f>IF('①-1入力シート（一般項目）'!F31="","-",'①-1入力シート（一般項目）'!F31)</f>
        <v>-</v>
      </c>
      <c r="G34" s="92" t="str">
        <f>IF('①-1入力シート（一般項目）'!G31="","-",'①-1入力シート（一般項目）'!G31)</f>
        <v>-</v>
      </c>
      <c r="H34" s="197" t="str">
        <f>IF('①-1入力シート（一般項目）'!H31="","-",'①-1入力シート（一般項目）'!H31)</f>
        <v>-</v>
      </c>
      <c r="I34" s="133" t="str">
        <f>IF('①-1入力シート（一般項目）'!I31="","-",'①-1入力シート（一般項目）'!I31)</f>
        <v>-</v>
      </c>
      <c r="J34" s="138" t="str">
        <f>IF('①-1入力シート（一般項目）'!J31="","-",'①-1入力シート（一般項目）'!J31)</f>
        <v>イ　全従業員を対象に安全に関する勉強会を年１回以上実施している</v>
      </c>
      <c r="K34" s="108" t="str">
        <f>IF('①-1入力シート（一般項目）'!K31="","-",'①-1入力シート（一般項目）'!K31)</f>
        <v>全従業員を対象に安全に関する勉強会を年１回以上実施している</v>
      </c>
      <c r="L34" s="219" t="str">
        <f>IF('①-1入力シート（一般項目）'!L31="","-",'①-1入力シート（一般項目）'!L31)</f>
        <v>-</v>
      </c>
      <c r="M34" s="219">
        <f>IF('①-1入力シート（一般項目）'!M31="","-",'①-1入力シート（一般項目）'!M31)</f>
        <v>1</v>
      </c>
      <c r="N34" s="219" t="str">
        <f>IF('①-1入力シート（一般項目）'!N31="","-",'①-1入力シート（一般項目）'!N31)</f>
        <v>-</v>
      </c>
      <c r="O34" s="219" t="b">
        <f>IF('①-1入力シート（一般項目）'!O31="","-",'①-1入力シート（一般項目）'!O31)</f>
        <v>0</v>
      </c>
      <c r="P34" s="219" t="str">
        <f>IF('①-1入力シート（一般項目）'!P31="","-",'①-1入力シート（一般項目）'!P31)</f>
        <v>-</v>
      </c>
      <c r="Q34" s="219">
        <f>IF('①-1入力シート（一般項目）'!Q31="","-",'①-1入力シート（一般項目）'!Q31)</f>
        <v>0</v>
      </c>
      <c r="R34" s="219" t="str">
        <f>IF('①-1入力シート（一般項目）'!R31="","-",'①-1入力シート（一般項目）'!R31)</f>
        <v>-</v>
      </c>
      <c r="S34" s="219" t="str">
        <f>IF('①-1入力シート（一般項目）'!S31="","-",'①-1入力シート（一般項目）'!S31)</f>
        <v>-</v>
      </c>
      <c r="T34" s="220" t="str">
        <f t="shared" si="0"/>
        <v/>
      </c>
      <c r="U34" s="224" t="str">
        <f>IF(P34="回答済",(_xlfn.RANK.EQ($T34,$T$14:$T$411,0)+COUNTIF($T$14:$T34,$T34)-1),IF(P34="未回答",0,"-"))</f>
        <v>-</v>
      </c>
      <c r="V34" s="224" t="str">
        <f t="shared" si="4"/>
        <v>-</v>
      </c>
      <c r="W34" s="224" t="str">
        <f t="shared" si="2"/>
        <v/>
      </c>
      <c r="X34" s="224" t="str">
        <f t="shared" si="1"/>
        <v/>
      </c>
      <c r="Y34" s="224" t="str">
        <f>IF(X34="","",IF(X34="-","-",X34+COUNTIFS($V$14:V34,V34,$W$14:W34,W34)-1))</f>
        <v/>
      </c>
      <c r="Z34" s="224" t="str">
        <f t="shared" si="3"/>
        <v/>
      </c>
    </row>
    <row r="35" spans="1:27" s="61" customFormat="1" ht="28.35" customHeight="1" outlineLevel="1">
      <c r="A35" s="61">
        <f>ROW()</f>
        <v>35</v>
      </c>
      <c r="B35" s="68" t="str">
        <f>IF('①-1入力シート（一般項目）'!B32="","-",'①-1入力シート（一般項目）'!B32)</f>
        <v>-</v>
      </c>
      <c r="C35" s="69" t="str">
        <f>IF('①-1入力シート（一般項目）'!C32="","-",'①-1入力シート（一般項目）'!C32)</f>
        <v>-</v>
      </c>
      <c r="D35" s="351" t="str">
        <f>IF('①-1入力シート（一般項目）'!D32="","0",'①-1入力シート（一般項目）'!D32)</f>
        <v>0</v>
      </c>
      <c r="E35" s="92" t="str">
        <f>IF('①-1入力シート（一般項目）'!E32="","-",'①-1入力シート（一般項目）'!E32)</f>
        <v>-</v>
      </c>
      <c r="F35" s="92" t="str">
        <f>IF('①-1入力シート（一般項目）'!F32="","-",'①-1入力シート（一般項目）'!F32)</f>
        <v>-</v>
      </c>
      <c r="G35" s="92" t="str">
        <f>IF('①-1入力シート（一般項目）'!G32="","-",'①-1入力シート（一般項目）'!G32)</f>
        <v>-</v>
      </c>
      <c r="H35" s="197" t="str">
        <f>IF('①-1入力シート（一般項目）'!H32="","-",'①-1入力シート（一般項目）'!H32)</f>
        <v>-</v>
      </c>
      <c r="I35" s="133" t="str">
        <f>IF('①-1入力シート（一般項目）'!I32="","-",'①-1入力シート（一般項目）'!I32)</f>
        <v>-</v>
      </c>
      <c r="J35" s="138" t="str">
        <f>IF('①-1入力シート（一般項目）'!J32="","-",'①-1入力シート（一般項目）'!J32)</f>
        <v>ウ　従業員が参加・協議・コミュニケーションを取る機会を定期的に設けている</v>
      </c>
      <c r="K35" s="108" t="str">
        <f>IF('①-1入力シート（一般項目）'!K32="","-",'①-1入力シート（一般項目）'!K32)</f>
        <v>従業員が参加・協議・コミュニケーションを取る機会を定期的に設けている</v>
      </c>
      <c r="L35" s="219" t="str">
        <f>IF('①-1入力シート（一般項目）'!L32="","-",'①-1入力シート（一般項目）'!L32)</f>
        <v>-</v>
      </c>
      <c r="M35" s="219">
        <f>IF('①-1入力シート（一般項目）'!M32="","-",'①-1入力シート（一般項目）'!M32)</f>
        <v>1</v>
      </c>
      <c r="N35" s="219" t="str">
        <f>IF('①-1入力シート（一般項目）'!N32="","-",'①-1入力シート（一般項目）'!N32)</f>
        <v>-</v>
      </c>
      <c r="O35" s="219" t="b">
        <f>IF('①-1入力シート（一般項目）'!O32="","-",'①-1入力シート（一般項目）'!O32)</f>
        <v>0</v>
      </c>
      <c r="P35" s="219" t="str">
        <f>IF('①-1入力シート（一般項目）'!P32="","-",'①-1入力シート（一般項目）'!P32)</f>
        <v>-</v>
      </c>
      <c r="Q35" s="219">
        <f>IF('①-1入力シート（一般項目）'!Q32="","-",'①-1入力シート（一般項目）'!Q32)</f>
        <v>0</v>
      </c>
      <c r="R35" s="219" t="str">
        <f>IF('①-1入力シート（一般項目）'!R32="","-",'①-1入力シート（一般項目）'!R32)</f>
        <v>-</v>
      </c>
      <c r="S35" s="219" t="str">
        <f>IF('①-1入力シート（一般項目）'!S32="","-",'①-1入力シート（一般項目）'!S32)</f>
        <v>-</v>
      </c>
      <c r="T35" s="220" t="str">
        <f t="shared" si="0"/>
        <v/>
      </c>
      <c r="U35" s="224" t="str">
        <f>IF(P35="回答済",(_xlfn.RANK.EQ($T35,$T$14:$T$411,0)+COUNTIF($T$14:$T35,$T35)-1),IF(P35="未回答",0,"-"))</f>
        <v>-</v>
      </c>
      <c r="V35" s="224" t="str">
        <f t="shared" si="4"/>
        <v>-</v>
      </c>
      <c r="W35" s="224" t="str">
        <f t="shared" si="2"/>
        <v/>
      </c>
      <c r="X35" s="224" t="str">
        <f t="shared" si="1"/>
        <v/>
      </c>
      <c r="Y35" s="224" t="str">
        <f>IF(X35="","",IF(X35="-","-",X35+COUNTIFS($V$14:V35,V35,$W$14:W35,W35)-1))</f>
        <v/>
      </c>
      <c r="Z35" s="224" t="str">
        <f t="shared" si="3"/>
        <v/>
      </c>
    </row>
    <row r="36" spans="1:27" s="61" customFormat="1" ht="28.35" customHeight="1" outlineLevel="1">
      <c r="A36" s="61">
        <f>ROW()</f>
        <v>36</v>
      </c>
      <c r="B36" s="68" t="str">
        <f>IF('①-1入力シート（一般項目）'!B33="","-",'①-1入力シート（一般項目）'!B33)</f>
        <v>-</v>
      </c>
      <c r="C36" s="69" t="str">
        <f>IF('①-1入力シート（一般項目）'!C33="","-",'①-1入力シート（一般項目）'!C33)</f>
        <v>-</v>
      </c>
      <c r="D36" s="351" t="str">
        <f>IF('①-1入力シート（一般項目）'!D33="","0",'①-1入力シート（一般項目）'!D33)</f>
        <v>0</v>
      </c>
      <c r="E36" s="92" t="str">
        <f>IF('①-1入力シート（一般項目）'!E33="","-",'①-1入力シート（一般項目）'!E33)</f>
        <v>-</v>
      </c>
      <c r="F36" s="92" t="str">
        <f>IF('①-1入力シート（一般項目）'!F33="","-",'①-1入力シート（一般項目）'!F33)</f>
        <v>-</v>
      </c>
      <c r="G36" s="92" t="str">
        <f>IF('①-1入力シート（一般項目）'!G33="","-",'①-1入力シート（一般項目）'!G33)</f>
        <v>-</v>
      </c>
      <c r="H36" s="197" t="str">
        <f>IF('①-1入力シート（一般項目）'!H33="","-",'①-1入力シート（一般項目）'!H33)</f>
        <v>-</v>
      </c>
      <c r="I36" s="133" t="str">
        <f>IF('①-1入力シート（一般項目）'!I33="","-",'①-1入力シート（一般項目）'!I33)</f>
        <v>-</v>
      </c>
      <c r="J36" s="138" t="str">
        <f>IF('①-1入力シート（一般項目）'!J33="","-",'①-1入力シート（一般項目）'!J33)</f>
        <v>エ　職場の安全衛生管理上のリスクを定期的に評価し、改善策を講じている</v>
      </c>
      <c r="K36" s="108" t="str">
        <f>IF('①-1入力シート（一般項目）'!K33="","-",'①-1入力シート（一般項目）'!K33)</f>
        <v>職場の安全衛生管理上のリスクを定期的に評価し、改善策を講じている</v>
      </c>
      <c r="L36" s="219" t="str">
        <f>IF('①-1入力シート（一般項目）'!L33="","-",'①-1入力シート（一般項目）'!L33)</f>
        <v>-</v>
      </c>
      <c r="M36" s="219">
        <f>IF('①-1入力シート（一般項目）'!M33="","-",'①-1入力シート（一般項目）'!M33)</f>
        <v>2</v>
      </c>
      <c r="N36" s="219" t="str">
        <f>IF('①-1入力シート（一般項目）'!N33="","-",'①-1入力シート（一般項目）'!N33)</f>
        <v>-</v>
      </c>
      <c r="O36" s="219" t="b">
        <f>IF('①-1入力シート（一般項目）'!O33="","-",'①-1入力シート（一般項目）'!O33)</f>
        <v>0</v>
      </c>
      <c r="P36" s="219" t="str">
        <f>IF('①-1入力シート（一般項目）'!P33="","-",'①-1入力シート（一般項目）'!P33)</f>
        <v>-</v>
      </c>
      <c r="Q36" s="219">
        <f>IF('①-1入力シート（一般項目）'!Q33="","-",'①-1入力シート（一般項目）'!Q33)</f>
        <v>0</v>
      </c>
      <c r="R36" s="219" t="str">
        <f>IF('①-1入力シート（一般項目）'!R33="","-",'①-1入力シート（一般項目）'!R33)</f>
        <v>-</v>
      </c>
      <c r="S36" s="219" t="str">
        <f>IF('①-1入力シート（一般項目）'!S33="","-",'①-1入力シート（一般項目）'!S33)</f>
        <v>-</v>
      </c>
      <c r="T36" s="220" t="str">
        <f t="shared" si="0"/>
        <v/>
      </c>
      <c r="U36" s="224" t="str">
        <f>IF(P36="回答済",(_xlfn.RANK.EQ($T36,$T$14:$T$411,0)+COUNTIF($T$14:$T36,$T36)-1),IF(P36="未回答",0,"-"))</f>
        <v>-</v>
      </c>
      <c r="V36" s="224" t="str">
        <f t="shared" si="4"/>
        <v>-</v>
      </c>
      <c r="W36" s="224" t="str">
        <f t="shared" si="2"/>
        <v/>
      </c>
      <c r="X36" s="224" t="str">
        <f t="shared" si="1"/>
        <v/>
      </c>
      <c r="Y36" s="224" t="str">
        <f>IF(X36="","",IF(X36="-","-",X36+COUNTIFS($V$14:V36,V36,$W$14:W36,W36)-1))</f>
        <v/>
      </c>
      <c r="Z36" s="224" t="str">
        <f t="shared" si="3"/>
        <v/>
      </c>
    </row>
    <row r="37" spans="1:27" s="61" customFormat="1" ht="40.35" customHeight="1" outlineLevel="1">
      <c r="A37" s="61">
        <f>ROW()</f>
        <v>37</v>
      </c>
      <c r="B37" s="68" t="str">
        <f>IF('①-1入力シート（一般項目）'!B34="","-",'①-1入力シート（一般項目）'!B34)</f>
        <v>-</v>
      </c>
      <c r="C37" s="69" t="str">
        <f>IF('①-1入力シート（一般項目）'!C34="","-",'①-1入力シート（一般項目）'!C34)</f>
        <v>-</v>
      </c>
      <c r="D37" s="351" t="str">
        <f>IF('①-1入力シート（一般項目）'!D34="","0",'①-1入力シート（一般項目）'!D34)</f>
        <v>0</v>
      </c>
      <c r="E37" s="92" t="str">
        <f>IF('①-1入力シート（一般項目）'!E34="","-",'①-1入力シート（一般項目）'!E34)</f>
        <v>-</v>
      </c>
      <c r="F37" s="92" t="str">
        <f>IF('①-1入力シート（一般項目）'!F34="","-",'①-1入力シート（一般項目）'!F34)</f>
        <v>-</v>
      </c>
      <c r="G37" s="92" t="str">
        <f>IF('①-1入力シート（一般項目）'!G34="","-",'①-1入力シート（一般項目）'!G34)</f>
        <v>-</v>
      </c>
      <c r="H37" s="197" t="str">
        <f>IF('①-1入力シート（一般項目）'!H34="","-",'①-1入力シート（一般項目）'!H34)</f>
        <v>-</v>
      </c>
      <c r="I37" s="133" t="str">
        <f>IF('①-1入力シート（一般項目）'!I34="","-",'①-1入力シート（一般項目）'!I34)</f>
        <v>-</v>
      </c>
      <c r="J37" s="138" t="str">
        <f>IF('①-1入力シート（一般項目）'!J34="","-",'①-1入力シート（一般項目）'!J34)</f>
        <v xml:space="preserve">オ　労働災害発生度数率などの安全衛生管理に関する情報を公表している
※度数率は、「労働災害による死傷者数÷延べ実労働時間数×1,000,000」で算出度数率が高いほど、労働災害の発生件数が多いことを表す </v>
      </c>
      <c r="K37" s="108" t="str">
        <f>IF('①-1入力シート（一般項目）'!K34="","-",'①-1入力シート（一般項目）'!K34)</f>
        <v>労働災害発生度数率などの安全衛生管理に関する情報を公表している</v>
      </c>
      <c r="L37" s="219" t="str">
        <f>IF('①-1入力シート（一般項目）'!L34="","-",'①-1入力シート（一般項目）'!L34)</f>
        <v>-</v>
      </c>
      <c r="M37" s="219">
        <f>IF('①-1入力シート（一般項目）'!M34="","-",'①-1入力シート（一般項目）'!M34)</f>
        <v>2</v>
      </c>
      <c r="N37" s="219" t="str">
        <f>IF('①-1入力シート（一般項目）'!N34="","-",'①-1入力シート（一般項目）'!N34)</f>
        <v>-</v>
      </c>
      <c r="O37" s="219" t="b">
        <f>IF('①-1入力シート（一般項目）'!O34="","-",'①-1入力シート（一般項目）'!O34)</f>
        <v>0</v>
      </c>
      <c r="P37" s="219" t="str">
        <f>IF('①-1入力シート（一般項目）'!P34="","-",'①-1入力シート（一般項目）'!P34)</f>
        <v>-</v>
      </c>
      <c r="Q37" s="219">
        <f>IF('①-1入力シート（一般項目）'!Q34="","-",'①-1入力シート（一般項目）'!Q34)</f>
        <v>0</v>
      </c>
      <c r="R37" s="219" t="str">
        <f>IF('①-1入力シート（一般項目）'!R34="","-",'①-1入力シート（一般項目）'!R34)</f>
        <v>-</v>
      </c>
      <c r="S37" s="219" t="str">
        <f>IF('①-1入力シート（一般項目）'!S34="","-",'①-1入力シート（一般項目）'!S34)</f>
        <v>-</v>
      </c>
      <c r="T37" s="220" t="str">
        <f t="shared" si="0"/>
        <v/>
      </c>
      <c r="U37" s="224" t="str">
        <f>IF(P37="回答済",(_xlfn.RANK.EQ($T37,$T$14:$T$411,0)+COUNTIF($T$14:$T37,$T37)-1),IF(P37="未回答",0,"-"))</f>
        <v>-</v>
      </c>
      <c r="V37" s="224" t="str">
        <f t="shared" si="4"/>
        <v>-</v>
      </c>
      <c r="W37" s="224" t="str">
        <f t="shared" si="2"/>
        <v/>
      </c>
      <c r="X37" s="224" t="str">
        <f t="shared" si="1"/>
        <v/>
      </c>
      <c r="Y37" s="224" t="str">
        <f>IF(X37="","",IF(X37="-","-",X37+COUNTIFS($V$14:V37,V37,$W$14:W37,W37)-1))</f>
        <v/>
      </c>
      <c r="Z37" s="224" t="str">
        <f t="shared" si="3"/>
        <v/>
      </c>
    </row>
    <row r="38" spans="1:27" s="61" customFormat="1" ht="28.35" customHeight="1" outlineLevel="1">
      <c r="A38" s="61">
        <f>ROW()</f>
        <v>38</v>
      </c>
      <c r="B38" s="68" t="str">
        <f>IF('①-1入力シート（一般項目）'!B35="","-",'①-1入力シート（一般項目）'!B35)</f>
        <v>-</v>
      </c>
      <c r="C38" s="69" t="str">
        <f>IF('①-1入力シート（一般項目）'!C35="","-",'①-1入力シート（一般項目）'!C35)</f>
        <v>-</v>
      </c>
      <c r="D38" s="351" t="str">
        <f>IF('①-1入力シート（一般項目）'!D35="","0",'①-1入力シート（一般項目）'!D35)</f>
        <v>0</v>
      </c>
      <c r="E38" s="92" t="str">
        <f>IF('①-1入力シート（一般項目）'!E35="","-",'①-1入力シート（一般項目）'!E35)</f>
        <v>-</v>
      </c>
      <c r="F38" s="92" t="str">
        <f>IF('①-1入力シート（一般項目）'!F35="","-",'①-1入力シート（一般項目）'!F35)</f>
        <v>-</v>
      </c>
      <c r="G38" s="92" t="str">
        <f>IF('①-1入力シート（一般項目）'!G35="","-",'①-1入力シート（一般項目）'!G35)</f>
        <v>-</v>
      </c>
      <c r="H38" s="197" t="str">
        <f>IF('①-1入力シート（一般項目）'!H35="","-",'①-1入力シート（一般項目）'!H35)</f>
        <v>-</v>
      </c>
      <c r="I38" s="133" t="str">
        <f>IF('①-1入力シート（一般項目）'!I35="","-",'①-1入力シート（一般項目）'!I35)</f>
        <v>-</v>
      </c>
      <c r="J38" s="138" t="str">
        <f>IF('①-1入力シート（一般項目）'!J35="","-",'①-1入力シート（一般項目）'!J35)</f>
        <v>カ　ア～エに類似の安全衛生管理の対策を行っている</v>
      </c>
      <c r="K38" s="108" t="str">
        <f>IF('①-1入力シート（一般項目）'!K35="","-",'①-1入力シート（一般項目）'!K35)</f>
        <v>安全衛生管理の対策を行っている</v>
      </c>
      <c r="L38" s="219" t="str">
        <f>IF('①-1入力シート（一般項目）'!L35="","-",'①-1入力シート（一般項目）'!L35)</f>
        <v>-</v>
      </c>
      <c r="M38" s="219">
        <f>IF('①-1入力シート（一般項目）'!M35="","-",'①-1入力シート（一般項目）'!M35)</f>
        <v>1</v>
      </c>
      <c r="N38" s="219" t="str">
        <f>IF('①-1入力シート（一般項目）'!N35="","-",'①-1入力シート（一般項目）'!N35)</f>
        <v>-</v>
      </c>
      <c r="O38" s="219" t="b">
        <f>IF('①-1入力シート（一般項目）'!O35="","-",'①-1入力シート（一般項目）'!O35)</f>
        <v>0</v>
      </c>
      <c r="P38" s="219" t="str">
        <f>IF('①-1入力シート（一般項目）'!P35="","-",'①-1入力シート（一般項目）'!P35)</f>
        <v>-</v>
      </c>
      <c r="Q38" s="219">
        <f>IF('①-1入力シート（一般項目）'!Q35="","-",'①-1入力シート（一般項目）'!Q35)</f>
        <v>0</v>
      </c>
      <c r="R38" s="219" t="str">
        <f>IF('①-1入力シート（一般項目）'!R35="","-",'①-1入力シート（一般項目）'!R35)</f>
        <v>-</v>
      </c>
      <c r="S38" s="219" t="str">
        <f>IF('①-1入力シート（一般項目）'!S35="","-",'①-1入力シート（一般項目）'!S35)</f>
        <v>-</v>
      </c>
      <c r="T38" s="220" t="str">
        <f t="shared" si="0"/>
        <v/>
      </c>
      <c r="U38" s="224" t="str">
        <f>IF(P38="回答済",(_xlfn.RANK.EQ($T38,$T$14:$T$411,0)+COUNTIF($T$14:$T38,$T38)-1),IF(P38="未回答",0,"-"))</f>
        <v>-</v>
      </c>
      <c r="V38" s="224" t="str">
        <f t="shared" si="4"/>
        <v>-</v>
      </c>
      <c r="W38" s="224" t="str">
        <f t="shared" si="2"/>
        <v/>
      </c>
      <c r="X38" s="224" t="str">
        <f t="shared" si="1"/>
        <v/>
      </c>
      <c r="Y38" s="224" t="str">
        <f>IF(X38="","",IF(X38="-","-",X38+COUNTIFS($V$14:V38,V38,$W$14:W38,W38)-1))</f>
        <v/>
      </c>
      <c r="Z38" s="224" t="str">
        <f t="shared" si="3"/>
        <v/>
      </c>
    </row>
    <row r="39" spans="1:27" s="61" customFormat="1" ht="28.35" customHeight="1" outlineLevel="1">
      <c r="A39" s="61">
        <f>ROW()</f>
        <v>39</v>
      </c>
      <c r="B39" s="68" t="str">
        <f>IF('①-1入力シート（一般項目）'!B36="","-",'①-1入力シート（一般項目）'!B36)</f>
        <v>-</v>
      </c>
      <c r="C39" s="70" t="str">
        <f>IF('①-1入力シート（一般項目）'!C36="","-",'①-1入力シート（一般項目）'!C36)</f>
        <v>-</v>
      </c>
      <c r="D39" s="352" t="str">
        <f>IF('①-1入力シート（一般項目）'!D36="","0",'①-1入力シート（一般項目）'!D36)</f>
        <v>0</v>
      </c>
      <c r="E39" s="93" t="str">
        <f>IF('①-1入力シート（一般項目）'!E36="","-",'①-1入力シート（一般項目）'!E36)</f>
        <v>-</v>
      </c>
      <c r="F39" s="93" t="str">
        <f>IF('①-1入力シート（一般項目）'!F36="","-",'①-1入力シート（一般項目）'!F36)</f>
        <v>-</v>
      </c>
      <c r="G39" s="93" t="str">
        <f>IF('①-1入力シート（一般項目）'!G36="","-",'①-1入力シート（一般項目）'!G36)</f>
        <v>-</v>
      </c>
      <c r="H39" s="198" t="str">
        <f>IF('①-1入力シート（一般項目）'!H36="","-",'①-1入力シート（一般項目）'!H36)</f>
        <v>-</v>
      </c>
      <c r="I39" s="135" t="str">
        <f>IF('①-1入力シート（一般項目）'!I36="","-",'①-1入力シート（一般項目）'!I36)</f>
        <v>-</v>
      </c>
      <c r="J39" s="139" t="str">
        <f>IF('①-1入力シート（一般項目）'!J36="","-",'①-1入力シート（一般項目）'!J36)</f>
        <v>キ　行っていない</v>
      </c>
      <c r="K39" s="126" t="str">
        <f>IF('①-1入力シート（一般項目）'!K36="","-",'①-1入力シート（一般項目）'!K36)</f>
        <v>キ　行っていない</v>
      </c>
      <c r="L39" s="221" t="str">
        <f>IF('①-1入力シート（一般項目）'!L36="","-",'①-1入力シート（一般項目）'!L36)</f>
        <v>-</v>
      </c>
      <c r="M39" s="221">
        <f>IF('①-1入力シート（一般項目）'!M36="","-",'①-1入力シート（一般項目）'!M36)</f>
        <v>0</v>
      </c>
      <c r="N39" s="221" t="str">
        <f>IF('①-1入力シート（一般項目）'!N36="","-",'①-1入力シート（一般項目）'!N36)</f>
        <v>-</v>
      </c>
      <c r="O39" s="221" t="b">
        <f>IF('①-1入力シート（一般項目）'!O36="","-",'①-1入力シート（一般項目）'!O36)</f>
        <v>0</v>
      </c>
      <c r="P39" s="221" t="str">
        <f>IF('①-1入力シート（一般項目）'!P36="","-",'①-1入力シート（一般項目）'!P36)</f>
        <v>-</v>
      </c>
      <c r="Q39" s="221">
        <f>IF('①-1入力シート（一般項目）'!Q36="","-",'①-1入力シート（一般項目）'!Q36)</f>
        <v>0</v>
      </c>
      <c r="R39" s="221" t="str">
        <f>IF('①-1入力シート（一般項目）'!R36="","-",'①-1入力シート（一般項目）'!R36)</f>
        <v>-</v>
      </c>
      <c r="S39" s="221" t="str">
        <f>IF('①-1入力シート（一般項目）'!S36="","-",'①-1入力シート（一般項目）'!S36)</f>
        <v>-</v>
      </c>
      <c r="T39" s="222" t="str">
        <f t="shared" si="0"/>
        <v/>
      </c>
      <c r="U39" s="224" t="str">
        <f>IF(P39="回答済",(_xlfn.RANK.EQ($T39,$T$14:$T$411,0)+COUNTIF($T$14:$T39,$T39)-1),IF(P39="未回答",0,"-"))</f>
        <v>-</v>
      </c>
      <c r="V39" s="224" t="str">
        <f t="shared" si="4"/>
        <v>-</v>
      </c>
      <c r="W39" s="224" t="str">
        <f t="shared" si="2"/>
        <v/>
      </c>
      <c r="X39" s="224" t="str">
        <f t="shared" si="1"/>
        <v/>
      </c>
      <c r="Y39" s="224" t="str">
        <f>IF(X39="","",IF(X39="-","-",X39+COUNTIFS($V$14:V39,V39,$W$14:W39,W39)-1))</f>
        <v/>
      </c>
      <c r="Z39" s="224" t="str">
        <f t="shared" si="3"/>
        <v/>
      </c>
    </row>
    <row r="40" spans="1:27" s="98" customFormat="1" ht="46.35" customHeight="1" outlineLevel="1">
      <c r="A40" s="98">
        <f>ROW()</f>
        <v>40</v>
      </c>
      <c r="B40" s="106" t="str">
        <f>IF('①-1入力シート（一般項目）'!B37="","-",'①-1入力シート（一般項目）'!B37)</f>
        <v>-</v>
      </c>
      <c r="C40" s="112" t="str">
        <f>IF('①-1入力シート（一般項目）'!C37="","-",'①-1入力シート（一般項目）'!C37)</f>
        <v>必須</v>
      </c>
      <c r="D40" s="350" t="str">
        <f>IF('①-1入力シート（一般項目）'!D37="","-",'①-1入力シート（一般項目）'!D37)</f>
        <v>情報セキュリティ対策</v>
      </c>
      <c r="E40" s="104" t="str">
        <f>IF('①-1入力シート（一般項目）'!E37="","-",'①-1入力シート（一般項目）'!E37)</f>
        <v>ガバナンス</v>
      </c>
      <c r="F40" s="104" t="str">
        <f>IF('①-1入力シート（一般項目）'!F37="","-",'①-1入力シート（一般項目）'!F37)</f>
        <v>複数回答</v>
      </c>
      <c r="G40" s="104">
        <f>IF('①-1入力シート（一般項目）'!G37="","-",'①-1入力シート（一般項目）'!G37)</f>
        <v>0</v>
      </c>
      <c r="H40" s="196">
        <f>IF('①-1入力シート（一般項目）'!H37="","-",'①-1入力シート（一般項目）'!H37)</f>
        <v>5</v>
      </c>
      <c r="I40" s="356" t="str">
        <f>IF('①-1入力シート（一般項目）'!I37="","-",'①-1入力シート（一般項目）'!I37)</f>
        <v>●個人情報や機密情報の漏洩防止、悪意ある攻撃から情報資産を守るため、次の情報セキュリティ対策を行っている。</v>
      </c>
      <c r="J40" s="357" t="str">
        <f>IF('①-1入力シート（一般項目）'!J37="","0",'①-1入力シート（一般項目）'!J37)</f>
        <v>0</v>
      </c>
      <c r="K40" s="124" t="str">
        <f>IF('①-1入力シート（一般項目）'!K37="","-",'①-1入力シート（一般項目）'!K37)</f>
        <v>-</v>
      </c>
      <c r="L40" s="212" t="str">
        <f>IF('①-1入力シート（一般項目）'!L37="","-",'①-1入力シート（一般項目）'!L37)</f>
        <v>-</v>
      </c>
      <c r="M40" s="212">
        <f>IF('①-1入力シート（一般項目）'!M37="","-",'①-1入力シート（一般項目）'!M37)</f>
        <v>9</v>
      </c>
      <c r="N40" s="212">
        <f>IF('①-1入力シート（一般項目）'!N37="","-",'①-1入力シート（一般項目）'!N37)</f>
        <v>9</v>
      </c>
      <c r="O40" s="213" t="str">
        <f>IF('①-1入力シート（一般項目）'!O37="","-",'①-1入力シート（一般項目）'!O37)</f>
        <v>未回答</v>
      </c>
      <c r="P40" s="213" t="str">
        <f>IF('①-1入力シート（一般項目）'!P37="","-",'①-1入力シート（一般項目）'!P37)</f>
        <v>未回答</v>
      </c>
      <c r="Q40" s="212">
        <f>IF('①-1入力シート（一般項目）'!Q37="","-",'①-1入力シート（一般項目）'!Q37)</f>
        <v>0</v>
      </c>
      <c r="R40" s="212">
        <f>IF('①-1入力シート（一般項目）'!R37="","-",'①-1入力シート（一般項目）'!R37)</f>
        <v>0</v>
      </c>
      <c r="S40" s="212">
        <f>IF('①-1入力シート（一般項目）'!S37="","-",'①-1入力シート（一般項目）'!S37)</f>
        <v>0</v>
      </c>
      <c r="T40" s="214">
        <f t="shared" si="0"/>
        <v>0</v>
      </c>
      <c r="U40" s="215">
        <f>IF(P40="回答済",(_xlfn.RANK.EQ($T40,$T$14:$T$411,0)+COUNTIF($T$14:$T40,$T40)-1),IF(P40="未回答",0,"-"))</f>
        <v>0</v>
      </c>
      <c r="V40" s="215" t="str">
        <f t="shared" si="4"/>
        <v>-</v>
      </c>
      <c r="W40" s="215" t="str">
        <f t="shared" si="2"/>
        <v/>
      </c>
      <c r="X40" s="215" t="str">
        <f t="shared" si="1"/>
        <v/>
      </c>
      <c r="Y40" s="215" t="str">
        <f>IF(X40="","",IF(X40="-","-",X40+COUNTIFS($V$14:V40,V40,$W$14:W40,W40)-1))</f>
        <v/>
      </c>
      <c r="Z40" s="215" t="str">
        <f t="shared" si="3"/>
        <v/>
      </c>
      <c r="AA40" s="61"/>
    </row>
    <row r="41" spans="1:27" s="61" customFormat="1" ht="28.35" customHeight="1" outlineLevel="1">
      <c r="A41" s="61">
        <f>ROW()</f>
        <v>41</v>
      </c>
      <c r="B41" s="68" t="str">
        <f>IF('①-1入力シート（一般項目）'!B38="","-",'①-1入力シート（一般項目）'!B38)</f>
        <v>-</v>
      </c>
      <c r="C41" s="69" t="str">
        <f>IF('①-1入力シート（一般項目）'!C38="","-",'①-1入力シート（一般項目）'!C38)</f>
        <v>-</v>
      </c>
      <c r="D41" s="351" t="str">
        <f>IF('①-1入力シート（一般項目）'!D38="","0",'①-1入力シート（一般項目）'!D38)</f>
        <v>0</v>
      </c>
      <c r="E41" s="92" t="str">
        <f>IF('①-1入力シート（一般項目）'!E38="","-",'①-1入力シート（一般項目）'!E38)</f>
        <v>-</v>
      </c>
      <c r="F41" s="92" t="str">
        <f>IF('①-1入力シート（一般項目）'!F38="","-",'①-1入力シート（一般項目）'!F38)</f>
        <v>-</v>
      </c>
      <c r="G41" s="92" t="str">
        <f>IF('①-1入力シート（一般項目）'!G38="","-",'①-1入力シート（一般項目）'!G38)</f>
        <v>-</v>
      </c>
      <c r="H41" s="197" t="str">
        <f>IF('①-1入力シート（一般項目）'!H38="","-",'①-1入力シート（一般項目）'!H38)</f>
        <v>-</v>
      </c>
      <c r="I41" s="131" t="str">
        <f>IF('①-1入力シート（一般項目）'!I38="","-",'①-1入力シート（一般項目）'!I38)</f>
        <v>-</v>
      </c>
      <c r="J41" s="137" t="str">
        <f>IF('①-1入力シート（一般項目）'!J38="","-",'①-1入力シート（一般項目）'!J38)</f>
        <v>ア　個人情報や機密情報について適切な管理やセキュリティ対策のルールを定め、従業員に周知している</v>
      </c>
      <c r="K41" s="125" t="str">
        <f>IF('①-1入力シート（一般項目）'!K38="","-",'①-1入力シート（一般項目）'!K38)</f>
        <v>個人情報や機密情報について適切な管理やセキュリティ対策のルールを定め、従業員に周知している</v>
      </c>
      <c r="L41" s="216" t="str">
        <f>IF('①-1入力シート（一般項目）'!L38="","-",'①-1入力シート（一般項目）'!L38)</f>
        <v>-</v>
      </c>
      <c r="M41" s="216">
        <f>IF('①-1入力シート（一般項目）'!M38="","-",'①-1入力シート（一般項目）'!M38)</f>
        <v>1</v>
      </c>
      <c r="N41" s="216" t="str">
        <f>IF('①-1入力シート（一般項目）'!N38="","-",'①-1入力シート（一般項目）'!N38)</f>
        <v>-</v>
      </c>
      <c r="O41" s="216" t="b">
        <f>IF('①-1入力シート（一般項目）'!O38="","-",'①-1入力シート（一般項目）'!O38)</f>
        <v>0</v>
      </c>
      <c r="P41" s="216" t="str">
        <f>IF('①-1入力シート（一般項目）'!P38="","-",'①-1入力シート（一般項目）'!P38)</f>
        <v>-</v>
      </c>
      <c r="Q41" s="216">
        <f>IF('①-1入力シート（一般項目）'!Q38="","-",'①-1入力シート（一般項目）'!Q38)</f>
        <v>0</v>
      </c>
      <c r="R41" s="216" t="str">
        <f>IF('①-1入力シート（一般項目）'!R38="","-",'①-1入力シート（一般項目）'!R38)</f>
        <v>-</v>
      </c>
      <c r="S41" s="216" t="str">
        <f>IF('①-1入力シート（一般項目）'!S38="","-",'①-1入力シート（一般項目）'!S38)</f>
        <v>-</v>
      </c>
      <c r="T41" s="217" t="str">
        <f t="shared" si="0"/>
        <v/>
      </c>
      <c r="U41" s="224" t="str">
        <f>IF(P41="回答済",(_xlfn.RANK.EQ($T41,$T$14:$T$411,0)+COUNTIF($T$14:$T41,$T41)-1),IF(P41="未回答",0,"-"))</f>
        <v>-</v>
      </c>
      <c r="V41" s="224" t="str">
        <f t="shared" si="4"/>
        <v>-</v>
      </c>
      <c r="W41" s="224" t="str">
        <f t="shared" si="2"/>
        <v/>
      </c>
      <c r="X41" s="224" t="str">
        <f t="shared" si="1"/>
        <v/>
      </c>
      <c r="Y41" s="224" t="str">
        <f>IF(X41="","",IF(X41="-","-",X41+COUNTIFS($V$14:V41,V41,$W$14:W41,W41)-1))</f>
        <v/>
      </c>
      <c r="Z41" s="224" t="str">
        <f t="shared" si="3"/>
        <v/>
      </c>
    </row>
    <row r="42" spans="1:27" s="61" customFormat="1" ht="28.35" customHeight="1" outlineLevel="1">
      <c r="A42" s="61">
        <f>ROW()</f>
        <v>42</v>
      </c>
      <c r="B42" s="68" t="str">
        <f>IF('①-1入力シート（一般項目）'!B39="","-",'①-1入力シート（一般項目）'!B39)</f>
        <v>-</v>
      </c>
      <c r="C42" s="69" t="str">
        <f>IF('①-1入力シート（一般項目）'!C39="","-",'①-1入力シート（一般項目）'!C39)</f>
        <v>-</v>
      </c>
      <c r="D42" s="351" t="str">
        <f>IF('①-1入力シート（一般項目）'!D39="","0",'①-1入力シート（一般項目）'!D39)</f>
        <v>0</v>
      </c>
      <c r="E42" s="92" t="str">
        <f>IF('①-1入力シート（一般項目）'!E39="","-",'①-1入力シート（一般項目）'!E39)</f>
        <v>-</v>
      </c>
      <c r="F42" s="92" t="str">
        <f>IF('①-1入力シート（一般項目）'!F39="","-",'①-1入力シート（一般項目）'!F39)</f>
        <v>-</v>
      </c>
      <c r="G42" s="92" t="str">
        <f>IF('①-1入力シート（一般項目）'!G39="","-",'①-1入力シート（一般項目）'!G39)</f>
        <v>-</v>
      </c>
      <c r="H42" s="197" t="str">
        <f>IF('①-1入力シート（一般項目）'!H39="","-",'①-1入力シート（一般項目）'!H39)</f>
        <v>-</v>
      </c>
      <c r="I42" s="133" t="str">
        <f>IF('①-1入力シート（一般項目）'!I39="","-",'①-1入力シート（一般項目）'!I39)</f>
        <v>-</v>
      </c>
      <c r="J42" s="138" t="str">
        <f>IF('①-1入力シート（一般項目）'!J39="","-",'①-1入力シート（一般項目）'!J39)</f>
        <v>イ　情報漏洩事故が発生した場合の具体的な対応策を定め、従業員に周知している</v>
      </c>
      <c r="K42" s="108" t="str">
        <f>IF('①-1入力シート（一般項目）'!K39="","-",'①-1入力シート（一般項目）'!K39)</f>
        <v>情報漏洩事故が発生した場合の具体的な対応策を定め、従業員に周知している</v>
      </c>
      <c r="L42" s="219" t="str">
        <f>IF('①-1入力シート（一般項目）'!L39="","-",'①-1入力シート（一般項目）'!L39)</f>
        <v>-</v>
      </c>
      <c r="M42" s="219">
        <f>IF('①-1入力シート（一般項目）'!M39="","-",'①-1入力シート（一般項目）'!M39)</f>
        <v>1</v>
      </c>
      <c r="N42" s="219" t="str">
        <f>IF('①-1入力シート（一般項目）'!N39="","-",'①-1入力シート（一般項目）'!N39)</f>
        <v>-</v>
      </c>
      <c r="O42" s="219" t="b">
        <f>IF('①-1入力シート（一般項目）'!O39="","-",'①-1入力シート（一般項目）'!O39)</f>
        <v>0</v>
      </c>
      <c r="P42" s="219" t="str">
        <f>IF('①-1入力シート（一般項目）'!P39="","-",'①-1入力シート（一般項目）'!P39)</f>
        <v>-</v>
      </c>
      <c r="Q42" s="219">
        <f>IF('①-1入力シート（一般項目）'!Q39="","-",'①-1入力シート（一般項目）'!Q39)</f>
        <v>0</v>
      </c>
      <c r="R42" s="219" t="str">
        <f>IF('①-1入力シート（一般項目）'!R39="","-",'①-1入力シート（一般項目）'!R39)</f>
        <v>-</v>
      </c>
      <c r="S42" s="219" t="str">
        <f>IF('①-1入力シート（一般項目）'!S39="","-",'①-1入力シート（一般項目）'!S39)</f>
        <v>-</v>
      </c>
      <c r="T42" s="220" t="str">
        <f t="shared" si="0"/>
        <v/>
      </c>
      <c r="U42" s="224" t="str">
        <f>IF(P42="回答済",(_xlfn.RANK.EQ($T42,$T$14:$T$411,0)+COUNTIF($T$14:$T42,$T42)-1),IF(P42="未回答",0,"-"))</f>
        <v>-</v>
      </c>
      <c r="V42" s="224" t="str">
        <f t="shared" si="4"/>
        <v>-</v>
      </c>
      <c r="W42" s="224" t="str">
        <f t="shared" si="2"/>
        <v/>
      </c>
      <c r="X42" s="224" t="str">
        <f t="shared" si="1"/>
        <v/>
      </c>
      <c r="Y42" s="224" t="str">
        <f>IF(X42="","",IF(X42="-","-",X42+COUNTIFS($V$14:V42,V42,$W$14:W42,W42)-1))</f>
        <v/>
      </c>
      <c r="Z42" s="224" t="str">
        <f t="shared" si="3"/>
        <v/>
      </c>
    </row>
    <row r="43" spans="1:27" s="61" customFormat="1" ht="28.35" customHeight="1" outlineLevel="1">
      <c r="A43" s="61">
        <f>ROW()</f>
        <v>43</v>
      </c>
      <c r="B43" s="68" t="str">
        <f>IF('①-1入力シート（一般項目）'!B40="","-",'①-1入力シート（一般項目）'!B40)</f>
        <v>-</v>
      </c>
      <c r="C43" s="69" t="str">
        <f>IF('①-1入力シート（一般項目）'!C40="","-",'①-1入力シート（一般項目）'!C40)</f>
        <v>-</v>
      </c>
      <c r="D43" s="351" t="str">
        <f>IF('①-1入力シート（一般項目）'!D40="","0",'①-1入力シート（一般項目）'!D40)</f>
        <v>0</v>
      </c>
      <c r="E43" s="92" t="str">
        <f>IF('①-1入力シート（一般項目）'!E40="","-",'①-1入力シート（一般項目）'!E40)</f>
        <v>-</v>
      </c>
      <c r="F43" s="92" t="str">
        <f>IF('①-1入力シート（一般項目）'!F40="","-",'①-1入力シート（一般項目）'!F40)</f>
        <v>-</v>
      </c>
      <c r="G43" s="92" t="str">
        <f>IF('①-1入力シート（一般項目）'!G40="","-",'①-1入力シート（一般項目）'!G40)</f>
        <v>-</v>
      </c>
      <c r="H43" s="197" t="str">
        <f>IF('①-1入力シート（一般項目）'!H40="","-",'①-1入力シート（一般項目）'!H40)</f>
        <v>-</v>
      </c>
      <c r="I43" s="133" t="str">
        <f>IF('①-1入力シート（一般項目）'!I40="","-",'①-1入力シート（一般項目）'!I40)</f>
        <v>-</v>
      </c>
      <c r="J43" s="138" t="str">
        <f>IF('①-1入力シート（一般項目）'!J40="","-",'①-1入力シート（一般項目）'!J40)</f>
        <v>ウ　サイバー攻撃が発生した場合の対応手順を事前に策定し、従業員に周知している</v>
      </c>
      <c r="K43" s="108" t="str">
        <f>IF('①-1入力シート（一般項目）'!K40="","-",'①-1入力シート（一般項目）'!K40)</f>
        <v>サイバー攻撃が発生した場合の対応手順を事前に策定し、従業員に周知している</v>
      </c>
      <c r="L43" s="219" t="str">
        <f>IF('①-1入力シート（一般項目）'!L40="","-",'①-1入力シート（一般項目）'!L40)</f>
        <v>-</v>
      </c>
      <c r="M43" s="219">
        <f>IF('①-1入力シート（一般項目）'!M40="","-",'①-1入力シート（一般項目）'!M40)</f>
        <v>1</v>
      </c>
      <c r="N43" s="219" t="str">
        <f>IF('①-1入力シート（一般項目）'!N40="","-",'①-1入力シート（一般項目）'!N40)</f>
        <v>-</v>
      </c>
      <c r="O43" s="219" t="b">
        <f>IF('①-1入力シート（一般項目）'!O40="","-",'①-1入力シート（一般項目）'!O40)</f>
        <v>0</v>
      </c>
      <c r="P43" s="219" t="str">
        <f>IF('①-1入力シート（一般項目）'!P40="","-",'①-1入力シート（一般項目）'!P40)</f>
        <v>-</v>
      </c>
      <c r="Q43" s="219">
        <f>IF('①-1入力シート（一般項目）'!Q40="","-",'①-1入力シート（一般項目）'!Q40)</f>
        <v>0</v>
      </c>
      <c r="R43" s="219" t="str">
        <f>IF('①-1入力シート（一般項目）'!R40="","-",'①-1入力シート（一般項目）'!R40)</f>
        <v>-</v>
      </c>
      <c r="S43" s="219" t="str">
        <f>IF('①-1入力シート（一般項目）'!S40="","-",'①-1入力シート（一般項目）'!S40)</f>
        <v>-</v>
      </c>
      <c r="T43" s="220" t="str">
        <f t="shared" si="0"/>
        <v/>
      </c>
      <c r="U43" s="224" t="str">
        <f>IF(P43="回答済",(_xlfn.RANK.EQ($T43,$T$14:$T$411,0)+COUNTIF($T$14:$T43,$T43)-1),IF(P43="未回答",0,"-"))</f>
        <v>-</v>
      </c>
      <c r="V43" s="224" t="str">
        <f t="shared" si="4"/>
        <v>-</v>
      </c>
      <c r="W43" s="224" t="str">
        <f t="shared" si="2"/>
        <v/>
      </c>
      <c r="X43" s="224" t="str">
        <f t="shared" si="1"/>
        <v/>
      </c>
      <c r="Y43" s="224" t="str">
        <f>IF(X43="","",IF(X43="-","-",X43+COUNTIFS($V$14:V43,V43,$W$14:W43,W43)-1))</f>
        <v/>
      </c>
      <c r="Z43" s="224" t="str">
        <f t="shared" si="3"/>
        <v/>
      </c>
    </row>
    <row r="44" spans="1:27" s="61" customFormat="1" ht="28.35" customHeight="1" outlineLevel="1">
      <c r="A44" s="61">
        <f>ROW()</f>
        <v>44</v>
      </c>
      <c r="B44" s="68" t="str">
        <f>IF('①-1入力シート（一般項目）'!B41="","-",'①-1入力シート（一般項目）'!B41)</f>
        <v>-</v>
      </c>
      <c r="C44" s="69" t="str">
        <f>IF('①-1入力シート（一般項目）'!C41="","-",'①-1入力シート（一般項目）'!C41)</f>
        <v>-</v>
      </c>
      <c r="D44" s="351" t="str">
        <f>IF('①-1入力シート（一般項目）'!D41="","0",'①-1入力シート（一般項目）'!D41)</f>
        <v>0</v>
      </c>
      <c r="E44" s="92" t="str">
        <f>IF('①-1入力シート（一般項目）'!E41="","-",'①-1入力シート（一般項目）'!E41)</f>
        <v>-</v>
      </c>
      <c r="F44" s="92" t="str">
        <f>IF('①-1入力シート（一般項目）'!F41="","-",'①-1入力シート（一般項目）'!F41)</f>
        <v>-</v>
      </c>
      <c r="G44" s="92" t="str">
        <f>IF('①-1入力シート（一般項目）'!G41="","-",'①-1入力シート（一般項目）'!G41)</f>
        <v>-</v>
      </c>
      <c r="H44" s="197" t="str">
        <f>IF('①-1入力シート（一般項目）'!H41="","-",'①-1入力シート（一般項目）'!H41)</f>
        <v>-</v>
      </c>
      <c r="I44" s="133" t="str">
        <f>IF('①-1入力シート（一般項目）'!I41="","-",'①-1入力シート（一般項目）'!I41)</f>
        <v>-</v>
      </c>
      <c r="J44" s="138" t="str">
        <f>IF('①-1入力シート（一般項目）'!J41="","-",'①-1入力シート（一般項目）'!J41)</f>
        <v>エ　情報セキュリティ勉強会を年１回以上従業員に実施している</v>
      </c>
      <c r="K44" s="108" t="str">
        <f>IF('①-1入力シート（一般項目）'!K41="","-",'①-1入力シート（一般項目）'!K41)</f>
        <v>情報セキュリティ勉強会を年１回以上従業員に実施している</v>
      </c>
      <c r="L44" s="219" t="str">
        <f>IF('①-1入力シート（一般項目）'!L41="","-",'①-1入力シート（一般項目）'!L41)</f>
        <v>-</v>
      </c>
      <c r="M44" s="219">
        <f>IF('①-1入力シート（一般項目）'!M41="","-",'①-1入力シート（一般項目）'!M41)</f>
        <v>1</v>
      </c>
      <c r="N44" s="219" t="str">
        <f>IF('①-1入力シート（一般項目）'!N41="","-",'①-1入力シート（一般項目）'!N41)</f>
        <v>-</v>
      </c>
      <c r="O44" s="219" t="b">
        <f>IF('①-1入力シート（一般項目）'!O41="","-",'①-1入力シート（一般項目）'!O41)</f>
        <v>0</v>
      </c>
      <c r="P44" s="219" t="str">
        <f>IF('①-1入力シート（一般項目）'!P41="","-",'①-1入力シート（一般項目）'!P41)</f>
        <v>-</v>
      </c>
      <c r="Q44" s="219">
        <f>IF('①-1入力シート（一般項目）'!Q41="","-",'①-1入力シート（一般項目）'!Q41)</f>
        <v>0</v>
      </c>
      <c r="R44" s="219" t="str">
        <f>IF('①-1入力シート（一般項目）'!R41="","-",'①-1入力シート（一般項目）'!R41)</f>
        <v>-</v>
      </c>
      <c r="S44" s="219" t="str">
        <f>IF('①-1入力シート（一般項目）'!S41="","-",'①-1入力シート（一般項目）'!S41)</f>
        <v>-</v>
      </c>
      <c r="T44" s="220" t="str">
        <f t="shared" si="0"/>
        <v/>
      </c>
      <c r="U44" s="224" t="str">
        <f>IF(P44="回答済",(_xlfn.RANK.EQ($T44,$T$14:$T$411,0)+COUNTIF($T$14:$T44,$T44)-1),IF(P44="未回答",0,"-"))</f>
        <v>-</v>
      </c>
      <c r="V44" s="224" t="str">
        <f t="shared" si="4"/>
        <v>-</v>
      </c>
      <c r="W44" s="224" t="str">
        <f t="shared" si="2"/>
        <v/>
      </c>
      <c r="X44" s="224" t="str">
        <f t="shared" si="1"/>
        <v/>
      </c>
      <c r="Y44" s="224" t="str">
        <f>IF(X44="","",IF(X44="-","-",X44+COUNTIFS($V$14:V44,V44,$W$14:W44,W44)-1))</f>
        <v/>
      </c>
      <c r="Z44" s="224" t="str">
        <f t="shared" si="3"/>
        <v/>
      </c>
    </row>
    <row r="45" spans="1:27" s="61" customFormat="1" ht="28.35" customHeight="1" outlineLevel="1">
      <c r="A45" s="61">
        <f>ROW()</f>
        <v>45</v>
      </c>
      <c r="B45" s="68" t="str">
        <f>IF('①-1入力シート（一般項目）'!B42="","-",'①-1入力シート（一般項目）'!B42)</f>
        <v>-</v>
      </c>
      <c r="C45" s="69" t="str">
        <f>IF('①-1入力シート（一般項目）'!C42="","-",'①-1入力シート（一般項目）'!C42)</f>
        <v>-</v>
      </c>
      <c r="D45" s="351" t="str">
        <f>IF('①-1入力シート（一般項目）'!D42="","0",'①-1入力シート（一般項目）'!D42)</f>
        <v>0</v>
      </c>
      <c r="E45" s="92" t="str">
        <f>IF('①-1入力シート（一般項目）'!E42="","-",'①-1入力シート（一般項目）'!E42)</f>
        <v>-</v>
      </c>
      <c r="F45" s="92" t="str">
        <f>IF('①-1入力シート（一般項目）'!F42="","-",'①-1入力シート（一般項目）'!F42)</f>
        <v>-</v>
      </c>
      <c r="G45" s="92" t="str">
        <f>IF('①-1入力シート（一般項目）'!G42="","-",'①-1入力シート（一般項目）'!G42)</f>
        <v>-</v>
      </c>
      <c r="H45" s="197" t="str">
        <f>IF('①-1入力シート（一般項目）'!H42="","-",'①-1入力シート（一般項目）'!H42)</f>
        <v>-</v>
      </c>
      <c r="I45" s="133" t="str">
        <f>IF('①-1入力シート（一般項目）'!I42="","-",'①-1入力シート（一般項目）'!I42)</f>
        <v>-</v>
      </c>
      <c r="J45" s="138" t="str">
        <f>IF('①-1入力シート（一般項目）'!J42="","-",'①-1入力シート（一般項目）'!J42)</f>
        <v>オ　従業員が年１回以上情報セキュリティチェックを行っている</v>
      </c>
      <c r="K45" s="108" t="str">
        <f>IF('①-1入力シート（一般項目）'!K42="","-",'①-1入力シート（一般項目）'!K42)</f>
        <v>従業員が年１回以上情報セキュリティチェックを行っている</v>
      </c>
      <c r="L45" s="219" t="str">
        <f>IF('①-1入力シート（一般項目）'!L42="","-",'①-1入力シート（一般項目）'!L42)</f>
        <v>-</v>
      </c>
      <c r="M45" s="219">
        <f>IF('①-1入力シート（一般項目）'!M42="","-",'①-1入力シート（一般項目）'!M42)</f>
        <v>1</v>
      </c>
      <c r="N45" s="219" t="str">
        <f>IF('①-1入力シート（一般項目）'!N42="","-",'①-1入力シート（一般項目）'!N42)</f>
        <v>-</v>
      </c>
      <c r="O45" s="219" t="b">
        <f>IF('①-1入力シート（一般項目）'!O42="","-",'①-1入力シート（一般項目）'!O42)</f>
        <v>0</v>
      </c>
      <c r="P45" s="219" t="str">
        <f>IF('①-1入力シート（一般項目）'!P42="","-",'①-1入力シート（一般項目）'!P42)</f>
        <v>-</v>
      </c>
      <c r="Q45" s="219">
        <f>IF('①-1入力シート（一般項目）'!Q42="","-",'①-1入力シート（一般項目）'!Q42)</f>
        <v>0</v>
      </c>
      <c r="R45" s="219" t="str">
        <f>IF('①-1入力シート（一般項目）'!R42="","-",'①-1入力シート（一般項目）'!R42)</f>
        <v>-</v>
      </c>
      <c r="S45" s="219" t="str">
        <f>IF('①-1入力シート（一般項目）'!S42="","-",'①-1入力シート（一般項目）'!S42)</f>
        <v>-</v>
      </c>
      <c r="T45" s="220" t="str">
        <f t="shared" si="0"/>
        <v/>
      </c>
      <c r="U45" s="224" t="str">
        <f>IF(P45="回答済",(_xlfn.RANK.EQ($T45,$T$14:$T$411,0)+COUNTIF($T$14:$T45,$T45)-1),IF(P45="未回答",0,"-"))</f>
        <v>-</v>
      </c>
      <c r="V45" s="224" t="str">
        <f t="shared" si="4"/>
        <v>-</v>
      </c>
      <c r="W45" s="224" t="str">
        <f t="shared" si="2"/>
        <v/>
      </c>
      <c r="X45" s="224" t="str">
        <f t="shared" si="1"/>
        <v/>
      </c>
      <c r="Y45" s="224" t="str">
        <f>IF(X45="","",IF(X45="-","-",X45+COUNTIFS($V$14:V45,V45,$W$14:W45,W45)-1))</f>
        <v/>
      </c>
      <c r="Z45" s="224" t="str">
        <f t="shared" si="3"/>
        <v/>
      </c>
    </row>
    <row r="46" spans="1:27" s="61" customFormat="1" ht="28.35" customHeight="1" outlineLevel="1">
      <c r="A46" s="61">
        <f>ROW()</f>
        <v>46</v>
      </c>
      <c r="B46" s="68" t="str">
        <f>IF('①-1入力シート（一般項目）'!B43="","-",'①-1入力シート（一般項目）'!B43)</f>
        <v>-</v>
      </c>
      <c r="C46" s="69" t="str">
        <f>IF('①-1入力シート（一般項目）'!C43="","-",'①-1入力シート（一般項目）'!C43)</f>
        <v>-</v>
      </c>
      <c r="D46" s="351" t="str">
        <f>IF('①-1入力シート（一般項目）'!D43="","0",'①-1入力シート（一般項目）'!D43)</f>
        <v>0</v>
      </c>
      <c r="E46" s="92" t="str">
        <f>IF('①-1入力シート（一般項目）'!E43="","-",'①-1入力シート（一般項目）'!E43)</f>
        <v>-</v>
      </c>
      <c r="F46" s="92" t="str">
        <f>IF('①-1入力シート（一般項目）'!F43="","-",'①-1入力シート（一般項目）'!F43)</f>
        <v>-</v>
      </c>
      <c r="G46" s="92" t="str">
        <f>IF('①-1入力シート（一般項目）'!G43="","-",'①-1入力シート（一般項目）'!G43)</f>
        <v>-</v>
      </c>
      <c r="H46" s="197" t="str">
        <f>IF('①-1入力シート（一般項目）'!H43="","-",'①-1入力シート（一般項目）'!H43)</f>
        <v>-</v>
      </c>
      <c r="I46" s="133" t="str">
        <f>IF('①-1入力シート（一般項目）'!I43="","-",'①-1入力シート（一般項目）'!I43)</f>
        <v>-</v>
      </c>
      <c r="J46" s="138" t="str">
        <f>IF('①-1入力シート（一般項目）'!J43="","-",'①-1入力シート（一般項目）'!J43)</f>
        <v>カ　情報セキュリティを所管する部署を設けている</v>
      </c>
      <c r="K46" s="108" t="str">
        <f>IF('①-1入力シート（一般項目）'!K43="","-",'①-1入力シート（一般項目）'!K43)</f>
        <v>情報セキュリティを所管する部署を設けている</v>
      </c>
      <c r="L46" s="219" t="str">
        <f>IF('①-1入力シート（一般項目）'!L43="","-",'①-1入力シート（一般項目）'!L43)</f>
        <v>-</v>
      </c>
      <c r="M46" s="219">
        <f>IF('①-1入力シート（一般項目）'!M43="","-",'①-1入力シート（一般項目）'!M43)</f>
        <v>2</v>
      </c>
      <c r="N46" s="219" t="str">
        <f>IF('①-1入力シート（一般項目）'!N43="","-",'①-1入力シート（一般項目）'!N43)</f>
        <v>-</v>
      </c>
      <c r="O46" s="219" t="b">
        <f>IF('①-1入力シート（一般項目）'!O43="","-",'①-1入力シート（一般項目）'!O43)</f>
        <v>0</v>
      </c>
      <c r="P46" s="219" t="str">
        <f>IF('①-1入力シート（一般項目）'!P43="","-",'①-1入力シート（一般項目）'!P43)</f>
        <v>-</v>
      </c>
      <c r="Q46" s="219">
        <f>IF('①-1入力シート（一般項目）'!Q43="","-",'①-1入力シート（一般項目）'!Q43)</f>
        <v>0</v>
      </c>
      <c r="R46" s="219" t="str">
        <f>IF('①-1入力シート（一般項目）'!R43="","-",'①-1入力シート（一般項目）'!R43)</f>
        <v>-</v>
      </c>
      <c r="S46" s="219" t="str">
        <f>IF('①-1入力シート（一般項目）'!S43="","-",'①-1入力シート（一般項目）'!S43)</f>
        <v>-</v>
      </c>
      <c r="T46" s="220" t="str">
        <f t="shared" si="0"/>
        <v/>
      </c>
      <c r="U46" s="224" t="str">
        <f>IF(P46="回答済",(_xlfn.RANK.EQ($T46,$T$14:$T$411,0)+COUNTIF($T$14:$T46,$T46)-1),IF(P46="未回答",0,"-"))</f>
        <v>-</v>
      </c>
      <c r="V46" s="224" t="str">
        <f t="shared" si="4"/>
        <v>-</v>
      </c>
      <c r="W46" s="224" t="str">
        <f t="shared" si="2"/>
        <v/>
      </c>
      <c r="X46" s="224" t="str">
        <f t="shared" si="1"/>
        <v/>
      </c>
      <c r="Y46" s="224" t="str">
        <f>IF(X46="","",IF(X46="-","-",X46+COUNTIFS($V$14:V46,V46,$W$14:W46,W46)-1))</f>
        <v/>
      </c>
      <c r="Z46" s="224" t="str">
        <f t="shared" si="3"/>
        <v/>
      </c>
    </row>
    <row r="47" spans="1:27" s="61" customFormat="1" ht="28.35" customHeight="1" outlineLevel="1">
      <c r="A47" s="61">
        <f>ROW()</f>
        <v>47</v>
      </c>
      <c r="B47" s="68" t="str">
        <f>IF('①-1入力シート（一般項目）'!B44="","-",'①-1入力シート（一般項目）'!B44)</f>
        <v>-</v>
      </c>
      <c r="C47" s="69" t="str">
        <f>IF('①-1入力シート（一般項目）'!C44="","-",'①-1入力シート（一般項目）'!C44)</f>
        <v>-</v>
      </c>
      <c r="D47" s="351" t="str">
        <f>IF('①-1入力シート（一般項目）'!D44="","0",'①-1入力シート（一般項目）'!D44)</f>
        <v>0</v>
      </c>
      <c r="E47" s="92" t="str">
        <f>IF('①-1入力シート（一般項目）'!E44="","-",'①-1入力シート（一般項目）'!E44)</f>
        <v>-</v>
      </c>
      <c r="F47" s="92" t="str">
        <f>IF('①-1入力シート（一般項目）'!F44="","-",'①-1入力シート（一般項目）'!F44)</f>
        <v>-</v>
      </c>
      <c r="G47" s="92" t="str">
        <f>IF('①-1入力シート（一般項目）'!G44="","-",'①-1入力シート（一般項目）'!G44)</f>
        <v>-</v>
      </c>
      <c r="H47" s="197" t="str">
        <f>IF('①-1入力シート（一般項目）'!H44="","-",'①-1入力シート（一般項目）'!H44)</f>
        <v>-</v>
      </c>
      <c r="I47" s="133" t="str">
        <f>IF('①-1入力シート（一般項目）'!I44="","-",'①-1入力シート（一般項目）'!I44)</f>
        <v>-</v>
      </c>
      <c r="J47" s="138" t="str">
        <f>IF('①-1入力シート（一般項目）'!J44="","-",'①-1入力シート（一般項目）'!J44)</f>
        <v>キ　プライバシーマーク（一般財団法人日本情報経済社会推進協会）を取得している</v>
      </c>
      <c r="K47" s="108" t="str">
        <f>IF('①-1入力シート（一般項目）'!K44="","-",'①-1入力シート（一般項目）'!K44)</f>
        <v>プライバシーマーク（一般財団法人日本情報経済社会推進協会）を取得している</v>
      </c>
      <c r="L47" s="219" t="str">
        <f>IF('①-1入力シート（一般項目）'!L44="","-",'①-1入力シート（一般項目）'!L44)</f>
        <v>-</v>
      </c>
      <c r="M47" s="219">
        <f>IF('①-1入力シート（一般項目）'!M44="","-",'①-1入力シート（一般項目）'!M44)</f>
        <v>3</v>
      </c>
      <c r="N47" s="219" t="str">
        <f>IF('①-1入力シート（一般項目）'!N44="","-",'①-1入力シート（一般項目）'!N44)</f>
        <v>-</v>
      </c>
      <c r="O47" s="219" t="b">
        <f>IF('①-1入力シート（一般項目）'!O44="","-",'①-1入力シート（一般項目）'!O44)</f>
        <v>0</v>
      </c>
      <c r="P47" s="219" t="str">
        <f>IF('①-1入力シート（一般項目）'!P44="","-",'①-1入力シート（一般項目）'!P44)</f>
        <v>-</v>
      </c>
      <c r="Q47" s="219">
        <f>IF('①-1入力シート（一般項目）'!Q44="","-",'①-1入力シート（一般項目）'!Q44)</f>
        <v>0</v>
      </c>
      <c r="R47" s="219" t="str">
        <f>IF('①-1入力シート（一般項目）'!R44="","-",'①-1入力シート（一般項目）'!R44)</f>
        <v>-</v>
      </c>
      <c r="S47" s="219" t="str">
        <f>IF('①-1入力シート（一般項目）'!S44="","-",'①-1入力シート（一般項目）'!S44)</f>
        <v>-</v>
      </c>
      <c r="T47" s="220" t="str">
        <f t="shared" si="0"/>
        <v/>
      </c>
      <c r="U47" s="224" t="str">
        <f>IF(P47="回答済",(_xlfn.RANK.EQ($T47,$T$14:$T$411,0)+COUNTIF($T$14:$T47,$T47)-1),IF(P47="未回答",0,"-"))</f>
        <v>-</v>
      </c>
      <c r="V47" s="224" t="str">
        <f t="shared" si="4"/>
        <v>-</v>
      </c>
      <c r="W47" s="224" t="str">
        <f t="shared" si="2"/>
        <v/>
      </c>
      <c r="X47" s="224" t="str">
        <f t="shared" si="1"/>
        <v/>
      </c>
      <c r="Y47" s="224" t="str">
        <f>IF(X47="","",IF(X47="-","-",X47+COUNTIFS($V$14:V47,V47,$W$14:W47,W47)-1))</f>
        <v/>
      </c>
      <c r="Z47" s="224" t="str">
        <f t="shared" si="3"/>
        <v/>
      </c>
    </row>
    <row r="48" spans="1:27" s="61" customFormat="1" ht="28.35" customHeight="1" outlineLevel="1">
      <c r="A48" s="61">
        <f>ROW()</f>
        <v>48</v>
      </c>
      <c r="B48" s="68" t="str">
        <f>IF('①-1入力シート（一般項目）'!B45="","-",'①-1入力シート（一般項目）'!B45)</f>
        <v>-</v>
      </c>
      <c r="C48" s="69" t="str">
        <f>IF('①-1入力シート（一般項目）'!C45="","-",'①-1入力シート（一般項目）'!C45)</f>
        <v>-</v>
      </c>
      <c r="D48" s="351" t="str">
        <f>IF('①-1入力シート（一般項目）'!D45="","0",'①-1入力シート（一般項目）'!D45)</f>
        <v>0</v>
      </c>
      <c r="E48" s="92" t="str">
        <f>IF('①-1入力シート（一般項目）'!E45="","-",'①-1入力シート（一般項目）'!E45)</f>
        <v>-</v>
      </c>
      <c r="F48" s="92" t="str">
        <f>IF('①-1入力シート（一般項目）'!F45="","-",'①-1入力シート（一般項目）'!F45)</f>
        <v>-</v>
      </c>
      <c r="G48" s="92" t="str">
        <f>IF('①-1入力シート（一般項目）'!G45="","-",'①-1入力シート（一般項目）'!G45)</f>
        <v>-</v>
      </c>
      <c r="H48" s="197" t="str">
        <f>IF('①-1入力シート（一般項目）'!H45="","-",'①-1入力シート（一般項目）'!H45)</f>
        <v>-</v>
      </c>
      <c r="I48" s="133" t="str">
        <f>IF('①-1入力シート（一般項目）'!I45="","-",'①-1入力シート（一般項目）'!I45)</f>
        <v>-</v>
      </c>
      <c r="J48" s="138" t="str">
        <f>IF('①-1入力シート（一般項目）'!J45="","-",'①-1入力シート（一般項目）'!J45)</f>
        <v>ク　ア～キに類似する情報セキュリティ対策を実施している</v>
      </c>
      <c r="K48" s="108" t="str">
        <f>IF('①-1入力シート（一般項目）'!K45="","-",'①-1入力シート（一般項目）'!K45)</f>
        <v>情報セキュリティ対策を実施している</v>
      </c>
      <c r="L48" s="219" t="str">
        <f>IF('①-1入力シート（一般項目）'!L45="","-",'①-1入力シート（一般項目）'!L45)</f>
        <v>-</v>
      </c>
      <c r="M48" s="219">
        <f>IF('①-1入力シート（一般項目）'!M45="","-",'①-1入力シート（一般項目）'!M45)</f>
        <v>1</v>
      </c>
      <c r="N48" s="219" t="str">
        <f>IF('①-1入力シート（一般項目）'!N45="","-",'①-1入力シート（一般項目）'!N45)</f>
        <v>-</v>
      </c>
      <c r="O48" s="219" t="b">
        <f>IF('①-1入力シート（一般項目）'!O45="","-",'①-1入力シート（一般項目）'!O45)</f>
        <v>0</v>
      </c>
      <c r="P48" s="219" t="str">
        <f>IF('①-1入力シート（一般項目）'!P45="","-",'①-1入力シート（一般項目）'!P45)</f>
        <v>-</v>
      </c>
      <c r="Q48" s="219">
        <f>IF('①-1入力シート（一般項目）'!Q45="","-",'①-1入力シート（一般項目）'!Q45)</f>
        <v>0</v>
      </c>
      <c r="R48" s="219" t="str">
        <f>IF('①-1入力シート（一般項目）'!R45="","-",'①-1入力シート（一般項目）'!R45)</f>
        <v>-</v>
      </c>
      <c r="S48" s="219" t="str">
        <f>IF('①-1入力シート（一般項目）'!S45="","-",'①-1入力シート（一般項目）'!S45)</f>
        <v>-</v>
      </c>
      <c r="T48" s="220" t="str">
        <f t="shared" si="0"/>
        <v/>
      </c>
      <c r="U48" s="224" t="str">
        <f>IF(P48="回答済",(_xlfn.RANK.EQ($T48,$T$14:$T$411,0)+COUNTIF($T$14:$T48,$T48)-1),IF(P48="未回答",0,"-"))</f>
        <v>-</v>
      </c>
      <c r="V48" s="224" t="str">
        <f t="shared" si="4"/>
        <v>-</v>
      </c>
      <c r="W48" s="224" t="str">
        <f t="shared" si="2"/>
        <v/>
      </c>
      <c r="X48" s="224" t="str">
        <f t="shared" si="1"/>
        <v/>
      </c>
      <c r="Y48" s="224" t="str">
        <f>IF(X48="","",IF(X48="-","-",X48+COUNTIFS($V$14:V48,V48,$W$14:W48,W48)-1))</f>
        <v/>
      </c>
      <c r="Z48" s="224" t="str">
        <f t="shared" si="3"/>
        <v/>
      </c>
    </row>
    <row r="49" spans="1:27" s="61" customFormat="1" ht="28.35" customHeight="1" outlineLevel="1">
      <c r="A49" s="61">
        <f>ROW()</f>
        <v>49</v>
      </c>
      <c r="B49" s="68" t="str">
        <f>IF('①-1入力シート（一般項目）'!B46="","-",'①-1入力シート（一般項目）'!B46)</f>
        <v>-</v>
      </c>
      <c r="C49" s="70" t="str">
        <f>IF('①-1入力シート（一般項目）'!C46="","-",'①-1入力シート（一般項目）'!C46)</f>
        <v>-</v>
      </c>
      <c r="D49" s="352" t="str">
        <f>IF('①-1入力シート（一般項目）'!D46="","0",'①-1入力シート（一般項目）'!D46)</f>
        <v>0</v>
      </c>
      <c r="E49" s="93" t="str">
        <f>IF('①-1入力シート（一般項目）'!E46="","-",'①-1入力シート（一般項目）'!E46)</f>
        <v>-</v>
      </c>
      <c r="F49" s="93" t="str">
        <f>IF('①-1入力シート（一般項目）'!F46="","-",'①-1入力シート（一般項目）'!F46)</f>
        <v>-</v>
      </c>
      <c r="G49" s="93" t="str">
        <f>IF('①-1入力シート（一般項目）'!G46="","-",'①-1入力シート（一般項目）'!G46)</f>
        <v>-</v>
      </c>
      <c r="H49" s="198" t="str">
        <f>IF('①-1入力シート（一般項目）'!H46="","-",'①-1入力シート（一般項目）'!H46)</f>
        <v>-</v>
      </c>
      <c r="I49" s="135" t="str">
        <f>IF('①-1入力シート（一般項目）'!I46="","-",'①-1入力シート（一般項目）'!I46)</f>
        <v>-</v>
      </c>
      <c r="J49" s="139" t="str">
        <f>IF('①-1入力シート（一般項目）'!J46="","-",'①-1入力シート（一般項目）'!J46)</f>
        <v>ケ　行っていない</v>
      </c>
      <c r="K49" s="126" t="str">
        <f>IF('①-1入力シート（一般項目）'!K46="","-",'①-1入力シート（一般項目）'!K46)</f>
        <v>ケ　行っていない</v>
      </c>
      <c r="L49" s="221" t="str">
        <f>IF('①-1入力シート（一般項目）'!L46="","-",'①-1入力シート（一般項目）'!L46)</f>
        <v>-</v>
      </c>
      <c r="M49" s="221">
        <f>IF('①-1入力シート（一般項目）'!M46="","-",'①-1入力シート（一般項目）'!M46)</f>
        <v>0</v>
      </c>
      <c r="N49" s="221" t="str">
        <f>IF('①-1入力シート（一般項目）'!N46="","-",'①-1入力シート（一般項目）'!N46)</f>
        <v>-</v>
      </c>
      <c r="O49" s="221" t="b">
        <f>IF('①-1入力シート（一般項目）'!O46="","-",'①-1入力シート（一般項目）'!O46)</f>
        <v>0</v>
      </c>
      <c r="P49" s="221" t="str">
        <f>IF('①-1入力シート（一般項目）'!P46="","-",'①-1入力シート（一般項目）'!P46)</f>
        <v>-</v>
      </c>
      <c r="Q49" s="221">
        <f>IF('①-1入力シート（一般項目）'!Q46="","-",'①-1入力シート（一般項目）'!Q46)</f>
        <v>0</v>
      </c>
      <c r="R49" s="221" t="str">
        <f>IF('①-1入力シート（一般項目）'!R46="","-",'①-1入力シート（一般項目）'!R46)</f>
        <v>-</v>
      </c>
      <c r="S49" s="221" t="str">
        <f>IF('①-1入力シート（一般項目）'!S46="","-",'①-1入力シート（一般項目）'!S46)</f>
        <v>-</v>
      </c>
      <c r="T49" s="222" t="str">
        <f t="shared" si="0"/>
        <v/>
      </c>
      <c r="U49" s="224" t="str">
        <f>IF(P49="回答済",(_xlfn.RANK.EQ($T49,$T$14:$T$411,0)+COUNTIF($T$14:$T49,$T49)-1),IF(P49="未回答",0,"-"))</f>
        <v>-</v>
      </c>
      <c r="V49" s="224" t="str">
        <f t="shared" si="4"/>
        <v>-</v>
      </c>
      <c r="W49" s="224" t="str">
        <f t="shared" si="2"/>
        <v/>
      </c>
      <c r="X49" s="224" t="str">
        <f t="shared" si="1"/>
        <v/>
      </c>
      <c r="Y49" s="224" t="str">
        <f>IF(X49="","",IF(X49="-","-",X49+COUNTIFS($V$14:V49,V49,$W$14:W49,W49)-1))</f>
        <v/>
      </c>
      <c r="Z49" s="224" t="str">
        <f t="shared" si="3"/>
        <v/>
      </c>
    </row>
    <row r="50" spans="1:27" s="98" customFormat="1" ht="46.35" customHeight="1" outlineLevel="1">
      <c r="A50" s="98">
        <f>ROW()</f>
        <v>50</v>
      </c>
      <c r="B50" s="106" t="str">
        <f>IF('①-1入力シート（一般項目）'!B47="","-",'①-1入力シート（一般項目）'!B47)</f>
        <v>-</v>
      </c>
      <c r="C50" s="112" t="str">
        <f>IF('①-1入力シート（一般項目）'!C47="","-",'①-1入力シート（一般項目）'!C47)</f>
        <v>必須</v>
      </c>
      <c r="D50" s="350" t="str">
        <f>IF('①-1入力シート（一般項目）'!D47="","-",'①-1入力シート（一般項目）'!D47)</f>
        <v>平時の事業継続
に関する取組</v>
      </c>
      <c r="E50" s="104" t="str">
        <f>IF('①-1入力シート（一般項目）'!E47="","-",'①-1入力シート（一般項目）'!E47)</f>
        <v>ガバナンス</v>
      </c>
      <c r="F50" s="104" t="str">
        <f>IF('①-1入力シート（一般項目）'!F47="","-",'①-1入力シート（一般項目）'!F47)</f>
        <v>複数回答</v>
      </c>
      <c r="G50" s="104">
        <f>IF('①-1入力シート（一般項目）'!G47="","-",'①-1入力シート（一般項目）'!G47)</f>
        <v>0</v>
      </c>
      <c r="H50" s="196">
        <f>IF('①-1入力シート（一般項目）'!H47="","-",'①-1入力シート（一般項目）'!H47)</f>
        <v>6</v>
      </c>
      <c r="I50" s="356" t="str">
        <f>IF('①-1入力シート（一般項目）'!I47="","-",'①-1入力シート（一般項目）'!I47)</f>
        <v>●事業を継続させるため、次の対策を講じている。</v>
      </c>
      <c r="J50" s="357" t="str">
        <f>IF('①-1入力シート（一般項目）'!J47="","0",'①-1入力シート（一般項目）'!J47)</f>
        <v>0</v>
      </c>
      <c r="K50" s="124" t="str">
        <f>IF('①-1入力シート（一般項目）'!K47="","-",'①-1入力シート（一般項目）'!K47)</f>
        <v>-</v>
      </c>
      <c r="L50" s="212" t="str">
        <f>IF('①-1入力シート（一般項目）'!L47="","-",'①-1入力シート（一般項目）'!L47)</f>
        <v>-</v>
      </c>
      <c r="M50" s="212">
        <f>IF('①-1入力シート（一般項目）'!M47="","-",'①-1入力シート（一般項目）'!M47)</f>
        <v>8</v>
      </c>
      <c r="N50" s="212">
        <f>IF('①-1入力シート（一般項目）'!N47="","-",'①-1入力シート（一般項目）'!N47)</f>
        <v>8</v>
      </c>
      <c r="O50" s="213" t="str">
        <f>IF('①-1入力シート（一般項目）'!O47="","-",'①-1入力シート（一般項目）'!O47)</f>
        <v>未回答</v>
      </c>
      <c r="P50" s="213" t="str">
        <f>IF('①-1入力シート（一般項目）'!P47="","-",'①-1入力シート（一般項目）'!P47)</f>
        <v>未回答</v>
      </c>
      <c r="Q50" s="212">
        <f>IF('①-1入力シート（一般項目）'!Q47="","-",'①-1入力シート（一般項目）'!Q47)</f>
        <v>0</v>
      </c>
      <c r="R50" s="212">
        <f>IF('①-1入力シート（一般項目）'!R47="","-",'①-1入力シート（一般項目）'!R47)</f>
        <v>0</v>
      </c>
      <c r="S50" s="212">
        <f>IF('①-1入力シート（一般項目）'!S47="","-",'①-1入力シート（一般項目）'!S47)</f>
        <v>0</v>
      </c>
      <c r="T50" s="214">
        <f t="shared" si="0"/>
        <v>0</v>
      </c>
      <c r="U50" s="215">
        <f>IF(P50="回答済",(_xlfn.RANK.EQ($T50,$T$14:$T$411,0)+COUNTIF($T$14:$T50,$T50)-1),IF(P50="未回答",0,"-"))</f>
        <v>0</v>
      </c>
      <c r="V50" s="215" t="str">
        <f t="shared" si="4"/>
        <v>-</v>
      </c>
      <c r="W50" s="215" t="str">
        <f t="shared" si="2"/>
        <v/>
      </c>
      <c r="X50" s="215" t="str">
        <f t="shared" si="1"/>
        <v/>
      </c>
      <c r="Y50" s="215" t="str">
        <f>IF(X50="","",IF(X50="-","-",X50+COUNTIFS($V$14:V50,V50,$W$14:W50,W50)-1))</f>
        <v/>
      </c>
      <c r="Z50" s="215" t="str">
        <f t="shared" si="3"/>
        <v/>
      </c>
      <c r="AA50" s="61"/>
    </row>
    <row r="51" spans="1:27" s="61" customFormat="1" ht="28.35" customHeight="1" outlineLevel="1">
      <c r="A51" s="61">
        <f>ROW()</f>
        <v>51</v>
      </c>
      <c r="B51" s="68" t="str">
        <f>IF('①-1入力シート（一般項目）'!B48="","-",'①-1入力シート（一般項目）'!B48)</f>
        <v>-</v>
      </c>
      <c r="C51" s="69" t="str">
        <f>IF('①-1入力シート（一般項目）'!C48="","-",'①-1入力シート（一般項目）'!C48)</f>
        <v>-</v>
      </c>
      <c r="D51" s="351" t="str">
        <f>IF('①-1入力シート（一般項目）'!D48="","0",'①-1入力シート（一般項目）'!D48)</f>
        <v>0</v>
      </c>
      <c r="E51" s="92" t="str">
        <f>IF('①-1入力シート（一般項目）'!E48="","-",'①-1入力シート（一般項目）'!E48)</f>
        <v>-</v>
      </c>
      <c r="F51" s="92" t="str">
        <f>IF('①-1入力シート（一般項目）'!F48="","-",'①-1入力シート（一般項目）'!F48)</f>
        <v>-</v>
      </c>
      <c r="G51" s="92" t="str">
        <f>IF('①-1入力シート（一般項目）'!G48="","-",'①-1入力シート（一般項目）'!G48)</f>
        <v>-</v>
      </c>
      <c r="H51" s="197" t="str">
        <f>IF('①-1入力シート（一般項目）'!H48="","-",'①-1入力シート（一般項目）'!H48)</f>
        <v>-</v>
      </c>
      <c r="I51" s="131" t="str">
        <f>IF('①-1入力シート（一般項目）'!I48="","-",'①-1入力シート（一般項目）'!I48)</f>
        <v>-</v>
      </c>
      <c r="J51" s="156" t="str">
        <f>IF('①-1入力シート（一般項目）'!J48="","-",'①-1入力シート（一般項目）'!J48)</f>
        <v>ア　事業承継を検討（承継スケジュールや手順を明確化）し、長期的な視点で準備を進めている</v>
      </c>
      <c r="K51" s="125" t="str">
        <f>IF('①-1入力シート（一般項目）'!K48="","-",'①-1入力シート（一般項目）'!K48)</f>
        <v>事業承継を検討（承継スケジュールや手順を明確化）し、長期的な視点で準備を進めている</v>
      </c>
      <c r="L51" s="216" t="str">
        <f>IF('①-1入力シート（一般項目）'!L48="","-",'①-1入力シート（一般項目）'!L48)</f>
        <v>-</v>
      </c>
      <c r="M51" s="216">
        <f>IF('①-1入力シート（一般項目）'!M48="","-",'①-1入力シート（一般項目）'!M48)</f>
        <v>1</v>
      </c>
      <c r="N51" s="216" t="str">
        <f>IF('①-1入力シート（一般項目）'!N48="","-",'①-1入力シート（一般項目）'!N48)</f>
        <v>-</v>
      </c>
      <c r="O51" s="216" t="b">
        <f>IF('①-1入力シート（一般項目）'!O48="","-",'①-1入力シート（一般項目）'!O48)</f>
        <v>0</v>
      </c>
      <c r="P51" s="216" t="str">
        <f>IF('①-1入力シート（一般項目）'!P48="","-",'①-1入力シート（一般項目）'!P48)</f>
        <v>-</v>
      </c>
      <c r="Q51" s="216">
        <f>IF('①-1入力シート（一般項目）'!Q48="","-",'①-1入力シート（一般項目）'!Q48)</f>
        <v>0</v>
      </c>
      <c r="R51" s="216" t="str">
        <f>IF('①-1入力シート（一般項目）'!R48="","-",'①-1入力シート（一般項目）'!R48)</f>
        <v>-</v>
      </c>
      <c r="S51" s="216" t="str">
        <f>IF('①-1入力シート（一般項目）'!S48="","-",'①-1入力シート（一般項目）'!S48)</f>
        <v>-</v>
      </c>
      <c r="T51" s="217" t="str">
        <f t="shared" si="0"/>
        <v/>
      </c>
      <c r="U51" s="224" t="str">
        <f>IF(P51="回答済",(_xlfn.RANK.EQ($T51,$T$14:$T$411,0)+COUNTIF($T$14:$T51,$T51)-1),IF(P51="未回答",0,"-"))</f>
        <v>-</v>
      </c>
      <c r="V51" s="224" t="str">
        <f t="shared" si="4"/>
        <v>-</v>
      </c>
      <c r="W51" s="224" t="str">
        <f t="shared" si="2"/>
        <v/>
      </c>
      <c r="X51" s="224" t="str">
        <f t="shared" si="1"/>
        <v/>
      </c>
      <c r="Y51" s="224" t="str">
        <f>IF(X51="","",IF(X51="-","-",X51+COUNTIFS($V$14:V51,V51,$W$14:W51,W51)-1))</f>
        <v/>
      </c>
      <c r="Z51" s="224" t="str">
        <f t="shared" si="3"/>
        <v/>
      </c>
    </row>
    <row r="52" spans="1:27" s="61" customFormat="1" ht="28.35" customHeight="1" outlineLevel="1">
      <c r="A52" s="61">
        <f>ROW()</f>
        <v>52</v>
      </c>
      <c r="B52" s="68" t="str">
        <f>IF('①-1入力シート（一般項目）'!B49="","-",'①-1入力シート（一般項目）'!B49)</f>
        <v>-</v>
      </c>
      <c r="C52" s="69" t="str">
        <f>IF('①-1入力シート（一般項目）'!C49="","-",'①-1入力シート（一般項目）'!C49)</f>
        <v>-</v>
      </c>
      <c r="D52" s="351" t="str">
        <f>IF('①-1入力シート（一般項目）'!D49="","0",'①-1入力シート（一般項目）'!D49)</f>
        <v>0</v>
      </c>
      <c r="E52" s="92" t="str">
        <f>IF('①-1入力シート（一般項目）'!E49="","-",'①-1入力シート（一般項目）'!E49)</f>
        <v>-</v>
      </c>
      <c r="F52" s="92" t="str">
        <f>IF('①-1入力シート（一般項目）'!F49="","-",'①-1入力シート（一般項目）'!F49)</f>
        <v>-</v>
      </c>
      <c r="G52" s="92" t="str">
        <f>IF('①-1入力シート（一般項目）'!G49="","-",'①-1入力シート（一般項目）'!G49)</f>
        <v>-</v>
      </c>
      <c r="H52" s="197" t="str">
        <f>IF('①-1入力シート（一般項目）'!H49="","-",'①-1入力シート（一般項目）'!H49)</f>
        <v>-</v>
      </c>
      <c r="I52" s="133" t="str">
        <f>IF('①-1入力シート（一般項目）'!I49="","-",'①-1入力シート（一般項目）'!I49)</f>
        <v>-</v>
      </c>
      <c r="J52" s="157" t="str">
        <f>IF('①-1入力シート（一般項目）'!J49="","-",'①-1入力シート（一般項目）'!J49)</f>
        <v>イ　従業員、取引先、金融機関に事業承継の方針を伝え、不安を解消する取組を行っている</v>
      </c>
      <c r="K52" s="108" t="str">
        <f>IF('①-1入力シート（一般項目）'!K49="","-",'①-1入力シート（一般項目）'!K49)</f>
        <v>従業員、取引先、金融機関に事業承継の方針を伝え、不安を解消する取組を行っている</v>
      </c>
      <c r="L52" s="219" t="str">
        <f>IF('①-1入力シート（一般項目）'!L49="","-",'①-1入力シート（一般項目）'!L49)</f>
        <v>-</v>
      </c>
      <c r="M52" s="219">
        <f>IF('①-1入力シート（一般項目）'!M49="","-",'①-1入力シート（一般項目）'!M49)</f>
        <v>1</v>
      </c>
      <c r="N52" s="219" t="str">
        <f>IF('①-1入力シート（一般項目）'!N49="","-",'①-1入力シート（一般項目）'!N49)</f>
        <v>-</v>
      </c>
      <c r="O52" s="219" t="b">
        <f>IF('①-1入力シート（一般項目）'!O49="","-",'①-1入力シート（一般項目）'!O49)</f>
        <v>0</v>
      </c>
      <c r="P52" s="219" t="str">
        <f>IF('①-1入力シート（一般項目）'!P49="","-",'①-1入力シート（一般項目）'!P49)</f>
        <v>-</v>
      </c>
      <c r="Q52" s="219">
        <f>IF('①-1入力シート（一般項目）'!Q49="","-",'①-1入力シート（一般項目）'!Q49)</f>
        <v>0</v>
      </c>
      <c r="R52" s="219" t="str">
        <f>IF('①-1入力シート（一般項目）'!R49="","-",'①-1入力シート（一般項目）'!R49)</f>
        <v>-</v>
      </c>
      <c r="S52" s="219" t="str">
        <f>IF('①-1入力シート（一般項目）'!S49="","-",'①-1入力シート（一般項目）'!S49)</f>
        <v>-</v>
      </c>
      <c r="T52" s="220" t="str">
        <f t="shared" si="0"/>
        <v/>
      </c>
      <c r="U52" s="224" t="str">
        <f>IF(P52="回答済",(_xlfn.RANK.EQ($T52,$T$14:$T$411,0)+COUNTIF($T$14:$T52,$T52)-1),IF(P52="未回答",0,"-"))</f>
        <v>-</v>
      </c>
      <c r="V52" s="224" t="str">
        <f t="shared" si="4"/>
        <v>-</v>
      </c>
      <c r="W52" s="224" t="str">
        <f t="shared" si="2"/>
        <v/>
      </c>
      <c r="X52" s="224" t="str">
        <f t="shared" si="1"/>
        <v/>
      </c>
      <c r="Y52" s="224" t="str">
        <f>IF(X52="","",IF(X52="-","-",X52+COUNTIFS($V$14:V52,V52,$W$14:W52,W52)-1))</f>
        <v/>
      </c>
      <c r="Z52" s="224" t="str">
        <f t="shared" si="3"/>
        <v/>
      </c>
    </row>
    <row r="53" spans="1:27" s="61" customFormat="1" ht="28.35" customHeight="1" outlineLevel="1">
      <c r="A53" s="61">
        <f>ROW()</f>
        <v>53</v>
      </c>
      <c r="B53" s="68" t="str">
        <f>IF('①-1入力シート（一般項目）'!B50="","-",'①-1入力シート（一般項目）'!B50)</f>
        <v>-</v>
      </c>
      <c r="C53" s="69" t="str">
        <f>IF('①-1入力シート（一般項目）'!C50="","-",'①-1入力シート（一般項目）'!C50)</f>
        <v>-</v>
      </c>
      <c r="D53" s="351" t="str">
        <f>IF('①-1入力シート（一般項目）'!D50="","0",'①-1入力シート（一般項目）'!D50)</f>
        <v>0</v>
      </c>
      <c r="E53" s="92" t="str">
        <f>IF('①-1入力シート（一般項目）'!E50="","-",'①-1入力シート（一般項目）'!E50)</f>
        <v>-</v>
      </c>
      <c r="F53" s="92" t="str">
        <f>IF('①-1入力シート（一般項目）'!F50="","-",'①-1入力シート（一般項目）'!F50)</f>
        <v>-</v>
      </c>
      <c r="G53" s="92" t="str">
        <f>IF('①-1入力シート（一般項目）'!G50="","-",'①-1入力シート（一般項目）'!G50)</f>
        <v>-</v>
      </c>
      <c r="H53" s="197" t="str">
        <f>IF('①-1入力シート（一般項目）'!H50="","-",'①-1入力シート（一般項目）'!H50)</f>
        <v>-</v>
      </c>
      <c r="I53" s="133" t="str">
        <f>IF('①-1入力シート（一般項目）'!I50="","-",'①-1入力シート（一般項目）'!I50)</f>
        <v>-</v>
      </c>
      <c r="J53" s="157" t="str">
        <f>IF('①-1入力シート（一般項目）'!J50="","-",'①-1入力シート（一般項目）'!J50)</f>
        <v>ウ　経営スキルの習得や実務経験を積ませることで、後継者の育成を行っている</v>
      </c>
      <c r="K53" s="108" t="str">
        <f>IF('①-1入力シート（一般項目）'!K50="","-",'①-1入力シート（一般項目）'!K50)</f>
        <v>経営スキルの習得や実務経験を積ませることで、後継者の育成を行っている</v>
      </c>
      <c r="L53" s="219" t="str">
        <f>IF('①-1入力シート（一般項目）'!L50="","-",'①-1入力シート（一般項目）'!L50)</f>
        <v>-</v>
      </c>
      <c r="M53" s="219">
        <f>IF('①-1入力シート（一般項目）'!M50="","-",'①-1入力シート（一般項目）'!M50)</f>
        <v>2</v>
      </c>
      <c r="N53" s="219" t="str">
        <f>IF('①-1入力シート（一般項目）'!N50="","-",'①-1入力シート（一般項目）'!N50)</f>
        <v>-</v>
      </c>
      <c r="O53" s="219" t="b">
        <f>IF('①-1入力シート（一般項目）'!O50="","-",'①-1入力シート（一般項目）'!O50)</f>
        <v>0</v>
      </c>
      <c r="P53" s="219" t="str">
        <f>IF('①-1入力シート（一般項目）'!P50="","-",'①-1入力シート（一般項目）'!P50)</f>
        <v>-</v>
      </c>
      <c r="Q53" s="219">
        <f>IF('①-1入力シート（一般項目）'!Q50="","-",'①-1入力シート（一般項目）'!Q50)</f>
        <v>0</v>
      </c>
      <c r="R53" s="219" t="str">
        <f>IF('①-1入力シート（一般項目）'!R50="","-",'①-1入力シート（一般項目）'!R50)</f>
        <v>-</v>
      </c>
      <c r="S53" s="219" t="str">
        <f>IF('①-1入力シート（一般項目）'!S50="","-",'①-1入力シート（一般項目）'!S50)</f>
        <v>-</v>
      </c>
      <c r="T53" s="220" t="str">
        <f t="shared" si="0"/>
        <v/>
      </c>
      <c r="U53" s="224" t="str">
        <f>IF(P53="回答済",(_xlfn.RANK.EQ($T53,$T$14:$T$411,0)+COUNTIF($T$14:$T53,$T53)-1),IF(P53="未回答",0,"-"))</f>
        <v>-</v>
      </c>
      <c r="V53" s="224" t="str">
        <f t="shared" si="4"/>
        <v>-</v>
      </c>
      <c r="W53" s="224" t="str">
        <f t="shared" si="2"/>
        <v/>
      </c>
      <c r="X53" s="224" t="str">
        <f t="shared" si="1"/>
        <v/>
      </c>
      <c r="Y53" s="224" t="str">
        <f>IF(X53="","",IF(X53="-","-",X53+COUNTIFS($V$14:V53,V53,$W$14:W53,W53)-1))</f>
        <v/>
      </c>
      <c r="Z53" s="224" t="str">
        <f t="shared" si="3"/>
        <v/>
      </c>
    </row>
    <row r="54" spans="1:27" s="61" customFormat="1" ht="28.35" customHeight="1" outlineLevel="1">
      <c r="A54" s="61">
        <f>ROW()</f>
        <v>54</v>
      </c>
      <c r="B54" s="68" t="str">
        <f>IF('①-1入力シート（一般項目）'!B51="","-",'①-1入力シート（一般項目）'!B51)</f>
        <v>-</v>
      </c>
      <c r="C54" s="69" t="str">
        <f>IF('①-1入力シート（一般項目）'!C51="","-",'①-1入力シート（一般項目）'!C51)</f>
        <v>-</v>
      </c>
      <c r="D54" s="351" t="str">
        <f>IF('①-1入力シート（一般項目）'!D51="","0",'①-1入力シート（一般項目）'!D51)</f>
        <v>0</v>
      </c>
      <c r="E54" s="92" t="str">
        <f>IF('①-1入力シート（一般項目）'!E51="","-",'①-1入力シート（一般項目）'!E51)</f>
        <v>-</v>
      </c>
      <c r="F54" s="92" t="str">
        <f>IF('①-1入力シート（一般項目）'!F51="","-",'①-1入力シート（一般項目）'!F51)</f>
        <v>-</v>
      </c>
      <c r="G54" s="92" t="str">
        <f>IF('①-1入力シート（一般項目）'!G51="","-",'①-1入力シート（一般項目）'!G51)</f>
        <v>-</v>
      </c>
      <c r="H54" s="197" t="str">
        <f>IF('①-1入力シート（一般項目）'!H51="","-",'①-1入力シート（一般項目）'!H51)</f>
        <v>-</v>
      </c>
      <c r="I54" s="133" t="str">
        <f>IF('①-1入力シート（一般項目）'!I51="","-",'①-1入力シート（一般項目）'!I51)</f>
        <v>-</v>
      </c>
      <c r="J54" s="157" t="str">
        <f>IF('①-1入力シート（一般項目）'!J51="","-",'①-1入力シート（一般項目）'!J51)</f>
        <v>エ　財務状況を整理し、負債の見直しやキャッシュフローの改善を行うことで、承継後の経営負担を軽減している</v>
      </c>
      <c r="K54" s="108" t="str">
        <f>IF('①-1入力シート（一般項目）'!K51="","-",'①-1入力シート（一般項目）'!K51)</f>
        <v>財務状況を整理し、負債の見直しやキャッシュフローの改善を行うことで、承継後の経営負担を軽減している</v>
      </c>
      <c r="L54" s="219" t="str">
        <f>IF('①-1入力シート（一般項目）'!L51="","-",'①-1入力シート（一般項目）'!L51)</f>
        <v>-</v>
      </c>
      <c r="M54" s="219">
        <f>IF('①-1入力シート（一般項目）'!M51="","-",'①-1入力シート（一般項目）'!M51)</f>
        <v>3</v>
      </c>
      <c r="N54" s="219" t="str">
        <f>IF('①-1入力シート（一般項目）'!N51="","-",'①-1入力シート（一般項目）'!N51)</f>
        <v>-</v>
      </c>
      <c r="O54" s="219" t="b">
        <f>IF('①-1入力シート（一般項目）'!O51="","-",'①-1入力シート（一般項目）'!O51)</f>
        <v>0</v>
      </c>
      <c r="P54" s="219" t="str">
        <f>IF('①-1入力シート（一般項目）'!P51="","-",'①-1入力シート（一般項目）'!P51)</f>
        <v>-</v>
      </c>
      <c r="Q54" s="219">
        <f>IF('①-1入力シート（一般項目）'!Q51="","-",'①-1入力シート（一般項目）'!Q51)</f>
        <v>0</v>
      </c>
      <c r="R54" s="219" t="str">
        <f>IF('①-1入力シート（一般項目）'!R51="","-",'①-1入力シート（一般項目）'!R51)</f>
        <v>-</v>
      </c>
      <c r="S54" s="219" t="str">
        <f>IF('①-1入力シート（一般項目）'!S51="","-",'①-1入力シート（一般項目）'!S51)</f>
        <v>-</v>
      </c>
      <c r="T54" s="220" t="str">
        <f t="shared" si="0"/>
        <v/>
      </c>
      <c r="U54" s="224" t="str">
        <f>IF(P54="回答済",(_xlfn.RANK.EQ($T54,$T$14:$T$411,0)+COUNTIF($T$14:$T54,$T54)-1),IF(P54="未回答",0,"-"))</f>
        <v>-</v>
      </c>
      <c r="V54" s="224" t="str">
        <f t="shared" si="4"/>
        <v>-</v>
      </c>
      <c r="W54" s="224" t="str">
        <f t="shared" si="2"/>
        <v/>
      </c>
      <c r="X54" s="224" t="str">
        <f t="shared" si="1"/>
        <v/>
      </c>
      <c r="Y54" s="224" t="str">
        <f>IF(X54="","",IF(X54="-","-",X54+COUNTIFS($V$14:V54,V54,$W$14:W54,W54)-1))</f>
        <v/>
      </c>
      <c r="Z54" s="224" t="str">
        <f t="shared" si="3"/>
        <v/>
      </c>
    </row>
    <row r="55" spans="1:27" s="61" customFormat="1" ht="28.35" customHeight="1" outlineLevel="1">
      <c r="A55" s="61">
        <f>ROW()</f>
        <v>55</v>
      </c>
      <c r="B55" s="68" t="str">
        <f>IF('①-1入力シート（一般項目）'!B52="","-",'①-1入力シート（一般項目）'!B52)</f>
        <v>-</v>
      </c>
      <c r="C55" s="69" t="str">
        <f>IF('①-1入力シート（一般項目）'!C52="","-",'①-1入力シート（一般項目）'!C52)</f>
        <v>-</v>
      </c>
      <c r="D55" s="351" t="str">
        <f>IF('①-1入力シート（一般項目）'!D52="","0",'①-1入力シート（一般項目）'!D52)</f>
        <v>0</v>
      </c>
      <c r="E55" s="92" t="str">
        <f>IF('①-1入力シート（一般項目）'!E52="","-",'①-1入力シート（一般項目）'!E52)</f>
        <v>-</v>
      </c>
      <c r="F55" s="92" t="str">
        <f>IF('①-1入力シート（一般項目）'!F52="","-",'①-1入力シート（一般項目）'!F52)</f>
        <v>-</v>
      </c>
      <c r="G55" s="92" t="str">
        <f>IF('①-1入力シート（一般項目）'!G52="","-",'①-1入力シート（一般項目）'!G52)</f>
        <v>-</v>
      </c>
      <c r="H55" s="197" t="str">
        <f>IF('①-1入力シート（一般項目）'!H52="","-",'①-1入力シート（一般項目）'!H52)</f>
        <v>-</v>
      </c>
      <c r="I55" s="133" t="str">
        <f>IF('①-1入力シート（一般項目）'!I52="","-",'①-1入力シート（一般項目）'!I52)</f>
        <v>-</v>
      </c>
      <c r="J55" s="157" t="str">
        <f>IF('①-1入力シート（一般項目）'!J52="","-",'①-1入力シート（一般項目）'!J52)</f>
        <v>オ　自社株の移転方法（贈与・売却）、相続税対策、持株分散防止策を実施している</v>
      </c>
      <c r="K55" s="108" t="str">
        <f>IF('①-1入力シート（一般項目）'!K52="","-",'①-1入力シート（一般項目）'!K52)</f>
        <v>自社株の移転方法（贈与・売却）、相続税対策、持株分散防止策を実施している</v>
      </c>
      <c r="L55" s="219" t="str">
        <f>IF('①-1入力シート（一般項目）'!L52="","-",'①-1入力シート（一般項目）'!L52)</f>
        <v>-</v>
      </c>
      <c r="M55" s="219">
        <f>IF('①-1入力シート（一般項目）'!M52="","-",'①-1入力シート（一般項目）'!M52)</f>
        <v>3</v>
      </c>
      <c r="N55" s="219" t="str">
        <f>IF('①-1入力シート（一般項目）'!N52="","-",'①-1入力シート（一般項目）'!N52)</f>
        <v>-</v>
      </c>
      <c r="O55" s="219" t="b">
        <f>IF('①-1入力シート（一般項目）'!O52="","-",'①-1入力シート（一般項目）'!O52)</f>
        <v>0</v>
      </c>
      <c r="P55" s="219" t="str">
        <f>IF('①-1入力シート（一般項目）'!P52="","-",'①-1入力シート（一般項目）'!P52)</f>
        <v>-</v>
      </c>
      <c r="Q55" s="219">
        <f>IF('①-1入力シート（一般項目）'!Q52="","-",'①-1入力シート（一般項目）'!Q52)</f>
        <v>0</v>
      </c>
      <c r="R55" s="219" t="str">
        <f>IF('①-1入力シート（一般項目）'!R52="","-",'①-1入力シート（一般項目）'!R52)</f>
        <v>-</v>
      </c>
      <c r="S55" s="219" t="str">
        <f>IF('①-1入力シート（一般項目）'!S52="","-",'①-1入力シート（一般項目）'!S52)</f>
        <v>-</v>
      </c>
      <c r="T55" s="220" t="str">
        <f t="shared" si="0"/>
        <v/>
      </c>
      <c r="U55" s="224" t="str">
        <f>IF(P55="回答済",(_xlfn.RANK.EQ($T55,$T$14:$T$411,0)+COUNTIF($T$14:$T55,$T55)-1),IF(P55="未回答",0,"-"))</f>
        <v>-</v>
      </c>
      <c r="V55" s="224" t="str">
        <f t="shared" si="4"/>
        <v>-</v>
      </c>
      <c r="W55" s="224" t="str">
        <f t="shared" si="2"/>
        <v/>
      </c>
      <c r="X55" s="224" t="str">
        <f t="shared" si="1"/>
        <v/>
      </c>
      <c r="Y55" s="224" t="str">
        <f>IF(X55="","",IF(X55="-","-",X55+COUNTIFS($V$14:V55,V55,$W$14:W55,W55)-1))</f>
        <v/>
      </c>
      <c r="Z55" s="224" t="str">
        <f t="shared" si="3"/>
        <v/>
      </c>
    </row>
    <row r="56" spans="1:27" s="61" customFormat="1" ht="28.35" customHeight="1" outlineLevel="1">
      <c r="A56" s="61">
        <f>ROW()</f>
        <v>56</v>
      </c>
      <c r="B56" s="68" t="str">
        <f>IF('①-1入力シート（一般項目）'!B53="","-",'①-1入力シート（一般項目）'!B53)</f>
        <v>-</v>
      </c>
      <c r="C56" s="69" t="str">
        <f>IF('①-1入力シート（一般項目）'!C53="","-",'①-1入力シート（一般項目）'!C53)</f>
        <v>-</v>
      </c>
      <c r="D56" s="351" t="str">
        <f>IF('①-1入力シート（一般項目）'!D53="","0",'①-1入力シート（一般項目）'!D53)</f>
        <v>0</v>
      </c>
      <c r="E56" s="92" t="str">
        <f>IF('①-1入力シート（一般項目）'!E53="","-",'①-1入力シート（一般項目）'!E53)</f>
        <v>-</v>
      </c>
      <c r="F56" s="92" t="str">
        <f>IF('①-1入力シート（一般項目）'!F53="","-",'①-1入力シート（一般項目）'!F53)</f>
        <v>-</v>
      </c>
      <c r="G56" s="92" t="str">
        <f>IF('①-1入力シート（一般項目）'!G53="","-",'①-1入力シート（一般項目）'!G53)</f>
        <v>-</v>
      </c>
      <c r="H56" s="197" t="str">
        <f>IF('①-1入力シート（一般項目）'!H53="","-",'①-1入力シート（一般項目）'!H53)</f>
        <v>-</v>
      </c>
      <c r="I56" s="133" t="str">
        <f>IF('①-1入力シート（一般項目）'!I53="","-",'①-1入力シート（一般項目）'!I53)</f>
        <v>-</v>
      </c>
      <c r="J56" s="157" t="str">
        <f>IF('①-1入力シート（一般項目）'!J53="","-",'①-1入力シート（一般項目）'!J53)</f>
        <v>カ　親族内承継が難しい場合、第三者承継（M&amp;A）を視野に入れ、最適な引き継ぎ方法を検討している</v>
      </c>
      <c r="K56" s="108" t="str">
        <f>IF('①-1入力シート（一般項目）'!K53="","-",'①-1入力シート（一般項目）'!K53)</f>
        <v>親族内承継が難しい場合、第三者承継（M&amp;A）を視野に入れ、最適な引き継ぎ方法を検討している</v>
      </c>
      <c r="L56" s="219" t="str">
        <f>IF('①-1入力シート（一般項目）'!L53="","-",'①-1入力シート（一般項目）'!L53)</f>
        <v>-</v>
      </c>
      <c r="M56" s="219">
        <f>IF('①-1入力シート（一般項目）'!M53="","-",'①-1入力シート（一般項目）'!M53)</f>
        <v>2</v>
      </c>
      <c r="N56" s="219" t="str">
        <f>IF('①-1入力シート（一般項目）'!N53="","-",'①-1入力シート（一般項目）'!N53)</f>
        <v>-</v>
      </c>
      <c r="O56" s="219" t="b">
        <f>IF('①-1入力シート（一般項目）'!O53="","-",'①-1入力シート（一般項目）'!O53)</f>
        <v>0</v>
      </c>
      <c r="P56" s="219" t="str">
        <f>IF('①-1入力シート（一般項目）'!P53="","-",'①-1入力シート（一般項目）'!P53)</f>
        <v>-</v>
      </c>
      <c r="Q56" s="219">
        <f>IF('①-1入力シート（一般項目）'!Q53="","-",'①-1入力シート（一般項目）'!Q53)</f>
        <v>0</v>
      </c>
      <c r="R56" s="219" t="str">
        <f>IF('①-1入力シート（一般項目）'!R53="","-",'①-1入力シート（一般項目）'!R53)</f>
        <v>-</v>
      </c>
      <c r="S56" s="219" t="str">
        <f>IF('①-1入力シート（一般項目）'!S53="","-",'①-1入力シート（一般項目）'!S53)</f>
        <v>-</v>
      </c>
      <c r="T56" s="220" t="str">
        <f t="shared" si="0"/>
        <v/>
      </c>
      <c r="U56" s="224" t="str">
        <f>IF(P56="回答済",(_xlfn.RANK.EQ($T56,$T$14:$T$411,0)+COUNTIF($T$14:$T56,$T56)-1),IF(P56="未回答",0,"-"))</f>
        <v>-</v>
      </c>
      <c r="V56" s="224" t="str">
        <f t="shared" si="4"/>
        <v>-</v>
      </c>
      <c r="W56" s="224" t="str">
        <f t="shared" si="2"/>
        <v/>
      </c>
      <c r="X56" s="224" t="str">
        <f t="shared" si="1"/>
        <v/>
      </c>
      <c r="Y56" s="224" t="str">
        <f>IF(X56="","",IF(X56="-","-",X56+COUNTIFS($V$14:V56,V56,$W$14:W56,W56)-1))</f>
        <v/>
      </c>
      <c r="Z56" s="224" t="str">
        <f t="shared" si="3"/>
        <v/>
      </c>
    </row>
    <row r="57" spans="1:27" s="61" customFormat="1" ht="28.35" customHeight="1" outlineLevel="1">
      <c r="A57" s="61">
        <f>ROW()</f>
        <v>57</v>
      </c>
      <c r="B57" s="68" t="str">
        <f>IF('①-1入力シート（一般項目）'!B54="","-",'①-1入力シート（一般項目）'!B54)</f>
        <v>-</v>
      </c>
      <c r="C57" s="70" t="str">
        <f>IF('①-1入力シート（一般項目）'!C54="","-",'①-1入力シート（一般項目）'!C54)</f>
        <v>-</v>
      </c>
      <c r="D57" s="352" t="str">
        <f>IF('①-1入力シート（一般項目）'!D54="","0",'①-1入力シート（一般項目）'!D54)</f>
        <v>0</v>
      </c>
      <c r="E57" s="93" t="str">
        <f>IF('①-1入力シート（一般項目）'!E54="","-",'①-1入力シート（一般項目）'!E54)</f>
        <v>-</v>
      </c>
      <c r="F57" s="93" t="str">
        <f>IF('①-1入力シート（一般項目）'!F54="","-",'①-1入力シート（一般項目）'!F54)</f>
        <v>-</v>
      </c>
      <c r="G57" s="93" t="str">
        <f>IF('①-1入力シート（一般項目）'!G54="","-",'①-1入力シート（一般項目）'!G54)</f>
        <v>-</v>
      </c>
      <c r="H57" s="198" t="str">
        <f>IF('①-1入力シート（一般項目）'!H54="","-",'①-1入力シート（一般項目）'!H54)</f>
        <v>-</v>
      </c>
      <c r="I57" s="135" t="str">
        <f>IF('①-1入力シート（一般項目）'!I54="","-",'①-1入力シート（一般項目）'!I54)</f>
        <v>-</v>
      </c>
      <c r="J57" s="158" t="str">
        <f>IF('①-1入力シート（一般項目）'!J54="","-",'①-1入力シート（一般項目）'!J54)</f>
        <v>キ　講じていない</v>
      </c>
      <c r="K57" s="126" t="str">
        <f>IF('①-1入力シート（一般項目）'!K54="","-",'①-1入力シート（一般項目）'!K54)</f>
        <v>キ　講じていない。</v>
      </c>
      <c r="L57" s="221" t="str">
        <f>IF('①-1入力シート（一般項目）'!L54="","-",'①-1入力シート（一般項目）'!L54)</f>
        <v>-</v>
      </c>
      <c r="M57" s="221">
        <f>IF('①-1入力シート（一般項目）'!M54="","-",'①-1入力シート（一般項目）'!M54)</f>
        <v>0</v>
      </c>
      <c r="N57" s="221" t="str">
        <f>IF('①-1入力シート（一般項目）'!N54="","-",'①-1入力シート（一般項目）'!N54)</f>
        <v>-</v>
      </c>
      <c r="O57" s="221" t="b">
        <f>IF('①-1入力シート（一般項目）'!O54="","-",'①-1入力シート（一般項目）'!O54)</f>
        <v>0</v>
      </c>
      <c r="P57" s="221" t="str">
        <f>IF('①-1入力シート（一般項目）'!P54="","-",'①-1入力シート（一般項目）'!P54)</f>
        <v>-</v>
      </c>
      <c r="Q57" s="221">
        <f>IF('①-1入力シート（一般項目）'!Q54="","-",'①-1入力シート（一般項目）'!Q54)</f>
        <v>0</v>
      </c>
      <c r="R57" s="221" t="str">
        <f>IF('①-1入力シート（一般項目）'!R54="","-",'①-1入力シート（一般項目）'!R54)</f>
        <v>-</v>
      </c>
      <c r="S57" s="221" t="str">
        <f>IF('①-1入力シート（一般項目）'!S54="","-",'①-1入力シート（一般項目）'!S54)</f>
        <v>-</v>
      </c>
      <c r="T57" s="222" t="str">
        <f t="shared" si="0"/>
        <v/>
      </c>
      <c r="U57" s="224" t="str">
        <f>IF(P57="回答済",(_xlfn.RANK.EQ($T57,$T$14:$T$411,0)+COUNTIF($T$14:$T57,$T57)-1),IF(P57="未回答",0,"-"))</f>
        <v>-</v>
      </c>
      <c r="V57" s="224" t="str">
        <f t="shared" si="4"/>
        <v>-</v>
      </c>
      <c r="W57" s="224" t="str">
        <f t="shared" si="2"/>
        <v/>
      </c>
      <c r="X57" s="224" t="str">
        <f t="shared" si="1"/>
        <v/>
      </c>
      <c r="Y57" s="224" t="str">
        <f>IF(X57="","",IF(X57="-","-",X57+COUNTIFS($V$14:V57,V57,$W$14:W57,W57)-1))</f>
        <v/>
      </c>
      <c r="Z57" s="224" t="str">
        <f t="shared" si="3"/>
        <v/>
      </c>
    </row>
    <row r="58" spans="1:27" s="98" customFormat="1" ht="46.35" customHeight="1" outlineLevel="1">
      <c r="A58" s="98">
        <f>ROW()</f>
        <v>58</v>
      </c>
      <c r="B58" s="106" t="str">
        <f>IF('①-1入力シート（一般項目）'!B55="","-",'①-1入力シート（一般項目）'!B55)</f>
        <v>-</v>
      </c>
      <c r="C58" s="112" t="str">
        <f>IF('①-1入力シート（一般項目）'!C55="","-",'①-1入力シート（一般項目）'!C55)</f>
        <v>必須</v>
      </c>
      <c r="D58" s="350" t="str">
        <f>IF('①-1入力シート（一般項目）'!D55="","-",'①-1入力シート（一般項目）'!D55)</f>
        <v>非常時の事業継続
に関する取組</v>
      </c>
      <c r="E58" s="104" t="str">
        <f>IF('①-1入力シート（一般項目）'!E55="","-",'①-1入力シート（一般項目）'!E55)</f>
        <v>ガバナンス</v>
      </c>
      <c r="F58" s="104" t="str">
        <f>IF('①-1入力シート（一般項目）'!F55="","-",'①-1入力シート（一般項目）'!F55)</f>
        <v>複数回答</v>
      </c>
      <c r="G58" s="104">
        <f>IF('①-1入力シート（一般項目）'!G55="","-",'①-1入力シート（一般項目）'!G55)</f>
        <v>0</v>
      </c>
      <c r="H58" s="196">
        <f>IF('①-1入力シート（一般項目）'!H55="","-",'①-1入力シート（一般項目）'!H55)</f>
        <v>7</v>
      </c>
      <c r="I58" s="356" t="str">
        <f>IF('①-1入力シート（一般項目）'!I55="","-",'①-1入力シート（一般項目）'!I55)</f>
        <v>●事業を継続させるため、事故・災害、感染症のまん延、サイバーセキュリティ等の脅威への対応として、次の対策を講じている。</v>
      </c>
      <c r="J58" s="357" t="str">
        <f>IF('①-1入力シート（一般項目）'!J55="","0",'①-1入力シート（一般項目）'!J55)</f>
        <v>0</v>
      </c>
      <c r="K58" s="124" t="str">
        <f>IF('①-1入力シート（一般項目）'!K55="","-",'①-1入力シート（一般項目）'!K55)</f>
        <v>-</v>
      </c>
      <c r="L58" s="212" t="str">
        <f>IF('①-1入力シート（一般項目）'!L55="","-",'①-1入力シート（一般項目）'!L55)</f>
        <v>-</v>
      </c>
      <c r="M58" s="212">
        <f>IF('①-1入力シート（一般項目）'!M55="","-",'①-1入力シート（一般項目）'!M55)</f>
        <v>8</v>
      </c>
      <c r="N58" s="212">
        <f>IF('①-1入力シート（一般項目）'!N55="","-",'①-1入力シート（一般項目）'!N55)</f>
        <v>8</v>
      </c>
      <c r="O58" s="213" t="str">
        <f>IF('①-1入力シート（一般項目）'!O55="","-",'①-1入力シート（一般項目）'!O55)</f>
        <v>未回答</v>
      </c>
      <c r="P58" s="213" t="str">
        <f>IF('①-1入力シート（一般項目）'!P55="","-",'①-1入力シート（一般項目）'!P55)</f>
        <v>未回答</v>
      </c>
      <c r="Q58" s="212">
        <f>IF('①-1入力シート（一般項目）'!Q55="","-",'①-1入力シート（一般項目）'!Q55)</f>
        <v>0</v>
      </c>
      <c r="R58" s="212">
        <f>IF('①-1入力シート（一般項目）'!R55="","-",'①-1入力シート（一般項目）'!R55)</f>
        <v>0</v>
      </c>
      <c r="S58" s="212">
        <f>IF('①-1入力シート（一般項目）'!S55="","-",'①-1入力シート（一般項目）'!S55)</f>
        <v>0</v>
      </c>
      <c r="T58" s="214">
        <f t="shared" si="0"/>
        <v>0</v>
      </c>
      <c r="U58" s="215">
        <f>IF(P58="回答済",(_xlfn.RANK.EQ($T58,$T$14:$T$411,0)+COUNTIF($T$14:$T58,$T58)-1),IF(P58="未回答",0,"-"))</f>
        <v>0</v>
      </c>
      <c r="V58" s="215" t="str">
        <f t="shared" si="4"/>
        <v>-</v>
      </c>
      <c r="W58" s="215" t="str">
        <f t="shared" si="2"/>
        <v/>
      </c>
      <c r="X58" s="215" t="str">
        <f t="shared" si="1"/>
        <v/>
      </c>
      <c r="Y58" s="215" t="str">
        <f>IF(X58="","",IF(X58="-","-",X58+COUNTIFS($V$14:V58,V58,$W$14:W58,W58)-1))</f>
        <v/>
      </c>
      <c r="Z58" s="215" t="str">
        <f t="shared" si="3"/>
        <v/>
      </c>
      <c r="AA58" s="61"/>
    </row>
    <row r="59" spans="1:27" s="61" customFormat="1" ht="28.35" customHeight="1" outlineLevel="1">
      <c r="A59" s="61">
        <f>ROW()</f>
        <v>59</v>
      </c>
      <c r="B59" s="68" t="str">
        <f>IF('①-1入力シート（一般項目）'!B56="","-",'①-1入力シート（一般項目）'!B56)</f>
        <v>-</v>
      </c>
      <c r="C59" s="69" t="str">
        <f>IF('①-1入力シート（一般項目）'!C56="","-",'①-1入力シート（一般項目）'!C56)</f>
        <v>-</v>
      </c>
      <c r="D59" s="351" t="str">
        <f>IF('①-1入力シート（一般項目）'!D56="","0",'①-1入力シート（一般項目）'!D56)</f>
        <v>0</v>
      </c>
      <c r="E59" s="92" t="str">
        <f>IF('①-1入力シート（一般項目）'!E56="","-",'①-1入力シート（一般項目）'!E56)</f>
        <v>-</v>
      </c>
      <c r="F59" s="92" t="str">
        <f>IF('①-1入力シート（一般項目）'!F56="","-",'①-1入力シート（一般項目）'!F56)</f>
        <v>-</v>
      </c>
      <c r="G59" s="92" t="str">
        <f>IF('①-1入力シート（一般項目）'!G56="","-",'①-1入力シート（一般項目）'!G56)</f>
        <v>-</v>
      </c>
      <c r="H59" s="197" t="str">
        <f>IF('①-1入力シート（一般項目）'!H56="","-",'①-1入力シート（一般項目）'!H56)</f>
        <v>-</v>
      </c>
      <c r="I59" s="131" t="str">
        <f>IF('①-1入力シート（一般項目）'!I56="","-",'①-1入力シート（一般項目）'!I56)</f>
        <v>-</v>
      </c>
      <c r="J59" s="137" t="str">
        <f>IF('①-1入力シート（一般項目）'!J56="","-",'①-1入力シート（一般項目）'!J56)</f>
        <v>ア　事故・災害等が発生した際の事業を継続するための対策を検討している</v>
      </c>
      <c r="K59" s="125" t="str">
        <f>IF('①-1入力シート（一般項目）'!K56="","-",'①-1入力シート（一般項目）'!K56)</f>
        <v>事故・災害等が発生した際の事業を継続するための対策を検討している</v>
      </c>
      <c r="L59" s="216" t="str">
        <f>IF('①-1入力シート（一般項目）'!L56="","-",'①-1入力シート（一般項目）'!L56)</f>
        <v>-</v>
      </c>
      <c r="M59" s="216">
        <f>IF('①-1入力シート（一般項目）'!M56="","-",'①-1入力シート（一般項目）'!M56)</f>
        <v>1</v>
      </c>
      <c r="N59" s="216" t="str">
        <f>IF('①-1入力シート（一般項目）'!N56="","-",'①-1入力シート（一般項目）'!N56)</f>
        <v>-</v>
      </c>
      <c r="O59" s="216" t="b">
        <f>IF('①-1入力シート（一般項目）'!O56="","-",'①-1入力シート（一般項目）'!O56)</f>
        <v>0</v>
      </c>
      <c r="P59" s="216" t="str">
        <f>IF('①-1入力シート（一般項目）'!P56="","-",'①-1入力シート（一般項目）'!P56)</f>
        <v>-</v>
      </c>
      <c r="Q59" s="216">
        <f>IF('①-1入力シート（一般項目）'!Q56="","-",'①-1入力シート（一般項目）'!Q56)</f>
        <v>0</v>
      </c>
      <c r="R59" s="216" t="str">
        <f>IF('①-1入力シート（一般項目）'!R56="","-",'①-1入力シート（一般項目）'!R56)</f>
        <v>-</v>
      </c>
      <c r="S59" s="216" t="str">
        <f>IF('①-1入力シート（一般項目）'!S56="","-",'①-1入力シート（一般項目）'!S56)</f>
        <v>-</v>
      </c>
      <c r="T59" s="217" t="str">
        <f t="shared" si="0"/>
        <v/>
      </c>
      <c r="U59" s="224" t="str">
        <f>IF(P59="回答済",(_xlfn.RANK.EQ($T59,$T$14:$T$411,0)+COUNTIF($T$14:$T59,$T59)-1),IF(P59="未回答",0,"-"))</f>
        <v>-</v>
      </c>
      <c r="V59" s="224" t="str">
        <f t="shared" si="4"/>
        <v>-</v>
      </c>
      <c r="W59" s="224" t="str">
        <f t="shared" si="2"/>
        <v/>
      </c>
      <c r="X59" s="224" t="str">
        <f t="shared" si="1"/>
        <v/>
      </c>
      <c r="Y59" s="224" t="str">
        <f>IF(X59="","",IF(X59="-","-",X59+COUNTIFS($V$14:V59,V59,$W$14:W59,W59)-1))</f>
        <v/>
      </c>
      <c r="Z59" s="224" t="str">
        <f t="shared" si="3"/>
        <v/>
      </c>
    </row>
    <row r="60" spans="1:27" s="61" customFormat="1" ht="28.35" customHeight="1" outlineLevel="1">
      <c r="A60" s="61">
        <f>ROW()</f>
        <v>60</v>
      </c>
      <c r="B60" s="68" t="str">
        <f>IF('①-1入力シート（一般項目）'!B57="","-",'①-1入力シート（一般項目）'!B57)</f>
        <v>-</v>
      </c>
      <c r="C60" s="69" t="str">
        <f>IF('①-1入力シート（一般項目）'!C57="","-",'①-1入力シート（一般項目）'!C57)</f>
        <v>-</v>
      </c>
      <c r="D60" s="351" t="str">
        <f>IF('①-1入力シート（一般項目）'!D57="","0",'①-1入力シート（一般項目）'!D57)</f>
        <v>0</v>
      </c>
      <c r="E60" s="92" t="str">
        <f>IF('①-1入力シート（一般項目）'!E57="","-",'①-1入力シート（一般項目）'!E57)</f>
        <v>-</v>
      </c>
      <c r="F60" s="92" t="str">
        <f>IF('①-1入力シート（一般項目）'!F57="","-",'①-1入力シート（一般項目）'!F57)</f>
        <v>-</v>
      </c>
      <c r="G60" s="92" t="str">
        <f>IF('①-1入力シート（一般項目）'!G57="","-",'①-1入力シート（一般項目）'!G57)</f>
        <v>-</v>
      </c>
      <c r="H60" s="197" t="str">
        <f>IF('①-1入力シート（一般項目）'!H57="","-",'①-1入力シート（一般項目）'!H57)</f>
        <v>-</v>
      </c>
      <c r="I60" s="133" t="str">
        <f>IF('①-1入力シート（一般項目）'!I57="","-",'①-1入力シート（一般項目）'!I57)</f>
        <v>-</v>
      </c>
      <c r="J60" s="138" t="str">
        <f>IF('①-1入力シート（一般項目）'!J57="","-",'①-1入力シート（一般項目）'!J57)</f>
        <v>イ　事業の中断を想定したＢＣＰ（事業継続計画）を策定し、年１回以上見直しを行っている</v>
      </c>
      <c r="K60" s="108" t="str">
        <f>IF('①-1入力シート（一般項目）'!K57="","-",'①-1入力シート（一般項目）'!K57)</f>
        <v>事業の中断を想定したＢＣＰ（事業継続計画）を策定し、年１回以上見直しを行っている</v>
      </c>
      <c r="L60" s="219" t="str">
        <f>IF('①-1入力シート（一般項目）'!L57="","-",'①-1入力シート（一般項目）'!L57)</f>
        <v>-</v>
      </c>
      <c r="M60" s="219">
        <f>IF('①-1入力シート（一般項目）'!M57="","-",'①-1入力シート（一般項目）'!M57)</f>
        <v>2</v>
      </c>
      <c r="N60" s="219" t="str">
        <f>IF('①-1入力シート（一般項目）'!N57="","-",'①-1入力シート（一般項目）'!N57)</f>
        <v>-</v>
      </c>
      <c r="O60" s="219" t="b">
        <f>IF('①-1入力シート（一般項目）'!O57="","-",'①-1入力シート（一般項目）'!O57)</f>
        <v>0</v>
      </c>
      <c r="P60" s="219" t="str">
        <f>IF('①-1入力シート（一般項目）'!P57="","-",'①-1入力シート（一般項目）'!P57)</f>
        <v>-</v>
      </c>
      <c r="Q60" s="219">
        <f>IF('①-1入力シート（一般項目）'!Q57="","-",'①-1入力シート（一般項目）'!Q57)</f>
        <v>0</v>
      </c>
      <c r="R60" s="219" t="str">
        <f>IF('①-1入力シート（一般項目）'!R57="","-",'①-1入力シート（一般項目）'!R57)</f>
        <v>-</v>
      </c>
      <c r="S60" s="219" t="str">
        <f>IF('①-1入力シート（一般項目）'!S57="","-",'①-1入力シート（一般項目）'!S57)</f>
        <v>-</v>
      </c>
      <c r="T60" s="220" t="str">
        <f t="shared" si="0"/>
        <v/>
      </c>
      <c r="U60" s="224" t="str">
        <f>IF(P60="回答済",(_xlfn.RANK.EQ($T60,$T$14:$T$411,0)+COUNTIF($T$14:$T60,$T60)-1),IF(P60="未回答",0,"-"))</f>
        <v>-</v>
      </c>
      <c r="V60" s="224" t="str">
        <f t="shared" si="4"/>
        <v>-</v>
      </c>
      <c r="W60" s="224" t="str">
        <f t="shared" si="2"/>
        <v/>
      </c>
      <c r="X60" s="224" t="str">
        <f t="shared" si="1"/>
        <v/>
      </c>
      <c r="Y60" s="224" t="str">
        <f>IF(X60="","",IF(X60="-","-",X60+COUNTIFS($V$14:V60,V60,$W$14:W60,W60)-1))</f>
        <v/>
      </c>
      <c r="Z60" s="224" t="str">
        <f t="shared" si="3"/>
        <v/>
      </c>
    </row>
    <row r="61" spans="1:27" s="61" customFormat="1" ht="28.35" customHeight="1" outlineLevel="1">
      <c r="A61" s="61">
        <f>ROW()</f>
        <v>61</v>
      </c>
      <c r="B61" s="68" t="str">
        <f>IF('①-1入力シート（一般項目）'!B58="","-",'①-1入力シート（一般項目）'!B58)</f>
        <v>-</v>
      </c>
      <c r="C61" s="69" t="str">
        <f>IF('①-1入力シート（一般項目）'!C58="","-",'①-1入力シート（一般項目）'!C58)</f>
        <v>-</v>
      </c>
      <c r="D61" s="351" t="str">
        <f>IF('①-1入力シート（一般項目）'!D58="","0",'①-1入力シート（一般項目）'!D58)</f>
        <v>0</v>
      </c>
      <c r="E61" s="92" t="str">
        <f>IF('①-1入力シート（一般項目）'!E58="","-",'①-1入力シート（一般項目）'!E58)</f>
        <v>-</v>
      </c>
      <c r="F61" s="92" t="str">
        <f>IF('①-1入力シート（一般項目）'!F58="","-",'①-1入力シート（一般項目）'!F58)</f>
        <v>-</v>
      </c>
      <c r="G61" s="92" t="str">
        <f>IF('①-1入力シート（一般項目）'!G58="","-",'①-1入力シート（一般項目）'!G58)</f>
        <v>-</v>
      </c>
      <c r="H61" s="197" t="str">
        <f>IF('①-1入力シート（一般項目）'!H58="","-",'①-1入力シート（一般項目）'!H58)</f>
        <v>-</v>
      </c>
      <c r="I61" s="133" t="str">
        <f>IF('①-1入力シート（一般項目）'!I58="","-",'①-1入力シート（一般項目）'!I58)</f>
        <v>-</v>
      </c>
      <c r="J61" s="138" t="str">
        <f>IF('①-1入力シート（一般項目）'!J58="","-",'①-1入力シート（一般項目）'!J58)</f>
        <v>ウ　BCP（事業継続計画）に沿った訓練を年１回以上実施している</v>
      </c>
      <c r="K61" s="108" t="str">
        <f>IF('①-1入力シート（一般項目）'!K58="","-",'①-1入力シート（一般項目）'!K58)</f>
        <v>BCP（事業継続計画）に沿った訓練を年１回以上実施している</v>
      </c>
      <c r="L61" s="219" t="str">
        <f>IF('①-1入力シート（一般項目）'!L58="","-",'①-1入力シート（一般項目）'!L58)</f>
        <v>-</v>
      </c>
      <c r="M61" s="219">
        <f>IF('①-1入力シート（一般項目）'!M58="","-",'①-1入力シート（一般項目）'!M58)</f>
        <v>3</v>
      </c>
      <c r="N61" s="219" t="str">
        <f>IF('①-1入力シート（一般項目）'!N58="","-",'①-1入力シート（一般項目）'!N58)</f>
        <v>-</v>
      </c>
      <c r="O61" s="219" t="b">
        <f>IF('①-1入力シート（一般項目）'!O58="","-",'①-1入力シート（一般項目）'!O58)</f>
        <v>0</v>
      </c>
      <c r="P61" s="219" t="str">
        <f>IF('①-1入力シート（一般項目）'!P58="","-",'①-1入力シート（一般項目）'!P58)</f>
        <v>-</v>
      </c>
      <c r="Q61" s="219">
        <f>IF('①-1入力シート（一般項目）'!Q58="","-",'①-1入力シート（一般項目）'!Q58)</f>
        <v>0</v>
      </c>
      <c r="R61" s="219" t="str">
        <f>IF('①-1入力シート（一般項目）'!R58="","-",'①-1入力シート（一般項目）'!R58)</f>
        <v>-</v>
      </c>
      <c r="S61" s="219" t="str">
        <f>IF('①-1入力シート（一般項目）'!S58="","-",'①-1入力シート（一般項目）'!S58)</f>
        <v>-</v>
      </c>
      <c r="T61" s="220" t="str">
        <f t="shared" si="0"/>
        <v/>
      </c>
      <c r="U61" s="224" t="str">
        <f>IF(P61="回答済",(_xlfn.RANK.EQ($T61,$T$14:$T$411,0)+COUNTIF($T$14:$T61,$T61)-1),IF(P61="未回答",0,"-"))</f>
        <v>-</v>
      </c>
      <c r="V61" s="224" t="str">
        <f t="shared" si="4"/>
        <v>-</v>
      </c>
      <c r="W61" s="224" t="str">
        <f t="shared" si="2"/>
        <v/>
      </c>
      <c r="X61" s="224" t="str">
        <f t="shared" si="1"/>
        <v/>
      </c>
      <c r="Y61" s="224" t="str">
        <f>IF(X61="","",IF(X61="-","-",X61+COUNTIFS($V$14:V61,V61,$W$14:W61,W61)-1))</f>
        <v/>
      </c>
      <c r="Z61" s="224" t="str">
        <f t="shared" si="3"/>
        <v/>
      </c>
    </row>
    <row r="62" spans="1:27" s="61" customFormat="1" ht="28.35" customHeight="1" outlineLevel="1">
      <c r="A62" s="61">
        <f>ROW()</f>
        <v>62</v>
      </c>
      <c r="B62" s="68" t="str">
        <f>IF('①-1入力シート（一般項目）'!B59="","-",'①-1入力シート（一般項目）'!B59)</f>
        <v>-</v>
      </c>
      <c r="C62" s="69" t="str">
        <f>IF('①-1入力シート（一般項目）'!C59="","-",'①-1入力シート（一般項目）'!C59)</f>
        <v>-</v>
      </c>
      <c r="D62" s="351" t="str">
        <f>IF('①-1入力シート（一般項目）'!D59="","0",'①-1入力シート（一般項目）'!D59)</f>
        <v>0</v>
      </c>
      <c r="E62" s="92" t="str">
        <f>IF('①-1入力シート（一般項目）'!E59="","-",'①-1入力シート（一般項目）'!E59)</f>
        <v>-</v>
      </c>
      <c r="F62" s="92" t="str">
        <f>IF('①-1入力シート（一般項目）'!F59="","-",'①-1入力シート（一般項目）'!F59)</f>
        <v>-</v>
      </c>
      <c r="G62" s="92" t="str">
        <f>IF('①-1入力シート（一般項目）'!G59="","-",'①-1入力シート（一般項目）'!G59)</f>
        <v>-</v>
      </c>
      <c r="H62" s="197" t="str">
        <f>IF('①-1入力シート（一般項目）'!H59="","-",'①-1入力シート（一般項目）'!H59)</f>
        <v>-</v>
      </c>
      <c r="I62" s="133" t="str">
        <f>IF('①-1入力シート（一般項目）'!I59="","-",'①-1入力シート（一般項目）'!I59)</f>
        <v>-</v>
      </c>
      <c r="J62" s="138" t="str">
        <f>IF('①-1入力シート（一般項目）'!J59="","-",'①-1入力シート（一般項目）'!J59)</f>
        <v>エ　中小企業等経営強化法に基づく事業継続力強化計画の認定を受けている</v>
      </c>
      <c r="K62" s="108" t="str">
        <f>IF('①-1入力シート（一般項目）'!K59="","-",'①-1入力シート（一般項目）'!K59)</f>
        <v>中小企業等経営強化法に基づく事業継続力強化計画の認定を受けている</v>
      </c>
      <c r="L62" s="219" t="str">
        <f>IF('①-1入力シート（一般項目）'!L59="","-",'①-1入力シート（一般項目）'!L59)</f>
        <v>-</v>
      </c>
      <c r="M62" s="219">
        <f>IF('①-1入力シート（一般項目）'!M59="","-",'①-1入力シート（一般項目）'!M59)</f>
        <v>3</v>
      </c>
      <c r="N62" s="219" t="str">
        <f>IF('①-1入力シート（一般項目）'!N59="","-",'①-1入力シート（一般項目）'!N59)</f>
        <v>-</v>
      </c>
      <c r="O62" s="219" t="b">
        <f>IF('①-1入力シート（一般項目）'!O59="","-",'①-1入力シート（一般項目）'!O59)</f>
        <v>0</v>
      </c>
      <c r="P62" s="219" t="str">
        <f>IF('①-1入力シート（一般項目）'!P59="","-",'①-1入力シート（一般項目）'!P59)</f>
        <v>-</v>
      </c>
      <c r="Q62" s="219">
        <f>IF('①-1入力シート（一般項目）'!Q59="","-",'①-1入力シート（一般項目）'!Q59)</f>
        <v>0</v>
      </c>
      <c r="R62" s="219" t="str">
        <f>IF('①-1入力シート（一般項目）'!R59="","-",'①-1入力シート（一般項目）'!R59)</f>
        <v>-</v>
      </c>
      <c r="S62" s="219" t="str">
        <f>IF('①-1入力シート（一般項目）'!S59="","-",'①-1入力シート（一般項目）'!S59)</f>
        <v>-</v>
      </c>
      <c r="T62" s="220" t="str">
        <f t="shared" si="0"/>
        <v/>
      </c>
      <c r="U62" s="224" t="str">
        <f>IF(P62="回答済",(_xlfn.RANK.EQ($T62,$T$14:$T$411,0)+COUNTIF($T$14:$T62,$T62)-1),IF(P62="未回答",0,"-"))</f>
        <v>-</v>
      </c>
      <c r="V62" s="224" t="str">
        <f t="shared" si="4"/>
        <v>-</v>
      </c>
      <c r="W62" s="224" t="str">
        <f t="shared" si="2"/>
        <v/>
      </c>
      <c r="X62" s="224" t="str">
        <f t="shared" si="1"/>
        <v/>
      </c>
      <c r="Y62" s="224" t="str">
        <f>IF(X62="","",IF(X62="-","-",X62+COUNTIFS($V$14:V62,V62,$W$14:W62,W62)-1))</f>
        <v/>
      </c>
      <c r="Z62" s="224" t="str">
        <f t="shared" si="3"/>
        <v/>
      </c>
    </row>
    <row r="63" spans="1:27" s="61" customFormat="1" ht="28.35" customHeight="1" outlineLevel="1">
      <c r="A63" s="61">
        <f>ROW()</f>
        <v>63</v>
      </c>
      <c r="B63" s="68" t="str">
        <f>IF('①-1入力シート（一般項目）'!B60="","-",'①-1入力シート（一般項目）'!B60)</f>
        <v>-</v>
      </c>
      <c r="C63" s="69" t="str">
        <f>IF('①-1入力シート（一般項目）'!C60="","-",'①-1入力シート（一般項目）'!C60)</f>
        <v>-</v>
      </c>
      <c r="D63" s="351" t="str">
        <f>IF('①-1入力シート（一般項目）'!D60="","0",'①-1入力シート（一般項目）'!D60)</f>
        <v>0</v>
      </c>
      <c r="E63" s="92" t="str">
        <f>IF('①-1入力シート（一般項目）'!E60="","-",'①-1入力シート（一般項目）'!E60)</f>
        <v>-</v>
      </c>
      <c r="F63" s="92" t="str">
        <f>IF('①-1入力シート（一般項目）'!F60="","-",'①-1入力シート（一般項目）'!F60)</f>
        <v>-</v>
      </c>
      <c r="G63" s="92" t="str">
        <f>IF('①-1入力シート（一般項目）'!G60="","-",'①-1入力シート（一般項目）'!G60)</f>
        <v>-</v>
      </c>
      <c r="H63" s="197" t="str">
        <f>IF('①-1入力シート（一般項目）'!H60="","-",'①-1入力シート（一般項目）'!H60)</f>
        <v>-</v>
      </c>
      <c r="I63" s="133" t="str">
        <f>IF('①-1入力シート（一般項目）'!I60="","-",'①-1入力シート（一般項目）'!I60)</f>
        <v>-</v>
      </c>
      <c r="J63" s="138" t="str">
        <f>IF('①-1入力シート（一般項目）'!J60="","-",'①-1入力シート（一般項目）'!J60)</f>
        <v>オ　ア～エに類似の事業継続に関する取組を行っている</v>
      </c>
      <c r="K63" s="108" t="str">
        <f>IF('①-1入力シート（一般項目）'!K60="","-",'①-1入力シート（一般項目）'!K60)</f>
        <v>事業継続に関する取組を行っている</v>
      </c>
      <c r="L63" s="219" t="str">
        <f>IF('①-1入力シート（一般項目）'!L60="","-",'①-1入力シート（一般項目）'!L60)</f>
        <v>-</v>
      </c>
      <c r="M63" s="219">
        <f>IF('①-1入力シート（一般項目）'!M60="","-",'①-1入力シート（一般項目）'!M60)</f>
        <v>1</v>
      </c>
      <c r="N63" s="219" t="str">
        <f>IF('①-1入力シート（一般項目）'!N60="","-",'①-1入力シート（一般項目）'!N60)</f>
        <v>-</v>
      </c>
      <c r="O63" s="219" t="b">
        <f>IF('①-1入力シート（一般項目）'!O60="","-",'①-1入力シート（一般項目）'!O60)</f>
        <v>0</v>
      </c>
      <c r="P63" s="219" t="str">
        <f>IF('①-1入力シート（一般項目）'!P60="","-",'①-1入力シート（一般項目）'!P60)</f>
        <v>-</v>
      </c>
      <c r="Q63" s="219">
        <f>IF('①-1入力シート（一般項目）'!Q60="","-",'①-1入力シート（一般項目）'!Q60)</f>
        <v>0</v>
      </c>
      <c r="R63" s="219" t="str">
        <f>IF('①-1入力シート（一般項目）'!R60="","-",'①-1入力シート（一般項目）'!R60)</f>
        <v>-</v>
      </c>
      <c r="S63" s="219" t="str">
        <f>IF('①-1入力シート（一般項目）'!S60="","-",'①-1入力シート（一般項目）'!S60)</f>
        <v>-</v>
      </c>
      <c r="T63" s="220" t="str">
        <f t="shared" si="0"/>
        <v/>
      </c>
      <c r="U63" s="224" t="str">
        <f>IF(P63="回答済",(_xlfn.RANK.EQ($T63,$T$14:$T$411,0)+COUNTIF($T$14:$T63,$T63)-1),IF(P63="未回答",0,"-"))</f>
        <v>-</v>
      </c>
      <c r="V63" s="224" t="str">
        <f t="shared" si="4"/>
        <v>-</v>
      </c>
      <c r="W63" s="224" t="str">
        <f t="shared" si="2"/>
        <v/>
      </c>
      <c r="X63" s="224" t="str">
        <f t="shared" si="1"/>
        <v/>
      </c>
      <c r="Y63" s="224" t="str">
        <f>IF(X63="","",IF(X63="-","-",X63+COUNTIFS($V$14:V63,V63,$W$14:W63,W63)-1))</f>
        <v/>
      </c>
      <c r="Z63" s="224" t="str">
        <f t="shared" si="3"/>
        <v/>
      </c>
    </row>
    <row r="64" spans="1:27" s="61" customFormat="1" ht="28.35" customHeight="1" outlineLevel="1">
      <c r="A64" s="61">
        <f>ROW()</f>
        <v>64</v>
      </c>
      <c r="B64" s="68" t="str">
        <f>IF('①-1入力シート（一般項目）'!B61="","-",'①-1入力シート（一般項目）'!B61)</f>
        <v>-</v>
      </c>
      <c r="C64" s="70" t="str">
        <f>IF('①-1入力シート（一般項目）'!C61="","-",'①-1入力シート（一般項目）'!C61)</f>
        <v>-</v>
      </c>
      <c r="D64" s="352" t="str">
        <f>IF('①-1入力シート（一般項目）'!D61="","0",'①-1入力シート（一般項目）'!D61)</f>
        <v>0</v>
      </c>
      <c r="E64" s="93" t="str">
        <f>IF('①-1入力シート（一般項目）'!E61="","-",'①-1入力シート（一般項目）'!E61)</f>
        <v>-</v>
      </c>
      <c r="F64" s="93" t="str">
        <f>IF('①-1入力シート（一般項目）'!F61="","-",'①-1入力シート（一般項目）'!F61)</f>
        <v>-</v>
      </c>
      <c r="G64" s="93" t="str">
        <f>IF('①-1入力シート（一般項目）'!G61="","-",'①-1入力シート（一般項目）'!G61)</f>
        <v>-</v>
      </c>
      <c r="H64" s="198" t="str">
        <f>IF('①-1入力シート（一般項目）'!H61="","-",'①-1入力シート（一般項目）'!H61)</f>
        <v>-</v>
      </c>
      <c r="I64" s="135" t="str">
        <f>IF('①-1入力シート（一般項目）'!I61="","-",'①-1入力シート（一般項目）'!I61)</f>
        <v>-</v>
      </c>
      <c r="J64" s="139" t="str">
        <f>IF('①-1入力シート（一般項目）'!J61="","-",'①-1入力シート（一般項目）'!J61)</f>
        <v>カ　講じていない</v>
      </c>
      <c r="K64" s="126" t="str">
        <f>IF('①-1入力シート（一般項目）'!K61="","-",'①-1入力シート（一般項目）'!K61)</f>
        <v>カ　講じていない。</v>
      </c>
      <c r="L64" s="221" t="str">
        <f>IF('①-1入力シート（一般項目）'!L61="","-",'①-1入力シート（一般項目）'!L61)</f>
        <v>-</v>
      </c>
      <c r="M64" s="221">
        <f>IF('①-1入力シート（一般項目）'!M61="","-",'①-1入力シート（一般項目）'!M61)</f>
        <v>0</v>
      </c>
      <c r="N64" s="221" t="str">
        <f>IF('①-1入力シート（一般項目）'!N61="","-",'①-1入力シート（一般項目）'!N61)</f>
        <v>-</v>
      </c>
      <c r="O64" s="221" t="b">
        <f>IF('①-1入力シート（一般項目）'!O61="","-",'①-1入力シート（一般項目）'!O61)</f>
        <v>0</v>
      </c>
      <c r="P64" s="221" t="str">
        <f>IF('①-1入力シート（一般項目）'!P61="","-",'①-1入力シート（一般項目）'!P61)</f>
        <v>-</v>
      </c>
      <c r="Q64" s="221">
        <f>IF('①-1入力シート（一般項目）'!Q61="","-",'①-1入力シート（一般項目）'!Q61)</f>
        <v>0</v>
      </c>
      <c r="R64" s="221" t="str">
        <f>IF('①-1入力シート（一般項目）'!R61="","-",'①-1入力シート（一般項目）'!R61)</f>
        <v>-</v>
      </c>
      <c r="S64" s="221" t="str">
        <f>IF('①-1入力シート（一般項目）'!S61="","-",'①-1入力シート（一般項目）'!S61)</f>
        <v>-</v>
      </c>
      <c r="T64" s="222" t="str">
        <f t="shared" si="0"/>
        <v/>
      </c>
      <c r="U64" s="224" t="str">
        <f>IF(P64="回答済",(_xlfn.RANK.EQ($T64,$T$14:$T$411,0)+COUNTIF($T$14:$T64,$T64)-1),IF(P64="未回答",0,"-"))</f>
        <v>-</v>
      </c>
      <c r="V64" s="224" t="str">
        <f t="shared" si="4"/>
        <v>-</v>
      </c>
      <c r="W64" s="224" t="str">
        <f t="shared" si="2"/>
        <v/>
      </c>
      <c r="X64" s="224" t="str">
        <f t="shared" si="1"/>
        <v/>
      </c>
      <c r="Y64" s="224" t="str">
        <f>IF(X64="","",IF(X64="-","-",X64+COUNTIFS($V$14:V64,V64,$W$14:W64,W64)-1))</f>
        <v/>
      </c>
      <c r="Z64" s="224" t="str">
        <f t="shared" si="3"/>
        <v/>
      </c>
    </row>
    <row r="65" spans="1:27" s="98" customFormat="1" ht="46.35" customHeight="1" outlineLevel="1">
      <c r="A65" s="98">
        <f>ROW()</f>
        <v>65</v>
      </c>
      <c r="B65" s="106" t="str">
        <f>IF('①-1入力シート（一般項目）'!B62="","-",'①-1入力シート（一般項目）'!B62)</f>
        <v>-</v>
      </c>
      <c r="C65" s="112" t="str">
        <f>IF('①-1入力シート（一般項目）'!C62="","-",'①-1入力シート（一般項目）'!C62)</f>
        <v>必須</v>
      </c>
      <c r="D65" s="350" t="str">
        <f>IF('①-1入力シート（一般項目）'!D62="","-",'①-1入力シート（一般項目）'!D62)</f>
        <v>公正な経済取引
（不正防止）</v>
      </c>
      <c r="E65" s="104" t="str">
        <f>IF('①-1入力シート（一般項目）'!E62="","-",'①-1入力シート（一般項目）'!E62)</f>
        <v>ガバナンス</v>
      </c>
      <c r="F65" s="104" t="str">
        <f>IF('①-1入力シート（一般項目）'!F62="","-",'①-1入力シート（一般項目）'!F62)</f>
        <v>複数回答</v>
      </c>
      <c r="G65" s="104">
        <f>IF('①-1入力シート（一般項目）'!G62="","-",'①-1入力シート（一般項目）'!G62)</f>
        <v>0</v>
      </c>
      <c r="H65" s="196">
        <f>IF('①-1入力シート（一般項目）'!H62="","-",'①-1入力シート（一般項目）'!H62)</f>
        <v>8</v>
      </c>
      <c r="I65" s="356" t="str">
        <f>IF('①-1入力シート（一般項目）'!I62="","-",'①-1入力シート（一般項目）'!I62)</f>
        <v>●公正な経済取引（贈収賄、汚職等の不正防止）実現のため、次の取組を行っている。</v>
      </c>
      <c r="J65" s="357" t="str">
        <f>IF('①-1入力シート（一般項目）'!J62="","0",'①-1入力シート（一般項目）'!J62)</f>
        <v>0</v>
      </c>
      <c r="K65" s="124" t="str">
        <f>IF('①-1入力シート（一般項目）'!K62="","-",'①-1入力シート（一般項目）'!K62)</f>
        <v>-</v>
      </c>
      <c r="L65" s="212" t="str">
        <f>IF('①-1入力シート（一般項目）'!L62="","-",'①-1入力シート（一般項目）'!L62)</f>
        <v>-</v>
      </c>
      <c r="M65" s="212">
        <f>IF('①-1入力シート（一般項目）'!M62="","-",'①-1入力シート（一般項目）'!M62)</f>
        <v>6</v>
      </c>
      <c r="N65" s="212">
        <f>IF('①-1入力シート（一般項目）'!N62="","-",'①-1入力シート（一般項目）'!N62)</f>
        <v>6</v>
      </c>
      <c r="O65" s="213" t="str">
        <f>IF('①-1入力シート（一般項目）'!O62="","-",'①-1入力シート（一般項目）'!O62)</f>
        <v>未回答</v>
      </c>
      <c r="P65" s="213" t="str">
        <f>IF('①-1入力シート（一般項目）'!P62="","-",'①-1入力シート（一般項目）'!P62)</f>
        <v>未回答</v>
      </c>
      <c r="Q65" s="212">
        <f>IF('①-1入力シート（一般項目）'!Q62="","-",'①-1入力シート（一般項目）'!Q62)</f>
        <v>0</v>
      </c>
      <c r="R65" s="212">
        <f>IF('①-1入力シート（一般項目）'!R62="","-",'①-1入力シート（一般項目）'!R62)</f>
        <v>0</v>
      </c>
      <c r="S65" s="212">
        <f>IF('①-1入力シート（一般項目）'!S62="","-",'①-1入力シート（一般項目）'!S62)</f>
        <v>0</v>
      </c>
      <c r="T65" s="214">
        <f t="shared" si="0"/>
        <v>0</v>
      </c>
      <c r="U65" s="215">
        <f>IF(P65="回答済",(_xlfn.RANK.EQ($T65,$T$14:$T$411,0)+COUNTIF($T$14:$T65,$T65)-1),IF(P65="未回答",0,"-"))</f>
        <v>0</v>
      </c>
      <c r="V65" s="215" t="str">
        <f t="shared" si="4"/>
        <v>-</v>
      </c>
      <c r="W65" s="215" t="str">
        <f t="shared" si="2"/>
        <v/>
      </c>
      <c r="X65" s="215" t="str">
        <f t="shared" si="1"/>
        <v/>
      </c>
      <c r="Y65" s="215" t="str">
        <f>IF(X65="","",IF(X65="-","-",X65+COUNTIFS($V$14:V65,V65,$W$14:W65,W65)-1))</f>
        <v/>
      </c>
      <c r="Z65" s="215" t="str">
        <f t="shared" si="3"/>
        <v/>
      </c>
      <c r="AA65" s="61"/>
    </row>
    <row r="66" spans="1:27" s="61" customFormat="1" ht="28.35" customHeight="1" outlineLevel="1">
      <c r="A66" s="61">
        <f>ROW()</f>
        <v>66</v>
      </c>
      <c r="B66" s="68" t="str">
        <f>IF('①-1入力シート（一般項目）'!B63="","-",'①-1入力シート（一般項目）'!B63)</f>
        <v>-</v>
      </c>
      <c r="C66" s="69" t="str">
        <f>IF('①-1入力シート（一般項目）'!C63="","-",'①-1入力シート（一般項目）'!C63)</f>
        <v>-</v>
      </c>
      <c r="D66" s="351" t="str">
        <f>IF('①-1入力シート（一般項目）'!D63="","0",'①-1入力シート（一般項目）'!D63)</f>
        <v>0</v>
      </c>
      <c r="E66" s="92" t="str">
        <f>IF('①-1入力シート（一般項目）'!E63="","-",'①-1入力シート（一般項目）'!E63)</f>
        <v>-</v>
      </c>
      <c r="F66" s="92" t="str">
        <f>IF('①-1入力シート（一般項目）'!F63="","-",'①-1入力シート（一般項目）'!F63)</f>
        <v>-</v>
      </c>
      <c r="G66" s="92" t="str">
        <f>IF('①-1入力シート（一般項目）'!G63="","-",'①-1入力シート（一般項目）'!G63)</f>
        <v>-</v>
      </c>
      <c r="H66" s="197" t="str">
        <f>IF('①-1入力シート（一般項目）'!H63="","-",'①-1入力シート（一般項目）'!H63)</f>
        <v>-</v>
      </c>
      <c r="I66" s="131" t="str">
        <f>IF('①-1入力シート（一般項目）'!I63="","-",'①-1入力シート（一般項目）'!I63)</f>
        <v>-</v>
      </c>
      <c r="J66" s="137" t="str">
        <f>IF('①-1入力シート（一般項目）'!J63="","-",'①-1入力シート（一般項目）'!J63)</f>
        <v>ア　透明性と正確性を確保するため、会計規定や財務規則を定めている</v>
      </c>
      <c r="K66" s="125" t="str">
        <f>IF('①-1入力シート（一般項目）'!K63="","-",'①-1入力シート（一般項目）'!K63)</f>
        <v>透明性と正確性を確保するため、会計規定や財務規則を定めている</v>
      </c>
      <c r="L66" s="216" t="str">
        <f>IF('①-1入力シート（一般項目）'!L63="","-",'①-1入力シート（一般項目）'!L63)</f>
        <v>-</v>
      </c>
      <c r="M66" s="216">
        <f>IF('①-1入力シート（一般項目）'!M63="","-",'①-1入力シート（一般項目）'!M63)</f>
        <v>1</v>
      </c>
      <c r="N66" s="216" t="str">
        <f>IF('①-1入力シート（一般項目）'!N63="","-",'①-1入力シート（一般項目）'!N63)</f>
        <v>-</v>
      </c>
      <c r="O66" s="216" t="b">
        <f>IF('①-1入力シート（一般項目）'!O63="","-",'①-1入力シート（一般項目）'!O63)</f>
        <v>0</v>
      </c>
      <c r="P66" s="216" t="str">
        <f>IF('①-1入力シート（一般項目）'!P63="","-",'①-1入力シート（一般項目）'!P63)</f>
        <v>-</v>
      </c>
      <c r="Q66" s="216">
        <f>IF('①-1入力シート（一般項目）'!Q63="","-",'①-1入力シート（一般項目）'!Q63)</f>
        <v>0</v>
      </c>
      <c r="R66" s="216" t="str">
        <f>IF('①-1入力シート（一般項目）'!R63="","-",'①-1入力シート（一般項目）'!R63)</f>
        <v>-</v>
      </c>
      <c r="S66" s="216" t="str">
        <f>IF('①-1入力シート（一般項目）'!S63="","-",'①-1入力シート（一般項目）'!S63)</f>
        <v>-</v>
      </c>
      <c r="T66" s="217" t="str">
        <f t="shared" si="0"/>
        <v/>
      </c>
      <c r="U66" s="224" t="str">
        <f>IF(P66="回答済",(_xlfn.RANK.EQ($T66,$T$14:$T$411,0)+COUNTIF($T$14:$T66,$T66)-1),IF(P66="未回答",0,"-"))</f>
        <v>-</v>
      </c>
      <c r="V66" s="224" t="str">
        <f t="shared" si="4"/>
        <v>-</v>
      </c>
      <c r="W66" s="224" t="str">
        <f t="shared" si="2"/>
        <v/>
      </c>
      <c r="X66" s="224" t="str">
        <f t="shared" si="1"/>
        <v/>
      </c>
      <c r="Y66" s="224" t="str">
        <f>IF(X66="","",IF(X66="-","-",X66+COUNTIFS($V$14:V66,V66,$W$14:W66,W66)-1))</f>
        <v/>
      </c>
      <c r="Z66" s="224" t="str">
        <f t="shared" si="3"/>
        <v/>
      </c>
    </row>
    <row r="67" spans="1:27" s="61" customFormat="1" ht="28.35" customHeight="1" outlineLevel="1">
      <c r="A67" s="61">
        <f>ROW()</f>
        <v>67</v>
      </c>
      <c r="B67" s="68" t="str">
        <f>IF('①-1入力シート（一般項目）'!B64="","-",'①-1入力シート（一般項目）'!B64)</f>
        <v>-</v>
      </c>
      <c r="C67" s="69" t="str">
        <f>IF('①-1入力シート（一般項目）'!C64="","-",'①-1入力シート（一般項目）'!C64)</f>
        <v>-</v>
      </c>
      <c r="D67" s="351" t="str">
        <f>IF('①-1入力シート（一般項目）'!D64="","0",'①-1入力シート（一般項目）'!D64)</f>
        <v>0</v>
      </c>
      <c r="E67" s="92" t="str">
        <f>IF('①-1入力シート（一般項目）'!E64="","-",'①-1入力シート（一般項目）'!E64)</f>
        <v>-</v>
      </c>
      <c r="F67" s="92" t="str">
        <f>IF('①-1入力シート（一般項目）'!F64="","-",'①-1入力シート（一般項目）'!F64)</f>
        <v>-</v>
      </c>
      <c r="G67" s="92" t="str">
        <f>IF('①-1入力シート（一般項目）'!G64="","-",'①-1入力シート（一般項目）'!G64)</f>
        <v>-</v>
      </c>
      <c r="H67" s="197" t="str">
        <f>IF('①-1入力シート（一般項目）'!H64="","-",'①-1入力シート（一般項目）'!H64)</f>
        <v>-</v>
      </c>
      <c r="I67" s="133" t="str">
        <f>IF('①-1入力シート（一般項目）'!I64="","-",'①-1入力シート（一般項目）'!I64)</f>
        <v>-</v>
      </c>
      <c r="J67" s="138" t="str">
        <f>IF('①-1入力シート（一般項目）'!J64="","-",'①-1入力シート（一般項目）'!J64)</f>
        <v>イ　不正防止に関わる倫理規定等を定め、従業員に遵守を求めている</v>
      </c>
      <c r="K67" s="108" t="str">
        <f>IF('①-1入力シート（一般項目）'!K64="","-",'①-1入力シート（一般項目）'!K64)</f>
        <v>不正防止に関わる倫理規定等を定め、従業員に遵守を求めている</v>
      </c>
      <c r="L67" s="219" t="str">
        <f>IF('①-1入力シート（一般項目）'!L64="","-",'①-1入力シート（一般項目）'!L64)</f>
        <v>-</v>
      </c>
      <c r="M67" s="219">
        <f>IF('①-1入力シート（一般項目）'!M64="","-",'①-1入力シート（一般項目）'!M64)</f>
        <v>1</v>
      </c>
      <c r="N67" s="219" t="str">
        <f>IF('①-1入力シート（一般項目）'!N64="","-",'①-1入力シート（一般項目）'!N64)</f>
        <v>-</v>
      </c>
      <c r="O67" s="219" t="b">
        <f>IF('①-1入力シート（一般項目）'!O64="","-",'①-1入力シート（一般項目）'!O64)</f>
        <v>0</v>
      </c>
      <c r="P67" s="219" t="str">
        <f>IF('①-1入力シート（一般項目）'!P64="","-",'①-1入力シート（一般項目）'!P64)</f>
        <v>-</v>
      </c>
      <c r="Q67" s="219">
        <f>IF('①-1入力シート（一般項目）'!Q64="","-",'①-1入力シート（一般項目）'!Q64)</f>
        <v>0</v>
      </c>
      <c r="R67" s="219" t="str">
        <f>IF('①-1入力シート（一般項目）'!R64="","-",'①-1入力シート（一般項目）'!R64)</f>
        <v>-</v>
      </c>
      <c r="S67" s="219" t="str">
        <f>IF('①-1入力シート（一般項目）'!S64="","-",'①-1入力シート（一般項目）'!S64)</f>
        <v>-</v>
      </c>
      <c r="T67" s="220" t="str">
        <f t="shared" si="0"/>
        <v/>
      </c>
      <c r="U67" s="224" t="str">
        <f>IF(P67="回答済",(_xlfn.RANK.EQ($T67,$T$14:$T$411,0)+COUNTIF($T$14:$T67,$T67)-1),IF(P67="未回答",0,"-"))</f>
        <v>-</v>
      </c>
      <c r="V67" s="224" t="str">
        <f t="shared" si="4"/>
        <v>-</v>
      </c>
      <c r="W67" s="224" t="str">
        <f t="shared" si="2"/>
        <v/>
      </c>
      <c r="X67" s="224" t="str">
        <f t="shared" si="1"/>
        <v/>
      </c>
      <c r="Y67" s="224" t="str">
        <f>IF(X67="","",IF(X67="-","-",X67+COUNTIFS($V$14:V67,V67,$W$14:W67,W67)-1))</f>
        <v/>
      </c>
      <c r="Z67" s="224" t="str">
        <f t="shared" si="3"/>
        <v/>
      </c>
    </row>
    <row r="68" spans="1:27" s="61" customFormat="1" ht="28.35" customHeight="1" outlineLevel="1">
      <c r="A68" s="61">
        <f>ROW()</f>
        <v>68</v>
      </c>
      <c r="B68" s="68" t="str">
        <f>IF('①-1入力シート（一般項目）'!B65="","-",'①-1入力シート（一般項目）'!B65)</f>
        <v>-</v>
      </c>
      <c r="C68" s="69" t="str">
        <f>IF('①-1入力シート（一般項目）'!C65="","-",'①-1入力シート（一般項目）'!C65)</f>
        <v>-</v>
      </c>
      <c r="D68" s="351" t="str">
        <f>IF('①-1入力シート（一般項目）'!D65="","0",'①-1入力シート（一般項目）'!D65)</f>
        <v>0</v>
      </c>
      <c r="E68" s="92" t="str">
        <f>IF('①-1入力シート（一般項目）'!E65="","-",'①-1入力シート（一般項目）'!E65)</f>
        <v>-</v>
      </c>
      <c r="F68" s="92" t="str">
        <f>IF('①-1入力シート（一般項目）'!F65="","-",'①-1入力シート（一般項目）'!F65)</f>
        <v>-</v>
      </c>
      <c r="G68" s="92" t="str">
        <f>IF('①-1入力シート（一般項目）'!G65="","-",'①-1入力シート（一般項目）'!G65)</f>
        <v>-</v>
      </c>
      <c r="H68" s="197" t="str">
        <f>IF('①-1入力シート（一般項目）'!H65="","-",'①-1入力シート（一般項目）'!H65)</f>
        <v>-</v>
      </c>
      <c r="I68" s="133" t="str">
        <f>IF('①-1入力シート（一般項目）'!I65="","-",'①-1入力シート（一般項目）'!I65)</f>
        <v>-</v>
      </c>
      <c r="J68" s="138" t="str">
        <f>IF('①-1入力シート（一般項目）'!J65="","-",'①-1入力シート（一般項目）'!J65)</f>
        <v>ウ　不正防止に関わる勉強会を全従業員対象に年１回以上実施している</v>
      </c>
      <c r="K68" s="108" t="str">
        <f>IF('①-1入力シート（一般項目）'!K65="","-",'①-1入力シート（一般項目）'!K65)</f>
        <v>不正防止に関わる勉強会を全従業員対象に年１回以上実施している</v>
      </c>
      <c r="L68" s="219" t="str">
        <f>IF('①-1入力シート（一般項目）'!L65="","-",'①-1入力シート（一般項目）'!L65)</f>
        <v>-</v>
      </c>
      <c r="M68" s="219">
        <f>IF('①-1入力シート（一般項目）'!M65="","-",'①-1入力シート（一般項目）'!M65)</f>
        <v>2</v>
      </c>
      <c r="N68" s="219" t="str">
        <f>IF('①-1入力シート（一般項目）'!N65="","-",'①-1入力シート（一般項目）'!N65)</f>
        <v>-</v>
      </c>
      <c r="O68" s="219" t="b">
        <f>IF('①-1入力シート（一般項目）'!O65="","-",'①-1入力シート（一般項目）'!O65)</f>
        <v>0</v>
      </c>
      <c r="P68" s="219" t="str">
        <f>IF('①-1入力シート（一般項目）'!P65="","-",'①-1入力シート（一般項目）'!P65)</f>
        <v>-</v>
      </c>
      <c r="Q68" s="219">
        <f>IF('①-1入力シート（一般項目）'!Q65="","-",'①-1入力シート（一般項目）'!Q65)</f>
        <v>0</v>
      </c>
      <c r="R68" s="219" t="str">
        <f>IF('①-1入力シート（一般項目）'!R65="","-",'①-1入力シート（一般項目）'!R65)</f>
        <v>-</v>
      </c>
      <c r="S68" s="219" t="str">
        <f>IF('①-1入力シート（一般項目）'!S65="","-",'①-1入力シート（一般項目）'!S65)</f>
        <v>-</v>
      </c>
      <c r="T68" s="220" t="str">
        <f t="shared" si="0"/>
        <v/>
      </c>
      <c r="U68" s="224" t="str">
        <f>IF(P68="回答済",(_xlfn.RANK.EQ($T68,$T$14:$T$411,0)+COUNTIF($T$14:$T68,$T68)-1),IF(P68="未回答",0,"-"))</f>
        <v>-</v>
      </c>
      <c r="V68" s="224" t="str">
        <f t="shared" si="4"/>
        <v>-</v>
      </c>
      <c r="W68" s="224" t="str">
        <f t="shared" si="2"/>
        <v/>
      </c>
      <c r="X68" s="224" t="str">
        <f t="shared" si="1"/>
        <v/>
      </c>
      <c r="Y68" s="224" t="str">
        <f>IF(X68="","",IF(X68="-","-",X68+COUNTIFS($V$14:V68,V68,$W$14:W68,W68)-1))</f>
        <v/>
      </c>
      <c r="Z68" s="224" t="str">
        <f t="shared" si="3"/>
        <v/>
      </c>
    </row>
    <row r="69" spans="1:27" s="61" customFormat="1" ht="28.35" customHeight="1" outlineLevel="1">
      <c r="A69" s="61">
        <f>ROW()</f>
        <v>69</v>
      </c>
      <c r="B69" s="68" t="str">
        <f>IF('①-1入力シート（一般項目）'!B66="","-",'①-1入力シート（一般項目）'!B66)</f>
        <v>-</v>
      </c>
      <c r="C69" s="69" t="str">
        <f>IF('①-1入力シート（一般項目）'!C66="","-",'①-1入力シート（一般項目）'!C66)</f>
        <v>-</v>
      </c>
      <c r="D69" s="351" t="str">
        <f>IF('①-1入力シート（一般項目）'!D66="","0",'①-1入力シート（一般項目）'!D66)</f>
        <v>0</v>
      </c>
      <c r="E69" s="92" t="str">
        <f>IF('①-1入力シート（一般項目）'!E66="","-",'①-1入力シート（一般項目）'!E66)</f>
        <v>-</v>
      </c>
      <c r="F69" s="92" t="str">
        <f>IF('①-1入力シート（一般項目）'!F66="","-",'①-1入力シート（一般項目）'!F66)</f>
        <v>-</v>
      </c>
      <c r="G69" s="92" t="str">
        <f>IF('①-1入力シート（一般項目）'!G66="","-",'①-1入力シート（一般項目）'!G66)</f>
        <v>-</v>
      </c>
      <c r="H69" s="197" t="str">
        <f>IF('①-1入力シート（一般項目）'!H66="","-",'①-1入力シート（一般項目）'!H66)</f>
        <v>-</v>
      </c>
      <c r="I69" s="133" t="str">
        <f>IF('①-1入力シート（一般項目）'!I66="","-",'①-1入力シート（一般項目）'!I66)</f>
        <v>-</v>
      </c>
      <c r="J69" s="138" t="str">
        <f>IF('①-1入力シート（一般項目）'!J66="","-",'①-1入力シート（一般項目）'!J66)</f>
        <v>エ　不正防止に焦点を当てたリスク評価を年１回以上実施している</v>
      </c>
      <c r="K69" s="108" t="str">
        <f>IF('①-1入力シート（一般項目）'!K66="","-",'①-1入力シート（一般項目）'!K66)</f>
        <v>不正防止に焦点を当てたリスク評価を年１回以上実施している</v>
      </c>
      <c r="L69" s="219" t="str">
        <f>IF('①-1入力シート（一般項目）'!L66="","-",'①-1入力シート（一般項目）'!L66)</f>
        <v>-</v>
      </c>
      <c r="M69" s="219">
        <f>IF('①-1入力シート（一般項目）'!M66="","-",'①-1入力シート（一般項目）'!M66)</f>
        <v>2</v>
      </c>
      <c r="N69" s="219" t="str">
        <f>IF('①-1入力シート（一般項目）'!N66="","-",'①-1入力シート（一般項目）'!N66)</f>
        <v>-</v>
      </c>
      <c r="O69" s="219" t="b">
        <f>IF('①-1入力シート（一般項目）'!O66="","-",'①-1入力シート（一般項目）'!O66)</f>
        <v>0</v>
      </c>
      <c r="P69" s="219" t="str">
        <f>IF('①-1入力シート（一般項目）'!P66="","-",'①-1入力シート（一般項目）'!P66)</f>
        <v>-</v>
      </c>
      <c r="Q69" s="219">
        <f>IF('①-1入力シート（一般項目）'!Q66="","-",'①-1入力シート（一般項目）'!Q66)</f>
        <v>0</v>
      </c>
      <c r="R69" s="219" t="str">
        <f>IF('①-1入力シート（一般項目）'!R66="","-",'①-1入力シート（一般項目）'!R66)</f>
        <v>-</v>
      </c>
      <c r="S69" s="219" t="str">
        <f>IF('①-1入力シート（一般項目）'!S66="","-",'①-1入力シート（一般項目）'!S66)</f>
        <v>-</v>
      </c>
      <c r="T69" s="220" t="str">
        <f t="shared" si="0"/>
        <v/>
      </c>
      <c r="U69" s="224" t="str">
        <f>IF(P69="回答済",(_xlfn.RANK.EQ($T69,$T$14:$T$411,0)+COUNTIF($T$14:$T69,$T69)-1),IF(P69="未回答",0,"-"))</f>
        <v>-</v>
      </c>
      <c r="V69" s="224" t="str">
        <f t="shared" si="4"/>
        <v>-</v>
      </c>
      <c r="W69" s="224" t="str">
        <f t="shared" si="2"/>
        <v/>
      </c>
      <c r="X69" s="224" t="str">
        <f t="shared" si="1"/>
        <v/>
      </c>
      <c r="Y69" s="224" t="str">
        <f>IF(X69="","",IF(X69="-","-",X69+COUNTIFS($V$14:V69,V69,$W$14:W69,W69)-1))</f>
        <v/>
      </c>
      <c r="Z69" s="224" t="str">
        <f t="shared" si="3"/>
        <v/>
      </c>
    </row>
    <row r="70" spans="1:27" s="61" customFormat="1" ht="28.35" customHeight="1" outlineLevel="1">
      <c r="A70" s="61">
        <f>ROW()</f>
        <v>70</v>
      </c>
      <c r="B70" s="68" t="str">
        <f>IF('①-1入力シート（一般項目）'!B67="","-",'①-1入力シート（一般項目）'!B67)</f>
        <v>-</v>
      </c>
      <c r="C70" s="70" t="str">
        <f>IF('①-1入力シート（一般項目）'!C67="","-",'①-1入力シート（一般項目）'!C67)</f>
        <v>-</v>
      </c>
      <c r="D70" s="352" t="str">
        <f>IF('①-1入力シート（一般項目）'!D67="","0",'①-1入力シート（一般項目）'!D67)</f>
        <v>0</v>
      </c>
      <c r="E70" s="93" t="str">
        <f>IF('①-1入力シート（一般項目）'!E67="","-",'①-1入力シート（一般項目）'!E67)</f>
        <v>-</v>
      </c>
      <c r="F70" s="93" t="str">
        <f>IF('①-1入力シート（一般項目）'!F67="","-",'①-1入力シート（一般項目）'!F67)</f>
        <v>-</v>
      </c>
      <c r="G70" s="93" t="str">
        <f>IF('①-1入力シート（一般項目）'!G67="","-",'①-1入力シート（一般項目）'!G67)</f>
        <v>-</v>
      </c>
      <c r="H70" s="198" t="str">
        <f>IF('①-1入力シート（一般項目）'!H67="","-",'①-1入力シート（一般項目）'!H67)</f>
        <v>-</v>
      </c>
      <c r="I70" s="135" t="str">
        <f>IF('①-1入力シート（一般項目）'!I67="","-",'①-1入力シート（一般項目）'!I67)</f>
        <v>-</v>
      </c>
      <c r="J70" s="139" t="str">
        <f>IF('①-1入力シート（一般項目）'!J67="","-",'①-1入力シート（一般項目）'!J67)</f>
        <v>オ　行っていない</v>
      </c>
      <c r="K70" s="126" t="str">
        <f>IF('①-1入力シート（一般項目）'!K67="","-",'①-1入力シート（一般項目）'!K67)</f>
        <v>オ　行っていない</v>
      </c>
      <c r="L70" s="221" t="str">
        <f>IF('①-1入力シート（一般項目）'!L67="","-",'①-1入力シート（一般項目）'!L67)</f>
        <v>-</v>
      </c>
      <c r="M70" s="221">
        <f>IF('①-1入力シート（一般項目）'!M67="","-",'①-1入力シート（一般項目）'!M67)</f>
        <v>0</v>
      </c>
      <c r="N70" s="221" t="str">
        <f>IF('①-1入力シート（一般項目）'!N67="","-",'①-1入力シート（一般項目）'!N67)</f>
        <v>-</v>
      </c>
      <c r="O70" s="221" t="b">
        <f>IF('①-1入力シート（一般項目）'!O67="","-",'①-1入力シート（一般項目）'!O67)</f>
        <v>0</v>
      </c>
      <c r="P70" s="221" t="str">
        <f>IF('①-1入力シート（一般項目）'!P67="","-",'①-1入力シート（一般項目）'!P67)</f>
        <v>-</v>
      </c>
      <c r="Q70" s="221">
        <f>IF('①-1入力シート（一般項目）'!Q67="","-",'①-1入力シート（一般項目）'!Q67)</f>
        <v>0</v>
      </c>
      <c r="R70" s="221" t="str">
        <f>IF('①-1入力シート（一般項目）'!R67="","-",'①-1入力シート（一般項目）'!R67)</f>
        <v>-</v>
      </c>
      <c r="S70" s="221" t="str">
        <f>IF('①-1入力シート（一般項目）'!S67="","-",'①-1入力シート（一般項目）'!S67)</f>
        <v>-</v>
      </c>
      <c r="T70" s="222" t="str">
        <f t="shared" si="0"/>
        <v/>
      </c>
      <c r="U70" s="224" t="str">
        <f>IF(P70="回答済",(_xlfn.RANK.EQ($T70,$T$14:$T$411,0)+COUNTIF($T$14:$T70,$T70)-1),IF(P70="未回答",0,"-"))</f>
        <v>-</v>
      </c>
      <c r="V70" s="224" t="str">
        <f t="shared" si="4"/>
        <v>-</v>
      </c>
      <c r="W70" s="224" t="str">
        <f t="shared" si="2"/>
        <v/>
      </c>
      <c r="X70" s="224" t="str">
        <f t="shared" si="1"/>
        <v/>
      </c>
      <c r="Y70" s="224" t="str">
        <f>IF(X70="","",IF(X70="-","-",X70+COUNTIFS($V$14:V70,V70,$W$14:W70,W70)-1))</f>
        <v/>
      </c>
      <c r="Z70" s="224" t="str">
        <f t="shared" si="3"/>
        <v/>
      </c>
    </row>
    <row r="71" spans="1:27" s="98" customFormat="1" ht="46.35" customHeight="1" outlineLevel="1">
      <c r="A71" s="98">
        <f>ROW()</f>
        <v>71</v>
      </c>
      <c r="B71" s="106" t="str">
        <f>IF('①-1入力シート（一般項目）'!B68="","-",'①-1入力シート（一般項目）'!B68)</f>
        <v>-</v>
      </c>
      <c r="C71" s="112" t="str">
        <f>IF('①-1入力シート（一般項目）'!C68="","-",'①-1入力シート（一般項目）'!C68)</f>
        <v>必須</v>
      </c>
      <c r="D71" s="350" t="str">
        <f>IF('①-1入力シート（一般項目）'!D68="","-",'①-1入力シート（一般項目）'!D68)</f>
        <v>バリューチェーン全体で
社会的責任を果たす取組</v>
      </c>
      <c r="E71" s="104" t="str">
        <f>IF('①-1入力シート（一般項目）'!E68="","-",'①-1入力シート（一般項目）'!E68)</f>
        <v>ガバナンス</v>
      </c>
      <c r="F71" s="104" t="str">
        <f>IF('①-1入力シート（一般項目）'!F68="","-",'①-1入力シート（一般項目）'!F68)</f>
        <v>単回答</v>
      </c>
      <c r="G71" s="104">
        <f>IF('①-1入力シート（一般項目）'!G68="","-",'①-1入力シート（一般項目）'!G68)</f>
        <v>0</v>
      </c>
      <c r="H71" s="196">
        <f>IF('①-1入力シート（一般項目）'!H68="","-",'①-1入力シート（一般項目）'!H68)</f>
        <v>9</v>
      </c>
      <c r="I71" s="356" t="str">
        <f>IF('①-1入力シート（一般項目）'!I68="","-",'①-1入力シート（一般項目）'!I68)</f>
        <v>●取引先（サプライヤー）の選定または継続に当たり、次の取組を行っている。</v>
      </c>
      <c r="J71" s="357" t="str">
        <f>IF('①-1入力シート（一般項目）'!J68="","0",'①-1入力シート（一般項目）'!J68)</f>
        <v>0</v>
      </c>
      <c r="K71" s="124" t="str">
        <f>IF('①-1入力シート（一般項目）'!K68="","-",'①-1入力シート（一般項目）'!K68)</f>
        <v>-</v>
      </c>
      <c r="L71" s="212" t="str">
        <f>IF('①-1入力シート（一般項目）'!L68="","-",'①-1入力シート（一般項目）'!L68)</f>
        <v>-</v>
      </c>
      <c r="M71" s="212">
        <f>IF('①-1入力シート（一般項目）'!M68="","-",'①-1入力シート（一般項目）'!M68)</f>
        <v>5</v>
      </c>
      <c r="N71" s="212">
        <f>IF('①-1入力シート（一般項目）'!N68="","-",'①-1入力シート（一般項目）'!N68)</f>
        <v>5</v>
      </c>
      <c r="O71" s="213" t="str">
        <f>IF('①-1入力シート（一般項目）'!O68="","-",'①-1入力シート（一般項目）'!O68)</f>
        <v>未回答</v>
      </c>
      <c r="P71" s="213" t="str">
        <f>IF('①-1入力シート（一般項目）'!P68="","-",'①-1入力シート（一般項目）'!P68)</f>
        <v>未回答</v>
      </c>
      <c r="Q71" s="212">
        <f>IF('①-1入力シート（一般項目）'!Q68="","-",'①-1入力シート（一般項目）'!Q68)</f>
        <v>0</v>
      </c>
      <c r="R71" s="212">
        <f>IF('①-1入力シート（一般項目）'!R68="","-",'①-1入力シート（一般項目）'!R68)</f>
        <v>0</v>
      </c>
      <c r="S71" s="212">
        <f>IF('①-1入力シート（一般項目）'!S68="","-",'①-1入力シート（一般項目）'!S68)</f>
        <v>0</v>
      </c>
      <c r="T71" s="214">
        <f t="shared" si="0"/>
        <v>0</v>
      </c>
      <c r="U71" s="215">
        <f>IF(P71="回答済",(_xlfn.RANK.EQ($T71,$T$14:$T$411,0)+COUNTIF($T$14:$T71,$T71)-1),IF(P71="未回答",0,"-"))</f>
        <v>0</v>
      </c>
      <c r="V71" s="215" t="str">
        <f t="shared" si="4"/>
        <v>-</v>
      </c>
      <c r="W71" s="215" t="str">
        <f t="shared" si="2"/>
        <v/>
      </c>
      <c r="X71" s="215" t="str">
        <f t="shared" si="1"/>
        <v/>
      </c>
      <c r="Y71" s="215" t="str">
        <f>IF(X71="","",IF(X71="-","-",X71+COUNTIFS($V$14:V71,V71,$W$14:W71,W71)-1))</f>
        <v/>
      </c>
      <c r="Z71" s="215" t="str">
        <f t="shared" si="3"/>
        <v/>
      </c>
      <c r="AA71" s="61"/>
    </row>
    <row r="72" spans="1:27" s="61" customFormat="1" ht="28.35" customHeight="1" outlineLevel="1">
      <c r="A72" s="61">
        <f>ROW()</f>
        <v>72</v>
      </c>
      <c r="B72" s="68" t="str">
        <f>IF('①-1入力シート（一般項目）'!B69="","-",'①-1入力シート（一般項目）'!B69)</f>
        <v>-</v>
      </c>
      <c r="C72" s="69" t="str">
        <f>IF('①-1入力シート（一般項目）'!C69="","-",'①-1入力シート（一般項目）'!C69)</f>
        <v>-</v>
      </c>
      <c r="D72" s="351" t="str">
        <f>IF('①-1入力シート（一般項目）'!D69="","0",'①-1入力シート（一般項目）'!D69)</f>
        <v>0</v>
      </c>
      <c r="E72" s="61" t="str">
        <f>IF('①-1入力シート（一般項目）'!E69="","-",'①-1入力シート（一般項目）'!E69)</f>
        <v>-</v>
      </c>
      <c r="F72" s="92" t="str">
        <f>IF('①-1入力シート（一般項目）'!F69="","-",'①-1入力シート（一般項目）'!F69)</f>
        <v>-</v>
      </c>
      <c r="G72" s="92" t="str">
        <f>IF('①-1入力シート（一般項目）'!G69="","-",'①-1入力シート（一般項目）'!G69)</f>
        <v>-</v>
      </c>
      <c r="H72" s="197" t="str">
        <f>IF('①-1入力シート（一般項目）'!H69="","-",'①-1入力シート（一般項目）'!H69)</f>
        <v>-</v>
      </c>
      <c r="I72" s="131" t="str">
        <f>IF('①-1入力シート（一般項目）'!I69="","-",'①-1入力シート（一般項目）'!I69)</f>
        <v>-</v>
      </c>
      <c r="J72" s="137" t="str">
        <f>IF('①-1入力シート（一般項目）'!J69="","-",'①-1入力シート（一般項目）'!J69)</f>
        <v>ア　環境への負荷や従業員の労務環境、コンプライアンス（法令遵守）など環境や社会への影響を考慮している</v>
      </c>
      <c r="K72" s="125" t="str">
        <f>IF('①-1入力シート（一般項目）'!K69="","-",'①-1入力シート（一般項目）'!K69)</f>
        <v>環境への負荷や従業員の労務環境、コンプライアンス（法令遵守）など環境や社会への影響を考慮している</v>
      </c>
      <c r="L72" s="216" t="str">
        <f>IF('①-1入力シート（一般項目）'!L69="","-",'①-1入力シート（一般項目）'!L69)</f>
        <v>-</v>
      </c>
      <c r="M72" s="216">
        <f>IF('①-1入力シート（一般項目）'!M69="","-",'①-1入力シート（一般項目）'!M69)</f>
        <v>3</v>
      </c>
      <c r="N72" s="216" t="str">
        <f>IF('①-1入力シート（一般項目）'!N69="","-",'①-1入力シート（一般項目）'!N69)</f>
        <v>-</v>
      </c>
      <c r="O72" s="216">
        <f>IF('①-1入力シート（一般項目）'!O69="","-",'①-1入力シート（一般項目）'!O69)</f>
        <v>0</v>
      </c>
      <c r="P72" s="216" t="str">
        <f>IF('①-1入力シート（一般項目）'!P69="","-",'①-1入力シート（一般項目）'!P69)</f>
        <v>-</v>
      </c>
      <c r="Q72" s="216">
        <f>IF('①-1入力シート（一般項目）'!Q69="","-",'①-1入力シート（一般項目）'!Q69)</f>
        <v>0</v>
      </c>
      <c r="R72" s="216" t="str">
        <f>IF('①-1入力シート（一般項目）'!R69="","-",'①-1入力シート（一般項目）'!R69)</f>
        <v>-</v>
      </c>
      <c r="S72" s="216" t="str">
        <f>IF('①-1入力シート（一般項目）'!S69="","-",'①-1入力シート（一般項目）'!S69)</f>
        <v>-</v>
      </c>
      <c r="T72" s="217" t="str">
        <f t="shared" si="0"/>
        <v/>
      </c>
      <c r="U72" s="224" t="str">
        <f>IF(P72="回答済",(_xlfn.RANK.EQ($T72,$T$14:$T$411,0)+COUNTIF($T$14:$T72,$T72)-1),IF(P72="未回答",0,"-"))</f>
        <v>-</v>
      </c>
      <c r="V72" s="224" t="str">
        <f t="shared" si="4"/>
        <v>-</v>
      </c>
      <c r="W72" s="224" t="str">
        <f t="shared" si="2"/>
        <v/>
      </c>
      <c r="X72" s="224" t="str">
        <f t="shared" si="1"/>
        <v/>
      </c>
      <c r="Y72" s="224" t="str">
        <f>IF(X72="","",IF(X72="-","-",X72+COUNTIFS($V$14:V72,V72,$W$14:W72,W72)-1))</f>
        <v/>
      </c>
      <c r="Z72" s="224" t="str">
        <f t="shared" si="3"/>
        <v/>
      </c>
    </row>
    <row r="73" spans="1:27" s="61" customFormat="1" ht="28.35" customHeight="1" outlineLevel="1">
      <c r="A73" s="61">
        <f>ROW()</f>
        <v>73</v>
      </c>
      <c r="B73" s="68" t="str">
        <f>IF('①-1入力シート（一般項目）'!B70="","-",'①-1入力シート（一般項目）'!B70)</f>
        <v>-</v>
      </c>
      <c r="C73" s="69" t="str">
        <f>IF('①-1入力シート（一般項目）'!C70="","-",'①-1入力シート（一般項目）'!C70)</f>
        <v>-</v>
      </c>
      <c r="D73" s="351" t="str">
        <f>IF('①-1入力シート（一般項目）'!D70="","0",'①-1入力シート（一般項目）'!D70)</f>
        <v>0</v>
      </c>
      <c r="E73" s="92" t="str">
        <f>IF('①-1入力シート（一般項目）'!E70="","-",'①-1入力シート（一般項目）'!E70)</f>
        <v>-</v>
      </c>
      <c r="F73" s="92" t="str">
        <f>IF('①-1入力シート（一般項目）'!F70="","-",'①-1入力シート（一般項目）'!F70)</f>
        <v>-</v>
      </c>
      <c r="G73" s="92" t="str">
        <f>IF('①-1入力シート（一般項目）'!G70="","-",'①-1入力シート（一般項目）'!G70)</f>
        <v>-</v>
      </c>
      <c r="H73" s="197" t="str">
        <f>IF('①-1入力シート（一般項目）'!H70="","-",'①-1入力シート（一般項目）'!H70)</f>
        <v>-</v>
      </c>
      <c r="I73" s="133" t="str">
        <f>IF('①-1入力シート（一般項目）'!I70="","-",'①-1入力シート（一般項目）'!I70)</f>
        <v>-</v>
      </c>
      <c r="J73" s="138" t="str">
        <f>IF('①-1入力シート（一般項目）'!J70="","-",'①-1入力シート（一般項目）'!J70)</f>
        <v>イ　環境や社会への影響について、取引先（サプライヤー）から何らかの情報を得ている</v>
      </c>
      <c r="K73" s="108" t="str">
        <f>IF('①-1入力シート（一般項目）'!K70="","-",'①-1入力シート（一般項目）'!K70)</f>
        <v>環境や社会への影響について、取引先（サプライヤー）から何らかの情報を得ている</v>
      </c>
      <c r="L73" s="219" t="str">
        <f>IF('①-1入力シート（一般項目）'!L70="","-",'①-1入力シート（一般項目）'!L70)</f>
        <v>-</v>
      </c>
      <c r="M73" s="219">
        <f>IF('①-1入力シート（一般項目）'!M70="","-",'①-1入力シート（一般項目）'!M70)</f>
        <v>4</v>
      </c>
      <c r="N73" s="219" t="str">
        <f>IF('①-1入力シート（一般項目）'!N70="","-",'①-1入力シート（一般項目）'!N70)</f>
        <v>-</v>
      </c>
      <c r="O73" s="219" t="str">
        <f>IF('①-1入力シート（一般項目）'!O70="","-",'①-1入力シート（一般項目）'!O70)</f>
        <v>-</v>
      </c>
      <c r="P73" s="219" t="str">
        <f>IF('①-1入力シート（一般項目）'!P70="","-",'①-1入力シート（一般項目）'!P70)</f>
        <v>-</v>
      </c>
      <c r="Q73" s="219">
        <f>IF('①-1入力シート（一般項目）'!Q70="","-",'①-1入力シート（一般項目）'!Q70)</f>
        <v>0</v>
      </c>
      <c r="R73" s="219" t="str">
        <f>IF('①-1入力シート（一般項目）'!R70="","-",'①-1入力シート（一般項目）'!R70)</f>
        <v>-</v>
      </c>
      <c r="S73" s="219" t="str">
        <f>IF('①-1入力シート（一般項目）'!S70="","-",'①-1入力シート（一般項目）'!S70)</f>
        <v>-</v>
      </c>
      <c r="T73" s="220" t="str">
        <f t="shared" si="0"/>
        <v/>
      </c>
      <c r="U73" s="224" t="str">
        <f>IF(P73="回答済",(_xlfn.RANK.EQ($T73,$T$14:$T$411,0)+COUNTIF($T$14:$T73,$T73)-1),IF(P73="未回答",0,"-"))</f>
        <v>-</v>
      </c>
      <c r="V73" s="224" t="str">
        <f t="shared" si="4"/>
        <v>-</v>
      </c>
      <c r="W73" s="224" t="str">
        <f t="shared" si="2"/>
        <v/>
      </c>
      <c r="X73" s="224" t="str">
        <f t="shared" si="1"/>
        <v/>
      </c>
      <c r="Y73" s="224" t="str">
        <f>IF(X73="","",IF(X73="-","-",X73+COUNTIFS($V$14:V73,V73,$W$14:W73,W73)-1))</f>
        <v/>
      </c>
      <c r="Z73" s="224" t="str">
        <f t="shared" si="3"/>
        <v/>
      </c>
    </row>
    <row r="74" spans="1:27" s="61" customFormat="1" ht="28.35" customHeight="1" outlineLevel="1">
      <c r="A74" s="61">
        <f>ROW()</f>
        <v>74</v>
      </c>
      <c r="B74" s="68" t="str">
        <f>IF('①-1入力シート（一般項目）'!B71="","-",'①-1入力シート（一般項目）'!B71)</f>
        <v>-</v>
      </c>
      <c r="C74" s="69" t="str">
        <f>IF('①-1入力シート（一般項目）'!C71="","-",'①-1入力シート（一般項目）'!C71)</f>
        <v>-</v>
      </c>
      <c r="D74" s="351" t="str">
        <f>IF('①-1入力シート（一般項目）'!D71="","0",'①-1入力シート（一般項目）'!D71)</f>
        <v>0</v>
      </c>
      <c r="E74" s="92" t="str">
        <f>IF('①-1入力シート（一般項目）'!E71="","-",'①-1入力シート（一般項目）'!E71)</f>
        <v>-</v>
      </c>
      <c r="F74" s="92" t="str">
        <f>IF('①-1入力シート（一般項目）'!F71="","-",'①-1入力シート（一般項目）'!F71)</f>
        <v>-</v>
      </c>
      <c r="G74" s="92" t="str">
        <f>IF('①-1入力シート（一般項目）'!G71="","-",'①-1入力シート（一般項目）'!G71)</f>
        <v>-</v>
      </c>
      <c r="H74" s="197" t="str">
        <f>IF('①-1入力シート（一般項目）'!H71="","-",'①-1入力シート（一般項目）'!H71)</f>
        <v>-</v>
      </c>
      <c r="I74" s="133" t="str">
        <f>IF('①-1入力シート（一般項目）'!I71="","-",'①-1入力シート（一般項目）'!I71)</f>
        <v>-</v>
      </c>
      <c r="J74" s="138" t="str">
        <f>IF('①-1入力シート（一般項目）'!J71="","-",'①-1入力シート（一般項目）'!J71)</f>
        <v>ウ　環境や社会への影響について、客観的な判断基準を設けている</v>
      </c>
      <c r="K74" s="108" t="str">
        <f>IF('①-1入力シート（一般項目）'!K71="","-",'①-1入力シート（一般項目）'!K71)</f>
        <v>環境や社会への影響について、客観的な判断基準を設けている</v>
      </c>
      <c r="L74" s="219" t="str">
        <f>IF('①-1入力シート（一般項目）'!L71="","-",'①-1入力シート（一般項目）'!L71)</f>
        <v>-</v>
      </c>
      <c r="M74" s="219">
        <f>IF('①-1入力シート（一般項目）'!M71="","-",'①-1入力シート（一般項目）'!M71)</f>
        <v>5</v>
      </c>
      <c r="N74" s="219" t="str">
        <f>IF('①-1入力シート（一般項目）'!N71="","-",'①-1入力シート（一般項目）'!N71)</f>
        <v>-</v>
      </c>
      <c r="O74" s="219" t="str">
        <f>IF('①-1入力シート（一般項目）'!O71="","-",'①-1入力シート（一般項目）'!O71)</f>
        <v>-</v>
      </c>
      <c r="P74" s="219" t="str">
        <f>IF('①-1入力シート（一般項目）'!P71="","-",'①-1入力シート（一般項目）'!P71)</f>
        <v>-</v>
      </c>
      <c r="Q74" s="219">
        <f>IF('①-1入力シート（一般項目）'!Q71="","-",'①-1入力シート（一般項目）'!Q71)</f>
        <v>0</v>
      </c>
      <c r="R74" s="219" t="str">
        <f>IF('①-1入力シート（一般項目）'!R71="","-",'①-1入力シート（一般項目）'!R71)</f>
        <v>-</v>
      </c>
      <c r="S74" s="219" t="str">
        <f>IF('①-1入力シート（一般項目）'!S71="","-",'①-1入力シート（一般項目）'!S71)</f>
        <v>-</v>
      </c>
      <c r="T74" s="220" t="str">
        <f t="shared" si="0"/>
        <v/>
      </c>
      <c r="U74" s="224" t="str">
        <f>IF(P74="回答済",(_xlfn.RANK.EQ($T74,$T$14:$T$411,0)+COUNTIF($T$14:$T74,$T74)-1),IF(P74="未回答",0,"-"))</f>
        <v>-</v>
      </c>
      <c r="V74" s="224" t="str">
        <f t="shared" si="4"/>
        <v>-</v>
      </c>
      <c r="W74" s="224" t="str">
        <f t="shared" si="2"/>
        <v/>
      </c>
      <c r="X74" s="224" t="str">
        <f t="shared" si="1"/>
        <v/>
      </c>
      <c r="Y74" s="224" t="str">
        <f>IF(X74="","",IF(X74="-","-",X74+COUNTIFS($V$14:V74,V74,$W$14:W74,W74)-1))</f>
        <v/>
      </c>
      <c r="Z74" s="224" t="str">
        <f t="shared" si="3"/>
        <v/>
      </c>
    </row>
    <row r="75" spans="1:27" s="61" customFormat="1" ht="28.35" customHeight="1" outlineLevel="1">
      <c r="A75" s="61">
        <f>ROW()</f>
        <v>75</v>
      </c>
      <c r="B75" s="68" t="str">
        <f>IF('①-1入力シート（一般項目）'!B72="","-",'①-1入力シート（一般項目）'!B72)</f>
        <v>-</v>
      </c>
      <c r="C75" s="70" t="str">
        <f>IF('①-1入力シート（一般項目）'!C72="","-",'①-1入力シート（一般項目）'!C72)</f>
        <v>-</v>
      </c>
      <c r="D75" s="352" t="str">
        <f>IF('①-1入力シート（一般項目）'!D72="","0",'①-1入力シート（一般項目）'!D72)</f>
        <v>0</v>
      </c>
      <c r="E75" s="93" t="str">
        <f>IF('①-1入力シート（一般項目）'!E72="","-",'①-1入力シート（一般項目）'!E72)</f>
        <v>-</v>
      </c>
      <c r="F75" s="93" t="str">
        <f>IF('①-1入力シート（一般項目）'!F72="","-",'①-1入力シート（一般項目）'!F72)</f>
        <v>-</v>
      </c>
      <c r="G75" s="93" t="str">
        <f>IF('①-1入力シート（一般項目）'!G72="","-",'①-1入力シート（一般項目）'!G72)</f>
        <v>-</v>
      </c>
      <c r="H75" s="198" t="str">
        <f>IF('①-1入力シート（一般項目）'!H72="","-",'①-1入力シート（一般項目）'!H72)</f>
        <v>-</v>
      </c>
      <c r="I75" s="135" t="str">
        <f>IF('①-1入力シート（一般項目）'!I72="","-",'①-1入力シート（一般項目）'!I72)</f>
        <v>-</v>
      </c>
      <c r="J75" s="139" t="str">
        <f>IF('①-1入力シート（一般項目）'!J72="","-",'①-1入力シート（一般項目）'!J72)</f>
        <v>エ　行っていない</v>
      </c>
      <c r="K75" s="126" t="str">
        <f>IF('①-1入力シート（一般項目）'!K72="","-",'①-1入力シート（一般項目）'!K72)</f>
        <v>エ　行っていない</v>
      </c>
      <c r="L75" s="221" t="str">
        <f>IF('①-1入力シート（一般項目）'!L72="","-",'①-1入力シート（一般項目）'!L72)</f>
        <v>-</v>
      </c>
      <c r="M75" s="221">
        <f>IF('①-1入力シート（一般項目）'!M72="","-",'①-1入力シート（一般項目）'!M72)</f>
        <v>0</v>
      </c>
      <c r="N75" s="221" t="str">
        <f>IF('①-1入力シート（一般項目）'!N72="","-",'①-1入力シート（一般項目）'!N72)</f>
        <v>-</v>
      </c>
      <c r="O75" s="221" t="str">
        <f>IF('①-1入力シート（一般項目）'!O72="","-",'①-1入力シート（一般項目）'!O72)</f>
        <v>-</v>
      </c>
      <c r="P75" s="221" t="str">
        <f>IF('①-1入力シート（一般項目）'!P72="","-",'①-1入力シート（一般項目）'!P72)</f>
        <v>-</v>
      </c>
      <c r="Q75" s="221">
        <f>IF('①-1入力シート（一般項目）'!Q72="","-",'①-1入力シート（一般項目）'!Q72)</f>
        <v>0</v>
      </c>
      <c r="R75" s="221" t="str">
        <f>IF('①-1入力シート（一般項目）'!R72="","-",'①-1入力シート（一般項目）'!R72)</f>
        <v>-</v>
      </c>
      <c r="S75" s="221" t="str">
        <f>IF('①-1入力シート（一般項目）'!S72="","-",'①-1入力シート（一般項目）'!S72)</f>
        <v>-</v>
      </c>
      <c r="T75" s="222" t="str">
        <f t="shared" si="0"/>
        <v/>
      </c>
      <c r="U75" s="224" t="str">
        <f>IF(P75="回答済",(_xlfn.RANK.EQ($T75,$T$14:$T$411,0)+COUNTIF($T$14:$T75,$T75)-1),IF(P75="未回答",0,"-"))</f>
        <v>-</v>
      </c>
      <c r="V75" s="224" t="str">
        <f t="shared" si="4"/>
        <v>-</v>
      </c>
      <c r="W75" s="224" t="str">
        <f t="shared" si="2"/>
        <v/>
      </c>
      <c r="X75" s="224" t="str">
        <f t="shared" si="1"/>
        <v/>
      </c>
      <c r="Y75" s="224" t="str">
        <f>IF(X75="","",IF(X75="-","-",X75+COUNTIFS($V$14:V75,V75,$W$14:W75,W75)-1))</f>
        <v/>
      </c>
      <c r="Z75" s="224" t="str">
        <f t="shared" si="3"/>
        <v/>
      </c>
    </row>
    <row r="76" spans="1:27" s="98" customFormat="1" ht="46.35" customHeight="1" outlineLevel="1">
      <c r="A76" s="98">
        <f>ROW()</f>
        <v>76</v>
      </c>
      <c r="B76" s="106" t="str">
        <f>IF('①-1入力シート（一般項目）'!B73="","-",'①-1入力シート（一般項目）'!B73)</f>
        <v>-</v>
      </c>
      <c r="C76" s="112" t="str">
        <f>IF('①-1入力シート（一般項目）'!C73="","-",'①-1入力シート（一般項目）'!C73)</f>
        <v>必須</v>
      </c>
      <c r="D76" s="350" t="str">
        <f>IF('①-1入力シート（一般項目）'!D73="","-",'①-1入力シート（一般項目）'!D73)</f>
        <v>生産性の向上</v>
      </c>
      <c r="E76" s="104" t="str">
        <f>IF('①-1入力シート（一般項目）'!E73="","-",'①-1入力シート（一般項目）'!E73)</f>
        <v>戦略</v>
      </c>
      <c r="F76" s="104" t="str">
        <f>IF('①-1入力シート（一般項目）'!F73="","-",'①-1入力シート（一般項目）'!F73)</f>
        <v>複数回答</v>
      </c>
      <c r="G76" s="104">
        <f>IF('①-1入力シート（一般項目）'!G73="","-",'①-1入力シート（一般項目）'!G73)</f>
        <v>0</v>
      </c>
      <c r="H76" s="196">
        <f>IF('①-1入力シート（一般項目）'!H73="","-",'①-1入力シート（一般項目）'!H73)</f>
        <v>10</v>
      </c>
      <c r="I76" s="356" t="str">
        <f>IF('①-1入力シート（一般項目）'!I73="","-",'①-1入力シート（一般項目）'!I73)</f>
        <v>●デジタル化による生産性向上のため、次の取組を行っている。</v>
      </c>
      <c r="J76" s="357" t="str">
        <f>IF('①-1入力シート（一般項目）'!J73="","0",'①-1入力シート（一般項目）'!J73)</f>
        <v>0</v>
      </c>
      <c r="K76" s="124" t="str">
        <f>IF('①-1入力シート（一般項目）'!K73="","-",'①-1入力シート（一般項目）'!K73)</f>
        <v>-</v>
      </c>
      <c r="L76" s="212" t="str">
        <f>IF('①-1入力シート（一般項目）'!L73="","-",'①-1入力シート（一般項目）'!L73)</f>
        <v>-</v>
      </c>
      <c r="M76" s="212">
        <f>IF('①-1入力シート（一般項目）'!M73="","-",'①-1入力シート（一般項目）'!M73)</f>
        <v>3</v>
      </c>
      <c r="N76" s="212">
        <f>IF('①-1入力シート（一般項目）'!N73="","-",'①-1入力シート（一般項目）'!N73)</f>
        <v>20</v>
      </c>
      <c r="O76" s="213" t="str">
        <f>IF('①-1入力シート（一般項目）'!O73="","-",'①-1入力シート（一般項目）'!O73)</f>
        <v>未回答</v>
      </c>
      <c r="P76" s="213" t="str">
        <f>IF('①-1入力シート（一般項目）'!P73="","-",'①-1入力シート（一般項目）'!P73)</f>
        <v>未回答</v>
      </c>
      <c r="Q76" s="212">
        <f>IF('①-1入力シート（一般項目）'!Q73="","-",'①-1入力シート（一般項目）'!Q73)</f>
        <v>0</v>
      </c>
      <c r="R76" s="212">
        <f>IF('①-1入力シート（一般項目）'!R73="","-",'①-1入力シート（一般項目）'!R73)</f>
        <v>0</v>
      </c>
      <c r="S76" s="212">
        <f>IF('①-1入力シート（一般項目）'!S73="","-",'①-1入力シート（一般項目）'!S73)</f>
        <v>0</v>
      </c>
      <c r="T76" s="214">
        <f t="shared" si="0"/>
        <v>0</v>
      </c>
      <c r="U76" s="215">
        <f>IF(P76="回答済",(_xlfn.RANK.EQ($T76,$T$14:$T$411,0)+COUNTIF($T$14:$T76,$T76)-1),IF(P76="未回答",0,"-"))</f>
        <v>0</v>
      </c>
      <c r="V76" s="215" t="str">
        <f t="shared" si="4"/>
        <v>-</v>
      </c>
      <c r="W76" s="215" t="str">
        <f t="shared" si="2"/>
        <v/>
      </c>
      <c r="X76" s="215" t="str">
        <f t="shared" si="1"/>
        <v/>
      </c>
      <c r="Y76" s="215" t="str">
        <f>IF(X76="","",IF(X76="-","-",X76+COUNTIFS($V$14:V76,V76,$W$14:W76,W76)-1))</f>
        <v/>
      </c>
      <c r="Z76" s="215" t="str">
        <f t="shared" si="3"/>
        <v/>
      </c>
      <c r="AA76" s="61"/>
    </row>
    <row r="77" spans="1:27" s="61" customFormat="1" ht="28.35" customHeight="1" outlineLevel="1">
      <c r="A77" s="61">
        <f>ROW()</f>
        <v>77</v>
      </c>
      <c r="B77" s="68" t="str">
        <f>IF('①-1入力シート（一般項目）'!B74="","-",'①-1入力シート（一般項目）'!B74)</f>
        <v>-</v>
      </c>
      <c r="C77" s="69" t="str">
        <f>IF('①-1入力シート（一般項目）'!C74="","-",'①-1入力シート（一般項目）'!C74)</f>
        <v>-</v>
      </c>
      <c r="D77" s="351" t="str">
        <f>IF('①-1入力シート（一般項目）'!D74="","0",'①-1入力シート（一般項目）'!D74)</f>
        <v>0</v>
      </c>
      <c r="E77" s="92" t="str">
        <f>IF('①-1入力シート（一般項目）'!E74="","-",'①-1入力シート（一般項目）'!E74)</f>
        <v>-</v>
      </c>
      <c r="F77" s="92" t="str">
        <f>IF('①-1入力シート（一般項目）'!F74="","-",'①-1入力シート（一般項目）'!F74)</f>
        <v>-</v>
      </c>
      <c r="G77" s="92" t="str">
        <f>IF('①-1入力シート（一般項目）'!G74="","-",'①-1入力シート（一般項目）'!G74)</f>
        <v>-</v>
      </c>
      <c r="H77" s="197" t="str">
        <f>IF('①-1入力シート（一般項目）'!H74="","-",'①-1入力シート（一般項目）'!H74)</f>
        <v>-</v>
      </c>
      <c r="I77" s="131" t="str">
        <f>IF('①-1入力シート（一般項目）'!I74="","-",'①-1入力シート（一般項目）'!I74)</f>
        <v>-</v>
      </c>
      <c r="J77" s="137" t="str">
        <f>IF('①-1入力シート（一般項目）'!J74="","-",'①-1入力シート（一般項目）'!J74)</f>
        <v>ア　社内に担当部署を設置している</v>
      </c>
      <c r="K77" s="125" t="str">
        <f>IF('①-1入力シート（一般項目）'!K74="","-",'①-1入力シート（一般項目）'!K74)</f>
        <v>デジタル化による生産性向上のため、社内に担当部署を設置している</v>
      </c>
      <c r="L77" s="216" t="str">
        <f>IF('①-1入力シート（一般項目）'!L74="","-",'①-1入力シート（一般項目）'!L74)</f>
        <v>-</v>
      </c>
      <c r="M77" s="216">
        <f>IF('①-1入力シート（一般項目）'!M74="","-",'①-1入力シート（一般項目）'!M74)</f>
        <v>1</v>
      </c>
      <c r="N77" s="216" t="str">
        <f>IF('①-1入力シート（一般項目）'!N74="","-",'①-1入力シート（一般項目）'!N74)</f>
        <v>-</v>
      </c>
      <c r="O77" s="216" t="b">
        <f>IF('①-1入力シート（一般項目）'!O74="","-",'①-1入力シート（一般項目）'!O74)</f>
        <v>0</v>
      </c>
      <c r="P77" s="216" t="str">
        <f>IF('①-1入力シート（一般項目）'!P74="","-",'①-1入力シート（一般項目）'!P74)</f>
        <v>-</v>
      </c>
      <c r="Q77" s="216">
        <f>IF('①-1入力シート（一般項目）'!Q74="","-",'①-1入力シート（一般項目）'!Q74)</f>
        <v>0</v>
      </c>
      <c r="R77" s="216" t="str">
        <f>IF('①-1入力シート（一般項目）'!R74="","-",'①-1入力シート（一般項目）'!R74)</f>
        <v>-</v>
      </c>
      <c r="S77" s="216" t="str">
        <f>IF('①-1入力シート（一般項目）'!S74="","-",'①-1入力シート（一般項目）'!S74)</f>
        <v>-</v>
      </c>
      <c r="T77" s="217" t="str">
        <f t="shared" si="0"/>
        <v/>
      </c>
      <c r="U77" s="224" t="str">
        <f>IF(P77="回答済",(_xlfn.RANK.EQ($T77,$T$14:$T$411,0)+COUNTIF($T$14:$T77,$T77)-1),IF(P77="未回答",0,"-"))</f>
        <v>-</v>
      </c>
      <c r="V77" s="224" t="str">
        <f t="shared" si="4"/>
        <v>-</v>
      </c>
      <c r="W77" s="224" t="str">
        <f t="shared" si="2"/>
        <v/>
      </c>
      <c r="X77" s="224" t="str">
        <f t="shared" si="1"/>
        <v/>
      </c>
      <c r="Y77" s="224" t="str">
        <f>IF(X77="","",IF(X77="-","-",X77+COUNTIFS($V$14:V77,V77,$W$14:W77,W77)-1))</f>
        <v/>
      </c>
      <c r="Z77" s="224" t="str">
        <f t="shared" si="3"/>
        <v/>
      </c>
    </row>
    <row r="78" spans="1:27" s="61" customFormat="1" ht="28.35" customHeight="1" outlineLevel="1">
      <c r="A78" s="61">
        <f>ROW()</f>
        <v>78</v>
      </c>
      <c r="B78" s="68" t="str">
        <f>IF('①-1入力シート（一般項目）'!B75="","-",'①-1入力シート（一般項目）'!B75)</f>
        <v>-</v>
      </c>
      <c r="C78" s="69" t="str">
        <f>IF('①-1入力シート（一般項目）'!C75="","-",'①-1入力シート（一般項目）'!C75)</f>
        <v>-</v>
      </c>
      <c r="D78" s="351" t="str">
        <f>IF('①-1入力シート（一般項目）'!D75="","0",'①-1入力シート（一般項目）'!D75)</f>
        <v>0</v>
      </c>
      <c r="E78" s="92" t="str">
        <f>IF('①-1入力シート（一般項目）'!E75="","-",'①-1入力シート（一般項目）'!E75)</f>
        <v>-</v>
      </c>
      <c r="F78" s="92" t="str">
        <f>IF('①-1入力シート（一般項目）'!F75="","-",'①-1入力シート（一般項目）'!F75)</f>
        <v>-</v>
      </c>
      <c r="G78" s="92" t="str">
        <f>IF('①-1入力シート（一般項目）'!G75="","-",'①-1入力シート（一般項目）'!G75)</f>
        <v>-</v>
      </c>
      <c r="H78" s="197" t="str">
        <f>IF('①-1入力シート（一般項目）'!H75="","-",'①-1入力シート（一般項目）'!H75)</f>
        <v>-</v>
      </c>
      <c r="I78" s="133" t="str">
        <f>IF('①-1入力シート（一般項目）'!I75="","-",'①-1入力シート（一般項目）'!I75)</f>
        <v>-</v>
      </c>
      <c r="J78" s="138" t="str">
        <f>IF('①-1入力シート（一般項目）'!J75="","-",'①-1入力シート（一般項目）'!J75)</f>
        <v>イ　経営層がＤＸ実現に向けたビジョンや目指すべき方向性を社内外に説明している</v>
      </c>
      <c r="K78" s="108" t="str">
        <f>IF('①-1入力シート（一般項目）'!K75="","-",'①-1入力シート（一般項目）'!K75)</f>
        <v>経営層がＤＸ実現に向けたビジョンや目指すべき方向性を社内外に説明している</v>
      </c>
      <c r="L78" s="219" t="str">
        <f>IF('①-1入力シート（一般項目）'!L75="","-",'①-1入力シート（一般項目）'!L75)</f>
        <v>-</v>
      </c>
      <c r="M78" s="219">
        <f>IF('①-1入力シート（一般項目）'!M75="","-",'①-1入力シート（一般項目）'!M75)</f>
        <v>1</v>
      </c>
      <c r="N78" s="219" t="str">
        <f>IF('①-1入力シート（一般項目）'!N75="","-",'①-1入力シート（一般項目）'!N75)</f>
        <v>-</v>
      </c>
      <c r="O78" s="219" t="b">
        <f>IF('①-1入力シート（一般項目）'!O75="","-",'①-1入力シート（一般項目）'!O75)</f>
        <v>0</v>
      </c>
      <c r="P78" s="219" t="str">
        <f>IF('①-1入力シート（一般項目）'!P75="","-",'①-1入力シート（一般項目）'!P75)</f>
        <v>-</v>
      </c>
      <c r="Q78" s="219">
        <f>IF('①-1入力シート（一般項目）'!Q75="","-",'①-1入力シート（一般項目）'!Q75)</f>
        <v>0</v>
      </c>
      <c r="R78" s="219" t="str">
        <f>IF('①-1入力シート（一般項目）'!R75="","-",'①-1入力シート（一般項目）'!R75)</f>
        <v>-</v>
      </c>
      <c r="S78" s="219" t="str">
        <f>IF('①-1入力シート（一般項目）'!S75="","-",'①-1入力シート（一般項目）'!S75)</f>
        <v>-</v>
      </c>
      <c r="T78" s="220" t="str">
        <f t="shared" ref="T78:T145" si="5">IF(OR(P78="回答済",P78="未回答"),S78/N78,"")</f>
        <v/>
      </c>
      <c r="U78" s="224" t="str">
        <f>IF(P78="回答済",(_xlfn.RANK.EQ($T78,$T$14:$T$411,0)+COUNTIF($T$14:$T78,$T78)-1),IF(P78="未回答",0,"-"))</f>
        <v>-</v>
      </c>
      <c r="V78" s="224" t="str">
        <f t="shared" si="4"/>
        <v>-</v>
      </c>
      <c r="W78" s="224" t="str">
        <f t="shared" si="2"/>
        <v/>
      </c>
      <c r="X78" s="224" t="str">
        <f t="shared" ref="X78:X141" si="6">IF(W78="","",IF(W78=0,"",IF(W78="-","-",1+COUNTIFS($V$14:$V$411,V78,$W$14:$W$411,"&gt;"&amp;W78))))</f>
        <v/>
      </c>
      <c r="Y78" s="224" t="str">
        <f>IF(X78="","",IF(X78="-","-",X78+COUNTIFS($V$14:V78,V78,$W$14:W78,W78)-1))</f>
        <v/>
      </c>
      <c r="Z78" s="224" t="str">
        <f t="shared" si="3"/>
        <v/>
      </c>
    </row>
    <row r="79" spans="1:27" s="61" customFormat="1" ht="28.35" customHeight="1" outlineLevel="1">
      <c r="A79" s="61">
        <f>ROW()</f>
        <v>79</v>
      </c>
      <c r="B79" s="68" t="str">
        <f>IF('①-1入力シート（一般項目）'!B76="","-",'①-1入力シート（一般項目）'!B76)</f>
        <v>-</v>
      </c>
      <c r="C79" s="69" t="str">
        <f>IF('①-1入力シート（一般項目）'!C76="","-",'①-1入力シート（一般項目）'!C76)</f>
        <v>-</v>
      </c>
      <c r="D79" s="351" t="str">
        <f>IF('①-1入力シート（一般項目）'!D76="","0",'①-1入力シート（一般項目）'!D76)</f>
        <v>0</v>
      </c>
      <c r="E79" s="92" t="str">
        <f>IF('①-1入力シート（一般項目）'!E76="","-",'①-1入力シート（一般項目）'!E76)</f>
        <v>-</v>
      </c>
      <c r="F79" s="92" t="str">
        <f>IF('①-1入力シート（一般項目）'!F76="","-",'①-1入力シート（一般項目）'!F76)</f>
        <v>-</v>
      </c>
      <c r="G79" s="92" t="str">
        <f>IF('①-1入力シート（一般項目）'!G76="","-",'①-1入力シート（一般項目）'!G76)</f>
        <v>-</v>
      </c>
      <c r="H79" s="197" t="str">
        <f>IF('①-1入力シート（一般項目）'!H76="","-",'①-1入力シート（一般項目）'!H76)</f>
        <v>-</v>
      </c>
      <c r="I79" s="133" t="str">
        <f>IF('①-1入力シート（一般項目）'!I76="","-",'①-1入力シート（一般項目）'!I76)</f>
        <v>-</v>
      </c>
      <c r="J79" s="138" t="str">
        <f>IF('①-1入力シート（一般項目）'!J76="","-",'①-1入力シート（一般項目）'!J76)</f>
        <v>ウ　従業員にデジタル化に向けた計画や手順を示している</v>
      </c>
      <c r="K79" s="108" t="str">
        <f>IF('①-1入力シート（一般項目）'!K76="","-",'①-1入力シート（一般項目）'!K76)</f>
        <v>従業員にデジタル化に向けた計画や手順を示している</v>
      </c>
      <c r="L79" s="219" t="str">
        <f>IF('①-1入力シート（一般項目）'!L76="","-",'①-1入力シート（一般項目）'!L76)</f>
        <v>-</v>
      </c>
      <c r="M79" s="219">
        <f>IF('①-1入力シート（一般項目）'!M76="","-",'①-1入力シート（一般項目）'!M76)</f>
        <v>2</v>
      </c>
      <c r="N79" s="219" t="str">
        <f>IF('①-1入力シート（一般項目）'!N76="","-",'①-1入力シート（一般項目）'!N76)</f>
        <v>-</v>
      </c>
      <c r="O79" s="219" t="b">
        <f>IF('①-1入力シート（一般項目）'!O76="","-",'①-1入力シート（一般項目）'!O76)</f>
        <v>0</v>
      </c>
      <c r="P79" s="219" t="str">
        <f>IF('①-1入力シート（一般項目）'!P76="","-",'①-1入力シート（一般項目）'!P76)</f>
        <v>-</v>
      </c>
      <c r="Q79" s="219">
        <f>IF('①-1入力シート（一般項目）'!Q76="","-",'①-1入力シート（一般項目）'!Q76)</f>
        <v>0</v>
      </c>
      <c r="R79" s="219" t="str">
        <f>IF('①-1入力シート（一般項目）'!R76="","-",'①-1入力シート（一般項目）'!R76)</f>
        <v>-</v>
      </c>
      <c r="S79" s="219" t="str">
        <f>IF('①-1入力シート（一般項目）'!S76="","-",'①-1入力シート（一般項目）'!S76)</f>
        <v>-</v>
      </c>
      <c r="T79" s="220" t="str">
        <f t="shared" si="5"/>
        <v/>
      </c>
      <c r="U79" s="224" t="str">
        <f>IF(P79="回答済",(_xlfn.RANK.EQ($T79,$T$14:$T$411,0)+COUNTIF($T$14:$T79,$T79)-1),IF(P79="未回答",0,"-"))</f>
        <v>-</v>
      </c>
      <c r="V79" s="224" t="str">
        <f t="shared" si="4"/>
        <v>-</v>
      </c>
      <c r="W79" s="224" t="str">
        <f t="shared" ref="W79:W146" si="7">IF(O79=TRUE,M79,"")</f>
        <v/>
      </c>
      <c r="X79" s="224" t="str">
        <f t="shared" si="6"/>
        <v/>
      </c>
      <c r="Y79" s="224" t="str">
        <f>IF(X79="","",IF(X79="-","-",X79+COUNTIFS($V$14:V79,V79,$W$14:W79,W79)-1))</f>
        <v/>
      </c>
      <c r="Z79" s="224" t="str">
        <f t="shared" ref="Z79:Z146" si="8">IF(Y79="","",V79*10+Y79)</f>
        <v/>
      </c>
    </row>
    <row r="80" spans="1:27" s="61" customFormat="1" ht="28.35" customHeight="1" outlineLevel="1">
      <c r="A80" s="61">
        <f>ROW()</f>
        <v>80</v>
      </c>
      <c r="B80" s="68" t="str">
        <f>IF('①-1入力シート（一般項目）'!B77="","-",'①-1入力シート（一般項目）'!B77)</f>
        <v>-</v>
      </c>
      <c r="C80" s="69" t="str">
        <f>IF('①-1入力シート（一般項目）'!C77="","-",'①-1入力シート（一般項目）'!C77)</f>
        <v>-</v>
      </c>
      <c r="D80" s="351" t="str">
        <f>IF('①-1入力シート（一般項目）'!D77="","0",'①-1入力シート（一般項目）'!D77)</f>
        <v>0</v>
      </c>
      <c r="E80" s="92" t="str">
        <f>IF('①-1入力シート（一般項目）'!E77="","-",'①-1入力シート（一般項目）'!E77)</f>
        <v>-</v>
      </c>
      <c r="F80" s="92" t="str">
        <f>IF('①-1入力シート（一般項目）'!F77="","-",'①-1入力シート（一般項目）'!F77)</f>
        <v>-</v>
      </c>
      <c r="G80" s="92" t="str">
        <f>IF('①-1入力シート（一般項目）'!G77="","-",'①-1入力シート（一般項目）'!G77)</f>
        <v>-</v>
      </c>
      <c r="H80" s="197" t="str">
        <f>IF('①-1入力シート（一般項目）'!H77="","-",'①-1入力シート（一般項目）'!H77)</f>
        <v>-</v>
      </c>
      <c r="I80" s="133" t="str">
        <f>IF('①-1入力シート（一般項目）'!I77="","-",'①-1入力シート（一般項目）'!I77)</f>
        <v>-</v>
      </c>
      <c r="J80" s="138" t="str">
        <f>IF('①-1入力シート（一般項目）'!J77="","-",'①-1入力シート（一般項目）'!J77)</f>
        <v>エ　部門を超えたデジタル化のための体制やプロジェクトを構築している</v>
      </c>
      <c r="K80" s="108" t="str">
        <f>IF('①-1入力シート（一般項目）'!K77="","-",'①-1入力シート（一般項目）'!K77)</f>
        <v>部門を超えたデジタル化のための体制やプロジェクトを構築している</v>
      </c>
      <c r="L80" s="219" t="str">
        <f>IF('①-1入力シート（一般項目）'!L77="","-",'①-1入力シート（一般項目）'!L77)</f>
        <v>-</v>
      </c>
      <c r="M80" s="219">
        <f>IF('①-1入力シート（一般項目）'!M77="","-",'①-1入力シート（一般項目）'!M77)</f>
        <v>2</v>
      </c>
      <c r="N80" s="219" t="str">
        <f>IF('①-1入力シート（一般項目）'!N77="","-",'①-1入力シート（一般項目）'!N77)</f>
        <v>-</v>
      </c>
      <c r="O80" s="219" t="b">
        <f>IF('①-1入力シート（一般項目）'!O77="","-",'①-1入力シート（一般項目）'!O77)</f>
        <v>0</v>
      </c>
      <c r="P80" s="219" t="str">
        <f>IF('①-1入力シート（一般項目）'!P77="","-",'①-1入力シート（一般項目）'!P77)</f>
        <v>-</v>
      </c>
      <c r="Q80" s="219">
        <f>IF('①-1入力シート（一般項目）'!Q77="","-",'①-1入力シート（一般項目）'!Q77)</f>
        <v>0</v>
      </c>
      <c r="R80" s="219" t="str">
        <f>IF('①-1入力シート（一般項目）'!R77="","-",'①-1入力シート（一般項目）'!R77)</f>
        <v>-</v>
      </c>
      <c r="S80" s="219" t="str">
        <f>IF('①-1入力シート（一般項目）'!S77="","-",'①-1入力シート（一般項目）'!S77)</f>
        <v>-</v>
      </c>
      <c r="T80" s="220" t="str">
        <f t="shared" si="5"/>
        <v/>
      </c>
      <c r="U80" s="224" t="str">
        <f>IF(P80="回答済",(_xlfn.RANK.EQ($T80,$T$14:$T$411,0)+COUNTIF($T$14:$T80,$T80)-1),IF(P80="未回答",0,"-"))</f>
        <v>-</v>
      </c>
      <c r="V80" s="224" t="str">
        <f t="shared" ref="V80:V147" si="9">IF(AND(ISNUMBER(U80),U80&gt;0),U80,IF(AND(U80="-",V79&gt;0),V79,"-"))</f>
        <v>-</v>
      </c>
      <c r="W80" s="224" t="str">
        <f t="shared" si="7"/>
        <v/>
      </c>
      <c r="X80" s="224" t="str">
        <f t="shared" si="6"/>
        <v/>
      </c>
      <c r="Y80" s="224" t="str">
        <f>IF(X80="","",IF(X80="-","-",X80+COUNTIFS($V$14:V80,V80,$W$14:W80,W80)-1))</f>
        <v/>
      </c>
      <c r="Z80" s="224" t="str">
        <f t="shared" si="8"/>
        <v/>
      </c>
    </row>
    <row r="81" spans="1:27" s="61" customFormat="1" ht="28.35" customHeight="1" outlineLevel="1">
      <c r="A81" s="61">
        <f>ROW()</f>
        <v>81</v>
      </c>
      <c r="B81" s="68" t="str">
        <f>IF('①-1入力シート（一般項目）'!B78="","-",'①-1入力シート（一般項目）'!B78)</f>
        <v>-</v>
      </c>
      <c r="C81" s="69" t="str">
        <f>IF('①-1入力シート（一般項目）'!C78="","-",'①-1入力シート（一般項目）'!C78)</f>
        <v>-</v>
      </c>
      <c r="D81" s="351" t="str">
        <f>IF('①-1入力シート（一般項目）'!D78="","0",'①-1入力シート（一般項目）'!D78)</f>
        <v>0</v>
      </c>
      <c r="E81" s="92" t="str">
        <f>IF('①-1入力シート（一般項目）'!E78="","-",'①-1入力シート（一般項目）'!E78)</f>
        <v>-</v>
      </c>
      <c r="F81" s="92" t="str">
        <f>IF('①-1入力シート（一般項目）'!F78="","-",'①-1入力シート（一般項目）'!F78)</f>
        <v>-</v>
      </c>
      <c r="G81" s="92" t="str">
        <f>IF('①-1入力シート（一般項目）'!G78="","-",'①-1入力シート（一般項目）'!G78)</f>
        <v>-</v>
      </c>
      <c r="H81" s="197" t="str">
        <f>IF('①-1入力シート（一般項目）'!H78="","-",'①-1入力シート（一般項目）'!H78)</f>
        <v>-</v>
      </c>
      <c r="I81" s="133" t="str">
        <f>IF('①-1入力シート（一般項目）'!I78="","-",'①-1入力シート（一般項目）'!I78)</f>
        <v>-</v>
      </c>
      <c r="J81" s="138" t="str">
        <f>IF('①-1入力シート（一般項目）'!J78="","-",'①-1入力シート（一般項目）'!J78)</f>
        <v>オ　定量的な目標を設定し、独自に生産性向上への寄与度などの評価を行っている</v>
      </c>
      <c r="K81" s="108" t="str">
        <f>IF('①-1入力シート（一般項目）'!K78="","-",'①-1入力シート（一般項目）'!K78)</f>
        <v>定量的な目標を設定し、独自に生産性向上への寄与度などの評価を行っている</v>
      </c>
      <c r="L81" s="219" t="str">
        <f>IF('①-1入力シート（一般項目）'!L78="","-",'①-1入力シート（一般項目）'!L78)</f>
        <v>-</v>
      </c>
      <c r="M81" s="219">
        <f>IF('①-1入力シート（一般項目）'!M78="","-",'①-1入力シート（一般項目）'!M78)</f>
        <v>3</v>
      </c>
      <c r="N81" s="219" t="str">
        <f>IF('①-1入力シート（一般項目）'!N78="","-",'①-1入力シート（一般項目）'!N78)</f>
        <v>-</v>
      </c>
      <c r="O81" s="219" t="b">
        <f>IF('①-1入力シート（一般項目）'!O78="","-",'①-1入力シート（一般項目）'!O78)</f>
        <v>0</v>
      </c>
      <c r="P81" s="219" t="str">
        <f>IF('①-1入力シート（一般項目）'!P78="","-",'①-1入力シート（一般項目）'!P78)</f>
        <v>-</v>
      </c>
      <c r="Q81" s="219">
        <f>IF('①-1入力シート（一般項目）'!Q78="","-",'①-1入力シート（一般項目）'!Q78)</f>
        <v>0</v>
      </c>
      <c r="R81" s="219" t="str">
        <f>IF('①-1入力シート（一般項目）'!R78="","-",'①-1入力シート（一般項目）'!R78)</f>
        <v>-</v>
      </c>
      <c r="S81" s="219" t="str">
        <f>IF('①-1入力シート（一般項目）'!S78="","-",'①-1入力シート（一般項目）'!S78)</f>
        <v>-</v>
      </c>
      <c r="T81" s="220" t="str">
        <f t="shared" si="5"/>
        <v/>
      </c>
      <c r="U81" s="224" t="str">
        <f>IF(P81="回答済",(_xlfn.RANK.EQ($T81,$T$14:$T$411,0)+COUNTIF($T$14:$T81,$T81)-1),IF(P81="未回答",0,"-"))</f>
        <v>-</v>
      </c>
      <c r="V81" s="224" t="str">
        <f t="shared" si="9"/>
        <v>-</v>
      </c>
      <c r="W81" s="224" t="str">
        <f t="shared" si="7"/>
        <v/>
      </c>
      <c r="X81" s="224" t="str">
        <f t="shared" si="6"/>
        <v/>
      </c>
      <c r="Y81" s="224" t="str">
        <f>IF(X81="","",IF(X81="-","-",X81+COUNTIFS($V$14:V81,V81,$W$14:W81,W81)-1))</f>
        <v/>
      </c>
      <c r="Z81" s="224" t="str">
        <f t="shared" si="8"/>
        <v/>
      </c>
    </row>
    <row r="82" spans="1:27" s="61" customFormat="1" ht="28.35" customHeight="1" outlineLevel="1">
      <c r="A82" s="61">
        <f>ROW()</f>
        <v>82</v>
      </c>
      <c r="B82" s="68" t="str">
        <f>IF('①-1入力シート（一般項目）'!B79="","-",'①-1入力シート（一般項目）'!B79)</f>
        <v>-</v>
      </c>
      <c r="C82" s="69" t="str">
        <f>IF('①-1入力シート（一般項目）'!C79="","-",'①-1入力シート（一般項目）'!C79)</f>
        <v>-</v>
      </c>
      <c r="D82" s="351" t="str">
        <f>IF('①-1入力シート（一般項目）'!D79="","0",'①-1入力シート（一般項目）'!D79)</f>
        <v>0</v>
      </c>
      <c r="E82" s="92" t="str">
        <f>IF('①-1入力シート（一般項目）'!E79="","-",'①-1入力シート（一般項目）'!E79)</f>
        <v>-</v>
      </c>
      <c r="F82" s="92" t="str">
        <f>IF('①-1入力シート（一般項目）'!F79="","-",'①-1入力シート（一般項目）'!F79)</f>
        <v>-</v>
      </c>
      <c r="G82" s="92" t="str">
        <f>IF('①-1入力シート（一般項目）'!G79="","-",'①-1入力シート（一般項目）'!G79)</f>
        <v>-</v>
      </c>
      <c r="H82" s="197" t="str">
        <f>IF('①-1入力シート（一般項目）'!H79="","-",'①-1入力シート（一般項目）'!H79)</f>
        <v>-</v>
      </c>
      <c r="I82" s="133" t="str">
        <f>IF('①-1入力シート（一般項目）'!I79="","-",'①-1入力シート（一般項目）'!I79)</f>
        <v>-</v>
      </c>
      <c r="J82" s="138" t="str">
        <f>IF('①-1入力シート（一般項目）'!J79="","-",'①-1入力シート（一般項目）'!J79)</f>
        <v>カ　年１回以上、第三者による生産性向上への寄与度などの評価を受けている</v>
      </c>
      <c r="K82" s="108" t="str">
        <f>IF('①-1入力シート（一般項目）'!K79="","-",'①-1入力シート（一般項目）'!K79)</f>
        <v>年１回以上、第三者による生産性向上への寄与度などの評価を受けている</v>
      </c>
      <c r="L82" s="219" t="str">
        <f>IF('①-1入力シート（一般項目）'!L79="","-",'①-1入力シート（一般項目）'!L79)</f>
        <v>-</v>
      </c>
      <c r="M82" s="219">
        <f>IF('①-1入力シート（一般項目）'!M79="","-",'①-1入力シート（一般項目）'!M79)</f>
        <v>3</v>
      </c>
      <c r="N82" s="219" t="str">
        <f>IF('①-1入力シート（一般項目）'!N79="","-",'①-1入力シート（一般項目）'!N79)</f>
        <v>-</v>
      </c>
      <c r="O82" s="219" t="b">
        <f>IF('①-1入力シート（一般項目）'!O79="","-",'①-1入力シート（一般項目）'!O79)</f>
        <v>0</v>
      </c>
      <c r="P82" s="219" t="str">
        <f>IF('①-1入力シート（一般項目）'!P79="","-",'①-1入力シート（一般項目）'!P79)</f>
        <v>-</v>
      </c>
      <c r="Q82" s="219">
        <f>IF('①-1入力シート（一般項目）'!Q79="","-",'①-1入力シート（一般項目）'!Q79)</f>
        <v>0</v>
      </c>
      <c r="R82" s="219" t="str">
        <f>IF('①-1入力シート（一般項目）'!R79="","-",'①-1入力シート（一般項目）'!R79)</f>
        <v>-</v>
      </c>
      <c r="S82" s="219" t="str">
        <f>IF('①-1入力シート（一般項目）'!S79="","-",'①-1入力シート（一般項目）'!S79)</f>
        <v>-</v>
      </c>
      <c r="T82" s="220" t="str">
        <f t="shared" si="5"/>
        <v/>
      </c>
      <c r="U82" s="224" t="str">
        <f>IF(P82="回答済",(_xlfn.RANK.EQ($T82,$T$14:$T$411,0)+COUNTIF($T$14:$T82,$T82)-1),IF(P82="未回答",0,"-"))</f>
        <v>-</v>
      </c>
      <c r="V82" s="224" t="str">
        <f t="shared" si="9"/>
        <v>-</v>
      </c>
      <c r="W82" s="224" t="str">
        <f t="shared" si="7"/>
        <v/>
      </c>
      <c r="X82" s="224" t="str">
        <f t="shared" si="6"/>
        <v/>
      </c>
      <c r="Y82" s="224" t="str">
        <f>IF(X82="","",IF(X82="-","-",X82+COUNTIFS($V$14:V82,V82,$W$14:W82,W82)-1))</f>
        <v/>
      </c>
      <c r="Z82" s="224" t="str">
        <f t="shared" si="8"/>
        <v/>
      </c>
    </row>
    <row r="83" spans="1:27" s="61" customFormat="1" ht="28.35" customHeight="1" outlineLevel="1">
      <c r="A83" s="61">
        <f>ROW()</f>
        <v>83</v>
      </c>
      <c r="B83" s="68" t="str">
        <f>IF('①-1入力シート（一般項目）'!B80="","-",'①-1入力シート（一般項目）'!B80)</f>
        <v>-</v>
      </c>
      <c r="C83" s="69" t="str">
        <f>IF('①-1入力シート（一般項目）'!C80="","-",'①-1入力シート（一般項目）'!C80)</f>
        <v>-</v>
      </c>
      <c r="D83" s="351" t="str">
        <f>IF('①-1入力シート（一般項目）'!D80="","0",'①-1入力シート（一般項目）'!D80)</f>
        <v>0</v>
      </c>
      <c r="E83" s="93" t="str">
        <f>IF('①-1入力シート（一般項目）'!E80="","-",'①-1入力シート（一般項目）'!E80)</f>
        <v>-</v>
      </c>
      <c r="F83" s="93" t="str">
        <f>IF('①-1入力シート（一般項目）'!F80="","-",'①-1入力シート（一般項目）'!F80)</f>
        <v>-</v>
      </c>
      <c r="G83" s="93" t="str">
        <f>IF('①-1入力シート（一般項目）'!G80="","-",'①-1入力シート（一般項目）'!G80)</f>
        <v>-</v>
      </c>
      <c r="H83" s="198" t="str">
        <f>IF('①-1入力シート（一般項目）'!H80="","-",'①-1入力シート（一般項目）'!H80)</f>
        <v>-</v>
      </c>
      <c r="I83" s="135" t="str">
        <f>IF('①-1入力シート（一般項目）'!I80="","-",'①-1入力シート（一般項目）'!I80)</f>
        <v>-</v>
      </c>
      <c r="J83" s="139" t="str">
        <f>IF('①-1入力シート（一般項目）'!J80="","-",'①-1入力シート（一般項目）'!J80)</f>
        <v>キ　行っていない</v>
      </c>
      <c r="K83" s="126" t="str">
        <f>IF('①-1入力シート（一般項目）'!K80="","-",'①-1入力シート（一般項目）'!K80)</f>
        <v>キ　行っていない。</v>
      </c>
      <c r="L83" s="221" t="str">
        <f>IF('①-1入力シート（一般項目）'!L80="","-",'①-1入力シート（一般項目）'!L80)</f>
        <v>-</v>
      </c>
      <c r="M83" s="221">
        <f>IF('①-1入力シート（一般項目）'!M80="","-",'①-1入力シート（一般項目）'!M80)</f>
        <v>0</v>
      </c>
      <c r="N83" s="221" t="str">
        <f>IF('①-1入力シート（一般項目）'!N80="","-",'①-1入力シート（一般項目）'!N80)</f>
        <v>-</v>
      </c>
      <c r="O83" s="221" t="b">
        <f>IF('①-1入力シート（一般項目）'!O80="","-",'①-1入力シート（一般項目）'!O80)</f>
        <v>0</v>
      </c>
      <c r="P83" s="221" t="str">
        <f>IF('①-1入力シート（一般項目）'!P80="","-",'①-1入力シート（一般項目）'!P80)</f>
        <v>-</v>
      </c>
      <c r="Q83" s="221">
        <f>IF('①-1入力シート（一般項目）'!Q80="","-",'①-1入力シート（一般項目）'!Q80)</f>
        <v>0</v>
      </c>
      <c r="R83" s="221" t="str">
        <f>IF('①-1入力シート（一般項目）'!R80="","-",'①-1入力シート（一般項目）'!R80)</f>
        <v>-</v>
      </c>
      <c r="S83" s="221" t="str">
        <f>IF('①-1入力シート（一般項目）'!S80="","-",'①-1入力シート（一般項目）'!S80)</f>
        <v>-</v>
      </c>
      <c r="T83" s="222" t="str">
        <f t="shared" si="5"/>
        <v/>
      </c>
      <c r="U83" s="224" t="str">
        <f>IF(P83="回答済",(_xlfn.RANK.EQ($T83,$T$14:$T$411,0)+COUNTIF($T$14:$T83,$T83)-1),IF(P83="未回答",0,"-"))</f>
        <v>-</v>
      </c>
      <c r="V83" s="224" t="str">
        <f t="shared" si="9"/>
        <v>-</v>
      </c>
      <c r="W83" s="224" t="str">
        <f t="shared" si="7"/>
        <v/>
      </c>
      <c r="X83" s="224" t="str">
        <f t="shared" si="6"/>
        <v/>
      </c>
      <c r="Y83" s="224" t="str">
        <f>IF(X83="","",IF(X83="-","-",X83+COUNTIFS($V$14:V83,V83,$W$14:W83,W83)-1))</f>
        <v/>
      </c>
      <c r="Z83" s="224" t="str">
        <f t="shared" si="8"/>
        <v/>
      </c>
    </row>
    <row r="84" spans="1:27" s="113" customFormat="1" ht="46.35" customHeight="1" outlineLevel="1">
      <c r="A84" s="113">
        <f>ROW()</f>
        <v>84</v>
      </c>
      <c r="B84" s="114" t="str">
        <f>IF('①-1入力シート（一般項目）'!B81="","-",'①-1入力シート（一般項目）'!B81)</f>
        <v>-</v>
      </c>
      <c r="C84" s="115" t="str">
        <f>IF('①-1入力シート（一般項目）'!C81="","-",'①-1入力シート（一般項目）'!C81)</f>
        <v>-</v>
      </c>
      <c r="D84" s="351" t="str">
        <f>IF('①-1入力シート（一般項目）'!D81="","0",'①-1入力シート（一般項目）'!D81)</f>
        <v>0</v>
      </c>
      <c r="E84" s="105" t="str">
        <f>IF('①-1入力シート（一般項目）'!E81="","-",'①-1入力シート（一般項目）'!E81)</f>
        <v>戦略</v>
      </c>
      <c r="F84" s="105" t="str">
        <f>IF('①-1入力シート（一般項目）'!F81="","-",'①-1入力シート（一般項目）'!F81)</f>
        <v>複数回答</v>
      </c>
      <c r="G84" s="105">
        <f>IF('①-1入力シート（一般項目）'!G81="","-",'①-1入力シート（一般項目）'!G81)</f>
        <v>0</v>
      </c>
      <c r="H84" s="199">
        <f>IF('①-1入力シート（一般項目）'!H81="","-",'①-1入力シート（一般項目）'!H81)</f>
        <v>11</v>
      </c>
      <c r="I84" s="354" t="str">
        <f>IF('①-1入力シート（一般項目）'!I81="","-",'①-1入力シート（一般項目）'!I81)</f>
        <v>●組織の活性化、生産性向上、従業員のキャリア開発に関する次の取組を行っている。</v>
      </c>
      <c r="J84" s="355" t="str">
        <f>IF('①-1入力シート（一般項目）'!J81="","0",'①-1入力シート（一般項目）'!J81)</f>
        <v>0</v>
      </c>
      <c r="K84" s="124" t="str">
        <f>IF('①-1入力シート（一般項目）'!K81="","-",'①-1入力シート（一般項目）'!K81)</f>
        <v>-</v>
      </c>
      <c r="L84" s="212" t="str">
        <f>IF('①-1入力シート（一般項目）'!L81="","-",'①-1入力シート（一般項目）'!L81)</f>
        <v>-</v>
      </c>
      <c r="M84" s="212">
        <f>IF('①-1入力シート（一般項目）'!M81="","-",'①-1入力シート（一般項目）'!M81)</f>
        <v>7</v>
      </c>
      <c r="N84" s="212" t="str">
        <f>IF('①-1入力シート（一般項目）'!N81="","-",'①-1入力シート（一般項目）'!N81)</f>
        <v>-</v>
      </c>
      <c r="O84" s="213" t="str">
        <f>IF('①-1入力シート（一般項目）'!O81="","-",'①-1入力シート（一般項目）'!O81)</f>
        <v>未回答</v>
      </c>
      <c r="P84" s="213" t="str">
        <f>IF('①-1入力シート（一般項目）'!P81="","-",'①-1入力シート（一般項目）'!P81)</f>
        <v>-</v>
      </c>
      <c r="Q84" s="212">
        <f>IF('①-1入力シート（一般項目）'!Q81="","-",'①-1入力シート（一般項目）'!Q81)</f>
        <v>0</v>
      </c>
      <c r="R84" s="212">
        <f>IF('①-1入力シート（一般項目）'!R81="","-",'①-1入力シート（一般項目）'!R81)</f>
        <v>0</v>
      </c>
      <c r="S84" s="212" t="str">
        <f>IF('①-1入力シート（一般項目）'!S81="","-",'①-1入力シート（一般項目）'!S81)</f>
        <v>-</v>
      </c>
      <c r="T84" s="214" t="str">
        <f t="shared" si="5"/>
        <v/>
      </c>
      <c r="U84" s="224" t="str">
        <f>IF(P84="回答済",(_xlfn.RANK.EQ($T84,$T$14:$T$411,0)+COUNTIF($T$14:$T84,$T84)-1),IF(P84="未回答",0,"-"))</f>
        <v>-</v>
      </c>
      <c r="V84" s="224" t="str">
        <f t="shared" si="9"/>
        <v>-</v>
      </c>
      <c r="W84" s="224" t="str">
        <f t="shared" si="7"/>
        <v/>
      </c>
      <c r="X84" s="224" t="str">
        <f t="shared" si="6"/>
        <v/>
      </c>
      <c r="Y84" s="224" t="str">
        <f>IF(X84="","",IF(X84="-","-",X84+COUNTIFS($V$14:V84,V84,$W$14:W84,W84)-1))</f>
        <v/>
      </c>
      <c r="Z84" s="224" t="str">
        <f t="shared" si="8"/>
        <v/>
      </c>
      <c r="AA84" s="61"/>
    </row>
    <row r="85" spans="1:27" s="61" customFormat="1" ht="28.35" customHeight="1" outlineLevel="1">
      <c r="A85" s="61">
        <f>ROW()</f>
        <v>85</v>
      </c>
      <c r="B85" s="68" t="str">
        <f>IF('①-1入力シート（一般項目）'!B82="","-",'①-1入力シート（一般項目）'!B82)</f>
        <v>-</v>
      </c>
      <c r="C85" s="69" t="str">
        <f>IF('①-1入力シート（一般項目）'!C82="","-",'①-1入力シート（一般項目）'!C82)</f>
        <v>-</v>
      </c>
      <c r="D85" s="351" t="str">
        <f>IF('①-1入力シート（一般項目）'!D82="","0",'①-1入力シート（一般項目）'!D82)</f>
        <v>0</v>
      </c>
      <c r="E85" s="92" t="str">
        <f>IF('①-1入力シート（一般項目）'!E82="","-",'①-1入力シート（一般項目）'!E82)</f>
        <v>-</v>
      </c>
      <c r="F85" s="92" t="str">
        <f>IF('①-1入力シート（一般項目）'!F82="","-",'①-1入力シート（一般項目）'!F82)</f>
        <v>-</v>
      </c>
      <c r="G85" s="92" t="str">
        <f>IF('①-1入力シート（一般項目）'!G82="","-",'①-1入力シート（一般項目）'!G82)</f>
        <v>-</v>
      </c>
      <c r="H85" s="197" t="str">
        <f>IF('①-1入力シート（一般項目）'!H82="","-",'①-1入力シート（一般項目）'!H82)</f>
        <v>-</v>
      </c>
      <c r="I85" s="131" t="str">
        <f>IF('①-1入力シート（一般項目）'!I82="","-",'①-1入力シート（一般項目）'!I82)</f>
        <v>-</v>
      </c>
      <c r="J85" s="137" t="str">
        <f>IF('①-1入力シート（一般項目）'!J82="","-",'①-1入力シート（一般項目）'!J82)</f>
        <v>ア　新入社員に対する研修及び育成体制を設けている</v>
      </c>
      <c r="K85" s="125" t="str">
        <f>IF('①-1入力シート（一般項目）'!K82="","-",'①-1入力シート（一般項目）'!K82)</f>
        <v>新入社員に対する研修及び育成体制を設けている</v>
      </c>
      <c r="L85" s="216" t="str">
        <f>IF('①-1入力シート（一般項目）'!L82="","-",'①-1入力シート（一般項目）'!L82)</f>
        <v>-</v>
      </c>
      <c r="M85" s="216">
        <f>IF('①-1入力シート（一般項目）'!M82="","-",'①-1入力シート（一般項目）'!M82)</f>
        <v>1</v>
      </c>
      <c r="N85" s="216" t="str">
        <f>IF('①-1入力シート（一般項目）'!N82="","-",'①-1入力シート（一般項目）'!N82)</f>
        <v>-</v>
      </c>
      <c r="O85" s="216" t="b">
        <f>IF('①-1入力シート（一般項目）'!O82="","-",'①-1入力シート（一般項目）'!O82)</f>
        <v>0</v>
      </c>
      <c r="P85" s="216" t="str">
        <f>IF('①-1入力シート（一般項目）'!P82="","-",'①-1入力シート（一般項目）'!P82)</f>
        <v>-</v>
      </c>
      <c r="Q85" s="216">
        <f>IF('①-1入力シート（一般項目）'!Q82="","-",'①-1入力シート（一般項目）'!Q82)</f>
        <v>0</v>
      </c>
      <c r="R85" s="216" t="str">
        <f>IF('①-1入力シート（一般項目）'!R82="","-",'①-1入力シート（一般項目）'!R82)</f>
        <v>-</v>
      </c>
      <c r="S85" s="216" t="str">
        <f>IF('①-1入力シート（一般項目）'!S82="","-",'①-1入力シート（一般項目）'!S82)</f>
        <v>-</v>
      </c>
      <c r="T85" s="217" t="str">
        <f t="shared" si="5"/>
        <v/>
      </c>
      <c r="U85" s="224" t="str">
        <f>IF(P85="回答済",(_xlfn.RANK.EQ($T85,$T$14:$T$411,0)+COUNTIF($T$14:$T85,$T85)-1),IF(P85="未回答",0,"-"))</f>
        <v>-</v>
      </c>
      <c r="V85" s="224" t="str">
        <f t="shared" si="9"/>
        <v>-</v>
      </c>
      <c r="W85" s="224" t="str">
        <f t="shared" si="7"/>
        <v/>
      </c>
      <c r="X85" s="224" t="str">
        <f t="shared" si="6"/>
        <v/>
      </c>
      <c r="Y85" s="224" t="str">
        <f>IF(X85="","",IF(X85="-","-",X85+COUNTIFS($V$14:V85,V85,$W$14:W85,W85)-1))</f>
        <v/>
      </c>
      <c r="Z85" s="224" t="str">
        <f t="shared" si="8"/>
        <v/>
      </c>
    </row>
    <row r="86" spans="1:27" s="61" customFormat="1" ht="28.35" customHeight="1" outlineLevel="1">
      <c r="A86" s="61">
        <f>ROW()</f>
        <v>86</v>
      </c>
      <c r="B86" s="68" t="str">
        <f>IF('①-1入力シート（一般項目）'!B83="","-",'①-1入力シート（一般項目）'!B83)</f>
        <v>-</v>
      </c>
      <c r="C86" s="69" t="str">
        <f>IF('①-1入力シート（一般項目）'!C83="","-",'①-1入力シート（一般項目）'!C83)</f>
        <v>-</v>
      </c>
      <c r="D86" s="351" t="str">
        <f>IF('①-1入力シート（一般項目）'!D83="","0",'①-1入力シート（一般項目）'!D83)</f>
        <v>0</v>
      </c>
      <c r="E86" s="92" t="str">
        <f>IF('①-1入力シート（一般項目）'!E83="","-",'①-1入力シート（一般項目）'!E83)</f>
        <v>-</v>
      </c>
      <c r="F86" s="92" t="str">
        <f>IF('①-1入力シート（一般項目）'!F83="","-",'①-1入力シート（一般項目）'!F83)</f>
        <v>-</v>
      </c>
      <c r="G86" s="92" t="str">
        <f>IF('①-1入力シート（一般項目）'!G83="","-",'①-1入力シート（一般項目）'!G83)</f>
        <v>-</v>
      </c>
      <c r="H86" s="197" t="str">
        <f>IF('①-1入力シート（一般項目）'!H83="","-",'①-1入力シート（一般項目）'!H83)</f>
        <v>-</v>
      </c>
      <c r="I86" s="133" t="str">
        <f>IF('①-1入力シート（一般項目）'!I83="","-",'①-1入力シート（一般項目）'!I83)</f>
        <v>-</v>
      </c>
      <c r="J86" s="138" t="str">
        <f>IF('①-1入力シート（一般項目）'!J83="","-",'①-1入力シート（一般項目）'!J83)</f>
        <v>イ　メンター制度やブラザーシスター制度など会社全体で従業員をサポートする制度がある</v>
      </c>
      <c r="K86" s="108" t="str">
        <f>IF('①-1入力シート（一般項目）'!K83="","-",'①-1入力シート（一般項目）'!K83)</f>
        <v>メンター制度やブラザーシスター制度など会社全体で従業員をサポートする制度がある</v>
      </c>
      <c r="L86" s="219" t="str">
        <f>IF('①-1入力シート（一般項目）'!L83="","-",'①-1入力シート（一般項目）'!L83)</f>
        <v>-</v>
      </c>
      <c r="M86" s="219">
        <f>IF('①-1入力シート（一般項目）'!M83="","-",'①-1入力シート（一般項目）'!M83)</f>
        <v>1</v>
      </c>
      <c r="N86" s="219" t="str">
        <f>IF('①-1入力シート（一般項目）'!N83="","-",'①-1入力シート（一般項目）'!N83)</f>
        <v>-</v>
      </c>
      <c r="O86" s="219" t="b">
        <f>IF('①-1入力シート（一般項目）'!O83="","-",'①-1入力シート（一般項目）'!O83)</f>
        <v>0</v>
      </c>
      <c r="P86" s="219" t="str">
        <f>IF('①-1入力シート（一般項目）'!P83="","-",'①-1入力シート（一般項目）'!P83)</f>
        <v>-</v>
      </c>
      <c r="Q86" s="219">
        <f>IF('①-1入力シート（一般項目）'!Q83="","-",'①-1入力シート（一般項目）'!Q83)</f>
        <v>0</v>
      </c>
      <c r="R86" s="219" t="str">
        <f>IF('①-1入力シート（一般項目）'!R83="","-",'①-1入力シート（一般項目）'!R83)</f>
        <v>-</v>
      </c>
      <c r="S86" s="219" t="str">
        <f>IF('①-1入力シート（一般項目）'!S83="","-",'①-1入力シート（一般項目）'!S83)</f>
        <v>-</v>
      </c>
      <c r="T86" s="220" t="str">
        <f t="shared" si="5"/>
        <v/>
      </c>
      <c r="U86" s="224" t="str">
        <f>IF(P86="回答済",(_xlfn.RANK.EQ($T86,$T$14:$T$411,0)+COUNTIF($T$14:$T86,$T86)-1),IF(P86="未回答",0,"-"))</f>
        <v>-</v>
      </c>
      <c r="V86" s="224" t="str">
        <f t="shared" si="9"/>
        <v>-</v>
      </c>
      <c r="W86" s="224" t="str">
        <f t="shared" si="7"/>
        <v/>
      </c>
      <c r="X86" s="224" t="str">
        <f t="shared" si="6"/>
        <v/>
      </c>
      <c r="Y86" s="224" t="str">
        <f>IF(X86="","",IF(X86="-","-",X86+COUNTIFS($V$14:V86,V86,$W$14:W86,W86)-1))</f>
        <v/>
      </c>
      <c r="Z86" s="224" t="str">
        <f t="shared" si="8"/>
        <v/>
      </c>
    </row>
    <row r="87" spans="1:27" s="61" customFormat="1" ht="28.35" customHeight="1" outlineLevel="1">
      <c r="A87" s="61">
        <f>ROW()</f>
        <v>87</v>
      </c>
      <c r="B87" s="68" t="str">
        <f>IF('①-1入力シート（一般項目）'!B84="","-",'①-1入力シート（一般項目）'!B84)</f>
        <v>-</v>
      </c>
      <c r="C87" s="69" t="str">
        <f>IF('①-1入力シート（一般項目）'!C84="","-",'①-1入力シート（一般項目）'!C84)</f>
        <v>-</v>
      </c>
      <c r="D87" s="351" t="str">
        <f>IF('①-1入力シート（一般項目）'!D84="","0",'①-1入力シート（一般項目）'!D84)</f>
        <v>0</v>
      </c>
      <c r="E87" s="92" t="str">
        <f>IF('①-1入力シート（一般項目）'!E84="","-",'①-1入力シート（一般項目）'!E84)</f>
        <v>-</v>
      </c>
      <c r="F87" s="92" t="str">
        <f>IF('①-1入力シート（一般項目）'!F84="","-",'①-1入力シート（一般項目）'!F84)</f>
        <v>-</v>
      </c>
      <c r="G87" s="92" t="str">
        <f>IF('①-1入力シート（一般項目）'!G84="","-",'①-1入力シート（一般項目）'!G84)</f>
        <v>-</v>
      </c>
      <c r="H87" s="197" t="str">
        <f>IF('①-1入力シート（一般項目）'!H84="","-",'①-1入力シート（一般項目）'!H84)</f>
        <v>-</v>
      </c>
      <c r="I87" s="133" t="str">
        <f>IF('①-1入力シート（一般項目）'!I84="","-",'①-1入力シート（一般項目）'!I84)</f>
        <v>-</v>
      </c>
      <c r="J87" s="138" t="str">
        <f>IF('①-1入力シート（一般項目）'!J84="","-",'①-1入力シート（一般項目）'!J84)</f>
        <v>ウ　キャリアアップやキャリア転換のための研修（非管理職向けの管理職研修など）を実施している</v>
      </c>
      <c r="K87" s="108" t="str">
        <f>IF('①-1入力シート（一般項目）'!K84="","-",'①-1入力シート（一般項目）'!K84)</f>
        <v>キャリアアップやキャリア転換のための研修（非管理職向けの管理職研修など）を実施している</v>
      </c>
      <c r="L87" s="219" t="str">
        <f>IF('①-1入力シート（一般項目）'!L84="","-",'①-1入力シート（一般項目）'!L84)</f>
        <v>-</v>
      </c>
      <c r="M87" s="219">
        <f>IF('①-1入力シート（一般項目）'!M84="","-",'①-1入力シート（一般項目）'!M84)</f>
        <v>2</v>
      </c>
      <c r="N87" s="219" t="str">
        <f>IF('①-1入力シート（一般項目）'!N84="","-",'①-1入力シート（一般項目）'!N84)</f>
        <v>-</v>
      </c>
      <c r="O87" s="219" t="b">
        <f>IF('①-1入力シート（一般項目）'!O84="","-",'①-1入力シート（一般項目）'!O84)</f>
        <v>0</v>
      </c>
      <c r="P87" s="219" t="str">
        <f>IF('①-1入力シート（一般項目）'!P84="","-",'①-1入力シート（一般項目）'!P84)</f>
        <v>-</v>
      </c>
      <c r="Q87" s="219">
        <f>IF('①-1入力シート（一般項目）'!Q84="","-",'①-1入力シート（一般項目）'!Q84)</f>
        <v>0</v>
      </c>
      <c r="R87" s="219" t="str">
        <f>IF('①-1入力シート（一般項目）'!R84="","-",'①-1入力シート（一般項目）'!R84)</f>
        <v>-</v>
      </c>
      <c r="S87" s="219" t="str">
        <f>IF('①-1入力シート（一般項目）'!S84="","-",'①-1入力シート（一般項目）'!S84)</f>
        <v>-</v>
      </c>
      <c r="T87" s="220" t="str">
        <f t="shared" si="5"/>
        <v/>
      </c>
      <c r="U87" s="224" t="str">
        <f>IF(P87="回答済",(_xlfn.RANK.EQ($T87,$T$14:$T$411,0)+COUNTIF($T$14:$T87,$T87)-1),IF(P87="未回答",0,"-"))</f>
        <v>-</v>
      </c>
      <c r="V87" s="224" t="str">
        <f t="shared" si="9"/>
        <v>-</v>
      </c>
      <c r="W87" s="224" t="str">
        <f t="shared" si="7"/>
        <v/>
      </c>
      <c r="X87" s="224" t="str">
        <f t="shared" si="6"/>
        <v/>
      </c>
      <c r="Y87" s="224" t="str">
        <f>IF(X87="","",IF(X87="-","-",X87+COUNTIFS($V$14:V87,V87,$W$14:W87,W87)-1))</f>
        <v/>
      </c>
      <c r="Z87" s="224" t="str">
        <f t="shared" si="8"/>
        <v/>
      </c>
    </row>
    <row r="88" spans="1:27" s="61" customFormat="1" ht="28.35" customHeight="1" outlineLevel="1">
      <c r="A88" s="61">
        <f>ROW()</f>
        <v>88</v>
      </c>
      <c r="B88" s="68" t="str">
        <f>IF('①-1入力シート（一般項目）'!B85="","-",'①-1入力シート（一般項目）'!B85)</f>
        <v>-</v>
      </c>
      <c r="C88" s="69" t="str">
        <f>IF('①-1入力シート（一般項目）'!C85="","-",'①-1入力シート（一般項目）'!C85)</f>
        <v>-</v>
      </c>
      <c r="D88" s="351" t="str">
        <f>IF('①-1入力シート（一般項目）'!D85="","0",'①-1入力シート（一般項目）'!D85)</f>
        <v>0</v>
      </c>
      <c r="E88" s="92" t="str">
        <f>IF('①-1入力シート（一般項目）'!E85="","-",'①-1入力シート（一般項目）'!E85)</f>
        <v>-</v>
      </c>
      <c r="F88" s="92" t="str">
        <f>IF('①-1入力シート（一般項目）'!F85="","-",'①-1入力シート（一般項目）'!F85)</f>
        <v>-</v>
      </c>
      <c r="G88" s="92" t="str">
        <f>IF('①-1入力シート（一般項目）'!G85="","-",'①-1入力シート（一般項目）'!G85)</f>
        <v>-</v>
      </c>
      <c r="H88" s="197" t="str">
        <f>IF('①-1入力シート（一般項目）'!H85="","-",'①-1入力シート（一般項目）'!H85)</f>
        <v>-</v>
      </c>
      <c r="I88" s="133" t="str">
        <f>IF('①-1入力シート（一般項目）'!I85="","-",'①-1入力シート（一般項目）'!I85)</f>
        <v>-</v>
      </c>
      <c r="J88" s="138" t="str">
        <f>IF('①-1入力シート（一般項目）'!J85="","-",'①-1入力シート（一般項目）'!J85)</f>
        <v>エ　キャリアに特化しないライフスキル研修（金融リテラシー、外国語など）を実施している</v>
      </c>
      <c r="K88" s="108" t="str">
        <f>IF('①-1入力シート（一般項目）'!K85="","-",'①-1入力シート（一般項目）'!K85)</f>
        <v>キャリアに特化しないライフスキル研修（金融リテラシー、外国語など）を実施している</v>
      </c>
      <c r="L88" s="219" t="str">
        <f>IF('①-1入力シート（一般項目）'!L85="","-",'①-1入力シート（一般項目）'!L85)</f>
        <v>-</v>
      </c>
      <c r="M88" s="219">
        <f>IF('①-1入力シート（一般項目）'!M85="","-",'①-1入力シート（一般項目）'!M85)</f>
        <v>2</v>
      </c>
      <c r="N88" s="219" t="str">
        <f>IF('①-1入力シート（一般項目）'!N85="","-",'①-1入力シート（一般項目）'!N85)</f>
        <v>-</v>
      </c>
      <c r="O88" s="219" t="b">
        <f>IF('①-1入力シート（一般項目）'!O85="","-",'①-1入力シート（一般項目）'!O85)</f>
        <v>0</v>
      </c>
      <c r="P88" s="219" t="str">
        <f>IF('①-1入力シート（一般項目）'!P85="","-",'①-1入力シート（一般項目）'!P85)</f>
        <v>-</v>
      </c>
      <c r="Q88" s="219">
        <f>IF('①-1入力シート（一般項目）'!Q85="","-",'①-1入力シート（一般項目）'!Q85)</f>
        <v>0</v>
      </c>
      <c r="R88" s="219" t="str">
        <f>IF('①-1入力シート（一般項目）'!R85="","-",'①-1入力シート（一般項目）'!R85)</f>
        <v>-</v>
      </c>
      <c r="S88" s="219" t="str">
        <f>IF('①-1入力シート（一般項目）'!S85="","-",'①-1入力シート（一般項目）'!S85)</f>
        <v>-</v>
      </c>
      <c r="T88" s="220" t="str">
        <f t="shared" si="5"/>
        <v/>
      </c>
      <c r="U88" s="224" t="str">
        <f>IF(P88="回答済",(_xlfn.RANK.EQ($T88,$T$14:$T$411,0)+COUNTIF($T$14:$T88,$T88)-1),IF(P88="未回答",0,"-"))</f>
        <v>-</v>
      </c>
      <c r="V88" s="224" t="str">
        <f t="shared" si="9"/>
        <v>-</v>
      </c>
      <c r="W88" s="224" t="str">
        <f t="shared" si="7"/>
        <v/>
      </c>
      <c r="X88" s="224" t="str">
        <f t="shared" si="6"/>
        <v/>
      </c>
      <c r="Y88" s="224" t="str">
        <f>IF(X88="","",IF(X88="-","-",X88+COUNTIFS($V$14:V88,V88,$W$14:W88,W88)-1))</f>
        <v/>
      </c>
      <c r="Z88" s="224" t="str">
        <f t="shared" si="8"/>
        <v/>
      </c>
    </row>
    <row r="89" spans="1:27" s="61" customFormat="1" ht="28.35" customHeight="1" outlineLevel="1">
      <c r="A89" s="61">
        <f>ROW()</f>
        <v>89</v>
      </c>
      <c r="B89" s="68" t="str">
        <f>IF('①-1入力シート（一般項目）'!B86="","-",'①-1入力シート（一般項目）'!B86)</f>
        <v>-</v>
      </c>
      <c r="C89" s="69" t="str">
        <f>IF('①-1入力シート（一般項目）'!C86="","-",'①-1入力シート（一般項目）'!C86)</f>
        <v>-</v>
      </c>
      <c r="D89" s="351" t="str">
        <f>IF('①-1入力シート（一般項目）'!D86="","0",'①-1入力シート（一般項目）'!D86)</f>
        <v>0</v>
      </c>
      <c r="E89" s="92" t="str">
        <f>IF('①-1入力シート（一般項目）'!E86="","-",'①-1入力シート（一般項目）'!E86)</f>
        <v>-</v>
      </c>
      <c r="F89" s="92" t="str">
        <f>IF('①-1入力シート（一般項目）'!F86="","-",'①-1入力シート（一般項目）'!F86)</f>
        <v>-</v>
      </c>
      <c r="G89" s="92" t="str">
        <f>IF('①-1入力シート（一般項目）'!G86="","-",'①-1入力シート（一般項目）'!G86)</f>
        <v>-</v>
      </c>
      <c r="H89" s="197" t="str">
        <f>IF('①-1入力シート（一般項目）'!H86="","-",'①-1入力シート（一般項目）'!H86)</f>
        <v>-</v>
      </c>
      <c r="I89" s="133" t="str">
        <f>IF('①-1入力シート（一般項目）'!I86="","-",'①-1入力シート（一般項目）'!I86)</f>
        <v>-</v>
      </c>
      <c r="J89" s="138" t="str">
        <f>IF('①-1入力シート（一般項目）'!J86="","-",'①-1入力シート（一般項目）'!J86)</f>
        <v>オ　ア～エに類似の研修を実施している</v>
      </c>
      <c r="K89" s="108" t="str">
        <f>IF('①-1入力シート（一般項目）'!K86="","-",'①-1入力シート（一般項目）'!K86)</f>
        <v>組織の活性化、生産性向上、従業員のキャリア開発のため、研修を実施している</v>
      </c>
      <c r="L89" s="219" t="str">
        <f>IF('①-1入力シート（一般項目）'!L86="","-",'①-1入力シート（一般項目）'!L86)</f>
        <v>-</v>
      </c>
      <c r="M89" s="219">
        <f>IF('①-1入力シート（一般項目）'!M86="","-",'①-1入力シート（一般項目）'!M86)</f>
        <v>2</v>
      </c>
      <c r="N89" s="219" t="str">
        <f>IF('①-1入力シート（一般項目）'!N86="","-",'①-1入力シート（一般項目）'!N86)</f>
        <v>-</v>
      </c>
      <c r="O89" s="219" t="b">
        <f>IF('①-1入力シート（一般項目）'!O86="","-",'①-1入力シート（一般項目）'!O86)</f>
        <v>0</v>
      </c>
      <c r="P89" s="219" t="str">
        <f>IF('①-1入力シート（一般項目）'!P86="","-",'①-1入力シート（一般項目）'!P86)</f>
        <v>-</v>
      </c>
      <c r="Q89" s="219">
        <f>IF('①-1入力シート（一般項目）'!Q86="","-",'①-1入力シート（一般項目）'!Q86)</f>
        <v>0</v>
      </c>
      <c r="R89" s="219" t="str">
        <f>IF('①-1入力シート（一般項目）'!R86="","-",'①-1入力シート（一般項目）'!R86)</f>
        <v>-</v>
      </c>
      <c r="S89" s="219" t="str">
        <f>IF('①-1入力シート（一般項目）'!S86="","-",'①-1入力シート（一般項目）'!S86)</f>
        <v>-</v>
      </c>
      <c r="T89" s="220" t="str">
        <f t="shared" si="5"/>
        <v/>
      </c>
      <c r="U89" s="224" t="str">
        <f>IF(P89="回答済",(_xlfn.RANK.EQ($T89,$T$14:$T$411,0)+COUNTIF($T$14:$T89,$T89)-1),IF(P89="未回答",0,"-"))</f>
        <v>-</v>
      </c>
      <c r="V89" s="224" t="str">
        <f t="shared" si="9"/>
        <v>-</v>
      </c>
      <c r="W89" s="224" t="str">
        <f t="shared" si="7"/>
        <v/>
      </c>
      <c r="X89" s="224" t="str">
        <f t="shared" si="6"/>
        <v/>
      </c>
      <c r="Y89" s="224" t="str">
        <f>IF(X89="","",IF(X89="-","-",X89+COUNTIFS($V$14:V89,V89,$W$14:W89,W89)-1))</f>
        <v/>
      </c>
      <c r="Z89" s="224" t="str">
        <f t="shared" si="8"/>
        <v/>
      </c>
    </row>
    <row r="90" spans="1:27" s="61" customFormat="1" ht="28.35" customHeight="1" outlineLevel="1">
      <c r="A90" s="61">
        <f>ROW()</f>
        <v>90</v>
      </c>
      <c r="B90" s="68" t="str">
        <f>IF('①-1入力シート（一般項目）'!B87="","-",'①-1入力シート（一般項目）'!B87)</f>
        <v>-</v>
      </c>
      <c r="C90" s="69" t="str">
        <f>IF('①-1入力シート（一般項目）'!C87="","-",'①-1入力シート（一般項目）'!C87)</f>
        <v>-</v>
      </c>
      <c r="D90" s="351" t="str">
        <f>IF('①-1入力シート（一般項目）'!D87="","0",'①-1入力シート（一般項目）'!D87)</f>
        <v>0</v>
      </c>
      <c r="E90" s="92" t="str">
        <f>IF('①-1入力シート（一般項目）'!E87="","-",'①-1入力シート（一般項目）'!E87)</f>
        <v>-</v>
      </c>
      <c r="F90" s="92" t="str">
        <f>IF('①-1入力シート（一般項目）'!F87="","-",'①-1入力シート（一般項目）'!F87)</f>
        <v>-</v>
      </c>
      <c r="G90" s="92" t="str">
        <f>IF('①-1入力シート（一般項目）'!G87="","-",'①-1入力シート（一般項目）'!G87)</f>
        <v>-</v>
      </c>
      <c r="H90" s="197" t="str">
        <f>IF('①-1入力シート（一般項目）'!H87="","-",'①-1入力シート（一般項目）'!H87)</f>
        <v>-</v>
      </c>
      <c r="I90" s="133" t="str">
        <f>IF('①-1入力シート（一般項目）'!I87="","-",'①-1入力シート（一般項目）'!I87)</f>
        <v>-</v>
      </c>
      <c r="J90" s="138" t="str">
        <f>IF('①-1入力シート（一般項目）'!J87="","-",'①-1入力シート（一般項目）'!J87)</f>
        <v>カ　希望に応じた部署転換制度を設けている</v>
      </c>
      <c r="K90" s="108" t="str">
        <f>IF('①-1入力シート（一般項目）'!K87="","-",'①-1入力シート（一般項目）'!K87)</f>
        <v>希望に応じた部署転換制度を設けている</v>
      </c>
      <c r="L90" s="219" t="str">
        <f>IF('①-1入力シート（一般項目）'!L87="","-",'①-1入力シート（一般項目）'!L87)</f>
        <v>-</v>
      </c>
      <c r="M90" s="219">
        <f>IF('①-1入力シート（一般項目）'!M87="","-",'①-1入力シート（一般項目）'!M87)</f>
        <v>2</v>
      </c>
      <c r="N90" s="219" t="str">
        <f>IF('①-1入力シート（一般項目）'!N87="","-",'①-1入力シート（一般項目）'!N87)</f>
        <v>-</v>
      </c>
      <c r="O90" s="219" t="b">
        <f>IF('①-1入力シート（一般項目）'!O87="","-",'①-1入力シート（一般項目）'!O87)</f>
        <v>0</v>
      </c>
      <c r="P90" s="219" t="str">
        <f>IF('①-1入力シート（一般項目）'!P87="","-",'①-1入力シート（一般項目）'!P87)</f>
        <v>-</v>
      </c>
      <c r="Q90" s="219">
        <f>IF('①-1入力シート（一般項目）'!Q87="","-",'①-1入力シート（一般項目）'!Q87)</f>
        <v>0</v>
      </c>
      <c r="R90" s="219" t="str">
        <f>IF('①-1入力シート（一般項目）'!R87="","-",'①-1入力シート（一般項目）'!R87)</f>
        <v>-</v>
      </c>
      <c r="S90" s="219" t="str">
        <f>IF('①-1入力シート（一般項目）'!S87="","-",'①-1入力シート（一般項目）'!S87)</f>
        <v>-</v>
      </c>
      <c r="T90" s="220" t="str">
        <f t="shared" si="5"/>
        <v/>
      </c>
      <c r="U90" s="224" t="str">
        <f>IF(P90="回答済",(_xlfn.RANK.EQ($T90,$T$14:$T$411,0)+COUNTIF($T$14:$T90,$T90)-1),IF(P90="未回答",0,"-"))</f>
        <v>-</v>
      </c>
      <c r="V90" s="224" t="str">
        <f t="shared" si="9"/>
        <v>-</v>
      </c>
      <c r="W90" s="224" t="str">
        <f t="shared" si="7"/>
        <v/>
      </c>
      <c r="X90" s="224" t="str">
        <f t="shared" si="6"/>
        <v/>
      </c>
      <c r="Y90" s="224" t="str">
        <f>IF(X90="","",IF(X90="-","-",X90+COUNTIFS($V$14:V90,V90,$W$14:W90,W90)-1))</f>
        <v/>
      </c>
      <c r="Z90" s="224" t="str">
        <f t="shared" si="8"/>
        <v/>
      </c>
    </row>
    <row r="91" spans="1:27" s="61" customFormat="1" ht="28.35" customHeight="1" outlineLevel="1">
      <c r="A91" s="61">
        <f>ROW()</f>
        <v>91</v>
      </c>
      <c r="B91" s="68" t="str">
        <f>IF('①-1入力シート（一般項目）'!B88="","-",'①-1入力シート（一般項目）'!B88)</f>
        <v>-</v>
      </c>
      <c r="C91" s="69" t="str">
        <f>IF('①-1入力シート（一般項目）'!C88="","-",'①-1入力シート（一般項目）'!C88)</f>
        <v>-</v>
      </c>
      <c r="D91" s="351" t="str">
        <f>IF('①-1入力シート（一般項目）'!D88="","0",'①-1入力シート（一般項目）'!D88)</f>
        <v>0</v>
      </c>
      <c r="E91" s="92" t="str">
        <f>IF('①-1入力シート（一般項目）'!E88="","-",'①-1入力シート（一般項目）'!E88)</f>
        <v>-</v>
      </c>
      <c r="F91" s="92" t="str">
        <f>IF('①-1入力シート（一般項目）'!F88="","-",'①-1入力シート（一般項目）'!F88)</f>
        <v>-</v>
      </c>
      <c r="G91" s="92" t="str">
        <f>IF('①-1入力シート（一般項目）'!G88="","-",'①-1入力シート（一般項目）'!G88)</f>
        <v>-</v>
      </c>
      <c r="H91" s="197" t="str">
        <f>IF('①-1入力シート（一般項目）'!H88="","-",'①-1入力シート（一般項目）'!H88)</f>
        <v>-</v>
      </c>
      <c r="I91" s="133" t="str">
        <f>IF('①-1入力シート（一般項目）'!I88="","-",'①-1入力シート（一般項目）'!I88)</f>
        <v>-</v>
      </c>
      <c r="J91" s="138" t="str">
        <f>IF('①-1入力シート（一般項目）'!J88="","-",'①-1入力シート（一般項目）'!J88)</f>
        <v>キ　希望者が社外の研究会・研修会に参加するための助成制度を設けている</v>
      </c>
      <c r="K91" s="108" t="str">
        <f>IF('①-1入力シート（一般項目）'!K88="","-",'①-1入力シート（一般項目）'!K88)</f>
        <v>希望者が社外の研究会・研修会に参加するための助成制度を設けている</v>
      </c>
      <c r="L91" s="219" t="str">
        <f>IF('①-1入力シート（一般項目）'!L88="","-",'①-1入力シート（一般項目）'!L88)</f>
        <v>-</v>
      </c>
      <c r="M91" s="219">
        <f>IF('①-1入力シート（一般項目）'!M88="","-",'①-1入力シート（一般項目）'!M88)</f>
        <v>2</v>
      </c>
      <c r="N91" s="219" t="str">
        <f>IF('①-1入力シート（一般項目）'!N88="","-",'①-1入力シート（一般項目）'!N88)</f>
        <v>-</v>
      </c>
      <c r="O91" s="219" t="b">
        <f>IF('①-1入力シート（一般項目）'!O88="","-",'①-1入力シート（一般項目）'!O88)</f>
        <v>0</v>
      </c>
      <c r="P91" s="219" t="str">
        <f>IF('①-1入力シート（一般項目）'!P88="","-",'①-1入力シート（一般項目）'!P88)</f>
        <v>-</v>
      </c>
      <c r="Q91" s="219">
        <f>IF('①-1入力シート（一般項目）'!Q88="","-",'①-1入力シート（一般項目）'!Q88)</f>
        <v>0</v>
      </c>
      <c r="R91" s="219" t="str">
        <f>IF('①-1入力シート（一般項目）'!R88="","-",'①-1入力シート（一般項目）'!R88)</f>
        <v>-</v>
      </c>
      <c r="S91" s="219" t="str">
        <f>IF('①-1入力シート（一般項目）'!S88="","-",'①-1入力シート（一般項目）'!S88)</f>
        <v>-</v>
      </c>
      <c r="T91" s="220" t="str">
        <f t="shared" si="5"/>
        <v/>
      </c>
      <c r="U91" s="224" t="str">
        <f>IF(P91="回答済",(_xlfn.RANK.EQ($T91,$T$14:$T$411,0)+COUNTIF($T$14:$T91,$T91)-1),IF(P91="未回答",0,"-"))</f>
        <v>-</v>
      </c>
      <c r="V91" s="224" t="str">
        <f t="shared" si="9"/>
        <v>-</v>
      </c>
      <c r="W91" s="224" t="str">
        <f t="shared" si="7"/>
        <v/>
      </c>
      <c r="X91" s="224" t="str">
        <f t="shared" si="6"/>
        <v/>
      </c>
      <c r="Y91" s="224" t="str">
        <f>IF(X91="","",IF(X91="-","-",X91+COUNTIFS($V$14:V91,V91,$W$14:W91,W91)-1))</f>
        <v/>
      </c>
      <c r="Z91" s="224" t="str">
        <f t="shared" si="8"/>
        <v/>
      </c>
    </row>
    <row r="92" spans="1:27" s="61" customFormat="1" ht="28.35" customHeight="1" outlineLevel="1">
      <c r="A92" s="61">
        <f>ROW()</f>
        <v>92</v>
      </c>
      <c r="B92" s="68" t="str">
        <f>IF('①-1入力シート（一般項目）'!B89="","-",'①-1入力シート（一般項目）'!B89)</f>
        <v>-</v>
      </c>
      <c r="C92" s="69" t="str">
        <f>IF('①-1入力シート（一般項目）'!C89="","-",'①-1入力シート（一般項目）'!C89)</f>
        <v>-</v>
      </c>
      <c r="D92" s="351" t="str">
        <f>IF('①-1入力シート（一般項目）'!D89="","0",'①-1入力シート（一般項目）'!D89)</f>
        <v>0</v>
      </c>
      <c r="E92" s="92" t="str">
        <f>IF('①-1入力シート（一般項目）'!E89="","-",'①-1入力シート（一般項目）'!E89)</f>
        <v>-</v>
      </c>
      <c r="F92" s="92" t="str">
        <f>IF('①-1入力シート（一般項目）'!F89="","-",'①-1入力シート（一般項目）'!F89)</f>
        <v>-</v>
      </c>
      <c r="G92" s="92" t="str">
        <f>IF('①-1入力シート（一般項目）'!G89="","-",'①-1入力シート（一般項目）'!G89)</f>
        <v>-</v>
      </c>
      <c r="H92" s="197" t="str">
        <f>IF('①-1入力シート（一般項目）'!H89="","-",'①-1入力シート（一般項目）'!H89)</f>
        <v>-</v>
      </c>
      <c r="I92" s="133" t="str">
        <f>IF('①-1入力シート（一般項目）'!I89="","-",'①-1入力シート（一般項目）'!I89)</f>
        <v>-</v>
      </c>
      <c r="J92" s="138" t="str">
        <f>IF('①-1入力シート（一般項目）'!J89="","-",'①-1入力シート（一般項目）'!J89)</f>
        <v>ク　ア～キの取組や制度について対外的に公表している</v>
      </c>
      <c r="K92" s="108" t="str">
        <f>IF('①-1入力シート（一般項目）'!K89="","-",'①-1入力シート（一般項目）'!K89)</f>
        <v>組織の活性化、生産性向上、従業員のキャリア開発に関する取組や制度について対外的に公表している</v>
      </c>
      <c r="L92" s="219" t="str">
        <f>IF('①-1入力シート（一般項目）'!L89="","-",'①-1入力シート（一般項目）'!L89)</f>
        <v>-</v>
      </c>
      <c r="M92" s="219">
        <f>IF('①-1入力シート（一般項目）'!M89="","-",'①-1入力シート（一般項目）'!M89)</f>
        <v>1</v>
      </c>
      <c r="N92" s="219" t="str">
        <f>IF('①-1入力シート（一般項目）'!N89="","-",'①-1入力シート（一般項目）'!N89)</f>
        <v>-</v>
      </c>
      <c r="O92" s="219" t="b">
        <f>IF('①-1入力シート（一般項目）'!O89="","-",'①-1入力シート（一般項目）'!O89)</f>
        <v>0</v>
      </c>
      <c r="P92" s="219" t="str">
        <f>IF('①-1入力シート（一般項目）'!P89="","-",'①-1入力シート（一般項目）'!P89)</f>
        <v>-</v>
      </c>
      <c r="Q92" s="219">
        <f>IF('①-1入力シート（一般項目）'!Q89="","-",'①-1入力シート（一般項目）'!Q89)</f>
        <v>0</v>
      </c>
      <c r="R92" s="219" t="str">
        <f>IF('①-1入力シート（一般項目）'!R89="","-",'①-1入力シート（一般項目）'!R89)</f>
        <v>-</v>
      </c>
      <c r="S92" s="219" t="str">
        <f>IF('①-1入力シート（一般項目）'!S89="","-",'①-1入力シート（一般項目）'!S89)</f>
        <v>-</v>
      </c>
      <c r="T92" s="220" t="str">
        <f t="shared" si="5"/>
        <v/>
      </c>
      <c r="U92" s="224" t="str">
        <f>IF(P92="回答済",(_xlfn.RANK.EQ($T92,$T$14:$T$411,0)+COUNTIF($T$14:$T92,$T92)-1),IF(P92="未回答",0,"-"))</f>
        <v>-</v>
      </c>
      <c r="V92" s="224" t="str">
        <f t="shared" si="9"/>
        <v>-</v>
      </c>
      <c r="W92" s="224" t="str">
        <f t="shared" si="7"/>
        <v/>
      </c>
      <c r="X92" s="224" t="str">
        <f t="shared" si="6"/>
        <v/>
      </c>
      <c r="Y92" s="224" t="str">
        <f>IF(X92="","",IF(X92="-","-",X92+COUNTIFS($V$14:V92,V92,$W$14:W92,W92)-1))</f>
        <v/>
      </c>
      <c r="Z92" s="224" t="str">
        <f t="shared" si="8"/>
        <v/>
      </c>
    </row>
    <row r="93" spans="1:27" s="61" customFormat="1" ht="28.35" customHeight="1" outlineLevel="1">
      <c r="A93" s="61">
        <f>ROW()</f>
        <v>93</v>
      </c>
      <c r="B93" s="68" t="str">
        <f>IF('①-1入力シート（一般項目）'!B90="","-",'①-1入力シート（一般項目）'!B90)</f>
        <v>-</v>
      </c>
      <c r="C93" s="69" t="str">
        <f>IF('①-1入力シート（一般項目）'!C90="","-",'①-1入力シート（一般項目）'!C90)</f>
        <v>-</v>
      </c>
      <c r="D93" s="351" t="str">
        <f>IF('①-1入力シート（一般項目）'!D90="","0",'①-1入力シート（一般項目）'!D90)</f>
        <v>0</v>
      </c>
      <c r="E93" s="93" t="str">
        <f>IF('①-1入力シート（一般項目）'!E90="","-",'①-1入力シート（一般項目）'!E90)</f>
        <v>-</v>
      </c>
      <c r="F93" s="93" t="str">
        <f>IF('①-1入力シート（一般項目）'!F90="","-",'①-1入力シート（一般項目）'!F90)</f>
        <v>-</v>
      </c>
      <c r="G93" s="93" t="str">
        <f>IF('①-1入力シート（一般項目）'!G90="","-",'①-1入力シート（一般項目）'!G90)</f>
        <v>-</v>
      </c>
      <c r="H93" s="198" t="str">
        <f>IF('①-1入力シート（一般項目）'!H90="","-",'①-1入力シート（一般項目）'!H90)</f>
        <v>-</v>
      </c>
      <c r="I93" s="135" t="str">
        <f>IF('①-1入力シート（一般項目）'!I90="","-",'①-1入力シート（一般項目）'!I90)</f>
        <v>-</v>
      </c>
      <c r="J93" s="139" t="str">
        <f>IF('①-1入力シート（一般項目）'!J90="","-",'①-1入力シート（一般項目）'!J90)</f>
        <v>ケ　行っていない</v>
      </c>
      <c r="K93" s="126" t="str">
        <f>IF('①-1入力シート（一般項目）'!K90="","-",'①-1入力シート（一般項目）'!K90)</f>
        <v>ケ　行っていない</v>
      </c>
      <c r="L93" s="221" t="str">
        <f>IF('①-1入力シート（一般項目）'!L90="","-",'①-1入力シート（一般項目）'!L90)</f>
        <v>-</v>
      </c>
      <c r="M93" s="221">
        <f>IF('①-1入力シート（一般項目）'!M90="","-",'①-1入力シート（一般項目）'!M90)</f>
        <v>0</v>
      </c>
      <c r="N93" s="221" t="str">
        <f>IF('①-1入力シート（一般項目）'!N90="","-",'①-1入力シート（一般項目）'!N90)</f>
        <v>-</v>
      </c>
      <c r="O93" s="221" t="b">
        <f>IF('①-1入力シート（一般項目）'!O90="","-",'①-1入力シート（一般項目）'!O90)</f>
        <v>0</v>
      </c>
      <c r="P93" s="221" t="str">
        <f>IF('①-1入力シート（一般項目）'!P90="","-",'①-1入力シート（一般項目）'!P90)</f>
        <v>-</v>
      </c>
      <c r="Q93" s="221">
        <f>IF('①-1入力シート（一般項目）'!Q90="","-",'①-1入力シート（一般項目）'!Q90)</f>
        <v>0</v>
      </c>
      <c r="R93" s="221" t="str">
        <f>IF('①-1入力シート（一般項目）'!R90="","-",'①-1入力シート（一般項目）'!R90)</f>
        <v>-</v>
      </c>
      <c r="S93" s="221" t="str">
        <f>IF('①-1入力シート（一般項目）'!S90="","-",'①-1入力シート（一般項目）'!S90)</f>
        <v>-</v>
      </c>
      <c r="T93" s="222" t="str">
        <f t="shared" si="5"/>
        <v/>
      </c>
      <c r="U93" s="224" t="str">
        <f>IF(P93="回答済",(_xlfn.RANK.EQ($T93,$T$14:$T$411,0)+COUNTIF($T$14:$T93,$T93)-1),IF(P93="未回答",0,"-"))</f>
        <v>-</v>
      </c>
      <c r="V93" s="224" t="str">
        <f t="shared" si="9"/>
        <v>-</v>
      </c>
      <c r="W93" s="224" t="str">
        <f t="shared" si="7"/>
        <v/>
      </c>
      <c r="X93" s="224" t="str">
        <f t="shared" si="6"/>
        <v/>
      </c>
      <c r="Y93" s="224" t="str">
        <f>IF(X93="","",IF(X93="-","-",X93+COUNTIFS($V$14:V93,V93,$W$14:W93,W93)-1))</f>
        <v/>
      </c>
      <c r="Z93" s="224" t="str">
        <f t="shared" si="8"/>
        <v/>
      </c>
    </row>
    <row r="94" spans="1:27" s="113" customFormat="1" ht="46.35" customHeight="1" outlineLevel="1">
      <c r="A94" s="113">
        <f>ROW()</f>
        <v>94</v>
      </c>
      <c r="B94" s="114" t="str">
        <f>IF('①-1入力シート（一般項目）'!B91="","-",'①-1入力シート（一般項目）'!B91)</f>
        <v>-</v>
      </c>
      <c r="C94" s="115" t="str">
        <f>IF('①-1入力シート（一般項目）'!C91="","-",'①-1入力シート（一般項目）'!C91)</f>
        <v>-</v>
      </c>
      <c r="D94" s="351" t="str">
        <f>IF('①-1入力シート（一般項目）'!D91="","0",'①-1入力シート（一般項目）'!D91)</f>
        <v>0</v>
      </c>
      <c r="E94" s="105" t="str">
        <f>IF('①-1入力シート（一般項目）'!E91="","-",'①-1入力シート（一般項目）'!E91)</f>
        <v>リスク管理</v>
      </c>
      <c r="F94" s="105" t="str">
        <f>IF('①-1入力シート（一般項目）'!F91="","-",'①-1入力シート（一般項目）'!F91)</f>
        <v>複数回答</v>
      </c>
      <c r="G94" s="105">
        <f>IF('①-1入力シート（一般項目）'!G91="","-",'①-1入力シート（一般項目）'!G91)</f>
        <v>0</v>
      </c>
      <c r="H94" s="199">
        <f>IF('①-1入力シート（一般項目）'!H91="","-",'①-1入力シート（一般項目）'!H91)</f>
        <v>12</v>
      </c>
      <c r="I94" s="354" t="str">
        <f>IF('①-1入力シート（一般項目）'!I91="","-",'①-1入力シート（一般項目）'!I91)</f>
        <v>●企業が将来に渡って持続可能な成長を成し遂げるため、次の取組を行っている。</v>
      </c>
      <c r="J94" s="355" t="str">
        <f>IF('①-1入力シート（一般項目）'!J91="","0",'①-1入力シート（一般項目）'!J91)</f>
        <v>0</v>
      </c>
      <c r="K94" s="124" t="str">
        <f>IF('①-1入力シート（一般項目）'!K91="","-",'①-1入力シート（一般項目）'!K91)</f>
        <v>-</v>
      </c>
      <c r="L94" s="212" t="str">
        <f>IF('①-1入力シート（一般項目）'!L91="","-",'①-1入力シート（一般項目）'!L91)</f>
        <v>-</v>
      </c>
      <c r="M94" s="212">
        <f>IF('①-1入力シート（一般項目）'!M91="","-",'①-1入力シート（一般項目）'!M91)</f>
        <v>5</v>
      </c>
      <c r="N94" s="212" t="str">
        <f>IF('①-1入力シート（一般項目）'!N91="","-",'①-1入力シート（一般項目）'!N91)</f>
        <v>-</v>
      </c>
      <c r="O94" s="213" t="str">
        <f>IF('①-1入力シート（一般項目）'!O91="","-",'①-1入力シート（一般項目）'!O91)</f>
        <v>未回答</v>
      </c>
      <c r="P94" s="213" t="str">
        <f>IF('①-1入力シート（一般項目）'!P91="","-",'①-1入力シート（一般項目）'!P91)</f>
        <v>-</v>
      </c>
      <c r="Q94" s="212">
        <f>IF('①-1入力シート（一般項目）'!Q91="","-",'①-1入力シート（一般項目）'!Q91)</f>
        <v>0</v>
      </c>
      <c r="R94" s="212">
        <f>IF('①-1入力シート（一般項目）'!R91="","-",'①-1入力シート（一般項目）'!R91)</f>
        <v>0</v>
      </c>
      <c r="S94" s="212" t="str">
        <f>IF('①-1入力シート（一般項目）'!S91="","-",'①-1入力シート（一般項目）'!S91)</f>
        <v>-</v>
      </c>
      <c r="T94" s="214" t="str">
        <f t="shared" si="5"/>
        <v/>
      </c>
      <c r="U94" s="224" t="str">
        <f>IF(P94="回答済",(_xlfn.RANK.EQ($T94,$T$14:$T$411,0)+COUNTIF($T$14:$T94,$T94)-1),IF(P94="未回答",0,"-"))</f>
        <v>-</v>
      </c>
      <c r="V94" s="224" t="str">
        <f t="shared" si="9"/>
        <v>-</v>
      </c>
      <c r="W94" s="224" t="str">
        <f t="shared" si="7"/>
        <v/>
      </c>
      <c r="X94" s="224" t="str">
        <f t="shared" si="6"/>
        <v/>
      </c>
      <c r="Y94" s="224" t="str">
        <f>IF(X94="","",IF(X94="-","-",X94+COUNTIFS($V$14:V94,V94,$W$14:W94,W94)-1))</f>
        <v/>
      </c>
      <c r="Z94" s="224" t="str">
        <f t="shared" si="8"/>
        <v/>
      </c>
      <c r="AA94" s="61"/>
    </row>
    <row r="95" spans="1:27" s="61" customFormat="1" ht="28.35" customHeight="1" outlineLevel="1">
      <c r="A95" s="61">
        <f>ROW()</f>
        <v>95</v>
      </c>
      <c r="B95" s="68" t="str">
        <f>IF('①-1入力シート（一般項目）'!B92="","-",'①-1入力シート（一般項目）'!B92)</f>
        <v>-</v>
      </c>
      <c r="C95" s="69" t="str">
        <f>IF('①-1入力シート（一般項目）'!C92="","-",'①-1入力シート（一般項目）'!C92)</f>
        <v>-</v>
      </c>
      <c r="D95" s="351" t="str">
        <f>IF('①-1入力シート（一般項目）'!D92="","0",'①-1入力シート（一般項目）'!D92)</f>
        <v>0</v>
      </c>
      <c r="E95" s="92" t="str">
        <f>IF('①-1入力シート（一般項目）'!E92="","-",'①-1入力シート（一般項目）'!E92)</f>
        <v>-</v>
      </c>
      <c r="F95" s="92" t="str">
        <f>IF('①-1入力シート（一般項目）'!F92="","-",'①-1入力シート（一般項目）'!F92)</f>
        <v>-</v>
      </c>
      <c r="G95" s="92" t="str">
        <f>IF('①-1入力シート（一般項目）'!G92="","-",'①-1入力シート（一般項目）'!G92)</f>
        <v>-</v>
      </c>
      <c r="H95" s="197" t="str">
        <f>IF('①-1入力シート（一般項目）'!H92="","-",'①-1入力シート（一般項目）'!H92)</f>
        <v>-</v>
      </c>
      <c r="I95" s="131" t="str">
        <f>IF('①-1入力シート（一般項目）'!I92="","-",'①-1入力シート（一般項目）'!I92)</f>
        <v>-</v>
      </c>
      <c r="J95" s="137" t="str">
        <f>IF('①-1入力シート（一般項目）'!J92="","-",'①-1入力シート（一般項目）'!J92)</f>
        <v>ア　中期（３～５年の期間）の経営計画を策定し、社内で共有、または公表されている</v>
      </c>
      <c r="K95" s="125" t="str">
        <f>IF('①-1入力シート（一般項目）'!K92="","-",'①-1入力シート（一般項目）'!K92)</f>
        <v>中期（３～５年の期間）の経営計画を策定し、社内で共有、または公表されている</v>
      </c>
      <c r="L95" s="216" t="str">
        <f>IF('①-1入力シート（一般項目）'!L92="","-",'①-1入力シート（一般項目）'!L92)</f>
        <v>-</v>
      </c>
      <c r="M95" s="216">
        <f>IF('①-1入力シート（一般項目）'!M92="","-",'①-1入力シート（一般項目）'!M92)</f>
        <v>1</v>
      </c>
      <c r="N95" s="216" t="str">
        <f>IF('①-1入力シート（一般項目）'!N92="","-",'①-1入力シート（一般項目）'!N92)</f>
        <v>-</v>
      </c>
      <c r="O95" s="216" t="b">
        <f>IF('①-1入力シート（一般項目）'!O92="","-",'①-1入力シート（一般項目）'!O92)</f>
        <v>0</v>
      </c>
      <c r="P95" s="216" t="str">
        <f>IF('①-1入力シート（一般項目）'!P92="","-",'①-1入力シート（一般項目）'!P92)</f>
        <v>-</v>
      </c>
      <c r="Q95" s="216">
        <f>IF('①-1入力シート（一般項目）'!Q92="","-",'①-1入力シート（一般項目）'!Q92)</f>
        <v>0</v>
      </c>
      <c r="R95" s="216" t="str">
        <f>IF('①-1入力シート（一般項目）'!R92="","-",'①-1入力シート（一般項目）'!R92)</f>
        <v>-</v>
      </c>
      <c r="S95" s="216" t="str">
        <f>IF('①-1入力シート（一般項目）'!S92="","-",'①-1入力シート（一般項目）'!S92)</f>
        <v>-</v>
      </c>
      <c r="T95" s="217" t="str">
        <f t="shared" si="5"/>
        <v/>
      </c>
      <c r="U95" s="224" t="str">
        <f>IF(P95="回答済",(_xlfn.RANK.EQ($T95,$T$14:$T$411,0)+COUNTIF($T$14:$T95,$T95)-1),IF(P95="未回答",0,"-"))</f>
        <v>-</v>
      </c>
      <c r="V95" s="224" t="str">
        <f t="shared" si="9"/>
        <v>-</v>
      </c>
      <c r="W95" s="224" t="str">
        <f t="shared" si="7"/>
        <v/>
      </c>
      <c r="X95" s="224" t="str">
        <f t="shared" si="6"/>
        <v/>
      </c>
      <c r="Y95" s="224" t="str">
        <f>IF(X95="","",IF(X95="-","-",X95+COUNTIFS($V$14:V95,V95,$W$14:W95,W95)-1))</f>
        <v/>
      </c>
      <c r="Z95" s="224" t="str">
        <f t="shared" si="8"/>
        <v/>
      </c>
    </row>
    <row r="96" spans="1:27" s="61" customFormat="1" ht="28.35" customHeight="1" outlineLevel="1">
      <c r="A96" s="61">
        <f>ROW()</f>
        <v>96</v>
      </c>
      <c r="B96" s="68" t="str">
        <f>IF('①-1入力シート（一般項目）'!B93="","-",'①-1入力シート（一般項目）'!B93)</f>
        <v>-</v>
      </c>
      <c r="C96" s="69" t="str">
        <f>IF('①-1入力シート（一般項目）'!C93="","-",'①-1入力シート（一般項目）'!C93)</f>
        <v>-</v>
      </c>
      <c r="D96" s="351" t="str">
        <f>IF('①-1入力シート（一般項目）'!D93="","0",'①-1入力シート（一般項目）'!D93)</f>
        <v>0</v>
      </c>
      <c r="E96" s="92" t="str">
        <f>IF('①-1入力シート（一般項目）'!E93="","-",'①-1入力シート（一般項目）'!E93)</f>
        <v>-</v>
      </c>
      <c r="F96" s="92" t="str">
        <f>IF('①-1入力シート（一般項目）'!F93="","-",'①-1入力シート（一般項目）'!F93)</f>
        <v>-</v>
      </c>
      <c r="G96" s="92" t="str">
        <f>IF('①-1入力シート（一般項目）'!G93="","-",'①-1入力シート（一般項目）'!G93)</f>
        <v>-</v>
      </c>
      <c r="H96" s="197" t="str">
        <f>IF('①-1入力シート（一般項目）'!H93="","-",'①-1入力シート（一般項目）'!H93)</f>
        <v>-</v>
      </c>
      <c r="I96" s="133" t="str">
        <f>IF('①-1入力シート（一般項目）'!I93="","-",'①-1入力シート（一般項目）'!I93)</f>
        <v>-</v>
      </c>
      <c r="J96" s="138" t="str">
        <f>IF('①-1入力シート（一般項目）'!J93="","-",'①-1入力シート（一般項目）'!J93)</f>
        <v>イ　事業転換や経営の多角化、設備投資、新規出店や商圏拡大などを経営計画等で明文化し、実施している</v>
      </c>
      <c r="K96" s="108" t="str">
        <f>IF('①-1入力シート（一般項目）'!K93="","-",'①-1入力シート（一般項目）'!K93)</f>
        <v>事業転換や経営の多角化、設備投資、新規出店や商圏拡大などを経営計画等で明文化し、実施している</v>
      </c>
      <c r="L96" s="219" t="str">
        <f>IF('①-1入力シート（一般項目）'!L93="","-",'①-1入力シート（一般項目）'!L93)</f>
        <v>-</v>
      </c>
      <c r="M96" s="219">
        <f>IF('①-1入力シート（一般項目）'!M93="","-",'①-1入力シート（一般項目）'!M93)</f>
        <v>1</v>
      </c>
      <c r="N96" s="219" t="str">
        <f>IF('①-1入力シート（一般項目）'!N93="","-",'①-1入力シート（一般項目）'!N93)</f>
        <v>-</v>
      </c>
      <c r="O96" s="219" t="b">
        <f>IF('①-1入力シート（一般項目）'!O93="","-",'①-1入力シート（一般項目）'!O93)</f>
        <v>0</v>
      </c>
      <c r="P96" s="219" t="str">
        <f>IF('①-1入力シート（一般項目）'!P93="","-",'①-1入力シート（一般項目）'!P93)</f>
        <v>-</v>
      </c>
      <c r="Q96" s="219">
        <f>IF('①-1入力シート（一般項目）'!Q93="","-",'①-1入力シート（一般項目）'!Q93)</f>
        <v>0</v>
      </c>
      <c r="R96" s="219" t="str">
        <f>IF('①-1入力シート（一般項目）'!R93="","-",'①-1入力シート（一般項目）'!R93)</f>
        <v>-</v>
      </c>
      <c r="S96" s="219" t="str">
        <f>IF('①-1入力シート（一般項目）'!S93="","-",'①-1入力シート（一般項目）'!S93)</f>
        <v>-</v>
      </c>
      <c r="T96" s="220" t="str">
        <f t="shared" si="5"/>
        <v/>
      </c>
      <c r="U96" s="224" t="str">
        <f>IF(P96="回答済",(_xlfn.RANK.EQ($T96,$T$14:$T$411,0)+COUNTIF($T$14:$T96,$T96)-1),IF(P96="未回答",0,"-"))</f>
        <v>-</v>
      </c>
      <c r="V96" s="224" t="str">
        <f t="shared" si="9"/>
        <v>-</v>
      </c>
      <c r="W96" s="224" t="str">
        <f t="shared" si="7"/>
        <v/>
      </c>
      <c r="X96" s="224" t="str">
        <f t="shared" si="6"/>
        <v/>
      </c>
      <c r="Y96" s="224" t="str">
        <f>IF(X96="","",IF(X96="-","-",X96+COUNTIFS($V$14:V96,V96,$W$14:W96,W96)-1))</f>
        <v/>
      </c>
      <c r="Z96" s="224" t="str">
        <f t="shared" si="8"/>
        <v/>
      </c>
    </row>
    <row r="97" spans="1:27" s="61" customFormat="1" ht="28.35" customHeight="1" outlineLevel="1">
      <c r="A97" s="61">
        <f>ROW()</f>
        <v>97</v>
      </c>
      <c r="B97" s="68" t="str">
        <f>IF('①-1入力シート（一般項目）'!B94="","-",'①-1入力シート（一般項目）'!B94)</f>
        <v>-</v>
      </c>
      <c r="C97" s="69" t="str">
        <f>IF('①-1入力シート（一般項目）'!C94="","-",'①-1入力シート（一般項目）'!C94)</f>
        <v>-</v>
      </c>
      <c r="D97" s="351" t="str">
        <f>IF('①-1入力シート（一般項目）'!D94="","0",'①-1入力シート（一般項目）'!D94)</f>
        <v>0</v>
      </c>
      <c r="E97" s="92" t="str">
        <f>IF('①-1入力シート（一般項目）'!E94="","-",'①-1入力シート（一般項目）'!E94)</f>
        <v>-</v>
      </c>
      <c r="F97" s="92" t="str">
        <f>IF('①-1入力シート（一般項目）'!F94="","-",'①-1入力シート（一般項目）'!F94)</f>
        <v>-</v>
      </c>
      <c r="G97" s="92" t="str">
        <f>IF('①-1入力シート（一般項目）'!G94="","-",'①-1入力シート（一般項目）'!G94)</f>
        <v>-</v>
      </c>
      <c r="H97" s="197" t="str">
        <f>IF('①-1入力シート（一般項目）'!H94="","-",'①-1入力シート（一般項目）'!H94)</f>
        <v>-</v>
      </c>
      <c r="I97" s="133" t="str">
        <f>IF('①-1入力シート（一般項目）'!I94="","-",'①-1入力シート（一般項目）'!I94)</f>
        <v>-</v>
      </c>
      <c r="J97" s="138" t="str">
        <f>IF('①-1入力シート（一般項目）'!J94="","-",'①-1入力シート（一般項目）'!J94)</f>
        <v>ウ　パートナーシップ構築宣言を実施し、サプライチェーン全体の共存共栄のための取組を行っている</v>
      </c>
      <c r="K97" s="108" t="str">
        <f>IF('①-1入力シート（一般項目）'!K94="","-",'①-1入力シート（一般項目）'!K94)</f>
        <v>パートナーシップ構築宣言を実施し、サプライチェーン全体の共存共栄のための取組を行っている</v>
      </c>
      <c r="L97" s="219" t="str">
        <f>IF('①-1入力シート（一般項目）'!L94="","-",'①-1入力シート（一般項目）'!L94)</f>
        <v>-</v>
      </c>
      <c r="M97" s="219">
        <f>IF('①-1入力シート（一般項目）'!M94="","-",'①-1入力シート（一般項目）'!M94)</f>
        <v>1</v>
      </c>
      <c r="N97" s="219" t="str">
        <f>IF('①-1入力シート（一般項目）'!N94="","-",'①-1入力シート（一般項目）'!N94)</f>
        <v>-</v>
      </c>
      <c r="O97" s="219" t="b">
        <f>IF('①-1入力シート（一般項目）'!O94="","-",'①-1入力シート（一般項目）'!O94)</f>
        <v>0</v>
      </c>
      <c r="P97" s="219" t="str">
        <f>IF('①-1入力シート（一般項目）'!P94="","-",'①-1入力シート（一般項目）'!P94)</f>
        <v>-</v>
      </c>
      <c r="Q97" s="219">
        <f>IF('①-1入力シート（一般項目）'!Q94="","-",'①-1入力シート（一般項目）'!Q94)</f>
        <v>0</v>
      </c>
      <c r="R97" s="219" t="str">
        <f>IF('①-1入力シート（一般項目）'!R94="","-",'①-1入力シート（一般項目）'!R94)</f>
        <v>-</v>
      </c>
      <c r="S97" s="219" t="str">
        <f>IF('①-1入力シート（一般項目）'!S94="","-",'①-1入力シート（一般項目）'!S94)</f>
        <v>-</v>
      </c>
      <c r="T97" s="220" t="str">
        <f t="shared" si="5"/>
        <v/>
      </c>
      <c r="U97" s="224" t="str">
        <f>IF(P97="回答済",(_xlfn.RANK.EQ($T97,$T$14:$T$411,0)+COUNTIF($T$14:$T97,$T97)-1),IF(P97="未回答",0,"-"))</f>
        <v>-</v>
      </c>
      <c r="V97" s="224" t="str">
        <f t="shared" si="9"/>
        <v>-</v>
      </c>
      <c r="W97" s="224" t="str">
        <f t="shared" si="7"/>
        <v/>
      </c>
      <c r="X97" s="224" t="str">
        <f t="shared" si="6"/>
        <v/>
      </c>
      <c r="Y97" s="224" t="str">
        <f>IF(X97="","",IF(X97="-","-",X97+COUNTIFS($V$14:V97,V97,$W$14:W97,W97)-1))</f>
        <v/>
      </c>
      <c r="Z97" s="224" t="str">
        <f t="shared" si="8"/>
        <v/>
      </c>
    </row>
    <row r="98" spans="1:27" s="61" customFormat="1" ht="28.35" customHeight="1" outlineLevel="1">
      <c r="A98" s="61">
        <f>ROW()</f>
        <v>98</v>
      </c>
      <c r="B98" s="68" t="str">
        <f>IF('①-1入力シート（一般項目）'!B95="","-",'①-1入力シート（一般項目）'!B95)</f>
        <v>-</v>
      </c>
      <c r="C98" s="69" t="str">
        <f>IF('①-1入力シート（一般項目）'!C95="","-",'①-1入力シート（一般項目）'!C95)</f>
        <v>-</v>
      </c>
      <c r="D98" s="351"/>
      <c r="E98" s="92" t="str">
        <f>IF('①-1入力シート（一般項目）'!E95="","-",'①-1入力シート（一般項目）'!E95)</f>
        <v>-</v>
      </c>
      <c r="F98" s="92" t="str">
        <f>IF('①-1入力シート（一般項目）'!F95="","-",'①-1入力シート（一般項目）'!F95)</f>
        <v>-</v>
      </c>
      <c r="G98" s="92" t="str">
        <f>IF('①-1入力シート（一般項目）'!G95="","-",'①-1入力シート（一般項目）'!G95)</f>
        <v>-</v>
      </c>
      <c r="H98" s="197" t="str">
        <f>IF('①-1入力シート（一般項目）'!H95="","-",'①-1入力シート（一般項目）'!H95)</f>
        <v>-</v>
      </c>
      <c r="I98" s="133" t="str">
        <f>IF('①-1入力シート（一般項目）'!I95="","-",'①-1入力シート（一般項目）'!I95)</f>
        <v>-</v>
      </c>
      <c r="J98" s="138" t="str">
        <f>IF('①-1入力シート（一般項目）'!J95="","-",'①-1入力シート（一般項目）'!J95)</f>
        <v>エ　「経営革新計画承認制度」による承認を受けている</v>
      </c>
      <c r="K98" s="108" t="str">
        <f>IF('①-1入力シート（一般項目）'!K95="","-",'①-1入力シート（一般項目）'!K95)</f>
        <v>「経営革新計画承認制度」による承認を受けている</v>
      </c>
      <c r="L98" s="219" t="str">
        <f>IF('①-1入力シート（一般項目）'!L95="","-",'①-1入力シート（一般項目）'!L95)</f>
        <v>-</v>
      </c>
      <c r="M98" s="219">
        <f>IF('①-1入力シート（一般項目）'!M95="","-",'①-1入力シート（一般項目）'!M95)</f>
        <v>2</v>
      </c>
      <c r="N98" s="219" t="str">
        <f>IF('①-1入力シート（一般項目）'!N95="","-",'①-1入力シート（一般項目）'!N95)</f>
        <v>-</v>
      </c>
      <c r="O98" s="219" t="b">
        <f>IF('①-1入力シート（一般項目）'!O95="","-",'①-1入力シート（一般項目）'!O95)</f>
        <v>0</v>
      </c>
      <c r="P98" s="219" t="str">
        <f>IF('①-1入力シート（一般項目）'!P95="","-",'①-1入力シート（一般項目）'!P95)</f>
        <v>-</v>
      </c>
      <c r="Q98" s="219">
        <f>IF('①-1入力シート（一般項目）'!Q95="","-",'①-1入力シート（一般項目）'!Q95)</f>
        <v>0</v>
      </c>
      <c r="R98" s="219" t="str">
        <f>IF('①-1入力シート（一般項目）'!R95="","-",'①-1入力シート（一般項目）'!R95)</f>
        <v>-</v>
      </c>
      <c r="S98" s="219" t="str">
        <f>IF('①-1入力シート（一般項目）'!S95="","-",'①-1入力シート（一般項目）'!S95)</f>
        <v>-</v>
      </c>
      <c r="T98" s="220" t="str">
        <f>IF(OR(P98="回答済",P98="未回答"),S98/N98,"")</f>
        <v/>
      </c>
      <c r="U98" s="224" t="str">
        <f>IF(P98="回答済",(_xlfn.RANK.EQ($T98,$T$14:$T$411,0)+COUNTIF($T$14:$T98,$T98)-1),IF(P98="未回答",0,"-"))</f>
        <v>-</v>
      </c>
      <c r="V98" s="224" t="str">
        <f>IF(AND(ISNUMBER(U98),U98&gt;0),U98,IF(AND(U98="-",V97&gt;0),V97,"-"))</f>
        <v>-</v>
      </c>
      <c r="W98" s="224" t="str">
        <f>IF(O98=TRUE,M98,"")</f>
        <v/>
      </c>
      <c r="X98" s="224" t="str">
        <f t="shared" si="6"/>
        <v/>
      </c>
      <c r="Y98" s="224" t="str">
        <f>IF(X98="","",IF(X98="-","-",X98+COUNTIFS($V$14:V98,V98,$W$14:W98,W98)-1))</f>
        <v/>
      </c>
      <c r="Z98" s="224" t="str">
        <f>IF(Y98="","",V98*10+Y98)</f>
        <v/>
      </c>
    </row>
    <row r="99" spans="1:27" s="61" customFormat="1" ht="28.35" customHeight="1" outlineLevel="1">
      <c r="A99" s="61">
        <f>ROW()</f>
        <v>99</v>
      </c>
      <c r="B99" s="68" t="str">
        <f>IF('①-1入力シート（一般項目）'!B96="","-",'①-1入力シート（一般項目）'!B96)</f>
        <v>-</v>
      </c>
      <c r="C99" s="69" t="str">
        <f>IF('①-1入力シート（一般項目）'!C96="","-",'①-1入力シート（一般項目）'!C96)</f>
        <v>-</v>
      </c>
      <c r="D99" s="351" t="str">
        <f>IF('①-1入力シート（一般項目）'!D96="","0",'①-1入力シート（一般項目）'!D96)</f>
        <v>0</v>
      </c>
      <c r="E99" s="92" t="str">
        <f>IF('①-1入力シート（一般項目）'!E96="","-",'①-1入力シート（一般項目）'!E96)</f>
        <v>-</v>
      </c>
      <c r="F99" s="92" t="str">
        <f>IF('①-1入力シート（一般項目）'!F96="","-",'①-1入力シート（一般項目）'!F96)</f>
        <v>-</v>
      </c>
      <c r="G99" s="92" t="str">
        <f>IF('①-1入力シート（一般項目）'!G96="","-",'①-1入力シート（一般項目）'!G96)</f>
        <v>-</v>
      </c>
      <c r="H99" s="197" t="str">
        <f>IF('①-1入力シート（一般項目）'!H96="","-",'①-1入力シート（一般項目）'!H96)</f>
        <v>-</v>
      </c>
      <c r="I99" s="133" t="str">
        <f>IF('①-1入力シート（一般項目）'!I96="","-",'①-1入力シート（一般項目）'!I96)</f>
        <v>-</v>
      </c>
      <c r="J99" s="138" t="str">
        <f>IF('①-1入力シート（一般項目）'!J96="","-",'①-1入力シート（一般項目）'!J96)</f>
        <v>オ　ア～エに類似の中長期的な発展のための取組を行っている</v>
      </c>
      <c r="K99" s="108" t="str">
        <f>IF('①-1入力シート（一般項目）'!K96="","-",'①-1入力シート（一般項目）'!K96)</f>
        <v>中長期的な発展のための取組を行っている</v>
      </c>
      <c r="L99" s="219" t="str">
        <f>IF('①-1入力シート（一般項目）'!L96="","-",'①-1入力シート（一般項目）'!L96)</f>
        <v>-</v>
      </c>
      <c r="M99" s="219">
        <f>IF('①-1入力シート（一般項目）'!M96="","-",'①-1入力シート（一般項目）'!M96)</f>
        <v>1</v>
      </c>
      <c r="N99" s="219" t="str">
        <f>IF('①-1入力シート（一般項目）'!N96="","-",'①-1入力シート（一般項目）'!N96)</f>
        <v>-</v>
      </c>
      <c r="O99" s="219" t="b">
        <f>IF('①-1入力シート（一般項目）'!O96="","-",'①-1入力シート（一般項目）'!O96)</f>
        <v>0</v>
      </c>
      <c r="P99" s="219" t="str">
        <f>IF('①-1入力シート（一般項目）'!P96="","-",'①-1入力シート（一般項目）'!P96)</f>
        <v>-</v>
      </c>
      <c r="Q99" s="219">
        <f>IF('①-1入力シート（一般項目）'!Q96="","-",'①-1入力シート（一般項目）'!Q96)</f>
        <v>0</v>
      </c>
      <c r="R99" s="219" t="str">
        <f>IF('①-1入力シート（一般項目）'!R96="","-",'①-1入力シート（一般項目）'!R96)</f>
        <v>-</v>
      </c>
      <c r="S99" s="219" t="str">
        <f>IF('①-1入力シート（一般項目）'!S96="","-",'①-1入力シート（一般項目）'!S96)</f>
        <v>-</v>
      </c>
      <c r="T99" s="220" t="str">
        <f t="shared" si="5"/>
        <v/>
      </c>
      <c r="U99" s="224" t="str">
        <f>IF(P99="回答済",(_xlfn.RANK.EQ($T99,$T$14:$T$411,0)+COUNTIF($T$14:$T99,$T99)-1),IF(P99="未回答",0,"-"))</f>
        <v>-</v>
      </c>
      <c r="V99" s="224" t="str">
        <f>IF(AND(ISNUMBER(U99),U99&gt;0),U99,IF(AND(U99="-",V97&gt;0),V97,"-"))</f>
        <v>-</v>
      </c>
      <c r="W99" s="224" t="str">
        <f t="shared" si="7"/>
        <v/>
      </c>
      <c r="X99" s="224" t="str">
        <f t="shared" si="6"/>
        <v/>
      </c>
      <c r="Y99" s="224" t="str">
        <f>IF(X99="","",IF(X99="-","-",X99+COUNTIFS($V$14:V99,V99,$W$14:W99,W99)-1))</f>
        <v/>
      </c>
      <c r="Z99" s="224" t="str">
        <f t="shared" si="8"/>
        <v/>
      </c>
    </row>
    <row r="100" spans="1:27" s="61" customFormat="1" ht="28.35" customHeight="1" outlineLevel="1">
      <c r="A100" s="61">
        <f>ROW()</f>
        <v>100</v>
      </c>
      <c r="B100" s="68" t="str">
        <f>IF('①-1入力シート（一般項目）'!B97="","-",'①-1入力シート（一般項目）'!B97)</f>
        <v>-</v>
      </c>
      <c r="C100" s="69" t="str">
        <f>IF('①-1入力シート（一般項目）'!C97="","-",'①-1入力シート（一般項目）'!C97)</f>
        <v>-</v>
      </c>
      <c r="D100" s="351" t="str">
        <f>IF('①-1入力シート（一般項目）'!D97="","0",'①-1入力シート（一般項目）'!D97)</f>
        <v>0</v>
      </c>
      <c r="E100" s="93" t="str">
        <f>IF('①-1入力シート（一般項目）'!E97="","-",'①-1入力シート（一般項目）'!E97)</f>
        <v>-</v>
      </c>
      <c r="F100" s="93" t="str">
        <f>IF('①-1入力シート（一般項目）'!F97="","-",'①-1入力シート（一般項目）'!F97)</f>
        <v>-</v>
      </c>
      <c r="G100" s="93" t="str">
        <f>IF('①-1入力シート（一般項目）'!G97="","-",'①-1入力シート（一般項目）'!G97)</f>
        <v>-</v>
      </c>
      <c r="H100" s="198" t="str">
        <f>IF('①-1入力シート（一般項目）'!H97="","-",'①-1入力シート（一般項目）'!H97)</f>
        <v>-</v>
      </c>
      <c r="I100" s="135" t="str">
        <f>IF('①-1入力シート（一般項目）'!I97="","-",'①-1入力シート（一般項目）'!I97)</f>
        <v>-</v>
      </c>
      <c r="J100" s="139" t="str">
        <f>IF('①-1入力シート（一般項目）'!J97="","-",'①-1入力シート（一般項目）'!J97)</f>
        <v>カ　行っていない</v>
      </c>
      <c r="K100" s="126" t="str">
        <f>IF('①-1入力シート（一般項目）'!K97="","-",'①-1入力シート（一般項目）'!K97)</f>
        <v>オ　行っていない。</v>
      </c>
      <c r="L100" s="221" t="str">
        <f>IF('①-1入力シート（一般項目）'!L97="","-",'①-1入力シート（一般項目）'!L97)</f>
        <v>-</v>
      </c>
      <c r="M100" s="221">
        <f>IF('①-1入力シート（一般項目）'!M97="","-",'①-1入力シート（一般項目）'!M97)</f>
        <v>0</v>
      </c>
      <c r="N100" s="221" t="str">
        <f>IF('①-1入力シート（一般項目）'!N97="","-",'①-1入力シート（一般項目）'!N97)</f>
        <v>-</v>
      </c>
      <c r="O100" s="221" t="b">
        <f>IF('①-1入力シート（一般項目）'!O97="","-",'①-1入力シート（一般項目）'!O97)</f>
        <v>0</v>
      </c>
      <c r="P100" s="221" t="str">
        <f>IF('①-1入力シート（一般項目）'!P97="","-",'①-1入力シート（一般項目）'!P97)</f>
        <v>-</v>
      </c>
      <c r="Q100" s="221">
        <f>IF('①-1入力シート（一般項目）'!Q97="","-",'①-1入力シート（一般項目）'!Q97)</f>
        <v>0</v>
      </c>
      <c r="R100" s="221" t="str">
        <f>IF('①-1入力シート（一般項目）'!R97="","-",'①-1入力シート（一般項目）'!R97)</f>
        <v>-</v>
      </c>
      <c r="S100" s="221" t="str">
        <f>IF('①-1入力シート（一般項目）'!S97="","-",'①-1入力シート（一般項目）'!S97)</f>
        <v>-</v>
      </c>
      <c r="T100" s="222" t="str">
        <f t="shared" si="5"/>
        <v/>
      </c>
      <c r="U100" s="224" t="str">
        <f>IF(P100="回答済",(_xlfn.RANK.EQ($T100,$T$14:$T$411,0)+COUNTIF($T$14:$T100,$T100)-1),IF(P100="未回答",0,"-"))</f>
        <v>-</v>
      </c>
      <c r="V100" s="224" t="str">
        <f t="shared" si="9"/>
        <v>-</v>
      </c>
      <c r="W100" s="224" t="str">
        <f t="shared" si="7"/>
        <v/>
      </c>
      <c r="X100" s="224" t="str">
        <f t="shared" si="6"/>
        <v/>
      </c>
      <c r="Y100" s="224" t="str">
        <f>IF(X100="","",IF(X100="-","-",X100+COUNTIFS($V$14:V100,V100,$W$14:W100,W100)-1))</f>
        <v/>
      </c>
      <c r="Z100" s="224" t="str">
        <f t="shared" si="8"/>
        <v/>
      </c>
    </row>
    <row r="101" spans="1:27" s="113" customFormat="1" ht="46.35" customHeight="1" outlineLevel="1">
      <c r="A101" s="113">
        <f>ROW()</f>
        <v>101</v>
      </c>
      <c r="B101" s="114" t="str">
        <f>IF('①-1入力シート（一般項目）'!B98="","-",'①-1入力シート（一般項目）'!B98)</f>
        <v>-</v>
      </c>
      <c r="C101" s="115" t="str">
        <f>IF('①-1入力シート（一般項目）'!C98="","-",'①-1入力シート（一般項目）'!C98)</f>
        <v>-</v>
      </c>
      <c r="D101" s="351" t="str">
        <f>IF('①-1入力シート（一般項目）'!D98="","0",'①-1入力シート（一般項目）'!D98)</f>
        <v>0</v>
      </c>
      <c r="E101" s="105" t="str">
        <f>IF('①-1入力シート（一般項目）'!E98="","-",'①-1入力シート（一般項目）'!E98)</f>
        <v>指標及び目標</v>
      </c>
      <c r="F101" s="105" t="str">
        <f>IF('①-1入力シート（一般項目）'!F98="","-",'①-1入力シート（一般項目）'!F98)</f>
        <v>複数回答</v>
      </c>
      <c r="G101" s="105">
        <f>IF('①-1入力シート（一般項目）'!G98="","-",'①-1入力シート（一般項目）'!G98)</f>
        <v>0</v>
      </c>
      <c r="H101" s="199">
        <f>IF('①-1入力シート（一般項目）'!H98="","-",'①-1入力シート（一般項目）'!H98)</f>
        <v>13</v>
      </c>
      <c r="I101" s="354" t="str">
        <f>IF('①-1入力シート（一般項目）'!I98="","-",'①-1入力シート（一般項目）'!I98)</f>
        <v>●生産性向上に関する取組や成果を評価するための財務面での実績が、次に該当する。</v>
      </c>
      <c r="J101" s="355" t="str">
        <f>IF('①-1入力シート（一般項目）'!J98="","0",'①-1入力シート（一般項目）'!J98)</f>
        <v>0</v>
      </c>
      <c r="K101" s="124" t="str">
        <f>IF('①-1入力シート（一般項目）'!K98="","-",'①-1入力シート（一般項目）'!K98)</f>
        <v>-</v>
      </c>
      <c r="L101" s="212" t="str">
        <f>IF('①-1入力シート（一般項目）'!L98="","-",'①-1入力シート（一般項目）'!L98)</f>
        <v>-</v>
      </c>
      <c r="M101" s="212">
        <f>IF('①-1入力シート（一般項目）'!M98="","-",'①-1入力シート（一般項目）'!M98)</f>
        <v>5</v>
      </c>
      <c r="N101" s="212" t="str">
        <f>IF('①-1入力シート（一般項目）'!N98="","-",'①-1入力シート（一般項目）'!N98)</f>
        <v>-</v>
      </c>
      <c r="O101" s="213" t="str">
        <f>IF('①-1入力シート（一般項目）'!O98="","-",'①-1入力シート（一般項目）'!O98)</f>
        <v>未回答</v>
      </c>
      <c r="P101" s="213" t="str">
        <f>IF('①-1入力シート（一般項目）'!P98="","-",'①-1入力シート（一般項目）'!P98)</f>
        <v>-</v>
      </c>
      <c r="Q101" s="212">
        <f>IF('①-1入力シート（一般項目）'!Q98="","-",'①-1入力シート（一般項目）'!Q98)</f>
        <v>0</v>
      </c>
      <c r="R101" s="212">
        <f>IF('①-1入力シート（一般項目）'!R98="","-",'①-1入力シート（一般項目）'!R98)</f>
        <v>0</v>
      </c>
      <c r="S101" s="212" t="str">
        <f>IF('①-1入力シート（一般項目）'!S98="","-",'①-1入力シート（一般項目）'!S98)</f>
        <v>-</v>
      </c>
      <c r="T101" s="214" t="str">
        <f t="shared" si="5"/>
        <v/>
      </c>
      <c r="U101" s="224" t="str">
        <f>IF(P101="回答済",(_xlfn.RANK.EQ($T101,$T$14:$T$411,0)+COUNTIF($T$14:$T101,$T101)-1),IF(P101="未回答",0,"-"))</f>
        <v>-</v>
      </c>
      <c r="V101" s="224" t="str">
        <f t="shared" si="9"/>
        <v>-</v>
      </c>
      <c r="W101" s="224" t="str">
        <f t="shared" si="7"/>
        <v/>
      </c>
      <c r="X101" s="224" t="str">
        <f t="shared" si="6"/>
        <v/>
      </c>
      <c r="Y101" s="224" t="str">
        <f>IF(X101="","",IF(X101="-","-",X101+COUNTIFS($V$14:V101,V101,$W$14:W101,W101)-1))</f>
        <v/>
      </c>
      <c r="Z101" s="224" t="str">
        <f t="shared" si="8"/>
        <v/>
      </c>
      <c r="AA101" s="61"/>
    </row>
    <row r="102" spans="1:27" s="61" customFormat="1" ht="28.35" customHeight="1" outlineLevel="1">
      <c r="A102" s="61">
        <f>ROW()</f>
        <v>102</v>
      </c>
      <c r="B102" s="68" t="str">
        <f>IF('①-1入力シート（一般項目）'!B99="","-",'①-1入力シート（一般項目）'!B99)</f>
        <v>-</v>
      </c>
      <c r="C102" s="69" t="str">
        <f>IF('①-1入力シート（一般項目）'!C99="","-",'①-1入力シート（一般項目）'!C99)</f>
        <v>-</v>
      </c>
      <c r="D102" s="351" t="str">
        <f>IF('①-1入力シート（一般項目）'!D99="","0",'①-1入力シート（一般項目）'!D99)</f>
        <v>0</v>
      </c>
      <c r="E102" s="92" t="str">
        <f>IF('①-1入力シート（一般項目）'!E99="","-",'①-1入力シート（一般項目）'!E99)</f>
        <v>-</v>
      </c>
      <c r="F102" s="92" t="str">
        <f>IF('①-1入力シート（一般項目）'!F99="","-",'①-1入力シート（一般項目）'!F99)</f>
        <v>-</v>
      </c>
      <c r="G102" s="92" t="str">
        <f>IF('①-1入力シート（一般項目）'!G99="","-",'①-1入力シート（一般項目）'!G99)</f>
        <v>-</v>
      </c>
      <c r="H102" s="197" t="str">
        <f>IF('①-1入力シート（一般項目）'!H99="","-",'①-1入力シート（一般項目）'!H99)</f>
        <v>-</v>
      </c>
      <c r="I102" s="131" t="str">
        <f>IF('①-1入力シート（一般項目）'!I99="","-",'①-1入力シート（一般項目）'!I99)</f>
        <v>-</v>
      </c>
      <c r="J102" s="137" t="str">
        <f>IF('①-1入力シート（一般項目）'!J99="","-",'①-1入力シート（一般項目）'!J99)</f>
        <v>ア　売上高成長率（ (当期売上高 - 前期売上高) / 前期売上高 × 100﻿）が前年比で向上している</v>
      </c>
      <c r="K102" s="125" t="str">
        <f>IF('①-1入力シート（一般項目）'!K99="","-",'①-1入力シート（一般項目）'!K99)</f>
        <v>売上高成長率（ (当期売上高 - 前期売上高) / 前期売上高 × 100﻿）が前年比で向上している</v>
      </c>
      <c r="L102" s="216" t="str">
        <f>IF('①-1入力シート（一般項目）'!L99="","-",'①-1入力シート（一般項目）'!L99)</f>
        <v>-</v>
      </c>
      <c r="M102" s="216">
        <f>IF('①-1入力シート（一般項目）'!M99="","-",'①-1入力シート（一般項目）'!M99)</f>
        <v>2</v>
      </c>
      <c r="N102" s="216" t="str">
        <f>IF('①-1入力シート（一般項目）'!N99="","-",'①-1入力シート（一般項目）'!N99)</f>
        <v>-</v>
      </c>
      <c r="O102" s="216" t="b">
        <f>IF('①-1入力シート（一般項目）'!O99="","-",'①-1入力シート（一般項目）'!O99)</f>
        <v>0</v>
      </c>
      <c r="P102" s="216" t="str">
        <f>IF('①-1入力シート（一般項目）'!P99="","-",'①-1入力シート（一般項目）'!P99)</f>
        <v>-</v>
      </c>
      <c r="Q102" s="216">
        <f>IF('①-1入力シート（一般項目）'!Q99="","-",'①-1入力シート（一般項目）'!Q99)</f>
        <v>0</v>
      </c>
      <c r="R102" s="216" t="str">
        <f>IF('①-1入力シート（一般項目）'!R99="","-",'①-1入力シート（一般項目）'!R99)</f>
        <v>-</v>
      </c>
      <c r="S102" s="216" t="str">
        <f>IF('①-1入力シート（一般項目）'!S99="","-",'①-1入力シート（一般項目）'!S99)</f>
        <v>-</v>
      </c>
      <c r="T102" s="217" t="str">
        <f t="shared" si="5"/>
        <v/>
      </c>
      <c r="U102" s="224" t="str">
        <f>IF(P102="回答済",(_xlfn.RANK.EQ($T102,$T$14:$T$411,0)+COUNTIF($T$14:$T102,$T102)-1),IF(P102="未回答",0,"-"))</f>
        <v>-</v>
      </c>
      <c r="V102" s="224" t="str">
        <f t="shared" si="9"/>
        <v>-</v>
      </c>
      <c r="W102" s="224" t="str">
        <f t="shared" si="7"/>
        <v/>
      </c>
      <c r="X102" s="224" t="str">
        <f t="shared" si="6"/>
        <v/>
      </c>
      <c r="Y102" s="224" t="str">
        <f>IF(X102="","",IF(X102="-","-",X102+COUNTIFS($V$14:V102,V102,$W$14:W102,W102)-1))</f>
        <v/>
      </c>
      <c r="Z102" s="224" t="str">
        <f t="shared" si="8"/>
        <v/>
      </c>
    </row>
    <row r="103" spans="1:27" s="61" customFormat="1" ht="28.35" customHeight="1" outlineLevel="1">
      <c r="A103" s="61">
        <f>ROW()</f>
        <v>103</v>
      </c>
      <c r="B103" s="68" t="str">
        <f>IF('①-1入力シート（一般項目）'!B100="","-",'①-1入力シート（一般項目）'!B100)</f>
        <v>-</v>
      </c>
      <c r="C103" s="69" t="str">
        <f>IF('①-1入力シート（一般項目）'!C100="","-",'①-1入力シート（一般項目）'!C100)</f>
        <v>-</v>
      </c>
      <c r="D103" s="351"/>
      <c r="E103" s="92" t="str">
        <f>IF('①-1入力シート（一般項目）'!E100="","-",'①-1入力シート（一般項目）'!E100)</f>
        <v>-</v>
      </c>
      <c r="F103" s="92" t="str">
        <f>IF('①-1入力シート（一般項目）'!F100="","-",'①-1入力シート（一般項目）'!F100)</f>
        <v>-</v>
      </c>
      <c r="G103" s="92" t="str">
        <f>IF('①-1入力シート（一般項目）'!G100="","-",'①-1入力シート（一般項目）'!G100)</f>
        <v>-</v>
      </c>
      <c r="H103" s="197" t="str">
        <f>IF('①-1入力シート（一般項目）'!H100="","-",'①-1入力シート（一般項目）'!H100)</f>
        <v>-</v>
      </c>
      <c r="I103" s="131" t="str">
        <f>IF('①-1入力シート（一般項目）'!I100="","-",'①-1入力シート（一般項目）'!I100)</f>
        <v>-</v>
      </c>
      <c r="J103" s="137" t="str">
        <f>IF('①-1入力シート（一般項目）'!J100="","-",'①-1入力シート（一般項目）'!J100)</f>
        <v>イ　営業利益率（営業利益 ÷ 売上高）が増加傾向にある（一過性のマイナスは省き、過去5年間で前年比プラスが3回以上ある）</v>
      </c>
      <c r="K103" s="125" t="str">
        <f>IF('①-1入力シート（一般項目）'!K100="","-",'①-1入力シート（一般項目）'!K100)</f>
        <v>営業利益率（営業利益 ÷ 売上高）が増加傾向にある</v>
      </c>
      <c r="L103" s="216" t="str">
        <f>IF('①-1入力シート（一般項目）'!L100="","-",'①-1入力シート（一般項目）'!L100)</f>
        <v>-</v>
      </c>
      <c r="M103" s="216">
        <f>IF('①-1入力シート（一般項目）'!M100="","-",'①-1入力シート（一般項目）'!M100)</f>
        <v>2</v>
      </c>
      <c r="N103" s="216" t="str">
        <f>IF('①-1入力シート（一般項目）'!N100="","-",'①-1入力シート（一般項目）'!N100)</f>
        <v>-</v>
      </c>
      <c r="O103" s="216" t="b">
        <f>IF('①-1入力シート（一般項目）'!O100="","-",'①-1入力シート（一般項目）'!O100)</f>
        <v>0</v>
      </c>
      <c r="P103" s="216" t="str">
        <f>IF('①-1入力シート（一般項目）'!P100="","-",'①-1入力シート（一般項目）'!P100)</f>
        <v>-</v>
      </c>
      <c r="Q103" s="216">
        <f>IF('①-1入力シート（一般項目）'!Q100="","-",'①-1入力シート（一般項目）'!Q100)</f>
        <v>0</v>
      </c>
      <c r="R103" s="216" t="str">
        <f>IF('①-1入力シート（一般項目）'!R100="","-",'①-1入力シート（一般項目）'!R100)</f>
        <v>-</v>
      </c>
      <c r="S103" s="216" t="str">
        <f>IF('①-1入力シート（一般項目）'!S100="","-",'①-1入力シート（一般項目）'!S100)</f>
        <v>-</v>
      </c>
      <c r="T103" s="217" t="str">
        <f>IF(OR(P103="回答済",P103="未回答"),S103/N103,"")</f>
        <v/>
      </c>
      <c r="U103" s="224" t="str">
        <f>IF(P103="回答済",(_xlfn.RANK.EQ($T103,$T$14:$T$411,0)+COUNTIF($T$14:$T103,$T103)-1),IF(P103="未回答",0,"-"))</f>
        <v>-</v>
      </c>
      <c r="V103" s="224" t="str">
        <f>IF(AND(ISNUMBER(U103),U103&gt;0),U103,IF(AND(U103="-",V102&gt;0),V102,"-"))</f>
        <v>-</v>
      </c>
      <c r="W103" s="224" t="str">
        <f>IF(O103=TRUE,M103,"")</f>
        <v/>
      </c>
      <c r="X103" s="224" t="str">
        <f t="shared" si="6"/>
        <v/>
      </c>
      <c r="Y103" s="224" t="str">
        <f>IF(X103="","",IF(X103="-","-",X103+COUNTIFS($V$14:V103,V103,$W$14:W103,W103)-1))</f>
        <v/>
      </c>
      <c r="Z103" s="224" t="str">
        <f>IF(Y103="","",V103*10+Y103)</f>
        <v/>
      </c>
    </row>
    <row r="104" spans="1:27" s="61" customFormat="1" ht="28.35" customHeight="1" outlineLevel="1">
      <c r="A104" s="61">
        <f>ROW()</f>
        <v>104</v>
      </c>
      <c r="B104" s="68" t="str">
        <f>IF('①-1入力シート（一般項目）'!B101="","-",'①-1入力シート（一般項目）'!B101)</f>
        <v>-</v>
      </c>
      <c r="C104" s="69" t="str">
        <f>IF('①-1入力シート（一般項目）'!C101="","-",'①-1入力シート（一般項目）'!C101)</f>
        <v>-</v>
      </c>
      <c r="D104" s="351"/>
      <c r="E104" s="92" t="str">
        <f>IF('①-1入力シート（一般項目）'!E101="","-",'①-1入力シート（一般項目）'!E101)</f>
        <v>-</v>
      </c>
      <c r="F104" s="92" t="str">
        <f>IF('①-1入力シート（一般項目）'!F101="","-",'①-1入力シート（一般項目）'!F101)</f>
        <v>-</v>
      </c>
      <c r="G104" s="92" t="str">
        <f>IF('①-1入力シート（一般項目）'!G101="","-",'①-1入力シート（一般項目）'!G101)</f>
        <v>-</v>
      </c>
      <c r="H104" s="197" t="str">
        <f>IF('①-1入力シート（一般項目）'!H101="","-",'①-1入力シート（一般項目）'!H101)</f>
        <v>-</v>
      </c>
      <c r="I104" s="131" t="str">
        <f>IF('①-1入力シート（一般項目）'!I101="","-",'①-1入力シート（一般項目）'!I101)</f>
        <v>-</v>
      </c>
      <c r="J104" s="137" t="str">
        <f>IF('①-1入力シート（一般項目）'!J101="","-",'①-1入力シート（一般項目）'!J101)</f>
        <v>ウ　従業員一人当たりの売上高・利益が前年比プラスである</v>
      </c>
      <c r="K104" s="125" t="str">
        <f>IF('①-1入力シート（一般項目）'!K101="","-",'①-1入力シート（一般項目）'!K101)</f>
        <v>従業員一人当たりの売上高・利益が前年比プラスである</v>
      </c>
      <c r="L104" s="216" t="str">
        <f>IF('①-1入力シート（一般項目）'!L101="","-",'①-1入力シート（一般項目）'!L101)</f>
        <v>-</v>
      </c>
      <c r="M104" s="216">
        <f>IF('①-1入力シート（一般項目）'!M101="","-",'①-1入力シート（一般項目）'!M101)</f>
        <v>2</v>
      </c>
      <c r="N104" s="216" t="str">
        <f>IF('①-1入力シート（一般項目）'!N101="","-",'①-1入力シート（一般項目）'!N101)</f>
        <v>-</v>
      </c>
      <c r="O104" s="216" t="b">
        <f>IF('①-1入力シート（一般項目）'!O101="","-",'①-1入力シート（一般項目）'!O101)</f>
        <v>0</v>
      </c>
      <c r="P104" s="216" t="str">
        <f>IF('①-1入力シート（一般項目）'!P101="","-",'①-1入力シート（一般項目）'!P101)</f>
        <v>-</v>
      </c>
      <c r="Q104" s="216">
        <f>IF('①-1入力シート（一般項目）'!Q101="","-",'①-1入力シート（一般項目）'!Q101)</f>
        <v>0</v>
      </c>
      <c r="R104" s="216" t="str">
        <f>IF('①-1入力シート（一般項目）'!R101="","-",'①-1入力シート（一般項目）'!R101)</f>
        <v>-</v>
      </c>
      <c r="S104" s="216" t="str">
        <f>IF('①-1入力シート（一般項目）'!S101="","-",'①-1入力シート（一般項目）'!S101)</f>
        <v>-</v>
      </c>
      <c r="T104" s="217" t="str">
        <f>IF(OR(P104="回答済",P104="未回答"),S104/N104,"")</f>
        <v/>
      </c>
      <c r="U104" s="224" t="str">
        <f>IF(P104="回答済",(_xlfn.RANK.EQ($T104,$T$14:$T$411,0)+COUNTIF($T$14:$T104,$T104)-1),IF(P104="未回答",0,"-"))</f>
        <v>-</v>
      </c>
      <c r="V104" s="224" t="str">
        <f>IF(AND(ISNUMBER(U104),U104&gt;0),U104,IF(AND(U104="-",V103&gt;0),V103,"-"))</f>
        <v>-</v>
      </c>
      <c r="W104" s="224" t="str">
        <f>IF(O104=TRUE,M104,"")</f>
        <v/>
      </c>
      <c r="X104" s="224" t="str">
        <f t="shared" si="6"/>
        <v/>
      </c>
      <c r="Y104" s="224" t="str">
        <f>IF(X104="","",IF(X104="-","-",X104+COUNTIFS($V$14:V104,V104,$W$14:W104,W104)-1))</f>
        <v/>
      </c>
      <c r="Z104" s="224" t="str">
        <f>IF(Y104="","",V104*10+Y104)</f>
        <v/>
      </c>
    </row>
    <row r="105" spans="1:27" s="61" customFormat="1" ht="27.9" customHeight="1" outlineLevel="1">
      <c r="A105" s="61">
        <f>ROW()</f>
        <v>105</v>
      </c>
      <c r="B105" s="68" t="str">
        <f>IF('①-1入力シート（一般項目）'!B102="","-",'①-1入力シート（一般項目）'!B102)</f>
        <v>-</v>
      </c>
      <c r="C105" s="69" t="str">
        <f>IF('①-1入力シート（一般項目）'!C102="","-",'①-1入力シート（一般項目）'!C102)</f>
        <v>-</v>
      </c>
      <c r="D105" s="351" t="str">
        <f>IF('①-1入力シート（一般項目）'!D102="","0",'①-1入力シート（一般項目）'!D102)</f>
        <v>0</v>
      </c>
      <c r="E105" s="92" t="str">
        <f>IF('①-1入力シート（一般項目）'!E102="","-",'①-1入力シート（一般項目）'!E102)</f>
        <v>-</v>
      </c>
      <c r="F105" s="92" t="str">
        <f>IF('①-1入力シート（一般項目）'!F102="","-",'①-1入力シート（一般項目）'!F102)</f>
        <v>-</v>
      </c>
      <c r="G105" s="92" t="str">
        <f>IF('①-1入力シート（一般項目）'!G102="","-",'①-1入力シート（一般項目）'!G102)</f>
        <v>-</v>
      </c>
      <c r="H105" s="197" t="str">
        <f>IF('①-1入力シート（一般項目）'!H102="","-",'①-1入力シート（一般項目）'!H102)</f>
        <v>-</v>
      </c>
      <c r="I105" s="133" t="str">
        <f>IF('①-1入力シート（一般項目）'!I102="","-",'①-1入力シート（一般項目）'!I102)</f>
        <v>-</v>
      </c>
      <c r="J105" s="138" t="str">
        <f>IF('①-1入力シート（一般項目）'!J102="","-",'①-1入力シート（一般項目）'!J102)</f>
        <v>エ　ROE（自己資本利益率）= 当期純利益 ÷ 自己資本 × 100　が8％以上である</v>
      </c>
      <c r="K105" s="108" t="str">
        <f>IF('①-1入力シート（一般項目）'!K102="","-",'①-1入力シート（一般項目）'!K102)</f>
        <v>ROE（自己資本利益率）= 当期純利益 ÷ 自己資本 × 100　が8％以上である</v>
      </c>
      <c r="L105" s="219" t="str">
        <f>IF('①-1入力シート（一般項目）'!L102="","-",'①-1入力シート（一般項目）'!L102)</f>
        <v>-</v>
      </c>
      <c r="M105" s="219">
        <f>IF('①-1入力シート（一般項目）'!M102="","-",'①-1入力シート（一般項目）'!M102)</f>
        <v>3</v>
      </c>
      <c r="N105" s="219" t="str">
        <f>IF('①-1入力シート（一般項目）'!N102="","-",'①-1入力シート（一般項目）'!N102)</f>
        <v>-</v>
      </c>
      <c r="O105" s="219" t="b">
        <f>IF('①-1入力シート（一般項目）'!O102="","-",'①-1入力シート（一般項目）'!O102)</f>
        <v>0</v>
      </c>
      <c r="P105" s="219" t="str">
        <f>IF('①-1入力シート（一般項目）'!P102="","-",'①-1入力シート（一般項目）'!P102)</f>
        <v>-</v>
      </c>
      <c r="Q105" s="219">
        <f>IF('①-1入力シート（一般項目）'!Q102="","-",'①-1入力シート（一般項目）'!Q102)</f>
        <v>0</v>
      </c>
      <c r="R105" s="219" t="str">
        <f>IF('①-1入力シート（一般項目）'!R102="","-",'①-1入力シート（一般項目）'!R102)</f>
        <v>-</v>
      </c>
      <c r="S105" s="219" t="str">
        <f>IF('①-1入力シート（一般項目）'!S102="","-",'①-1入力シート（一般項目）'!S102)</f>
        <v>-</v>
      </c>
      <c r="T105" s="220" t="str">
        <f t="shared" si="5"/>
        <v/>
      </c>
      <c r="U105" s="224" t="str">
        <f>IF(P105="回答済",(_xlfn.RANK.EQ($T105,$T$14:$T$411,0)+COUNTIF($T$14:$T105,$T105)-1),IF(P105="未回答",0,"-"))</f>
        <v>-</v>
      </c>
      <c r="V105" s="224" t="str">
        <f>IF(AND(ISNUMBER(U105),U105&gt;0),U105,IF(AND(U105="-",V102&gt;0),V102,"-"))</f>
        <v>-</v>
      </c>
      <c r="W105" s="224" t="str">
        <f t="shared" si="7"/>
        <v/>
      </c>
      <c r="X105" s="224" t="str">
        <f t="shared" si="6"/>
        <v/>
      </c>
      <c r="Y105" s="224" t="str">
        <f>IF(X105="","",IF(X105="-","-",X105+COUNTIFS($V$14:V105,V105,$W$14:W105,W105)-1))</f>
        <v/>
      </c>
      <c r="Z105" s="224" t="str">
        <f t="shared" si="8"/>
        <v/>
      </c>
    </row>
    <row r="106" spans="1:27" s="61" customFormat="1" ht="28.35" customHeight="1" outlineLevel="1">
      <c r="A106" s="61">
        <f>ROW()</f>
        <v>106</v>
      </c>
      <c r="B106" s="68" t="str">
        <f>IF('①-1入力シート（一般項目）'!B103="","-",'①-1入力シート（一般項目）'!B103)</f>
        <v>-</v>
      </c>
      <c r="C106" s="69" t="str">
        <f>IF('①-1入力シート（一般項目）'!C103="","-",'①-1入力シート（一般項目）'!C103)</f>
        <v>-</v>
      </c>
      <c r="D106" s="351" t="str">
        <f>IF('①-1入力シート（一般項目）'!D103="","0",'①-1入力シート（一般項目）'!D103)</f>
        <v>0</v>
      </c>
      <c r="E106" s="92" t="str">
        <f>IF('①-1入力シート（一般項目）'!E103="","-",'①-1入力シート（一般項目）'!E103)</f>
        <v>-</v>
      </c>
      <c r="F106" s="92" t="str">
        <f>IF('①-1入力シート（一般項目）'!F103="","-",'①-1入力シート（一般項目）'!F103)</f>
        <v>-</v>
      </c>
      <c r="G106" s="92" t="str">
        <f>IF('①-1入力シート（一般項目）'!G103="","-",'①-1入力シート（一般項目）'!G103)</f>
        <v>-</v>
      </c>
      <c r="H106" s="197" t="str">
        <f>IF('①-1入力シート（一般項目）'!H103="","-",'①-1入力シート（一般項目）'!H103)</f>
        <v>-</v>
      </c>
      <c r="I106" s="133" t="str">
        <f>IF('①-1入力シート（一般項目）'!I103="","-",'①-1入力シート（一般項目）'!I103)</f>
        <v>-</v>
      </c>
      <c r="J106" s="138" t="str">
        <f>IF('①-1入力シート（一般項目）'!J103="","-",'①-1入力シート（一般項目）'!J103)</f>
        <v>オ　債務超過でないこと</v>
      </c>
      <c r="K106" s="108" t="str">
        <f>IF('①-1入力シート（一般項目）'!K103="","-",'①-1入力シート（一般項目）'!K103)</f>
        <v>債務超過していない</v>
      </c>
      <c r="L106" s="219" t="str">
        <f>IF('①-1入力シート（一般項目）'!L103="","-",'①-1入力シート（一般項目）'!L103)</f>
        <v>-</v>
      </c>
      <c r="M106" s="219">
        <f>IF('①-1入力シート（一般項目）'!M103="","-",'①-1入力シート（一般項目）'!M103)</f>
        <v>1</v>
      </c>
      <c r="N106" s="219" t="str">
        <f>IF('①-1入力シート（一般項目）'!N103="","-",'①-1入力シート（一般項目）'!N103)</f>
        <v>-</v>
      </c>
      <c r="O106" s="219" t="b">
        <f>IF('①-1入力シート（一般項目）'!O103="","-",'①-1入力シート（一般項目）'!O103)</f>
        <v>0</v>
      </c>
      <c r="P106" s="219" t="str">
        <f>IF('①-1入力シート（一般項目）'!P103="","-",'①-1入力シート（一般項目）'!P103)</f>
        <v>-</v>
      </c>
      <c r="Q106" s="219">
        <f>IF('①-1入力シート（一般項目）'!Q103="","-",'①-1入力シート（一般項目）'!Q103)</f>
        <v>0</v>
      </c>
      <c r="R106" s="219" t="str">
        <f>IF('①-1入力シート（一般項目）'!R103="","-",'①-1入力シート（一般項目）'!R103)</f>
        <v>-</v>
      </c>
      <c r="S106" s="219" t="str">
        <f>IF('①-1入力シート（一般項目）'!S103="","-",'①-1入力シート（一般項目）'!S103)</f>
        <v>-</v>
      </c>
      <c r="T106" s="220" t="str">
        <f t="shared" si="5"/>
        <v/>
      </c>
      <c r="U106" s="224" t="str">
        <f>IF(P106="回答済",(_xlfn.RANK.EQ($T106,$T$14:$T$411,0)+COUNTIF($T$14:$T106,$T106)-1),IF(P106="未回答",0,"-"))</f>
        <v>-</v>
      </c>
      <c r="V106" s="224" t="str">
        <f t="shared" si="9"/>
        <v>-</v>
      </c>
      <c r="W106" s="224" t="str">
        <f t="shared" si="7"/>
        <v/>
      </c>
      <c r="X106" s="224" t="str">
        <f t="shared" si="6"/>
        <v/>
      </c>
      <c r="Y106" s="224" t="str">
        <f>IF(X106="","",IF(X106="-","-",X106+COUNTIFS($V$14:V106,V106,$W$14:W106,W106)-1))</f>
        <v/>
      </c>
      <c r="Z106" s="224" t="str">
        <f t="shared" si="8"/>
        <v/>
      </c>
    </row>
    <row r="107" spans="1:27" s="61" customFormat="1" ht="28.35" customHeight="1" outlineLevel="1">
      <c r="A107" s="61">
        <f>ROW()</f>
        <v>107</v>
      </c>
      <c r="B107" s="68" t="str">
        <f>IF('①-1入力シート（一般項目）'!B104="","-",'①-1入力シート（一般項目）'!B104)</f>
        <v>-</v>
      </c>
      <c r="C107" s="69" t="str">
        <f>IF('①-1入力シート（一般項目）'!C104="","-",'①-1入力シート（一般項目）'!C104)</f>
        <v>-</v>
      </c>
      <c r="D107" s="351" t="str">
        <f>IF('①-1入力シート（一般項目）'!D104="","0",'①-1入力シート（一般項目）'!D104)</f>
        <v>0</v>
      </c>
      <c r="E107" s="92" t="str">
        <f>IF('①-1入力シート（一般項目）'!E104="","-",'①-1入力シート（一般項目）'!E104)</f>
        <v>-</v>
      </c>
      <c r="F107" s="92" t="str">
        <f>IF('①-1入力シート（一般項目）'!F104="","-",'①-1入力シート（一般項目）'!F104)</f>
        <v>-</v>
      </c>
      <c r="G107" s="92" t="str">
        <f>IF('①-1入力シート（一般項目）'!G104="","-",'①-1入力シート（一般項目）'!G104)</f>
        <v>-</v>
      </c>
      <c r="H107" s="197" t="str">
        <f>IF('①-1入力シート（一般項目）'!H104="","-",'①-1入力シート（一般項目）'!H104)</f>
        <v>-</v>
      </c>
      <c r="I107" s="133" t="str">
        <f>IF('①-1入力シート（一般項目）'!I104="","-",'①-1入力シート（一般項目）'!I104)</f>
        <v>-</v>
      </c>
      <c r="J107" s="138" t="str">
        <f>IF('①-1入力シート（一般項目）'!J104="","-",'①-1入力シート（一般項目）'!J104)</f>
        <v>カ　流動比率が一定以上であること（少なくとも100％以上）</v>
      </c>
      <c r="K107" s="108" t="str">
        <f>IF('①-1入力シート（一般項目）'!K104="","-",'①-1入力シート（一般項目）'!K104)</f>
        <v>流動比率が100％以上である</v>
      </c>
      <c r="L107" s="219" t="str">
        <f>IF('①-1入力シート（一般項目）'!L104="","-",'①-1入力シート（一般項目）'!L104)</f>
        <v>-</v>
      </c>
      <c r="M107" s="219">
        <f>IF('①-1入力シート（一般項目）'!M104="","-",'①-1入力シート（一般項目）'!M104)</f>
        <v>1</v>
      </c>
      <c r="N107" s="219" t="str">
        <f>IF('①-1入力シート（一般項目）'!N104="","-",'①-1入力シート（一般項目）'!N104)</f>
        <v>-</v>
      </c>
      <c r="O107" s="219" t="b">
        <f>IF('①-1入力シート（一般項目）'!O104="","-",'①-1入力シート（一般項目）'!O104)</f>
        <v>0</v>
      </c>
      <c r="P107" s="219" t="str">
        <f>IF('①-1入力シート（一般項目）'!P104="","-",'①-1入力シート（一般項目）'!P104)</f>
        <v>-</v>
      </c>
      <c r="Q107" s="219">
        <f>IF('①-1入力シート（一般項目）'!Q104="","-",'①-1入力シート（一般項目）'!Q104)</f>
        <v>0</v>
      </c>
      <c r="R107" s="219" t="str">
        <f>IF('①-1入力シート（一般項目）'!R104="","-",'①-1入力シート（一般項目）'!R104)</f>
        <v>-</v>
      </c>
      <c r="S107" s="219" t="str">
        <f>IF('①-1入力シート（一般項目）'!S104="","-",'①-1入力シート（一般項目）'!S104)</f>
        <v>-</v>
      </c>
      <c r="T107" s="220" t="str">
        <f t="shared" si="5"/>
        <v/>
      </c>
      <c r="U107" s="224" t="str">
        <f>IF(P107="回答済",(_xlfn.RANK.EQ($T107,$T$14:$T$411,0)+COUNTIF($T$14:$T107,$T107)-1),IF(P107="未回答",0,"-"))</f>
        <v>-</v>
      </c>
      <c r="V107" s="224" t="str">
        <f t="shared" si="9"/>
        <v>-</v>
      </c>
      <c r="W107" s="224" t="str">
        <f t="shared" si="7"/>
        <v/>
      </c>
      <c r="X107" s="224" t="str">
        <f t="shared" si="6"/>
        <v/>
      </c>
      <c r="Y107" s="224" t="str">
        <f>IF(X107="","",IF(X107="-","-",X107+COUNTIFS($V$14:V107,V107,$W$14:W107,W107)-1))</f>
        <v/>
      </c>
      <c r="Z107" s="224" t="str">
        <f t="shared" si="8"/>
        <v/>
      </c>
    </row>
    <row r="108" spans="1:27" s="61" customFormat="1" ht="28.35" customHeight="1" outlineLevel="1">
      <c r="A108" s="61">
        <f>ROW()</f>
        <v>108</v>
      </c>
      <c r="B108" s="68" t="str">
        <f>IF('①-1入力シート（一般項目）'!B105="","-",'①-1入力シート（一般項目）'!B105)</f>
        <v>-</v>
      </c>
      <c r="C108" s="70" t="str">
        <f>IF('①-1入力シート（一般項目）'!C105="","-",'①-1入力シート（一般項目）'!C105)</f>
        <v>-</v>
      </c>
      <c r="D108" s="352" t="str">
        <f>IF('①-1入力シート（一般項目）'!D105="","0",'①-1入力シート（一般項目）'!D105)</f>
        <v>0</v>
      </c>
      <c r="E108" s="93" t="str">
        <f>IF('①-1入力シート（一般項目）'!E105="","-",'①-1入力シート（一般項目）'!E105)</f>
        <v>-</v>
      </c>
      <c r="F108" s="93" t="str">
        <f>IF('①-1入力シート（一般項目）'!F105="","-",'①-1入力シート（一般項目）'!F105)</f>
        <v>-</v>
      </c>
      <c r="G108" s="93" t="str">
        <f>IF('①-1入力シート（一般項目）'!G105="","-",'①-1入力シート（一般項目）'!G105)</f>
        <v>-</v>
      </c>
      <c r="H108" s="198" t="str">
        <f>IF('①-1入力シート（一般項目）'!H105="","-",'①-1入力シート（一般項目）'!H105)</f>
        <v>-</v>
      </c>
      <c r="I108" s="135" t="str">
        <f>IF('①-1入力シート（一般項目）'!I105="","-",'①-1入力シート（一般項目）'!I105)</f>
        <v>-</v>
      </c>
      <c r="J108" s="139" t="str">
        <f>IF('①-1入力シート（一般項目）'!J105="","-",'①-1入力シート（一般項目）'!J105)</f>
        <v>キ　いずれも満たしていない</v>
      </c>
      <c r="K108" s="177" t="str">
        <f>IF('①-1入力シート（一般項目）'!K105="","-",'①-1入力シート（一般項目）'!K105)</f>
        <v>オ　いずれも満たしていない</v>
      </c>
      <c r="L108" s="225" t="str">
        <f>IF('①-1入力シート（一般項目）'!L105="","-",'①-1入力シート（一般項目）'!L105)</f>
        <v>-</v>
      </c>
      <c r="M108" s="225">
        <f>IF('①-1入力シート（一般項目）'!M105="","-",'①-1入力シート（一般項目）'!M105)</f>
        <v>0</v>
      </c>
      <c r="N108" s="225" t="str">
        <f>IF('①-1入力シート（一般項目）'!N105="","-",'①-1入力シート（一般項目）'!N105)</f>
        <v>-</v>
      </c>
      <c r="O108" s="225" t="b">
        <f>IF('①-1入力シート（一般項目）'!O105="","-",'①-1入力シート（一般項目）'!O105)</f>
        <v>0</v>
      </c>
      <c r="P108" s="225" t="str">
        <f>IF('①-1入力シート（一般項目）'!P105="","-",'①-1入力シート（一般項目）'!P105)</f>
        <v>-</v>
      </c>
      <c r="Q108" s="225">
        <f>IF('①-1入力シート（一般項目）'!Q105="","-",'①-1入力シート（一般項目）'!Q105)</f>
        <v>0</v>
      </c>
      <c r="R108" s="225" t="str">
        <f>IF('①-1入力シート（一般項目）'!R105="","-",'①-1入力シート（一般項目）'!R105)</f>
        <v>-</v>
      </c>
      <c r="S108" s="225" t="str">
        <f>IF('①-1入力シート（一般項目）'!S105="","-",'①-1入力シート（一般項目）'!S105)</f>
        <v>-</v>
      </c>
      <c r="T108" s="226" t="str">
        <f t="shared" si="5"/>
        <v/>
      </c>
      <c r="U108" s="224" t="str">
        <f>IF(P108="回答済",(_xlfn.RANK.EQ($T108,$T$14:$T$411,0)+COUNTIF($T$14:$T108,$T108)-1),IF(P108="未回答",0,"-"))</f>
        <v>-</v>
      </c>
      <c r="V108" s="224" t="str">
        <f t="shared" si="9"/>
        <v>-</v>
      </c>
      <c r="W108" s="224" t="str">
        <f t="shared" si="7"/>
        <v/>
      </c>
      <c r="X108" s="224" t="str">
        <f t="shared" si="6"/>
        <v/>
      </c>
      <c r="Y108" s="224" t="str">
        <f>IF(X108="","",IF(X108="-","-",X108+COUNTIFS($V$14:V108,V108,$W$14:W108,W108)-1))</f>
        <v/>
      </c>
      <c r="Z108" s="224" t="str">
        <f t="shared" si="8"/>
        <v/>
      </c>
    </row>
    <row r="109" spans="1:27" s="98" customFormat="1" ht="46.35" customHeight="1" outlineLevel="1">
      <c r="A109" s="98">
        <f>ROW()</f>
        <v>109</v>
      </c>
      <c r="B109" s="106" t="str">
        <f>IF('①-1入力シート（一般項目）'!B106="","-",'①-1入力シート（一般項目）'!B106)</f>
        <v>-</v>
      </c>
      <c r="C109" s="116" t="str">
        <f>IF('①-1入力シート（一般項目）'!C106="","-",'①-1入力シート（一般項目）'!C106)</f>
        <v>選択</v>
      </c>
      <c r="D109" s="350" t="str">
        <f>IF('①-1入力シート（一般項目）'!D106="","-",'①-1入力シート（一般項目）'!D106)</f>
        <v>多様な人材の
活躍支援</v>
      </c>
      <c r="E109" s="104" t="str">
        <f>IF('①-1入力シート（一般項目）'!E106="","-",'①-1入力シート（一般項目）'!E106)</f>
        <v>戦略</v>
      </c>
      <c r="F109" s="104" t="str">
        <f>IF('①-1入力シート（一般項目）'!F106="","-",'①-1入力シート（一般項目）'!F106)</f>
        <v>複数回答</v>
      </c>
      <c r="G109" s="104">
        <f>IF('①-1入力シート（一般項目）'!G106="","-",'①-1入力シート（一般項目）'!G106)</f>
        <v>0</v>
      </c>
      <c r="H109" s="196">
        <f>IF('①-1入力シート（一般項目）'!H106="","-",'①-1入力シート（一般項目）'!H106)</f>
        <v>14</v>
      </c>
      <c r="I109" s="356" t="str">
        <f>IF('①-1入力シート（一般項目）'!I106="","-",'①-1入力シート（一般項目）'!I106)</f>
        <v>●働き方に対する従業員の多様なニーズに応えるため、次の制度を導入している。</v>
      </c>
      <c r="J109" s="357" t="str">
        <f>IF('①-1入力シート（一般項目）'!J106="","0",'①-1入力シート（一般項目）'!J106)</f>
        <v>0</v>
      </c>
      <c r="K109" s="124" t="str">
        <f>IF('①-1入力シート（一般項目）'!K106="","-",'①-1入力シート（一般項目）'!K106)</f>
        <v>-</v>
      </c>
      <c r="L109" s="212" t="str">
        <f>IF('①-1入力シート（一般項目）'!L106="","-",'①-1入力シート（一般項目）'!L106)</f>
        <v>-</v>
      </c>
      <c r="M109" s="212">
        <f>IF('①-1入力シート（一般項目）'!M106="","-",'①-1入力シート（一般項目）'!M106)</f>
        <v>3</v>
      </c>
      <c r="N109" s="212">
        <f>IF('①-1入力シート（一般項目）'!N106="","-",'①-1入力シート（一般項目）'!N106)</f>
        <v>20</v>
      </c>
      <c r="O109" s="213" t="str">
        <f>IF('①-1入力シート（一般項目）'!O106="","-",'①-1入力シート（一般項目）'!O106)</f>
        <v>未回答</v>
      </c>
      <c r="P109" s="213" t="str">
        <f>IF('①-1入力シート（一般項目）'!P106="","-",'①-1入力シート（一般項目）'!P106)</f>
        <v>未回答</v>
      </c>
      <c r="Q109" s="212">
        <f>IF('①-1入力シート（一般項目）'!Q106="","-",'①-1入力シート（一般項目）'!Q106)</f>
        <v>0</v>
      </c>
      <c r="R109" s="212">
        <f>IF('①-1入力シート（一般項目）'!R106="","-",'①-1入力シート（一般項目）'!R106)</f>
        <v>0</v>
      </c>
      <c r="S109" s="212">
        <f>IF('①-1入力シート（一般項目）'!S106="","-",'①-1入力シート（一般項目）'!S106)</f>
        <v>0</v>
      </c>
      <c r="T109" s="214">
        <f t="shared" si="5"/>
        <v>0</v>
      </c>
      <c r="U109" s="215">
        <f>IF(P109="回答済",(_xlfn.RANK.EQ($T109,$T$14:$T$411,0)+COUNTIF($T$14:$T109,$T109)-1),IF(P109="未回答",0,"-"))</f>
        <v>0</v>
      </c>
      <c r="V109" s="215" t="str">
        <f t="shared" si="9"/>
        <v>-</v>
      </c>
      <c r="W109" s="215" t="str">
        <f t="shared" si="7"/>
        <v/>
      </c>
      <c r="X109" s="215" t="str">
        <f t="shared" si="6"/>
        <v/>
      </c>
      <c r="Y109" s="215" t="str">
        <f>IF(X109="","",IF(X109="-","-",X109+COUNTIFS($V$14:V109,V109,$W$14:W109,W109)-1))</f>
        <v/>
      </c>
      <c r="Z109" s="215" t="str">
        <f t="shared" si="8"/>
        <v/>
      </c>
      <c r="AA109" s="61"/>
    </row>
    <row r="110" spans="1:27" s="61" customFormat="1" ht="28.35" customHeight="1" outlineLevel="1">
      <c r="A110" s="61">
        <f>ROW()</f>
        <v>110</v>
      </c>
      <c r="B110" s="68" t="str">
        <f>IF('①-1入力シート（一般項目）'!B107="","-",'①-1入力シート（一般項目）'!B107)</f>
        <v>-</v>
      </c>
      <c r="C110" s="71" t="str">
        <f>IF('①-1入力シート（一般項目）'!C107="","-",'①-1入力シート（一般項目）'!C107)</f>
        <v>-</v>
      </c>
      <c r="D110" s="351" t="str">
        <f>IF('①-1入力シート（一般項目）'!D107="","0",'①-1入力シート（一般項目）'!D107)</f>
        <v>0</v>
      </c>
      <c r="E110" s="92" t="str">
        <f>IF('①-1入力シート（一般項目）'!E107="","-",'①-1入力シート（一般項目）'!E107)</f>
        <v>-</v>
      </c>
      <c r="F110" s="92" t="str">
        <f>IF('①-1入力シート（一般項目）'!F107="","-",'①-1入力シート（一般項目）'!F107)</f>
        <v>-</v>
      </c>
      <c r="G110" s="92" t="str">
        <f>IF('①-1入力シート（一般項目）'!G107="","-",'①-1入力シート（一般項目）'!G107)</f>
        <v>-</v>
      </c>
      <c r="H110" s="197" t="str">
        <f>IF('①-1入力シート（一般項目）'!H107="","-",'①-1入力シート（一般項目）'!H107)</f>
        <v>-</v>
      </c>
      <c r="I110" s="131" t="str">
        <f>IF('①-1入力シート（一般項目）'!I107="","-",'①-1入力シート（一般項目）'!I107)</f>
        <v>-</v>
      </c>
      <c r="J110" s="137" t="str">
        <f>IF('①-1入力シート（一般項目）'!J107="","-",'①-1入力シート（一般項目）'!J107)</f>
        <v>ア　時間単位の有給休暇制度</v>
      </c>
      <c r="K110" s="125" t="str">
        <f>IF('①-1入力シート（一般項目）'!K107="","-",'①-1入力シート（一般項目）'!K107)</f>
        <v>時間単位の有給休暇制度を導入している</v>
      </c>
      <c r="L110" s="216" t="str">
        <f>IF('①-1入力シート（一般項目）'!L107="","-",'①-1入力シート（一般項目）'!L107)</f>
        <v>-</v>
      </c>
      <c r="M110" s="216">
        <f>IF('①-1入力シート（一般項目）'!M107="","-",'①-1入力シート（一般項目）'!M107)</f>
        <v>1</v>
      </c>
      <c r="N110" s="216" t="str">
        <f>IF('①-1入力シート（一般項目）'!N107="","-",'①-1入力シート（一般項目）'!N107)</f>
        <v>-</v>
      </c>
      <c r="O110" s="216" t="b">
        <f>IF('①-1入力シート（一般項目）'!O107="","-",'①-1入力シート（一般項目）'!O107)</f>
        <v>0</v>
      </c>
      <c r="P110" s="216" t="str">
        <f>IF('①-1入力シート（一般項目）'!P107="","-",'①-1入力シート（一般項目）'!P107)</f>
        <v>-</v>
      </c>
      <c r="Q110" s="216">
        <f>IF('①-1入力シート（一般項目）'!Q107="","-",'①-1入力シート（一般項目）'!Q107)</f>
        <v>0</v>
      </c>
      <c r="R110" s="216" t="str">
        <f>IF('①-1入力シート（一般項目）'!R107="","-",'①-1入力シート（一般項目）'!R107)</f>
        <v>-</v>
      </c>
      <c r="S110" s="216" t="str">
        <f>IF('①-1入力シート（一般項目）'!S107="","-",'①-1入力シート（一般項目）'!S107)</f>
        <v>-</v>
      </c>
      <c r="T110" s="217" t="str">
        <f t="shared" si="5"/>
        <v/>
      </c>
      <c r="U110" s="224" t="str">
        <f>IF(P110="回答済",(_xlfn.RANK.EQ($T110,$T$14:$T$411,0)+COUNTIF($T$14:$T110,$T110)-1),IF(P110="未回答",0,"-"))</f>
        <v>-</v>
      </c>
      <c r="V110" s="224" t="str">
        <f t="shared" si="9"/>
        <v>-</v>
      </c>
      <c r="W110" s="224" t="str">
        <f t="shared" si="7"/>
        <v/>
      </c>
      <c r="X110" s="224" t="str">
        <f t="shared" si="6"/>
        <v/>
      </c>
      <c r="Y110" s="224" t="str">
        <f>IF(X110="","",IF(X110="-","-",X110+COUNTIFS($V$14:V110,V110,$W$14:W110,W110)-1))</f>
        <v/>
      </c>
      <c r="Z110" s="224" t="str">
        <f t="shared" si="8"/>
        <v/>
      </c>
    </row>
    <row r="111" spans="1:27" s="61" customFormat="1" ht="28.35" customHeight="1" outlineLevel="1">
      <c r="A111" s="61">
        <f>ROW()</f>
        <v>111</v>
      </c>
      <c r="B111" s="68" t="str">
        <f>IF('①-1入力シート（一般項目）'!B108="","-",'①-1入力シート（一般項目）'!B108)</f>
        <v>-</v>
      </c>
      <c r="C111" s="71" t="str">
        <f>IF('①-1入力シート（一般項目）'!C108="","-",'①-1入力シート（一般項目）'!C108)</f>
        <v>-</v>
      </c>
      <c r="D111" s="351" t="str">
        <f>IF('①-1入力シート（一般項目）'!D108="","0",'①-1入力シート（一般項目）'!D108)</f>
        <v>0</v>
      </c>
      <c r="E111" s="92" t="str">
        <f>IF('①-1入力シート（一般項目）'!E108="","-",'①-1入力シート（一般項目）'!E108)</f>
        <v>-</v>
      </c>
      <c r="F111" s="92" t="str">
        <f>IF('①-1入力シート（一般項目）'!F108="","-",'①-1入力シート（一般項目）'!F108)</f>
        <v>-</v>
      </c>
      <c r="G111" s="92" t="str">
        <f>IF('①-1入力シート（一般項目）'!G108="","-",'①-1入力シート（一般項目）'!G108)</f>
        <v>-</v>
      </c>
      <c r="H111" s="197" t="str">
        <f>IF('①-1入力シート（一般項目）'!H108="","-",'①-1入力シート（一般項目）'!H108)</f>
        <v>-</v>
      </c>
      <c r="I111" s="133" t="str">
        <f>IF('①-1入力シート（一般項目）'!I108="","-",'①-1入力シート（一般項目）'!I108)</f>
        <v>-</v>
      </c>
      <c r="J111" s="138" t="str">
        <f>IF('①-1入力シート（一般項目）'!J108="","-",'①-1入力シート（一般項目）'!J108)</f>
        <v>イ　テレワーク制度</v>
      </c>
      <c r="K111" s="108" t="str">
        <f>IF('①-1入力シート（一般項目）'!K108="","-",'①-1入力シート（一般項目）'!K108)</f>
        <v>テレワーク制度を導入している</v>
      </c>
      <c r="L111" s="219" t="str">
        <f>IF('①-1入力シート（一般項目）'!L108="","-",'①-1入力シート（一般項目）'!L108)</f>
        <v>-</v>
      </c>
      <c r="M111" s="219">
        <f>IF('①-1入力シート（一般項目）'!M108="","-",'①-1入力シート（一般項目）'!M108)</f>
        <v>1</v>
      </c>
      <c r="N111" s="219" t="str">
        <f>IF('①-1入力シート（一般項目）'!N108="","-",'①-1入力シート（一般項目）'!N108)</f>
        <v>-</v>
      </c>
      <c r="O111" s="219" t="b">
        <f>IF('①-1入力シート（一般項目）'!O108="","-",'①-1入力シート（一般項目）'!O108)</f>
        <v>0</v>
      </c>
      <c r="P111" s="219" t="str">
        <f>IF('①-1入力シート（一般項目）'!P108="","-",'①-1入力シート（一般項目）'!P108)</f>
        <v>-</v>
      </c>
      <c r="Q111" s="219">
        <f>IF('①-1入力シート（一般項目）'!Q108="","-",'①-1入力シート（一般項目）'!Q108)</f>
        <v>0</v>
      </c>
      <c r="R111" s="219" t="str">
        <f>IF('①-1入力シート（一般項目）'!R108="","-",'①-1入力シート（一般項目）'!R108)</f>
        <v>-</v>
      </c>
      <c r="S111" s="219" t="str">
        <f>IF('①-1入力シート（一般項目）'!S108="","-",'①-1入力シート（一般項目）'!S108)</f>
        <v>-</v>
      </c>
      <c r="T111" s="220" t="str">
        <f t="shared" si="5"/>
        <v/>
      </c>
      <c r="U111" s="224" t="str">
        <f>IF(P111="回答済",(_xlfn.RANK.EQ($T111,$T$14:$T$411,0)+COUNTIF($T$14:$T111,$T111)-1),IF(P111="未回答",0,"-"))</f>
        <v>-</v>
      </c>
      <c r="V111" s="224" t="str">
        <f t="shared" si="9"/>
        <v>-</v>
      </c>
      <c r="W111" s="224" t="str">
        <f t="shared" si="7"/>
        <v/>
      </c>
      <c r="X111" s="224" t="str">
        <f t="shared" si="6"/>
        <v/>
      </c>
      <c r="Y111" s="224" t="str">
        <f>IF(X111="","",IF(X111="-","-",X111+COUNTIFS($V$14:V111,V111,$W$14:W111,W111)-1))</f>
        <v/>
      </c>
      <c r="Z111" s="224" t="str">
        <f t="shared" si="8"/>
        <v/>
      </c>
    </row>
    <row r="112" spans="1:27" s="61" customFormat="1" ht="28.35" customHeight="1" outlineLevel="1">
      <c r="A112" s="61">
        <f>ROW()</f>
        <v>112</v>
      </c>
      <c r="B112" s="68" t="str">
        <f>IF('①-1入力シート（一般項目）'!B109="","-",'①-1入力シート（一般項目）'!B109)</f>
        <v>-</v>
      </c>
      <c r="C112" s="71" t="str">
        <f>IF('①-1入力シート（一般項目）'!C109="","-",'①-1入力シート（一般項目）'!C109)</f>
        <v>-</v>
      </c>
      <c r="D112" s="351" t="str">
        <f>IF('①-1入力シート（一般項目）'!D109="","0",'①-1入力シート（一般項目）'!D109)</f>
        <v>0</v>
      </c>
      <c r="E112" s="92" t="str">
        <f>IF('①-1入力シート（一般項目）'!E109="","-",'①-1入力シート（一般項目）'!E109)</f>
        <v>-</v>
      </c>
      <c r="F112" s="92" t="str">
        <f>IF('①-1入力シート（一般項目）'!F109="","-",'①-1入力シート（一般項目）'!F109)</f>
        <v>-</v>
      </c>
      <c r="G112" s="92" t="str">
        <f>IF('①-1入力シート（一般項目）'!G109="","-",'①-1入力シート（一般項目）'!G109)</f>
        <v>-</v>
      </c>
      <c r="H112" s="197" t="str">
        <f>IF('①-1入力シート（一般項目）'!H109="","-",'①-1入力シート（一般項目）'!H109)</f>
        <v>-</v>
      </c>
      <c r="I112" s="133" t="str">
        <f>IF('①-1入力シート（一般項目）'!I109="","-",'①-1入力シート（一般項目）'!I109)</f>
        <v>-</v>
      </c>
      <c r="J112" s="138" t="str">
        <f>IF('①-1入力シート（一般項目）'!J109="","-",'①-1入力シート（一般項目）'!J109)</f>
        <v>ウ　フレックスタイム制度</v>
      </c>
      <c r="K112" s="108" t="str">
        <f>IF('①-1入力シート（一般項目）'!K109="","-",'①-1入力シート（一般項目）'!K109)</f>
        <v>フレックスタイム制度を導入している</v>
      </c>
      <c r="L112" s="219" t="str">
        <f>IF('①-1入力シート（一般項目）'!L109="","-",'①-1入力シート（一般項目）'!L109)</f>
        <v>-</v>
      </c>
      <c r="M112" s="219">
        <f>IF('①-1入力シート（一般項目）'!M109="","-",'①-1入力シート（一般項目）'!M109)</f>
        <v>1</v>
      </c>
      <c r="N112" s="219" t="str">
        <f>IF('①-1入力シート（一般項目）'!N109="","-",'①-1入力シート（一般項目）'!N109)</f>
        <v>-</v>
      </c>
      <c r="O112" s="219" t="b">
        <f>IF('①-1入力シート（一般項目）'!O109="","-",'①-1入力シート（一般項目）'!O109)</f>
        <v>0</v>
      </c>
      <c r="P112" s="219" t="str">
        <f>IF('①-1入力シート（一般項目）'!P109="","-",'①-1入力シート（一般項目）'!P109)</f>
        <v>-</v>
      </c>
      <c r="Q112" s="219">
        <f>IF('①-1入力シート（一般項目）'!Q109="","-",'①-1入力シート（一般項目）'!Q109)</f>
        <v>0</v>
      </c>
      <c r="R112" s="219" t="str">
        <f>IF('①-1入力シート（一般項目）'!R109="","-",'①-1入力シート（一般項目）'!R109)</f>
        <v>-</v>
      </c>
      <c r="S112" s="219" t="str">
        <f>IF('①-1入力シート（一般項目）'!S109="","-",'①-1入力シート（一般項目）'!S109)</f>
        <v>-</v>
      </c>
      <c r="T112" s="220" t="str">
        <f t="shared" si="5"/>
        <v/>
      </c>
      <c r="U112" s="224" t="str">
        <f>IF(P112="回答済",(_xlfn.RANK.EQ($T112,$T$14:$T$411,0)+COUNTIF($T$14:$T112,$T112)-1),IF(P112="未回答",0,"-"))</f>
        <v>-</v>
      </c>
      <c r="V112" s="224" t="str">
        <f t="shared" si="9"/>
        <v>-</v>
      </c>
      <c r="W112" s="224" t="str">
        <f t="shared" si="7"/>
        <v/>
      </c>
      <c r="X112" s="224" t="str">
        <f t="shared" si="6"/>
        <v/>
      </c>
      <c r="Y112" s="224" t="str">
        <f>IF(X112="","",IF(X112="-","-",X112+COUNTIFS($V$14:V112,V112,$W$14:W112,W112)-1))</f>
        <v/>
      </c>
      <c r="Z112" s="224" t="str">
        <f t="shared" si="8"/>
        <v/>
      </c>
    </row>
    <row r="113" spans="1:27" s="61" customFormat="1" ht="28.35" customHeight="1" outlineLevel="1">
      <c r="A113" s="61">
        <f>ROW()</f>
        <v>113</v>
      </c>
      <c r="B113" s="68" t="str">
        <f>IF('①-1入力シート（一般項目）'!B110="","-",'①-1入力シート（一般項目）'!B110)</f>
        <v>-</v>
      </c>
      <c r="C113" s="71" t="str">
        <f>IF('①-1入力シート（一般項目）'!C110="","-",'①-1入力シート（一般項目）'!C110)</f>
        <v>-</v>
      </c>
      <c r="D113" s="351" t="str">
        <f>IF('①-1入力シート（一般項目）'!D110="","0",'①-1入力シート（一般項目）'!D110)</f>
        <v>0</v>
      </c>
      <c r="E113" s="92" t="str">
        <f>IF('①-1入力シート（一般項目）'!E110="","-",'①-1入力シート（一般項目）'!E110)</f>
        <v>-</v>
      </c>
      <c r="F113" s="92" t="str">
        <f>IF('①-1入力シート（一般項目）'!F110="","-",'①-1入力シート（一般項目）'!F110)</f>
        <v>-</v>
      </c>
      <c r="G113" s="92" t="str">
        <f>IF('①-1入力シート（一般項目）'!G110="","-",'①-1入力シート（一般項目）'!G110)</f>
        <v>-</v>
      </c>
      <c r="H113" s="197" t="str">
        <f>IF('①-1入力シート（一般項目）'!H110="","-",'①-1入力シート（一般項目）'!H110)</f>
        <v>-</v>
      </c>
      <c r="I113" s="133" t="str">
        <f>IF('①-1入力シート（一般項目）'!I110="","-",'①-1入力シート（一般項目）'!I110)</f>
        <v>-</v>
      </c>
      <c r="J113" s="138" t="str">
        <f>IF('①-1入力シート（一般項目）'!J110="","-",'①-1入力シート（一般項目）'!J110)</f>
        <v>エ　副業、兼業制度</v>
      </c>
      <c r="K113" s="108" t="str">
        <f>IF('①-1入力シート（一般項目）'!K110="","-",'①-1入力シート（一般項目）'!K110)</f>
        <v>副業、兼業制度を導入している</v>
      </c>
      <c r="L113" s="219" t="str">
        <f>IF('①-1入力シート（一般項目）'!L110="","-",'①-1入力シート（一般項目）'!L110)</f>
        <v>-</v>
      </c>
      <c r="M113" s="219">
        <f>IF('①-1入力シート（一般項目）'!M110="","-",'①-1入力シート（一般項目）'!M110)</f>
        <v>2</v>
      </c>
      <c r="N113" s="219" t="str">
        <f>IF('①-1入力シート（一般項目）'!N110="","-",'①-1入力シート（一般項目）'!N110)</f>
        <v>-</v>
      </c>
      <c r="O113" s="219" t="b">
        <f>IF('①-1入力シート（一般項目）'!O110="","-",'①-1入力シート（一般項目）'!O110)</f>
        <v>0</v>
      </c>
      <c r="P113" s="219" t="str">
        <f>IF('①-1入力シート（一般項目）'!P110="","-",'①-1入力シート（一般項目）'!P110)</f>
        <v>-</v>
      </c>
      <c r="Q113" s="219">
        <f>IF('①-1入力シート（一般項目）'!Q110="","-",'①-1入力シート（一般項目）'!Q110)</f>
        <v>0</v>
      </c>
      <c r="R113" s="219" t="str">
        <f>IF('①-1入力シート（一般項目）'!R110="","-",'①-1入力シート（一般項目）'!R110)</f>
        <v>-</v>
      </c>
      <c r="S113" s="219" t="str">
        <f>IF('①-1入力シート（一般項目）'!S110="","-",'①-1入力シート（一般項目）'!S110)</f>
        <v>-</v>
      </c>
      <c r="T113" s="220" t="str">
        <f t="shared" si="5"/>
        <v/>
      </c>
      <c r="U113" s="224" t="str">
        <f>IF(P113="回答済",(_xlfn.RANK.EQ($T113,$T$14:$T$411,0)+COUNTIF($T$14:$T113,$T113)-1),IF(P113="未回答",0,"-"))</f>
        <v>-</v>
      </c>
      <c r="V113" s="224" t="str">
        <f t="shared" si="9"/>
        <v>-</v>
      </c>
      <c r="W113" s="224" t="str">
        <f t="shared" si="7"/>
        <v/>
      </c>
      <c r="X113" s="224" t="str">
        <f t="shared" si="6"/>
        <v/>
      </c>
      <c r="Y113" s="224" t="str">
        <f>IF(X113="","",IF(X113="-","-",X113+COUNTIFS($V$14:V113,V113,$W$14:W113,W113)-1))</f>
        <v/>
      </c>
      <c r="Z113" s="224" t="str">
        <f t="shared" si="8"/>
        <v/>
      </c>
    </row>
    <row r="114" spans="1:27" s="61" customFormat="1" ht="28.35" customHeight="1" outlineLevel="1">
      <c r="A114" s="61">
        <f>ROW()</f>
        <v>114</v>
      </c>
      <c r="B114" s="68" t="str">
        <f>IF('①-1入力シート（一般項目）'!B111="","-",'①-1入力シート（一般項目）'!B111)</f>
        <v>-</v>
      </c>
      <c r="C114" s="71" t="str">
        <f>IF('①-1入力シート（一般項目）'!C111="","-",'①-1入力シート（一般項目）'!C111)</f>
        <v>-</v>
      </c>
      <c r="D114" s="351" t="str">
        <f>IF('①-1入力シート（一般項目）'!D111="","0",'①-1入力シート（一般項目）'!D111)</f>
        <v>0</v>
      </c>
      <c r="E114" s="92" t="str">
        <f>IF('①-1入力シート（一般項目）'!E111="","-",'①-1入力シート（一般項目）'!E111)</f>
        <v>-</v>
      </c>
      <c r="F114" s="92" t="str">
        <f>IF('①-1入力シート（一般項目）'!F111="","-",'①-1入力シート（一般項目）'!F111)</f>
        <v>-</v>
      </c>
      <c r="G114" s="92" t="str">
        <f>IF('①-1入力シート（一般項目）'!G111="","-",'①-1入力シート（一般項目）'!G111)</f>
        <v>-</v>
      </c>
      <c r="H114" s="197" t="str">
        <f>IF('①-1入力シート（一般項目）'!H111="","-",'①-1入力シート（一般項目）'!H111)</f>
        <v>-</v>
      </c>
      <c r="I114" s="133" t="str">
        <f>IF('①-1入力シート（一般項目）'!I111="","-",'①-1入力シート（一般項目）'!I111)</f>
        <v>-</v>
      </c>
      <c r="J114" s="138" t="str">
        <f>IF('①-1入力シート（一般項目）'!J111="","-",'①-1入力シート（一般項目）'!J111)</f>
        <v>オ　選択的週休三日制度</v>
      </c>
      <c r="K114" s="108" t="str">
        <f>IF('①-1入力シート（一般項目）'!K111="","-",'①-1入力シート（一般項目）'!K111)</f>
        <v>選択的週休三日制度を導入している</v>
      </c>
      <c r="L114" s="219" t="str">
        <f>IF('①-1入力シート（一般項目）'!L111="","-",'①-1入力シート（一般項目）'!L111)</f>
        <v>-</v>
      </c>
      <c r="M114" s="219">
        <f>IF('①-1入力シート（一般項目）'!M111="","-",'①-1入力シート（一般項目）'!M111)</f>
        <v>3</v>
      </c>
      <c r="N114" s="219" t="str">
        <f>IF('①-1入力シート（一般項目）'!N111="","-",'①-1入力シート（一般項目）'!N111)</f>
        <v>-</v>
      </c>
      <c r="O114" s="219" t="b">
        <f>IF('①-1入力シート（一般項目）'!O111="","-",'①-1入力シート（一般項目）'!O111)</f>
        <v>0</v>
      </c>
      <c r="P114" s="219" t="str">
        <f>IF('①-1入力シート（一般項目）'!P111="","-",'①-1入力シート（一般項目）'!P111)</f>
        <v>-</v>
      </c>
      <c r="Q114" s="219">
        <f>IF('①-1入力シート（一般項目）'!Q111="","-",'①-1入力シート（一般項目）'!Q111)</f>
        <v>0</v>
      </c>
      <c r="R114" s="219" t="str">
        <f>IF('①-1入力シート（一般項目）'!R111="","-",'①-1入力シート（一般項目）'!R111)</f>
        <v>-</v>
      </c>
      <c r="S114" s="219" t="str">
        <f>IF('①-1入力シート（一般項目）'!S111="","-",'①-1入力シート（一般項目）'!S111)</f>
        <v>-</v>
      </c>
      <c r="T114" s="220" t="str">
        <f t="shared" si="5"/>
        <v/>
      </c>
      <c r="U114" s="224" t="str">
        <f>IF(P114="回答済",(_xlfn.RANK.EQ($T114,$T$14:$T$411,0)+COUNTIF($T$14:$T114,$T114)-1),IF(P114="未回答",0,"-"))</f>
        <v>-</v>
      </c>
      <c r="V114" s="224" t="str">
        <f t="shared" si="9"/>
        <v>-</v>
      </c>
      <c r="W114" s="224" t="str">
        <f t="shared" si="7"/>
        <v/>
      </c>
      <c r="X114" s="224" t="str">
        <f t="shared" si="6"/>
        <v/>
      </c>
      <c r="Y114" s="224" t="str">
        <f>IF(X114="","",IF(X114="-","-",X114+COUNTIFS($V$14:V114,V114,$W$14:W114,W114)-1))</f>
        <v/>
      </c>
      <c r="Z114" s="224" t="str">
        <f t="shared" si="8"/>
        <v/>
      </c>
    </row>
    <row r="115" spans="1:27" s="61" customFormat="1" ht="28.35" customHeight="1" outlineLevel="1">
      <c r="A115" s="61">
        <f>ROW()</f>
        <v>115</v>
      </c>
      <c r="B115" s="68" t="str">
        <f>IF('①-1入力シート（一般項目）'!B112="","-",'①-1入力シート（一般項目）'!B112)</f>
        <v>-</v>
      </c>
      <c r="C115" s="71" t="str">
        <f>IF('①-1入力シート（一般項目）'!C112="","-",'①-1入力シート（一般項目）'!C112)</f>
        <v>-</v>
      </c>
      <c r="D115" s="351" t="str">
        <f>IF('①-1入力シート（一般項目）'!D112="","0",'①-1入力シート（一般項目）'!D112)</f>
        <v>0</v>
      </c>
      <c r="E115" s="93" t="str">
        <f>IF('①-1入力シート（一般項目）'!E112="","-",'①-1入力シート（一般項目）'!E112)</f>
        <v>-</v>
      </c>
      <c r="F115" s="93" t="str">
        <f>IF('①-1入力シート（一般項目）'!F112="","-",'①-1入力シート（一般項目）'!F112)</f>
        <v>-</v>
      </c>
      <c r="G115" s="93" t="str">
        <f>IF('①-1入力シート（一般項目）'!G112="","-",'①-1入力シート（一般項目）'!G112)</f>
        <v>-</v>
      </c>
      <c r="H115" s="198" t="str">
        <f>IF('①-1入力シート（一般項目）'!H112="","-",'①-1入力シート（一般項目）'!H112)</f>
        <v>-</v>
      </c>
      <c r="I115" s="135" t="str">
        <f>IF('①-1入力シート（一般項目）'!I112="","-",'①-1入力シート（一般項目）'!I112)</f>
        <v>-</v>
      </c>
      <c r="J115" s="139" t="str">
        <f>IF('①-1入力シート（一般項目）'!J112="","-",'①-1入力シート（一般項目）'!J112)</f>
        <v>カ　導入していない</v>
      </c>
      <c r="K115" s="126" t="str">
        <f>IF('①-1入力シート（一般項目）'!K112="","-",'①-1入力シート（一般項目）'!K112)</f>
        <v>カ　導入していない</v>
      </c>
      <c r="L115" s="221" t="str">
        <f>IF('①-1入力シート（一般項目）'!L112="","-",'①-1入力シート（一般項目）'!L112)</f>
        <v>-</v>
      </c>
      <c r="M115" s="221">
        <f>IF('①-1入力シート（一般項目）'!M112="","-",'①-1入力シート（一般項目）'!M112)</f>
        <v>0</v>
      </c>
      <c r="N115" s="221" t="str">
        <f>IF('①-1入力シート（一般項目）'!N112="","-",'①-1入力シート（一般項目）'!N112)</f>
        <v>-</v>
      </c>
      <c r="O115" s="221" t="b">
        <f>IF('①-1入力シート（一般項目）'!O112="","-",'①-1入力シート（一般項目）'!O112)</f>
        <v>0</v>
      </c>
      <c r="P115" s="221" t="str">
        <f>IF('①-1入力シート（一般項目）'!P112="","-",'①-1入力シート（一般項目）'!P112)</f>
        <v>-</v>
      </c>
      <c r="Q115" s="221">
        <f>IF('①-1入力シート（一般項目）'!Q112="","-",'①-1入力シート（一般項目）'!Q112)</f>
        <v>0</v>
      </c>
      <c r="R115" s="221" t="str">
        <f>IF('①-1入力シート（一般項目）'!R112="","-",'①-1入力シート（一般項目）'!R112)</f>
        <v>-</v>
      </c>
      <c r="S115" s="221" t="str">
        <f>IF('①-1入力シート（一般項目）'!S112="","-",'①-1入力シート（一般項目）'!S112)</f>
        <v>-</v>
      </c>
      <c r="T115" s="222" t="str">
        <f t="shared" si="5"/>
        <v/>
      </c>
      <c r="U115" s="224" t="str">
        <f>IF(P115="回答済",(_xlfn.RANK.EQ($T115,$T$14:$T$411,0)+COUNTIF($T$14:$T115,$T115)-1),IF(P115="未回答",0,"-"))</f>
        <v>-</v>
      </c>
      <c r="V115" s="224" t="str">
        <f t="shared" si="9"/>
        <v>-</v>
      </c>
      <c r="W115" s="224" t="str">
        <f t="shared" si="7"/>
        <v/>
      </c>
      <c r="X115" s="224" t="str">
        <f t="shared" si="6"/>
        <v/>
      </c>
      <c r="Y115" s="224" t="str">
        <f>IF(X115="","",IF(X115="-","-",X115+COUNTIFS($V$14:V115,V115,$W$14:W115,W115)-1))</f>
        <v/>
      </c>
      <c r="Z115" s="224" t="str">
        <f t="shared" si="8"/>
        <v/>
      </c>
    </row>
    <row r="116" spans="1:27" s="98" customFormat="1" ht="46.35" customHeight="1" outlineLevel="1">
      <c r="A116" s="98">
        <f>ROW()</f>
        <v>116</v>
      </c>
      <c r="B116" s="106" t="str">
        <f>IF('①-1入力シート（一般項目）'!B113="","-",'①-1入力シート（一般項目）'!B113)</f>
        <v>-</v>
      </c>
      <c r="C116" s="117" t="str">
        <f>IF('①-1入力シート（一般項目）'!C113="","-",'①-1入力シート（一般項目）'!C113)</f>
        <v>-</v>
      </c>
      <c r="D116" s="351" t="str">
        <f>IF('①-1入力シート（一般項目）'!D113="","0",'①-1入力シート（一般項目）'!D113)</f>
        <v>0</v>
      </c>
      <c r="E116" s="107" t="str">
        <f>IF('①-1入力シート（一般項目）'!E113="","-",'①-1入力シート（一般項目）'!E113)</f>
        <v>戦略</v>
      </c>
      <c r="F116" s="107" t="str">
        <f>IF('①-1入力シート（一般項目）'!F113="","-",'①-1入力シート（一般項目）'!F113)</f>
        <v>複数回答</v>
      </c>
      <c r="G116" s="107">
        <f>IF('①-1入力シート（一般項目）'!G113="","-",'①-1入力シート（一般項目）'!G113)</f>
        <v>0</v>
      </c>
      <c r="H116" s="200">
        <f>IF('①-1入力シート（一般項目）'!H113="","-",'①-1入力シート（一般項目）'!H113)</f>
        <v>15</v>
      </c>
      <c r="I116" s="356" t="str">
        <f>IF('①-1入力シート（一般項目）'!I113="","-",'①-1入力シート（一般項目）'!I113)</f>
        <v>●仕事と育児・介護・治療の両立を支援するため、次の制度を導入している。</v>
      </c>
      <c r="J116" s="357" t="str">
        <f>IF('①-1入力シート（一般項目）'!J113="","0",'①-1入力シート（一般項目）'!J113)</f>
        <v>0</v>
      </c>
      <c r="K116" s="124" t="str">
        <f>IF('①-1入力シート（一般項目）'!K113="","-",'①-1入力シート（一般項目）'!K113)</f>
        <v>-</v>
      </c>
      <c r="L116" s="212" t="str">
        <f>IF('①-1入力シート（一般項目）'!L113="","-",'①-1入力シート（一般項目）'!L113)</f>
        <v>-</v>
      </c>
      <c r="M116" s="212">
        <f>IF('①-1入力シート（一般項目）'!M113="","-",'①-1入力シート（一般項目）'!M113)</f>
        <v>2</v>
      </c>
      <c r="N116" s="212" t="str">
        <f>IF('①-1入力シート（一般項目）'!N113="","-",'①-1入力シート（一般項目）'!N113)</f>
        <v>-</v>
      </c>
      <c r="O116" s="213" t="str">
        <f>IF('①-1入力シート（一般項目）'!O113="","-",'①-1入力シート（一般項目）'!O113)</f>
        <v>未回答</v>
      </c>
      <c r="P116" s="213" t="str">
        <f>IF('①-1入力シート（一般項目）'!P113="","-",'①-1入力シート（一般項目）'!P113)</f>
        <v>-</v>
      </c>
      <c r="Q116" s="212">
        <f>IF('①-1入力シート（一般項目）'!Q113="","-",'①-1入力シート（一般項目）'!Q113)</f>
        <v>0</v>
      </c>
      <c r="R116" s="212">
        <f>IF('①-1入力シート（一般項目）'!R113="","-",'①-1入力シート（一般項目）'!R113)</f>
        <v>0</v>
      </c>
      <c r="S116" s="212" t="str">
        <f>IF('①-1入力シート（一般項目）'!S113="","-",'①-1入力シート（一般項目）'!S113)</f>
        <v>-</v>
      </c>
      <c r="T116" s="214" t="str">
        <f t="shared" si="5"/>
        <v/>
      </c>
      <c r="U116" s="224" t="str">
        <f>IF(P116="回答済",(_xlfn.RANK.EQ($T116,$T$14:$T$411,0)+COUNTIF($T$14:$T116,$T116)-1),IF(P116="未回答",0,"-"))</f>
        <v>-</v>
      </c>
      <c r="V116" s="224" t="str">
        <f t="shared" si="9"/>
        <v>-</v>
      </c>
      <c r="W116" s="224" t="str">
        <f t="shared" si="7"/>
        <v/>
      </c>
      <c r="X116" s="224" t="str">
        <f t="shared" si="6"/>
        <v/>
      </c>
      <c r="Y116" s="224" t="str">
        <f>IF(X116="","",IF(X116="-","-",X116+COUNTIFS($V$14:V116,V116,$W$14:W116,W116)-1))</f>
        <v/>
      </c>
      <c r="Z116" s="224" t="str">
        <f t="shared" si="8"/>
        <v/>
      </c>
      <c r="AA116" s="61"/>
    </row>
    <row r="117" spans="1:27" s="61" customFormat="1" ht="28.35" customHeight="1" outlineLevel="1">
      <c r="A117" s="61">
        <f>ROW()</f>
        <v>117</v>
      </c>
      <c r="B117" s="68" t="str">
        <f>IF('①-1入力シート（一般項目）'!B114="","-",'①-1入力シート（一般項目）'!B114)</f>
        <v>-</v>
      </c>
      <c r="C117" s="71" t="str">
        <f>IF('①-1入力シート（一般項目）'!C114="","-",'①-1入力シート（一般項目）'!C114)</f>
        <v>-</v>
      </c>
      <c r="D117" s="351" t="str">
        <f>IF('①-1入力シート（一般項目）'!D114="","0",'①-1入力シート（一般項目）'!D114)</f>
        <v>0</v>
      </c>
      <c r="E117" s="92" t="str">
        <f>IF('①-1入力シート（一般項目）'!E114="","-",'①-1入力シート（一般項目）'!E114)</f>
        <v>-</v>
      </c>
      <c r="F117" s="92" t="str">
        <f>IF('①-1入力シート（一般項目）'!F114="","-",'①-1入力シート（一般項目）'!F114)</f>
        <v>-</v>
      </c>
      <c r="G117" s="92" t="str">
        <f>IF('①-1入力シート（一般項目）'!G114="","-",'①-1入力シート（一般項目）'!G114)</f>
        <v>-</v>
      </c>
      <c r="H117" s="197" t="str">
        <f>IF('①-1入力シート（一般項目）'!H114="","-",'①-1入力シート（一般項目）'!H114)</f>
        <v>-</v>
      </c>
      <c r="I117" s="131" t="str">
        <f>IF('①-1入力シート（一般項目）'!I114="","-",'①-1入力シート（一般項目）'!I114)</f>
        <v>-</v>
      </c>
      <c r="J117" s="137" t="str">
        <f>IF('①-1入力シート（一般項目）'!J114="","-",'①-1入力シート（一般項目）'!J114)</f>
        <v>ア　妻の出産時や学校行事参加のための特別休暇などの休暇制度</v>
      </c>
      <c r="K117" s="125" t="str">
        <f>IF('①-1入力シート（一般項目）'!K114="","-",'①-1入力シート（一般項目）'!K114)</f>
        <v>妻の出産時や学校行事参加のための特別休暇などの休暇制度を導入している</v>
      </c>
      <c r="L117" s="216" t="str">
        <f>IF('①-1入力シート（一般項目）'!L114="","-",'①-1入力シート（一般項目）'!L114)</f>
        <v>-</v>
      </c>
      <c r="M117" s="216">
        <f>IF('①-1入力シート（一般項目）'!M114="","-",'①-1入力シート（一般項目）'!M114)</f>
        <v>1</v>
      </c>
      <c r="N117" s="216" t="str">
        <f>IF('①-1入力シート（一般項目）'!N114="","-",'①-1入力シート（一般項目）'!N114)</f>
        <v>-</v>
      </c>
      <c r="O117" s="216" t="b">
        <f>IF('①-1入力シート（一般項目）'!O114="","-",'①-1入力シート（一般項目）'!O114)</f>
        <v>0</v>
      </c>
      <c r="P117" s="216" t="str">
        <f>IF('①-1入力シート（一般項目）'!P114="","-",'①-1入力シート（一般項目）'!P114)</f>
        <v>-</v>
      </c>
      <c r="Q117" s="216">
        <f>IF('①-1入力シート（一般項目）'!Q114="","-",'①-1入力シート（一般項目）'!Q114)</f>
        <v>0</v>
      </c>
      <c r="R117" s="216" t="str">
        <f>IF('①-1入力シート（一般項目）'!R114="","-",'①-1入力シート（一般項目）'!R114)</f>
        <v>-</v>
      </c>
      <c r="S117" s="216" t="str">
        <f>IF('①-1入力シート（一般項目）'!S114="","-",'①-1入力シート（一般項目）'!S114)</f>
        <v>-</v>
      </c>
      <c r="T117" s="217" t="str">
        <f t="shared" si="5"/>
        <v/>
      </c>
      <c r="U117" s="224" t="str">
        <f>IF(P117="回答済",(_xlfn.RANK.EQ($T117,$T$14:$T$411,0)+COUNTIF($T$14:$T117,$T117)-1),IF(P117="未回答",0,"-"))</f>
        <v>-</v>
      </c>
      <c r="V117" s="224" t="str">
        <f t="shared" si="9"/>
        <v>-</v>
      </c>
      <c r="W117" s="224" t="str">
        <f t="shared" si="7"/>
        <v/>
      </c>
      <c r="X117" s="224" t="str">
        <f t="shared" si="6"/>
        <v/>
      </c>
      <c r="Y117" s="224" t="str">
        <f>IF(X117="","",IF(X117="-","-",X117+COUNTIFS($V$14:V117,V117,$W$14:W117,W117)-1))</f>
        <v/>
      </c>
      <c r="Z117" s="224" t="str">
        <f t="shared" si="8"/>
        <v/>
      </c>
    </row>
    <row r="118" spans="1:27" s="61" customFormat="1" ht="28.35" customHeight="1" outlineLevel="1">
      <c r="A118" s="61">
        <f>ROW()</f>
        <v>118</v>
      </c>
      <c r="B118" s="68" t="str">
        <f>IF('①-1入力シート（一般項目）'!B115="","-",'①-1入力シート（一般項目）'!B115)</f>
        <v>-</v>
      </c>
      <c r="C118" s="71" t="str">
        <f>IF('①-1入力シート（一般項目）'!C115="","-",'①-1入力シート（一般項目）'!C115)</f>
        <v>-</v>
      </c>
      <c r="D118" s="351" t="str">
        <f>IF('①-1入力シート（一般項目）'!D115="","0",'①-1入力シート（一般項目）'!D115)</f>
        <v>0</v>
      </c>
      <c r="E118" s="92" t="str">
        <f>IF('①-1入力シート（一般項目）'!E115="","-",'①-1入力シート（一般項目）'!E115)</f>
        <v>-</v>
      </c>
      <c r="F118" s="92" t="str">
        <f>IF('①-1入力シート（一般項目）'!F115="","-",'①-1入力シート（一般項目）'!F115)</f>
        <v>-</v>
      </c>
      <c r="G118" s="92" t="str">
        <f>IF('①-1入力シート（一般項目）'!G115="","-",'①-1入力シート（一般項目）'!G115)</f>
        <v>-</v>
      </c>
      <c r="H118" s="197" t="str">
        <f>IF('①-1入力シート（一般項目）'!H115="","-",'①-1入力シート（一般項目）'!H115)</f>
        <v>-</v>
      </c>
      <c r="I118" s="133" t="str">
        <f>IF('①-1入力シート（一般項目）'!I115="","-",'①-1入力シート（一般項目）'!I115)</f>
        <v>-</v>
      </c>
      <c r="J118" s="138" t="str">
        <f>IF('①-1入力シート（一般項目）'!J115="","-",'①-1入力シート（一般項目）'!J115)</f>
        <v>イ　有給での子の看護休暇または親族の介護休暇制度</v>
      </c>
      <c r="K118" s="108" t="str">
        <f>IF('①-1入力シート（一般項目）'!K115="","-",'①-1入力シート（一般項目）'!K115)</f>
        <v>有給での子の看護休暇または親族の介護休暇制度を導入している</v>
      </c>
      <c r="L118" s="219" t="str">
        <f>IF('①-1入力シート（一般項目）'!L115="","-",'①-1入力シート（一般項目）'!L115)</f>
        <v>-</v>
      </c>
      <c r="M118" s="219">
        <f>IF('①-1入力シート（一般項目）'!M115="","-",'①-1入力シート（一般項目）'!M115)</f>
        <v>1</v>
      </c>
      <c r="N118" s="219" t="str">
        <f>IF('①-1入力シート（一般項目）'!N115="","-",'①-1入力シート（一般項目）'!N115)</f>
        <v>-</v>
      </c>
      <c r="O118" s="219" t="b">
        <f>IF('①-1入力シート（一般項目）'!O115="","-",'①-1入力シート（一般項目）'!O115)</f>
        <v>0</v>
      </c>
      <c r="P118" s="219" t="str">
        <f>IF('①-1入力シート（一般項目）'!P115="","-",'①-1入力シート（一般項目）'!P115)</f>
        <v>-</v>
      </c>
      <c r="Q118" s="219">
        <f>IF('①-1入力シート（一般項目）'!Q115="","-",'①-1入力シート（一般項目）'!Q115)</f>
        <v>0</v>
      </c>
      <c r="R118" s="219" t="str">
        <f>IF('①-1入力シート（一般項目）'!R115="","-",'①-1入力シート（一般項目）'!R115)</f>
        <v>-</v>
      </c>
      <c r="S118" s="219" t="str">
        <f>IF('①-1入力シート（一般項目）'!S115="","-",'①-1入力シート（一般項目）'!S115)</f>
        <v>-</v>
      </c>
      <c r="T118" s="220" t="str">
        <f t="shared" si="5"/>
        <v/>
      </c>
      <c r="U118" s="224" t="str">
        <f>IF(P118="回答済",(_xlfn.RANK.EQ($T118,$T$14:$T$411,0)+COUNTIF($T$14:$T118,$T118)-1),IF(P118="未回答",0,"-"))</f>
        <v>-</v>
      </c>
      <c r="V118" s="224" t="str">
        <f t="shared" si="9"/>
        <v>-</v>
      </c>
      <c r="W118" s="224" t="str">
        <f t="shared" si="7"/>
        <v/>
      </c>
      <c r="X118" s="224" t="str">
        <f t="shared" si="6"/>
        <v/>
      </c>
      <c r="Y118" s="224" t="str">
        <f>IF(X118="","",IF(X118="-","-",X118+COUNTIFS($V$14:V118,V118,$W$14:W118,W118)-1))</f>
        <v/>
      </c>
      <c r="Z118" s="224" t="str">
        <f t="shared" si="8"/>
        <v/>
      </c>
    </row>
    <row r="119" spans="1:27" s="61" customFormat="1" ht="28.35" customHeight="1" outlineLevel="1">
      <c r="A119" s="61">
        <f>ROW()</f>
        <v>119</v>
      </c>
      <c r="B119" s="68" t="str">
        <f>IF('①-1入力シート（一般項目）'!B116="","-",'①-1入力シート（一般項目）'!B116)</f>
        <v>-</v>
      </c>
      <c r="C119" s="71" t="str">
        <f>IF('①-1入力シート（一般項目）'!C116="","-",'①-1入力シート（一般項目）'!C116)</f>
        <v>-</v>
      </c>
      <c r="D119" s="351" t="str">
        <f>IF('①-1入力シート（一般項目）'!D116="","0",'①-1入力シート（一般項目）'!D116)</f>
        <v>0</v>
      </c>
      <c r="E119" s="92" t="str">
        <f>IF('①-1入力シート（一般項目）'!E116="","-",'①-1入力シート（一般項目）'!E116)</f>
        <v>-</v>
      </c>
      <c r="F119" s="92" t="str">
        <f>IF('①-1入力シート（一般項目）'!F116="","-",'①-1入力シート（一般項目）'!F116)</f>
        <v>-</v>
      </c>
      <c r="G119" s="92" t="str">
        <f>IF('①-1入力シート（一般項目）'!G116="","-",'①-1入力シート（一般項目）'!G116)</f>
        <v>-</v>
      </c>
      <c r="H119" s="197" t="str">
        <f>IF('①-1入力シート（一般項目）'!H116="","-",'①-1入力シート（一般項目）'!H116)</f>
        <v>-</v>
      </c>
      <c r="I119" s="133" t="str">
        <f>IF('①-1入力シート（一般項目）'!I116="","-",'①-1入力シート（一般項目）'!I116)</f>
        <v>-</v>
      </c>
      <c r="J119" s="138" t="str">
        <f>IF('①-1入力シート（一般項目）'!J116="","-",'①-1入力シート（一般項目）'!J116)</f>
        <v>ウ　出産退職者、介護離職者等の復職・再雇用制度</v>
      </c>
      <c r="K119" s="108" t="str">
        <f>IF('①-1入力シート（一般項目）'!K116="","-",'①-1入力シート（一般項目）'!K116)</f>
        <v>出産退職者、介護離職者等の復職・再雇用制度を導入している</v>
      </c>
      <c r="L119" s="219" t="str">
        <f>IF('①-1入力シート（一般項目）'!L116="","-",'①-1入力シート（一般項目）'!L116)</f>
        <v>-</v>
      </c>
      <c r="M119" s="219">
        <f>IF('①-1入力シート（一般項目）'!M116="","-",'①-1入力シート（一般項目）'!M116)</f>
        <v>2</v>
      </c>
      <c r="N119" s="219" t="str">
        <f>IF('①-1入力シート（一般項目）'!N116="","-",'①-1入力シート（一般項目）'!N116)</f>
        <v>-</v>
      </c>
      <c r="O119" s="219" t="b">
        <f>IF('①-1入力シート（一般項目）'!O116="","-",'①-1入力シート（一般項目）'!O116)</f>
        <v>0</v>
      </c>
      <c r="P119" s="219" t="str">
        <f>IF('①-1入力シート（一般項目）'!P116="","-",'①-1入力シート（一般項目）'!P116)</f>
        <v>-</v>
      </c>
      <c r="Q119" s="219">
        <f>IF('①-1入力シート（一般項目）'!Q116="","-",'①-1入力シート（一般項目）'!Q116)</f>
        <v>0</v>
      </c>
      <c r="R119" s="219" t="str">
        <f>IF('①-1入力シート（一般項目）'!R116="","-",'①-1入力シート（一般項目）'!R116)</f>
        <v>-</v>
      </c>
      <c r="S119" s="219" t="str">
        <f>IF('①-1入力シート（一般項目）'!S116="","-",'①-1入力シート（一般項目）'!S116)</f>
        <v>-</v>
      </c>
      <c r="T119" s="220" t="str">
        <f t="shared" si="5"/>
        <v/>
      </c>
      <c r="U119" s="224" t="str">
        <f>IF(P119="回答済",(_xlfn.RANK.EQ($T119,$T$14:$T$411,0)+COUNTIF($T$14:$T119,$T119)-1),IF(P119="未回答",0,"-"))</f>
        <v>-</v>
      </c>
      <c r="V119" s="224" t="str">
        <f t="shared" si="9"/>
        <v>-</v>
      </c>
      <c r="W119" s="224" t="str">
        <f t="shared" si="7"/>
        <v/>
      </c>
      <c r="X119" s="224" t="str">
        <f t="shared" si="6"/>
        <v/>
      </c>
      <c r="Y119" s="224" t="str">
        <f>IF(X119="","",IF(X119="-","-",X119+COUNTIFS($V$14:V119,V119,$W$14:W119,W119)-1))</f>
        <v/>
      </c>
      <c r="Z119" s="224" t="str">
        <f t="shared" si="8"/>
        <v/>
      </c>
    </row>
    <row r="120" spans="1:27" s="61" customFormat="1" ht="28.35" customHeight="1" outlineLevel="1">
      <c r="A120" s="61">
        <f>ROW()</f>
        <v>120</v>
      </c>
      <c r="B120" s="68" t="str">
        <f>IF('①-1入力シート（一般項目）'!B117="","-",'①-1入力シート（一般項目）'!B117)</f>
        <v>-</v>
      </c>
      <c r="C120" s="71" t="str">
        <f>IF('①-1入力シート（一般項目）'!C117="","-",'①-1入力シート（一般項目）'!C117)</f>
        <v>-</v>
      </c>
      <c r="D120" s="351" t="str">
        <f>IF('①-1入力シート（一般項目）'!D117="","0",'①-1入力シート（一般項目）'!D117)</f>
        <v>0</v>
      </c>
      <c r="E120" s="92" t="str">
        <f>IF('①-1入力シート（一般項目）'!E117="","-",'①-1入力シート（一般項目）'!E117)</f>
        <v>-</v>
      </c>
      <c r="F120" s="92" t="str">
        <f>IF('①-1入力シート（一般項目）'!F117="","-",'①-1入力シート（一般項目）'!F117)</f>
        <v>-</v>
      </c>
      <c r="G120" s="92" t="str">
        <f>IF('①-1入力シート（一般項目）'!G117="","-",'①-1入力シート（一般項目）'!G117)</f>
        <v>-</v>
      </c>
      <c r="H120" s="197" t="str">
        <f>IF('①-1入力シート（一般項目）'!H117="","-",'①-1入力シート（一般項目）'!H117)</f>
        <v>-</v>
      </c>
      <c r="I120" s="133" t="str">
        <f>IF('①-1入力シート（一般項目）'!I117="","-",'①-1入力シート（一般項目）'!I117)</f>
        <v>-</v>
      </c>
      <c r="J120" s="138" t="str">
        <f>IF('①-1入力シート（一般項目）'!J117="","-",'①-1入力シート（一般項目）'!J117)</f>
        <v>エ　「３歳未満の子、１日６時間」の水準を上回る育児のための短時間勤務制度</v>
      </c>
      <c r="K120" s="108" t="str">
        <f>IF('①-1入力シート（一般項目）'!K117="","-",'①-1入力シート（一般項目）'!K117)</f>
        <v>「３歳未満の子、１日６時間」の水準を上回る育児のための短時間勤務制度を導入している</v>
      </c>
      <c r="L120" s="219" t="str">
        <f>IF('①-1入力シート（一般項目）'!L117="","-",'①-1入力シート（一般項目）'!L117)</f>
        <v>-</v>
      </c>
      <c r="M120" s="219">
        <f>IF('①-1入力シート（一般項目）'!M117="","-",'①-1入力シート（一般項目）'!M117)</f>
        <v>2</v>
      </c>
      <c r="N120" s="219" t="str">
        <f>IF('①-1入力シート（一般項目）'!N117="","-",'①-1入力シート（一般項目）'!N117)</f>
        <v>-</v>
      </c>
      <c r="O120" s="219" t="b">
        <f>IF('①-1入力シート（一般項目）'!O117="","-",'①-1入力シート（一般項目）'!O117)</f>
        <v>0</v>
      </c>
      <c r="P120" s="219" t="str">
        <f>IF('①-1入力シート（一般項目）'!P117="","-",'①-1入力シート（一般項目）'!P117)</f>
        <v>-</v>
      </c>
      <c r="Q120" s="219">
        <f>IF('①-1入力シート（一般項目）'!Q117="","-",'①-1入力シート（一般項目）'!Q117)</f>
        <v>0</v>
      </c>
      <c r="R120" s="219" t="str">
        <f>IF('①-1入力シート（一般項目）'!R117="","-",'①-1入力シート（一般項目）'!R117)</f>
        <v>-</v>
      </c>
      <c r="S120" s="219" t="str">
        <f>IF('①-1入力シート（一般項目）'!S117="","-",'①-1入力シート（一般項目）'!S117)</f>
        <v>-</v>
      </c>
      <c r="T120" s="220" t="str">
        <f t="shared" si="5"/>
        <v/>
      </c>
      <c r="U120" s="224" t="str">
        <f>IF(P120="回答済",(_xlfn.RANK.EQ($T120,$T$14:$T$411,0)+COUNTIF($T$14:$T120,$T120)-1),IF(P120="未回答",0,"-"))</f>
        <v>-</v>
      </c>
      <c r="V120" s="224" t="str">
        <f t="shared" si="9"/>
        <v>-</v>
      </c>
      <c r="W120" s="224" t="str">
        <f t="shared" si="7"/>
        <v/>
      </c>
      <c r="X120" s="224" t="str">
        <f t="shared" si="6"/>
        <v/>
      </c>
      <c r="Y120" s="224" t="str">
        <f>IF(X120="","",IF(X120="-","-",X120+COUNTIFS($V$14:V120,V120,$W$14:W120,W120)-1))</f>
        <v/>
      </c>
      <c r="Z120" s="224" t="str">
        <f t="shared" si="8"/>
        <v/>
      </c>
    </row>
    <row r="121" spans="1:27" s="61" customFormat="1" ht="28.35" customHeight="1" outlineLevel="1">
      <c r="A121" s="61">
        <f>ROW()</f>
        <v>121</v>
      </c>
      <c r="B121" s="68" t="str">
        <f>IF('①-1入力シート（一般項目）'!B118="","-",'①-1入力シート（一般項目）'!B118)</f>
        <v>-</v>
      </c>
      <c r="C121" s="71" t="str">
        <f>IF('①-1入力シート（一般項目）'!C118="","-",'①-1入力シート（一般項目）'!C118)</f>
        <v>-</v>
      </c>
      <c r="D121" s="351" t="str">
        <f>IF('①-1入力シート（一般項目）'!D118="","0",'①-1入力シート（一般項目）'!D118)</f>
        <v>0</v>
      </c>
      <c r="E121" s="92" t="str">
        <f>IF('①-1入力シート（一般項目）'!E118="","-",'①-1入力シート（一般項目）'!E118)</f>
        <v>-</v>
      </c>
      <c r="F121" s="92" t="str">
        <f>IF('①-1入力シート（一般項目）'!F118="","-",'①-1入力シート（一般項目）'!F118)</f>
        <v>-</v>
      </c>
      <c r="G121" s="92" t="str">
        <f>IF('①-1入力シート（一般項目）'!G118="","-",'①-1入力シート（一般項目）'!G118)</f>
        <v>-</v>
      </c>
      <c r="H121" s="197" t="str">
        <f>IF('①-1入力シート（一般項目）'!H118="","-",'①-1入力シート（一般項目）'!H118)</f>
        <v>-</v>
      </c>
      <c r="I121" s="133" t="str">
        <f>IF('①-1入力シート（一般項目）'!I118="","-",'①-1入力シート（一般項目）'!I118)</f>
        <v>-</v>
      </c>
      <c r="J121" s="138" t="str">
        <f>IF('①-1入力シート（一般項目）'!J118="","-",'①-1入力シート（一般項目）'!J118)</f>
        <v>オ　「通算93日、３回まで分割可」の水準を上回る介護休業制度</v>
      </c>
      <c r="K121" s="108" t="str">
        <f>IF('①-1入力シート（一般項目）'!K118="","-",'①-1入力シート（一般項目）'!K118)</f>
        <v>「通算93日、３回まで分割可」の水準を上回る介護休業制度を導入している</v>
      </c>
      <c r="L121" s="219" t="str">
        <f>IF('①-1入力シート（一般項目）'!L118="","-",'①-1入力シート（一般項目）'!L118)</f>
        <v>-</v>
      </c>
      <c r="M121" s="219">
        <f>IF('①-1入力シート（一般項目）'!M118="","-",'①-1入力シート（一般項目）'!M118)</f>
        <v>2</v>
      </c>
      <c r="N121" s="219" t="str">
        <f>IF('①-1入力シート（一般項目）'!N118="","-",'①-1入力シート（一般項目）'!N118)</f>
        <v>-</v>
      </c>
      <c r="O121" s="219" t="b">
        <f>IF('①-1入力シート（一般項目）'!O118="","-",'①-1入力シート（一般項目）'!O118)</f>
        <v>0</v>
      </c>
      <c r="P121" s="219" t="str">
        <f>IF('①-1入力シート（一般項目）'!P118="","-",'①-1入力シート（一般項目）'!P118)</f>
        <v>-</v>
      </c>
      <c r="Q121" s="219">
        <f>IF('①-1入力シート（一般項目）'!Q118="","-",'①-1入力シート（一般項目）'!Q118)</f>
        <v>0</v>
      </c>
      <c r="R121" s="219" t="str">
        <f>IF('①-1入力シート（一般項目）'!R118="","-",'①-1入力シート（一般項目）'!R118)</f>
        <v>-</v>
      </c>
      <c r="S121" s="219" t="str">
        <f>IF('①-1入力シート（一般項目）'!S118="","-",'①-1入力シート（一般項目）'!S118)</f>
        <v>-</v>
      </c>
      <c r="T121" s="220" t="str">
        <f t="shared" si="5"/>
        <v/>
      </c>
      <c r="U121" s="224" t="str">
        <f>IF(P121="回答済",(_xlfn.RANK.EQ($T121,$T$14:$T$411,0)+COUNTIF($T$14:$T121,$T121)-1),IF(P121="未回答",0,"-"))</f>
        <v>-</v>
      </c>
      <c r="V121" s="224" t="str">
        <f t="shared" si="9"/>
        <v>-</v>
      </c>
      <c r="W121" s="224" t="str">
        <f t="shared" si="7"/>
        <v/>
      </c>
      <c r="X121" s="224" t="str">
        <f t="shared" si="6"/>
        <v/>
      </c>
      <c r="Y121" s="224" t="str">
        <f>IF(X121="","",IF(X121="-","-",X121+COUNTIFS($V$14:V121,V121,$W$14:W121,W121)-1))</f>
        <v/>
      </c>
      <c r="Z121" s="224" t="str">
        <f t="shared" si="8"/>
        <v/>
      </c>
    </row>
    <row r="122" spans="1:27" s="61" customFormat="1" ht="28.35" customHeight="1" outlineLevel="1">
      <c r="A122" s="61">
        <f>ROW()</f>
        <v>122</v>
      </c>
      <c r="B122" s="68" t="str">
        <f>IF('①-1入力シート（一般項目）'!B119="","-",'①-1入力シート（一般項目）'!B119)</f>
        <v>-</v>
      </c>
      <c r="C122" s="71" t="str">
        <f>IF('①-1入力シート（一般項目）'!C119="","-",'①-1入力シート（一般項目）'!C119)</f>
        <v>-</v>
      </c>
      <c r="D122" s="351" t="str">
        <f>IF('①-1入力シート（一般項目）'!D119="","0",'①-1入力シート（一般項目）'!D119)</f>
        <v>0</v>
      </c>
      <c r="E122" s="92" t="str">
        <f>IF('①-1入力シート（一般項目）'!E119="","-",'①-1入力シート（一般項目）'!E119)</f>
        <v>-</v>
      </c>
      <c r="F122" s="92" t="str">
        <f>IF('①-1入力シート（一般項目）'!F119="","-",'①-1入力シート（一般項目）'!F119)</f>
        <v>-</v>
      </c>
      <c r="G122" s="92" t="str">
        <f>IF('①-1入力シート（一般項目）'!G119="","-",'①-1入力シート（一般項目）'!G119)</f>
        <v>-</v>
      </c>
      <c r="H122" s="197" t="str">
        <f>IF('①-1入力シート（一般項目）'!H119="","-",'①-1入力シート（一般項目）'!H119)</f>
        <v>-</v>
      </c>
      <c r="I122" s="133" t="str">
        <f>IF('①-1入力シート（一般項目）'!I119="","-",'①-1入力シート（一般項目）'!I119)</f>
        <v>-</v>
      </c>
      <c r="J122" s="138" t="str">
        <f>IF('①-1入力シート（一般項目）'!J119="","-",'①-1入力シート（一般項目）'!J119)</f>
        <v>カ　「子が１歳（一定の場合には子が２歳）に達するまで」の水準を上回る育児休業制度</v>
      </c>
      <c r="K122" s="108" t="str">
        <f>IF('①-1入力シート（一般項目）'!K119="","-",'①-1入力シート（一般項目）'!K119)</f>
        <v>「子が１歳（一定の場合には子が２歳）に達するまで」の水準を上回る育児休業制度を導入している</v>
      </c>
      <c r="L122" s="219" t="str">
        <f>IF('①-1入力シート（一般項目）'!L119="","-",'①-1入力シート（一般項目）'!L119)</f>
        <v>-</v>
      </c>
      <c r="M122" s="219">
        <f>IF('①-1入力シート（一般項目）'!M119="","-",'①-1入力シート（一般項目）'!M119)</f>
        <v>2</v>
      </c>
      <c r="N122" s="219" t="str">
        <f>IF('①-1入力シート（一般項目）'!N119="","-",'①-1入力シート（一般項目）'!N119)</f>
        <v>-</v>
      </c>
      <c r="O122" s="219" t="b">
        <f>IF('①-1入力シート（一般項目）'!O119="","-",'①-1入力シート（一般項目）'!O119)</f>
        <v>0</v>
      </c>
      <c r="P122" s="219" t="str">
        <f>IF('①-1入力シート（一般項目）'!P119="","-",'①-1入力シート（一般項目）'!P119)</f>
        <v>-</v>
      </c>
      <c r="Q122" s="219">
        <f>IF('①-1入力シート（一般項目）'!Q119="","-",'①-1入力シート（一般項目）'!Q119)</f>
        <v>0</v>
      </c>
      <c r="R122" s="219" t="str">
        <f>IF('①-1入力シート（一般項目）'!R119="","-",'①-1入力シート（一般項目）'!R119)</f>
        <v>-</v>
      </c>
      <c r="S122" s="219" t="str">
        <f>IF('①-1入力シート（一般項目）'!S119="","-",'①-1入力シート（一般項目）'!S119)</f>
        <v>-</v>
      </c>
      <c r="T122" s="220" t="str">
        <f t="shared" si="5"/>
        <v/>
      </c>
      <c r="U122" s="224" t="str">
        <f>IF(P122="回答済",(_xlfn.RANK.EQ($T122,$T$14:$T$411,0)+COUNTIF($T$14:$T122,$T122)-1),IF(P122="未回答",0,"-"))</f>
        <v>-</v>
      </c>
      <c r="V122" s="224" t="str">
        <f t="shared" si="9"/>
        <v>-</v>
      </c>
      <c r="W122" s="224" t="str">
        <f t="shared" si="7"/>
        <v/>
      </c>
      <c r="X122" s="224" t="str">
        <f t="shared" si="6"/>
        <v/>
      </c>
      <c r="Y122" s="224" t="str">
        <f>IF(X122="","",IF(X122="-","-",X122+COUNTIFS($V$14:V122,V122,$W$14:W122,W122)-1))</f>
        <v/>
      </c>
      <c r="Z122" s="224" t="str">
        <f t="shared" si="8"/>
        <v/>
      </c>
    </row>
    <row r="123" spans="1:27" s="61" customFormat="1" ht="28.35" customHeight="1" outlineLevel="1">
      <c r="A123" s="61">
        <f>ROW()</f>
        <v>123</v>
      </c>
      <c r="B123" s="68" t="str">
        <f>IF('①-1入力シート（一般項目）'!B120="","-",'①-1入力シート（一般項目）'!B120)</f>
        <v>-</v>
      </c>
      <c r="C123" s="71" t="str">
        <f>IF('①-1入力シート（一般項目）'!C120="","-",'①-1入力シート（一般項目）'!C120)</f>
        <v>-</v>
      </c>
      <c r="D123" s="351"/>
      <c r="E123" s="92" t="str">
        <f>IF('①-1入力シート（一般項目）'!E120="","-",'①-1入力シート（一般項目）'!E120)</f>
        <v>-</v>
      </c>
      <c r="F123" s="92" t="str">
        <f>IF('①-1入力シート（一般項目）'!F120="","-",'①-1入力シート（一般項目）'!F120)</f>
        <v>-</v>
      </c>
      <c r="G123" s="92" t="str">
        <f>IF('①-1入力シート（一般項目）'!G120="","-",'①-1入力シート（一般項目）'!G120)</f>
        <v>-</v>
      </c>
      <c r="H123" s="197" t="str">
        <f>IF('①-1入力シート（一般項目）'!H120="","-",'①-1入力シート（一般項目）'!H120)</f>
        <v>-</v>
      </c>
      <c r="I123" s="133" t="str">
        <f>IF('①-1入力シート（一般項目）'!I120="","-",'①-1入力シート（一般項目）'!I120)</f>
        <v>-</v>
      </c>
      <c r="J123" s="138" t="str">
        <f>IF('①-1入力シート（一般項目）'!J120="","-",'①-1入力シート（一般項目）'!J120)</f>
        <v>キ　治療と仕事の両立支援制度</v>
      </c>
      <c r="K123" s="108" t="str">
        <f>IF('①-1入力シート（一般項目）'!K120="","-",'①-1入力シート（一般項目）'!K120)</f>
        <v>治療と仕事の両立支援制度を導入している</v>
      </c>
      <c r="L123" s="219" t="str">
        <f>IF('①-1入力シート（一般項目）'!L120="","-",'①-1入力シート（一般項目）'!L120)</f>
        <v>-</v>
      </c>
      <c r="M123" s="219">
        <f>IF('①-1入力シート（一般項目）'!M120="","-",'①-1入力シート（一般項目）'!M120)</f>
        <v>2</v>
      </c>
      <c r="N123" s="219" t="str">
        <f>IF('①-1入力シート（一般項目）'!N120="","-",'①-1入力シート（一般項目）'!N120)</f>
        <v>-</v>
      </c>
      <c r="O123" s="219" t="b">
        <f>IF('①-1入力シート（一般項目）'!O120="","-",'①-1入力シート（一般項目）'!O120)</f>
        <v>0</v>
      </c>
      <c r="P123" s="219" t="str">
        <f>IF('①-1入力シート（一般項目）'!P120="","-",'①-1入力シート（一般項目）'!P120)</f>
        <v>-</v>
      </c>
      <c r="Q123" s="219">
        <f>IF('①-1入力シート（一般項目）'!Q120="","-",'①-1入力シート（一般項目）'!Q120)</f>
        <v>0</v>
      </c>
      <c r="R123" s="219" t="str">
        <f>IF('①-1入力シート（一般項目）'!R120="","-",'①-1入力シート（一般項目）'!R120)</f>
        <v>-</v>
      </c>
      <c r="S123" s="219" t="str">
        <f>IF('①-1入力シート（一般項目）'!S120="","-",'①-1入力シート（一般項目）'!S120)</f>
        <v>-</v>
      </c>
      <c r="T123" s="220" t="str">
        <f>IF(OR(P123="回答済",P123="未回答"),S123/N123,"")</f>
        <v/>
      </c>
      <c r="U123" s="224" t="str">
        <f>IF(P123="回答済",(_xlfn.RANK.EQ($T123,$T$14:$T$411,0)+COUNTIF($T$14:$T123,$T123)-1),IF(P123="未回答",0,"-"))</f>
        <v>-</v>
      </c>
      <c r="V123" s="224" t="str">
        <f>IF(AND(ISNUMBER(U123),U123&gt;0),U123,IF(AND(U123="-",V122&gt;0),V122,"-"))</f>
        <v>-</v>
      </c>
      <c r="W123" s="224" t="str">
        <f>IF(O123=TRUE,M123,"")</f>
        <v/>
      </c>
      <c r="X123" s="224" t="str">
        <f t="shared" si="6"/>
        <v/>
      </c>
      <c r="Y123" s="224" t="str">
        <f>IF(X123="","",IF(X123="-","-",X123+COUNTIFS($V$14:V123,V123,$W$14:W123,W123)-1))</f>
        <v/>
      </c>
      <c r="Z123" s="224" t="str">
        <f>IF(Y123="","",V123*10+Y123)</f>
        <v/>
      </c>
    </row>
    <row r="124" spans="1:27" s="61" customFormat="1" ht="28.35" customHeight="1" outlineLevel="1">
      <c r="A124" s="61">
        <f>ROW()</f>
        <v>124</v>
      </c>
      <c r="B124" s="68" t="str">
        <f>IF('①-1入力シート（一般項目）'!B121="","-",'①-1入力シート（一般項目）'!B121)</f>
        <v>-</v>
      </c>
      <c r="C124" s="71" t="str">
        <f>IF('①-1入力シート（一般項目）'!C121="","-",'①-1入力シート（一般項目）'!C121)</f>
        <v>-</v>
      </c>
      <c r="D124" s="351" t="str">
        <f>IF('①-1入力シート（一般項目）'!D121="","0",'①-1入力シート（一般項目）'!D121)</f>
        <v>0</v>
      </c>
      <c r="E124" s="93" t="str">
        <f>IF('①-1入力シート（一般項目）'!E121="","-",'①-1入力シート（一般項目）'!E121)</f>
        <v>-</v>
      </c>
      <c r="F124" s="93" t="str">
        <f>IF('①-1入力シート（一般項目）'!F121="","-",'①-1入力シート（一般項目）'!F121)</f>
        <v>-</v>
      </c>
      <c r="G124" s="93" t="str">
        <f>IF('①-1入力シート（一般項目）'!G121="","-",'①-1入力シート（一般項目）'!G121)</f>
        <v>-</v>
      </c>
      <c r="H124" s="198" t="str">
        <f>IF('①-1入力シート（一般項目）'!H121="","-",'①-1入力シート（一般項目）'!H121)</f>
        <v>-</v>
      </c>
      <c r="I124" s="135" t="str">
        <f>IF('①-1入力シート（一般項目）'!I121="","-",'①-1入力シート（一般項目）'!I121)</f>
        <v>-</v>
      </c>
      <c r="J124" s="139" t="str">
        <f>IF('①-1入力シート（一般項目）'!J121="","-",'①-1入力シート（一般項目）'!J121)</f>
        <v>ク　導入していない</v>
      </c>
      <c r="K124" s="126" t="str">
        <f>IF('①-1入力シート（一般項目）'!K121="","-",'①-1入力シート（一般項目）'!K121)</f>
        <v>キ　導入していない</v>
      </c>
      <c r="L124" s="221" t="str">
        <f>IF('①-1入力シート（一般項目）'!L121="","-",'①-1入力シート（一般項目）'!L121)</f>
        <v>-</v>
      </c>
      <c r="M124" s="221">
        <f>IF('①-1入力シート（一般項目）'!M121="","-",'①-1入力シート（一般項目）'!M121)</f>
        <v>0</v>
      </c>
      <c r="N124" s="221" t="str">
        <f>IF('①-1入力シート（一般項目）'!N121="","-",'①-1入力シート（一般項目）'!N121)</f>
        <v>-</v>
      </c>
      <c r="O124" s="221" t="b">
        <f>IF('①-1入力シート（一般項目）'!O121="","-",'①-1入力シート（一般項目）'!O121)</f>
        <v>0</v>
      </c>
      <c r="P124" s="221" t="str">
        <f>IF('①-1入力シート（一般項目）'!P121="","-",'①-1入力シート（一般項目）'!P121)</f>
        <v>-</v>
      </c>
      <c r="Q124" s="221">
        <f>IF('①-1入力シート（一般項目）'!Q121="","-",'①-1入力シート（一般項目）'!Q121)</f>
        <v>0</v>
      </c>
      <c r="R124" s="221" t="str">
        <f>IF('①-1入力シート（一般項目）'!R121="","-",'①-1入力シート（一般項目）'!R121)</f>
        <v>-</v>
      </c>
      <c r="S124" s="221" t="str">
        <f>IF('①-1入力シート（一般項目）'!S121="","-",'①-1入力シート（一般項目）'!S121)</f>
        <v>-</v>
      </c>
      <c r="T124" s="222" t="str">
        <f t="shared" si="5"/>
        <v/>
      </c>
      <c r="U124" s="224" t="str">
        <f>IF(P124="回答済",(_xlfn.RANK.EQ($T124,$T$14:$T$411,0)+COUNTIF($T$14:$T124,$T124)-1),IF(P124="未回答",0,"-"))</f>
        <v>-</v>
      </c>
      <c r="V124" s="224" t="str">
        <f>IF(AND(ISNUMBER(U124),U124&gt;0),U124,IF(AND(U124="-",V122&gt;0),V122,"-"))</f>
        <v>-</v>
      </c>
      <c r="W124" s="224" t="str">
        <f t="shared" si="7"/>
        <v/>
      </c>
      <c r="X124" s="224" t="str">
        <f t="shared" si="6"/>
        <v/>
      </c>
      <c r="Y124" s="224" t="str">
        <f>IF(X124="","",IF(X124="-","-",X124+COUNTIFS($V$14:V124,V124,$W$14:W124,W124)-1))</f>
        <v/>
      </c>
      <c r="Z124" s="224" t="str">
        <f t="shared" si="8"/>
        <v/>
      </c>
    </row>
    <row r="125" spans="1:27" s="98" customFormat="1" ht="46.35" customHeight="1" outlineLevel="1">
      <c r="A125" s="98">
        <f>ROW()</f>
        <v>125</v>
      </c>
      <c r="B125" s="106" t="str">
        <f>IF('①-1入力シート（一般項目）'!B122="","-",'①-1入力シート（一般項目）'!B122)</f>
        <v>-</v>
      </c>
      <c r="C125" s="117" t="str">
        <f>IF('①-1入力シート（一般項目）'!C122="","-",'①-1入力シート（一般項目）'!C122)</f>
        <v>-</v>
      </c>
      <c r="D125" s="351" t="str">
        <f>IF('①-1入力シート（一般項目）'!D122="","0",'①-1入力シート（一般項目）'!D122)</f>
        <v>0</v>
      </c>
      <c r="E125" s="107" t="str">
        <f>IF('①-1入力シート（一般項目）'!E122="","-",'①-1入力シート（一般項目）'!E122)</f>
        <v>戦略</v>
      </c>
      <c r="F125" s="107" t="str">
        <f>IF('①-1入力シート（一般項目）'!F122="","-",'①-1入力シート（一般項目）'!F122)</f>
        <v>複数回答</v>
      </c>
      <c r="G125" s="107">
        <f>IF('①-1入力シート（一般項目）'!G122="","-",'①-1入力シート（一般項目）'!G122)</f>
        <v>0</v>
      </c>
      <c r="H125" s="200">
        <f>IF('①-1入力シート（一般項目）'!H122="","-",'①-1入力シート（一般項目）'!H122)</f>
        <v>16</v>
      </c>
      <c r="I125" s="356" t="str">
        <f>IF('①-1入力シート（一般項目）'!I122="","-",'①-1入力シート（一般項目）'!I122)</f>
        <v>●多様な人材の活躍による生産性向上のため、次の取組を行っている。</v>
      </c>
      <c r="J125" s="357" t="str">
        <f>IF('①-1入力シート（一般項目）'!J122="","0",'①-1入力シート（一般項目）'!J122)</f>
        <v>0</v>
      </c>
      <c r="K125" s="124" t="str">
        <f>IF('①-1入力シート（一般項目）'!K122="","-",'①-1入力シート（一般項目）'!K122)</f>
        <v>-</v>
      </c>
      <c r="L125" s="212" t="str">
        <f>IF('①-1入力シート（一般項目）'!L122="","-",'①-1入力シート（一般項目）'!L122)</f>
        <v>-</v>
      </c>
      <c r="M125" s="212">
        <f>IF('①-1入力シート（一般項目）'!M122="","-",'①-1入力シート（一般項目）'!M122)</f>
        <v>3</v>
      </c>
      <c r="N125" s="212" t="str">
        <f>IF('①-1入力シート（一般項目）'!N122="","-",'①-1入力シート（一般項目）'!N122)</f>
        <v>-</v>
      </c>
      <c r="O125" s="213" t="str">
        <f>IF('①-1入力シート（一般項目）'!O122="","-",'①-1入力シート（一般項目）'!O122)</f>
        <v>未回答</v>
      </c>
      <c r="P125" s="213" t="str">
        <f>IF('①-1入力シート（一般項目）'!P122="","-",'①-1入力シート（一般項目）'!P122)</f>
        <v>-</v>
      </c>
      <c r="Q125" s="212">
        <f>IF('①-1入力シート（一般項目）'!Q122="","-",'①-1入力シート（一般項目）'!Q122)</f>
        <v>0</v>
      </c>
      <c r="R125" s="212">
        <f>IF('①-1入力シート（一般項目）'!R122="","-",'①-1入力シート（一般項目）'!R122)</f>
        <v>0</v>
      </c>
      <c r="S125" s="212" t="str">
        <f>IF('①-1入力シート（一般項目）'!S122="","-",'①-1入力シート（一般項目）'!S122)</f>
        <v>-</v>
      </c>
      <c r="T125" s="214" t="str">
        <f t="shared" si="5"/>
        <v/>
      </c>
      <c r="U125" s="224" t="str">
        <f>IF(P125="回答済",(_xlfn.RANK.EQ($T125,$T$14:$T$411,0)+COUNTIF($T$14:$T125,$T125)-1),IF(P125="未回答",0,"-"))</f>
        <v>-</v>
      </c>
      <c r="V125" s="224" t="str">
        <f t="shared" si="9"/>
        <v>-</v>
      </c>
      <c r="W125" s="224" t="str">
        <f t="shared" si="7"/>
        <v/>
      </c>
      <c r="X125" s="224" t="str">
        <f t="shared" si="6"/>
        <v/>
      </c>
      <c r="Y125" s="224" t="str">
        <f>IF(X125="","",IF(X125="-","-",X125+COUNTIFS($V$14:V125,V125,$W$14:W125,W125)-1))</f>
        <v/>
      </c>
      <c r="Z125" s="224" t="str">
        <f t="shared" si="8"/>
        <v/>
      </c>
      <c r="AA125" s="61"/>
    </row>
    <row r="126" spans="1:27" s="61" customFormat="1" ht="28.35" customHeight="1" outlineLevel="1">
      <c r="A126" s="61">
        <f>ROW()</f>
        <v>126</v>
      </c>
      <c r="B126" s="68" t="str">
        <f>IF('①-1入力シート（一般項目）'!B123="","-",'①-1入力シート（一般項目）'!B123)</f>
        <v>-</v>
      </c>
      <c r="C126" s="71" t="str">
        <f>IF('①-1入力シート（一般項目）'!C123="","-",'①-1入力シート（一般項目）'!C123)</f>
        <v>-</v>
      </c>
      <c r="D126" s="351" t="str">
        <f>IF('①-1入力シート（一般項目）'!D123="","0",'①-1入力シート（一般項目）'!D123)</f>
        <v>0</v>
      </c>
      <c r="E126" s="92" t="str">
        <f>IF('①-1入力シート（一般項目）'!E123="","-",'①-1入力シート（一般項目）'!E123)</f>
        <v>-</v>
      </c>
      <c r="F126" s="92" t="str">
        <f>IF('①-1入力シート（一般項目）'!F123="","-",'①-1入力シート（一般項目）'!F123)</f>
        <v>-</v>
      </c>
      <c r="G126" s="92" t="str">
        <f>IF('①-1入力シート（一般項目）'!G123="","-",'①-1入力シート（一般項目）'!G123)</f>
        <v>-</v>
      </c>
      <c r="H126" s="197" t="str">
        <f>IF('①-1入力シート（一般項目）'!H123="","-",'①-1入力シート（一般項目）'!H123)</f>
        <v>-</v>
      </c>
      <c r="I126" s="131" t="str">
        <f>IF('①-1入力シート（一般項目）'!I123="","-",'①-1入力シート（一般項目）'!I123)</f>
        <v>-</v>
      </c>
      <c r="J126" s="137" t="str">
        <f>IF('①-1入力シート（一般項目）'!J123="","-",'①-1入力シート（一般項目）'!J123)</f>
        <v>ア　人種や信条、性別等を理由として採用や給与などの待遇、研修機会で差を設けていない</v>
      </c>
      <c r="K126" s="125" t="str">
        <f>IF('①-1入力シート（一般項目）'!K123="","-",'①-1入力シート（一般項目）'!K123)</f>
        <v>人種や信条、性別等を理由として採用や給与などの待遇、研修機会で差を設けていない</v>
      </c>
      <c r="L126" s="216" t="str">
        <f>IF('①-1入力シート（一般項目）'!L123="","-",'①-1入力シート（一般項目）'!L123)</f>
        <v>-</v>
      </c>
      <c r="M126" s="216">
        <f>IF('①-1入力シート（一般項目）'!M123="","-",'①-1入力シート（一般項目）'!M123)</f>
        <v>1</v>
      </c>
      <c r="N126" s="216" t="str">
        <f>IF('①-1入力シート（一般項目）'!N123="","-",'①-1入力シート（一般項目）'!N123)</f>
        <v>-</v>
      </c>
      <c r="O126" s="216" t="b">
        <f>IF('①-1入力シート（一般項目）'!O123="","-",'①-1入力シート（一般項目）'!O123)</f>
        <v>0</v>
      </c>
      <c r="P126" s="216" t="str">
        <f>IF('①-1入力シート（一般項目）'!P123="","-",'①-1入力シート（一般項目）'!P123)</f>
        <v>-</v>
      </c>
      <c r="Q126" s="216">
        <f>IF('①-1入力シート（一般項目）'!Q123="","-",'①-1入力シート（一般項目）'!Q123)</f>
        <v>0</v>
      </c>
      <c r="R126" s="216" t="str">
        <f>IF('①-1入力シート（一般項目）'!R123="","-",'①-1入力シート（一般項目）'!R123)</f>
        <v>-</v>
      </c>
      <c r="S126" s="216" t="str">
        <f>IF('①-1入力シート（一般項目）'!S123="","-",'①-1入力シート（一般項目）'!S123)</f>
        <v>-</v>
      </c>
      <c r="T126" s="217" t="str">
        <f t="shared" si="5"/>
        <v/>
      </c>
      <c r="U126" s="224" t="str">
        <f>IF(P126="回答済",(_xlfn.RANK.EQ($T126,$T$14:$T$411,0)+COUNTIF($T$14:$T126,$T126)-1),IF(P126="未回答",0,"-"))</f>
        <v>-</v>
      </c>
      <c r="V126" s="224" t="str">
        <f t="shared" si="9"/>
        <v>-</v>
      </c>
      <c r="W126" s="224" t="str">
        <f t="shared" si="7"/>
        <v/>
      </c>
      <c r="X126" s="224" t="str">
        <f t="shared" si="6"/>
        <v/>
      </c>
      <c r="Y126" s="224" t="str">
        <f>IF(X126="","",IF(X126="-","-",X126+COUNTIFS($V$14:V126,V126,$W$14:W126,W126)-1))</f>
        <v/>
      </c>
      <c r="Z126" s="224" t="str">
        <f t="shared" si="8"/>
        <v/>
      </c>
    </row>
    <row r="127" spans="1:27" s="61" customFormat="1" ht="28.35" customHeight="1" outlineLevel="1">
      <c r="A127" s="61">
        <f>ROW()</f>
        <v>127</v>
      </c>
      <c r="B127" s="68" t="str">
        <f>IF('①-1入力シート（一般項目）'!B124="","-",'①-1入力シート（一般項目）'!B124)</f>
        <v>-</v>
      </c>
      <c r="C127" s="71" t="str">
        <f>IF('①-1入力シート（一般項目）'!C124="","-",'①-1入力シート（一般項目）'!C124)</f>
        <v>-</v>
      </c>
      <c r="D127" s="351" t="str">
        <f>IF('①-1入力シート（一般項目）'!D124="","0",'①-1入力シート（一般項目）'!D124)</f>
        <v>0</v>
      </c>
      <c r="E127" s="92" t="str">
        <f>IF('①-1入力シート（一般項目）'!E124="","-",'①-1入力シート（一般項目）'!E124)</f>
        <v>-</v>
      </c>
      <c r="F127" s="92" t="str">
        <f>IF('①-1入力シート（一般項目）'!F124="","-",'①-1入力シート（一般項目）'!F124)</f>
        <v>-</v>
      </c>
      <c r="G127" s="92" t="str">
        <f>IF('①-1入力シート（一般項目）'!G124="","-",'①-1入力シート（一般項目）'!G124)</f>
        <v>-</v>
      </c>
      <c r="H127" s="197" t="str">
        <f>IF('①-1入力シート（一般項目）'!H124="","-",'①-1入力シート（一般項目）'!H124)</f>
        <v>-</v>
      </c>
      <c r="I127" s="133" t="str">
        <f>IF('①-1入力シート（一般項目）'!I124="","-",'①-1入力シート（一般項目）'!I124)</f>
        <v>-</v>
      </c>
      <c r="J127" s="138" t="str">
        <f>IF('①-1入力シート（一般項目）'!J124="","-",'①-1入力シート（一般項目）'!J124)</f>
        <v>イ　従業員が職場環境改善の意見や提案を経営層に伝達する機会がある</v>
      </c>
      <c r="K127" s="108" t="str">
        <f>IF('①-1入力シート（一般項目）'!K124="","-",'①-1入力シート（一般項目）'!K124)</f>
        <v>従業員が職場環境改善の意見や提案を経営層に伝達する機会がある</v>
      </c>
      <c r="L127" s="219" t="str">
        <f>IF('①-1入力シート（一般項目）'!L124="","-",'①-1入力シート（一般項目）'!L124)</f>
        <v>-</v>
      </c>
      <c r="M127" s="219">
        <f>IF('①-1入力シート（一般項目）'!M124="","-",'①-1入力シート（一般項目）'!M124)</f>
        <v>1</v>
      </c>
      <c r="N127" s="219" t="str">
        <f>IF('①-1入力シート（一般項目）'!N124="","-",'①-1入力シート（一般項目）'!N124)</f>
        <v>-</v>
      </c>
      <c r="O127" s="219" t="b">
        <f>IF('①-1入力シート（一般項目）'!O124="","-",'①-1入力シート（一般項目）'!O124)</f>
        <v>0</v>
      </c>
      <c r="P127" s="219" t="str">
        <f>IF('①-1入力シート（一般項目）'!P124="","-",'①-1入力シート（一般項目）'!P124)</f>
        <v>-</v>
      </c>
      <c r="Q127" s="219">
        <f>IF('①-1入力シート（一般項目）'!Q124="","-",'①-1入力シート（一般項目）'!Q124)</f>
        <v>0</v>
      </c>
      <c r="R127" s="219" t="str">
        <f>IF('①-1入力シート（一般項目）'!R124="","-",'①-1入力シート（一般項目）'!R124)</f>
        <v>-</v>
      </c>
      <c r="S127" s="219" t="str">
        <f>IF('①-1入力シート（一般項目）'!S124="","-",'①-1入力シート（一般項目）'!S124)</f>
        <v>-</v>
      </c>
      <c r="T127" s="220" t="str">
        <f t="shared" si="5"/>
        <v/>
      </c>
      <c r="U127" s="224" t="str">
        <f>IF(P127="回答済",(_xlfn.RANK.EQ($T127,$T$14:$T$411,0)+COUNTIF($T$14:$T127,$T127)-1),IF(P127="未回答",0,"-"))</f>
        <v>-</v>
      </c>
      <c r="V127" s="224" t="str">
        <f t="shared" si="9"/>
        <v>-</v>
      </c>
      <c r="W127" s="224" t="str">
        <f t="shared" si="7"/>
        <v/>
      </c>
      <c r="X127" s="224" t="str">
        <f t="shared" si="6"/>
        <v/>
      </c>
      <c r="Y127" s="224" t="str">
        <f>IF(X127="","",IF(X127="-","-",X127+COUNTIFS($V$14:V127,V127,$W$14:W127,W127)-1))</f>
        <v/>
      </c>
      <c r="Z127" s="224" t="str">
        <f t="shared" si="8"/>
        <v/>
      </c>
    </row>
    <row r="128" spans="1:27" s="61" customFormat="1" ht="28.35" customHeight="1" outlineLevel="1">
      <c r="A128" s="61">
        <f>ROW()</f>
        <v>128</v>
      </c>
      <c r="B128" s="68" t="str">
        <f>IF('①-1入力シート（一般項目）'!B125="","-",'①-1入力シート（一般項目）'!B125)</f>
        <v>-</v>
      </c>
      <c r="C128" s="71" t="str">
        <f>IF('①-1入力シート（一般項目）'!C125="","-",'①-1入力シート（一般項目）'!C125)</f>
        <v>-</v>
      </c>
      <c r="D128" s="351" t="str">
        <f>IF('①-1入力シート（一般項目）'!D125="","0",'①-1入力シート（一般項目）'!D125)</f>
        <v>0</v>
      </c>
      <c r="E128" s="92" t="str">
        <f>IF('①-1入力シート（一般項目）'!E125="","-",'①-1入力シート（一般項目）'!E125)</f>
        <v>-</v>
      </c>
      <c r="F128" s="92" t="str">
        <f>IF('①-1入力シート（一般項目）'!F125="","-",'①-1入力シート（一般項目）'!F125)</f>
        <v>-</v>
      </c>
      <c r="G128" s="92" t="str">
        <f>IF('①-1入力シート（一般項目）'!G125="","-",'①-1入力シート（一般項目）'!G125)</f>
        <v>-</v>
      </c>
      <c r="H128" s="197" t="str">
        <f>IF('①-1入力シート（一般項目）'!H125="","-",'①-1入力シート（一般項目）'!H125)</f>
        <v>-</v>
      </c>
      <c r="I128" s="133" t="str">
        <f>IF('①-1入力シート（一般項目）'!I125="","-",'①-1入力シート（一般項目）'!I125)</f>
        <v>-</v>
      </c>
      <c r="J128" s="138" t="str">
        <f>IF('①-1入力シート（一般項目）'!J125="","-",'①-1入力シート（一般項目）'!J125)</f>
        <v>ウ　多様な人材が働きやすい職場となるため、設備面で具体的な対応を行っている</v>
      </c>
      <c r="K128" s="108" t="str">
        <f>IF('①-1入力シート（一般項目）'!K125="","-",'①-1入力シート（一般項目）'!K125)</f>
        <v>多様な人材が働きやすい職場となるため、設備面で具体的な対応を行っている</v>
      </c>
      <c r="L128" s="219" t="str">
        <f>IF('①-1入力シート（一般項目）'!L125="","-",'①-1入力シート（一般項目）'!L125)</f>
        <v>-</v>
      </c>
      <c r="M128" s="219">
        <f>IF('①-1入力シート（一般項目）'!M125="","-",'①-1入力シート（一般項目）'!M125)</f>
        <v>2</v>
      </c>
      <c r="N128" s="219" t="str">
        <f>IF('①-1入力シート（一般項目）'!N125="","-",'①-1入力シート（一般項目）'!N125)</f>
        <v>-</v>
      </c>
      <c r="O128" s="219" t="b">
        <f>IF('①-1入力シート（一般項目）'!O125="","-",'①-1入力シート（一般項目）'!O125)</f>
        <v>0</v>
      </c>
      <c r="P128" s="219" t="str">
        <f>IF('①-1入力シート（一般項目）'!P125="","-",'①-1入力シート（一般項目）'!P125)</f>
        <v>-</v>
      </c>
      <c r="Q128" s="219">
        <f>IF('①-1入力シート（一般項目）'!Q125="","-",'①-1入力シート（一般項目）'!Q125)</f>
        <v>0</v>
      </c>
      <c r="R128" s="219" t="str">
        <f>IF('①-1入力シート（一般項目）'!R125="","-",'①-1入力シート（一般項目）'!R125)</f>
        <v>-</v>
      </c>
      <c r="S128" s="219" t="str">
        <f>IF('①-1入力シート（一般項目）'!S125="","-",'①-1入力シート（一般項目）'!S125)</f>
        <v>-</v>
      </c>
      <c r="T128" s="220" t="str">
        <f t="shared" si="5"/>
        <v/>
      </c>
      <c r="U128" s="224" t="str">
        <f>IF(P128="回答済",(_xlfn.RANK.EQ($T128,$T$14:$T$411,0)+COUNTIF($T$14:$T128,$T128)-1),IF(P128="未回答",0,"-"))</f>
        <v>-</v>
      </c>
      <c r="V128" s="224" t="str">
        <f t="shared" si="9"/>
        <v>-</v>
      </c>
      <c r="W128" s="224" t="str">
        <f t="shared" si="7"/>
        <v/>
      </c>
      <c r="X128" s="224" t="str">
        <f t="shared" si="6"/>
        <v/>
      </c>
      <c r="Y128" s="224" t="str">
        <f>IF(X128="","",IF(X128="-","-",X128+COUNTIFS($V$14:V128,V128,$W$14:W128,W128)-1))</f>
        <v/>
      </c>
      <c r="Z128" s="224" t="str">
        <f t="shared" si="8"/>
        <v/>
      </c>
    </row>
    <row r="129" spans="1:27" s="61" customFormat="1" ht="28.35" customHeight="1" outlineLevel="1">
      <c r="A129" s="61">
        <f>ROW()</f>
        <v>129</v>
      </c>
      <c r="B129" s="68" t="str">
        <f>IF('①-1入力シート（一般項目）'!B126="","-",'①-1入力シート（一般項目）'!B126)</f>
        <v>-</v>
      </c>
      <c r="C129" s="71" t="str">
        <f>IF('①-1入力シート（一般項目）'!C126="","-",'①-1入力シート（一般項目）'!C126)</f>
        <v>-</v>
      </c>
      <c r="D129" s="351" t="str">
        <f>IF('①-1入力シート（一般項目）'!D126="","0",'①-1入力シート（一般項目）'!D126)</f>
        <v>0</v>
      </c>
      <c r="E129" s="92" t="str">
        <f>IF('①-1入力シート（一般項目）'!E126="","-",'①-1入力シート（一般項目）'!E126)</f>
        <v>-</v>
      </c>
      <c r="F129" s="92" t="str">
        <f>IF('①-1入力シート（一般項目）'!F126="","-",'①-1入力シート（一般項目）'!F126)</f>
        <v>-</v>
      </c>
      <c r="G129" s="92" t="str">
        <f>IF('①-1入力シート（一般項目）'!G126="","-",'①-1入力シート（一般項目）'!G126)</f>
        <v>-</v>
      </c>
      <c r="H129" s="197" t="str">
        <f>IF('①-1入力シート（一般項目）'!H126="","-",'①-1入力シート（一般項目）'!H126)</f>
        <v>-</v>
      </c>
      <c r="I129" s="133" t="str">
        <f>IF('①-1入力シート（一般項目）'!I126="","-",'①-1入力シート（一般項目）'!I126)</f>
        <v>-</v>
      </c>
      <c r="J129" s="138" t="str">
        <f>IF('①-1入力シート（一般項目）'!J126="","-",'①-1入力シート（一般項目）'!J126)</f>
        <v>エ　多様な人材が働きやすい職場となるために行っている具体的な取組を公表している</v>
      </c>
      <c r="K129" s="108" t="str">
        <f>IF('①-1入力シート（一般項目）'!K126="","-",'①-1入力シート（一般項目）'!K126)</f>
        <v>多様な人材が働きやすい職場となるために行っている具体的な取組を公表している</v>
      </c>
      <c r="L129" s="219" t="str">
        <f>IF('①-1入力シート（一般項目）'!L126="","-",'①-1入力シート（一般項目）'!L126)</f>
        <v>-</v>
      </c>
      <c r="M129" s="219">
        <f>IF('①-1入力シート（一般項目）'!M126="","-",'①-1入力シート（一般項目）'!M126)</f>
        <v>3</v>
      </c>
      <c r="N129" s="219" t="str">
        <f>IF('①-1入力シート（一般項目）'!N126="","-",'①-1入力シート（一般項目）'!N126)</f>
        <v>-</v>
      </c>
      <c r="O129" s="219" t="b">
        <f>IF('①-1入力シート（一般項目）'!O126="","-",'①-1入力シート（一般項目）'!O126)</f>
        <v>0</v>
      </c>
      <c r="P129" s="219" t="str">
        <f>IF('①-1入力シート（一般項目）'!P126="","-",'①-1入力シート（一般項目）'!P126)</f>
        <v>-</v>
      </c>
      <c r="Q129" s="219">
        <f>IF('①-1入力シート（一般項目）'!Q126="","-",'①-1入力シート（一般項目）'!Q126)</f>
        <v>0</v>
      </c>
      <c r="R129" s="219" t="str">
        <f>IF('①-1入力シート（一般項目）'!R126="","-",'①-1入力シート（一般項目）'!R126)</f>
        <v>-</v>
      </c>
      <c r="S129" s="219" t="str">
        <f>IF('①-1入力シート（一般項目）'!S126="","-",'①-1入力シート（一般項目）'!S126)</f>
        <v>-</v>
      </c>
      <c r="T129" s="220" t="str">
        <f t="shared" si="5"/>
        <v/>
      </c>
      <c r="U129" s="224" t="str">
        <f>IF(P129="回答済",(_xlfn.RANK.EQ($T129,$T$14:$T$411,0)+COUNTIF($T$14:$T129,$T129)-1),IF(P129="未回答",0,"-"))</f>
        <v>-</v>
      </c>
      <c r="V129" s="224" t="str">
        <f t="shared" si="9"/>
        <v>-</v>
      </c>
      <c r="W129" s="224" t="str">
        <f t="shared" si="7"/>
        <v/>
      </c>
      <c r="X129" s="224" t="str">
        <f t="shared" si="6"/>
        <v/>
      </c>
      <c r="Y129" s="224" t="str">
        <f>IF(X129="","",IF(X129="-","-",X129+COUNTIFS($V$14:V129,V129,$W$14:W129,W129)-1))</f>
        <v/>
      </c>
      <c r="Z129" s="224" t="str">
        <f t="shared" si="8"/>
        <v/>
      </c>
    </row>
    <row r="130" spans="1:27" s="61" customFormat="1" ht="28.35" customHeight="1" outlineLevel="1">
      <c r="A130" s="61">
        <f>ROW()</f>
        <v>130</v>
      </c>
      <c r="B130" s="68" t="str">
        <f>IF('①-1入力シート（一般項目）'!B127="","-",'①-1入力シート（一般項目）'!B127)</f>
        <v>-</v>
      </c>
      <c r="C130" s="71" t="str">
        <f>IF('①-1入力シート（一般項目）'!C127="","-",'①-1入力シート（一般項目）'!C127)</f>
        <v>-</v>
      </c>
      <c r="D130" s="351" t="str">
        <f>IF('①-1入力シート（一般項目）'!D127="","0",'①-1入力シート（一般項目）'!D127)</f>
        <v>0</v>
      </c>
      <c r="E130" s="93" t="str">
        <f>IF('①-1入力シート（一般項目）'!E127="","-",'①-1入力シート（一般項目）'!E127)</f>
        <v>-</v>
      </c>
      <c r="F130" s="93" t="str">
        <f>IF('①-1入力シート（一般項目）'!F127="","-",'①-1入力シート（一般項目）'!F127)</f>
        <v>-</v>
      </c>
      <c r="G130" s="93" t="str">
        <f>IF('①-1入力シート（一般項目）'!G127="","-",'①-1入力シート（一般項目）'!G127)</f>
        <v>-</v>
      </c>
      <c r="H130" s="198" t="str">
        <f>IF('①-1入力シート（一般項目）'!H127="","-",'①-1入力シート（一般項目）'!H127)</f>
        <v>-</v>
      </c>
      <c r="I130" s="135" t="str">
        <f>IF('①-1入力シート（一般項目）'!I127="","-",'①-1入力シート（一般項目）'!I127)</f>
        <v>-</v>
      </c>
      <c r="J130" s="139" t="str">
        <f>IF('①-1入力シート（一般項目）'!J127="","-",'①-1入力シート（一般項目）'!J127)</f>
        <v>オ　行っていない</v>
      </c>
      <c r="K130" s="126" t="str">
        <f>IF('①-1入力シート（一般項目）'!K127="","-",'①-1入力シート（一般項目）'!K127)</f>
        <v>行っていない</v>
      </c>
      <c r="L130" s="221" t="str">
        <f>IF('①-1入力シート（一般項目）'!L127="","-",'①-1入力シート（一般項目）'!L127)</f>
        <v>-</v>
      </c>
      <c r="M130" s="221">
        <f>IF('①-1入力シート（一般項目）'!M127="","-",'①-1入力シート（一般項目）'!M127)</f>
        <v>0</v>
      </c>
      <c r="N130" s="221" t="str">
        <f>IF('①-1入力シート（一般項目）'!N127="","-",'①-1入力シート（一般項目）'!N127)</f>
        <v>-</v>
      </c>
      <c r="O130" s="221" t="b">
        <f>IF('①-1入力シート（一般項目）'!O127="","-",'①-1入力シート（一般項目）'!O127)</f>
        <v>0</v>
      </c>
      <c r="P130" s="221" t="str">
        <f>IF('①-1入力シート（一般項目）'!P127="","-",'①-1入力シート（一般項目）'!P127)</f>
        <v>-</v>
      </c>
      <c r="Q130" s="221">
        <f>IF('①-1入力シート（一般項目）'!Q127="","-",'①-1入力シート（一般項目）'!Q127)</f>
        <v>0</v>
      </c>
      <c r="R130" s="221" t="str">
        <f>IF('①-1入力シート（一般項目）'!R127="","-",'①-1入力シート（一般項目）'!R127)</f>
        <v>-</v>
      </c>
      <c r="S130" s="221" t="str">
        <f>IF('①-1入力シート（一般項目）'!S127="","-",'①-1入力シート（一般項目）'!S127)</f>
        <v>-</v>
      </c>
      <c r="T130" s="222" t="str">
        <f t="shared" si="5"/>
        <v/>
      </c>
      <c r="U130" s="224" t="str">
        <f>IF(P130="回答済",(_xlfn.RANK.EQ($T130,$T$14:$T$411,0)+COUNTIF($T$14:$T130,$T130)-1),IF(P130="未回答",0,"-"))</f>
        <v>-</v>
      </c>
      <c r="V130" s="224" t="str">
        <f t="shared" si="9"/>
        <v>-</v>
      </c>
      <c r="W130" s="224" t="str">
        <f t="shared" si="7"/>
        <v/>
      </c>
      <c r="X130" s="224" t="str">
        <f t="shared" si="6"/>
        <v/>
      </c>
      <c r="Y130" s="224" t="str">
        <f>IF(X130="","",IF(X130="-","-",X130+COUNTIFS($V$14:V130,V130,$W$14:W130,W130)-1))</f>
        <v/>
      </c>
      <c r="Z130" s="224" t="str">
        <f t="shared" si="8"/>
        <v/>
      </c>
    </row>
    <row r="131" spans="1:27" s="98" customFormat="1" ht="46.35" customHeight="1" outlineLevel="1">
      <c r="A131" s="98">
        <f>ROW()</f>
        <v>131</v>
      </c>
      <c r="B131" s="106" t="str">
        <f>IF('①-1入力シート（一般項目）'!B128="","-",'①-1入力シート（一般項目）'!B128)</f>
        <v>-</v>
      </c>
      <c r="C131" s="117" t="str">
        <f>IF('①-1入力シート（一般項目）'!C128="","-",'①-1入力シート（一般項目）'!C128)</f>
        <v>-</v>
      </c>
      <c r="D131" s="351" t="str">
        <f>IF('①-1入力シート（一般項目）'!D128="","0",'①-1入力シート（一般項目）'!D128)</f>
        <v>0</v>
      </c>
      <c r="E131" s="107" t="str">
        <f>IF('①-1入力シート（一般項目）'!E128="","-",'①-1入力シート（一般項目）'!E128)</f>
        <v>リスク管理</v>
      </c>
      <c r="F131" s="107" t="str">
        <f>IF('①-1入力シート（一般項目）'!F128="","-",'①-1入力シート（一般項目）'!F128)</f>
        <v>複数回答</v>
      </c>
      <c r="G131" s="107">
        <f>IF('①-1入力シート（一般項目）'!G128="","-",'①-1入力シート（一般項目）'!G128)</f>
        <v>0</v>
      </c>
      <c r="H131" s="200">
        <f>IF('①-1入力シート（一般項目）'!H128="","-",'①-1入力シート（一般項目）'!H128)</f>
        <v>17</v>
      </c>
      <c r="I131" s="356" t="str">
        <f>IF('①-1入力シート（一般項目）'!I128="","-",'①-1入力シート（一般項目）'!I128)</f>
        <v>●誰もが安心して働き続けられる社会を実現するため、障害者雇用に関連する次の取組を行っている。</v>
      </c>
      <c r="J131" s="357" t="str">
        <f>IF('①-1入力シート（一般項目）'!J128="","0",'①-1入力シート（一般項目）'!J128)</f>
        <v>0</v>
      </c>
      <c r="K131" s="124" t="str">
        <f>IF('①-1入力シート（一般項目）'!K128="","-",'①-1入力シート（一般項目）'!K128)</f>
        <v>-</v>
      </c>
      <c r="L131" s="212" t="str">
        <f>IF('①-1入力シート（一般項目）'!L128="","-",'①-1入力シート（一般項目）'!L128)</f>
        <v>-</v>
      </c>
      <c r="M131" s="212">
        <f>IF('①-1入力シート（一般項目）'!M128="","-",'①-1入力シート（一般項目）'!M128)</f>
        <v>3</v>
      </c>
      <c r="N131" s="212" t="str">
        <f>IF('①-1入力シート（一般項目）'!N128="","-",'①-1入力シート（一般項目）'!N128)</f>
        <v>-</v>
      </c>
      <c r="O131" s="213" t="str">
        <f>IF('①-1入力シート（一般項目）'!O128="","-",'①-1入力シート（一般項目）'!O128)</f>
        <v>未回答</v>
      </c>
      <c r="P131" s="213" t="str">
        <f>IF('①-1入力シート（一般項目）'!P128="","-",'①-1入力シート（一般項目）'!P128)</f>
        <v>-</v>
      </c>
      <c r="Q131" s="212">
        <f>IF('①-1入力シート（一般項目）'!Q128="","-",'①-1入力シート（一般項目）'!Q128)</f>
        <v>0</v>
      </c>
      <c r="R131" s="212">
        <f>IF('①-1入力シート（一般項目）'!R128="","-",'①-1入力シート（一般項目）'!R128)</f>
        <v>0</v>
      </c>
      <c r="S131" s="212" t="str">
        <f>IF('①-1入力シート（一般項目）'!S128="","-",'①-1入力シート（一般項目）'!S128)</f>
        <v>-</v>
      </c>
      <c r="T131" s="214" t="str">
        <f t="shared" si="5"/>
        <v/>
      </c>
      <c r="U131" s="224" t="str">
        <f>IF(P131="回答済",(_xlfn.RANK.EQ($T131,$T$14:$T$411,0)+COUNTIF($T$14:$T131,$T131)-1),IF(P131="未回答",0,"-"))</f>
        <v>-</v>
      </c>
      <c r="V131" s="224" t="str">
        <f t="shared" si="9"/>
        <v>-</v>
      </c>
      <c r="W131" s="224" t="str">
        <f t="shared" si="7"/>
        <v/>
      </c>
      <c r="X131" s="224" t="str">
        <f t="shared" si="6"/>
        <v/>
      </c>
      <c r="Y131" s="224" t="str">
        <f>IF(X131="","",IF(X131="-","-",X131+COUNTIFS($V$14:V131,V131,$W$14:W131,W131)-1))</f>
        <v/>
      </c>
      <c r="Z131" s="224" t="str">
        <f t="shared" si="8"/>
        <v/>
      </c>
      <c r="AA131" s="61"/>
    </row>
    <row r="132" spans="1:27" s="61" customFormat="1" ht="28.35" customHeight="1" outlineLevel="1">
      <c r="A132" s="61">
        <f>ROW()</f>
        <v>132</v>
      </c>
      <c r="B132" s="68" t="str">
        <f>IF('①-1入力シート（一般項目）'!B129="","-",'①-1入力シート（一般項目）'!B129)</f>
        <v>-</v>
      </c>
      <c r="C132" s="71" t="str">
        <f>IF('①-1入力シート（一般項目）'!C129="","-",'①-1入力シート（一般項目）'!C129)</f>
        <v>-</v>
      </c>
      <c r="D132" s="351" t="str">
        <f>IF('①-1入力シート（一般項目）'!D129="","0",'①-1入力シート（一般項目）'!D129)</f>
        <v>0</v>
      </c>
      <c r="E132" s="92" t="str">
        <f>IF('①-1入力シート（一般項目）'!E129="","-",'①-1入力シート（一般項目）'!E129)</f>
        <v>-</v>
      </c>
      <c r="F132" s="92" t="str">
        <f>IF('①-1入力シート（一般項目）'!F129="","-",'①-1入力シート（一般項目）'!F129)</f>
        <v>-</v>
      </c>
      <c r="G132" s="92" t="str">
        <f>IF('①-1入力シート（一般項目）'!G129="","-",'①-1入力シート（一般項目）'!G129)</f>
        <v>-</v>
      </c>
      <c r="H132" s="197" t="str">
        <f>IF('①-1入力シート（一般項目）'!H129="","-",'①-1入力シート（一般項目）'!H129)</f>
        <v>-</v>
      </c>
      <c r="I132" s="131" t="str">
        <f>IF('①-1入力シート（一般項目）'!I129="","-",'①-1入力シート（一般項目）'!I129)</f>
        <v>-</v>
      </c>
      <c r="J132" s="137" t="str">
        <f>IF('①-1入力シート（一般項目）'!J129="","-",'①-1入力シート（一般項目）'!J129)</f>
        <v>ア　法令で定められている法定雇用率を満たしている（アが非該当の場合、以下はチェックがあっても本項目の得点はない）</v>
      </c>
      <c r="K132" s="125" t="str">
        <f>IF('①-1入力シート（一般項目）'!K129="","-",'①-1入力シート（一般項目）'!K129)</f>
        <v>法令で定められている法定雇用率を満たしている</v>
      </c>
      <c r="L132" s="216" t="str">
        <f>IF('①-1入力シート（一般項目）'!L129="","-",'①-1入力シート（一般項目）'!L129)</f>
        <v>-</v>
      </c>
      <c r="M132" s="216">
        <f>IF('①-1入力シート（一般項目）'!M129="","-",'①-1入力シート（一般項目）'!M129)</f>
        <v>0</v>
      </c>
      <c r="N132" s="216" t="str">
        <f>IF('①-1入力シート（一般項目）'!N129="","-",'①-1入力シート（一般項目）'!N129)</f>
        <v>-</v>
      </c>
      <c r="O132" s="216" t="b">
        <f>IF('①-1入力シート（一般項目）'!O129="","-",'①-1入力シート（一般項目）'!O129)</f>
        <v>0</v>
      </c>
      <c r="P132" s="216" t="str">
        <f>IF('①-1入力シート（一般項目）'!P129="","-",'①-1入力シート（一般項目）'!P129)</f>
        <v>-</v>
      </c>
      <c r="Q132" s="216">
        <f>IF('①-1入力シート（一般項目）'!Q129="","-",'①-1入力シート（一般項目）'!Q129)</f>
        <v>0</v>
      </c>
      <c r="R132" s="216" t="str">
        <f>IF('①-1入力シート（一般項目）'!R129="","-",'①-1入力シート（一般項目）'!R129)</f>
        <v>-</v>
      </c>
      <c r="S132" s="216" t="str">
        <f>IF('①-1入力シート（一般項目）'!S129="","-",'①-1入力シート（一般項目）'!S129)</f>
        <v>-</v>
      </c>
      <c r="T132" s="217" t="str">
        <f t="shared" si="5"/>
        <v/>
      </c>
      <c r="U132" s="224" t="str">
        <f>IF(P132="回答済",(_xlfn.RANK.EQ($T132,$T$14:$T$411,0)+COUNTIF($T$14:$T132,$T132)-1),IF(P132="未回答",0,"-"))</f>
        <v>-</v>
      </c>
      <c r="V132" s="224" t="str">
        <f t="shared" si="9"/>
        <v>-</v>
      </c>
      <c r="W132" s="224" t="str">
        <f t="shared" si="7"/>
        <v/>
      </c>
      <c r="X132" s="224" t="str">
        <f t="shared" si="6"/>
        <v/>
      </c>
      <c r="Y132" s="224" t="str">
        <f>IF(X132="","",IF(X132="-","-",X132+COUNTIFS($V$14:V132,V132,$W$14:W132,W132)-1))</f>
        <v/>
      </c>
      <c r="Z132" s="224" t="str">
        <f t="shared" si="8"/>
        <v/>
      </c>
    </row>
    <row r="133" spans="1:27" s="61" customFormat="1" ht="28.35" customHeight="1" outlineLevel="1">
      <c r="A133" s="61">
        <f>ROW()</f>
        <v>133</v>
      </c>
      <c r="B133" s="68" t="str">
        <f>IF('①-1入力シート（一般項目）'!B130="","-",'①-1入力シート（一般項目）'!B130)</f>
        <v>-</v>
      </c>
      <c r="C133" s="71" t="str">
        <f>IF('①-1入力シート（一般項目）'!C130="","-",'①-1入力シート（一般項目）'!C130)</f>
        <v>-</v>
      </c>
      <c r="D133" s="351" t="str">
        <f>IF('①-1入力シート（一般項目）'!D130="","0",'①-1入力シート（一般項目）'!D130)</f>
        <v>0</v>
      </c>
      <c r="E133" s="92" t="str">
        <f>IF('①-1入力シート（一般項目）'!E130="","-",'①-1入力シート（一般項目）'!E130)</f>
        <v>-</v>
      </c>
      <c r="F133" s="92" t="str">
        <f>IF('①-1入力シート（一般項目）'!F130="","-",'①-1入力シート（一般項目）'!F130)</f>
        <v>-</v>
      </c>
      <c r="G133" s="92" t="str">
        <f>IF('①-1入力シート（一般項目）'!G130="","-",'①-1入力シート（一般項目）'!G130)</f>
        <v>-</v>
      </c>
      <c r="H133" s="197" t="str">
        <f>IF('①-1入力シート（一般項目）'!H130="","-",'①-1入力シート（一般項目）'!H130)</f>
        <v>-</v>
      </c>
      <c r="I133" s="133" t="str">
        <f>IF('①-1入力シート（一般項目）'!I130="","-",'①-1入力シート（一般項目）'!I130)</f>
        <v>-</v>
      </c>
      <c r="J133" s="138" t="str">
        <f>IF('①-1入力シート（一般項目）'!J130="","-",'①-1入力シート（一般項目）'!J130)</f>
        <v>イ　障害の有無による待遇やキャリア開発において、不利益な取扱いを行っていない</v>
      </c>
      <c r="K133" s="108" t="str">
        <f>IF('①-1入力シート（一般項目）'!K130="","-",'①-1入力シート（一般項目）'!K130)</f>
        <v>障害の有無による待遇やキャリア開発において、不利益な取扱いを行っていない</v>
      </c>
      <c r="L133" s="219" t="str">
        <f>IF('①-1入力シート（一般項目）'!L130="","-",'①-1入力シート（一般項目）'!L130)</f>
        <v>-</v>
      </c>
      <c r="M133" s="219">
        <f>IF('①-1入力シート（一般項目）'!M130="","-",'①-1入力シート（一般項目）'!M130)</f>
        <v>1</v>
      </c>
      <c r="N133" s="219" t="str">
        <f>IF('①-1入力シート（一般項目）'!N130="","-",'①-1入力シート（一般項目）'!N130)</f>
        <v>-</v>
      </c>
      <c r="O133" s="219" t="b">
        <f>IF('①-1入力シート（一般項目）'!O130="","-",'①-1入力シート（一般項目）'!O130)</f>
        <v>0</v>
      </c>
      <c r="P133" s="219" t="str">
        <f>IF('①-1入力シート（一般項目）'!P130="","-",'①-1入力シート（一般項目）'!P130)</f>
        <v>-</v>
      </c>
      <c r="Q133" s="219">
        <f>IF('①-1入力シート（一般項目）'!Q130="","-",'①-1入力シート（一般項目）'!Q130)</f>
        <v>0</v>
      </c>
      <c r="R133" s="219" t="str">
        <f>IF('①-1入力シート（一般項目）'!R130="","-",'①-1入力シート（一般項目）'!R130)</f>
        <v>-</v>
      </c>
      <c r="S133" s="219" t="str">
        <f>IF('①-1入力シート（一般項目）'!S130="","-",'①-1入力シート（一般項目）'!S130)</f>
        <v>-</v>
      </c>
      <c r="T133" s="220" t="str">
        <f t="shared" si="5"/>
        <v/>
      </c>
      <c r="U133" s="224" t="str">
        <f>IF(P133="回答済",(_xlfn.RANK.EQ($T133,$T$14:$T$411,0)+COUNTIF($T$14:$T133,$T133)-1),IF(P133="未回答",0,"-"))</f>
        <v>-</v>
      </c>
      <c r="V133" s="224" t="str">
        <f t="shared" si="9"/>
        <v>-</v>
      </c>
      <c r="W133" s="224" t="str">
        <f t="shared" si="7"/>
        <v/>
      </c>
      <c r="X133" s="224" t="str">
        <f t="shared" si="6"/>
        <v/>
      </c>
      <c r="Y133" s="224" t="str">
        <f>IF(X133="","",IF(X133="-","-",X133+COUNTIFS($V$14:V133,V133,$W$14:W133,W133)-1))</f>
        <v/>
      </c>
      <c r="Z133" s="224" t="str">
        <f t="shared" si="8"/>
        <v/>
      </c>
    </row>
    <row r="134" spans="1:27" s="61" customFormat="1" ht="28.35" customHeight="1" outlineLevel="1">
      <c r="A134" s="61">
        <f>ROW()</f>
        <v>134</v>
      </c>
      <c r="B134" s="68" t="str">
        <f>IF('①-1入力シート（一般項目）'!B131="","-",'①-1入力シート（一般項目）'!B131)</f>
        <v>-</v>
      </c>
      <c r="C134" s="71" t="str">
        <f>IF('①-1入力シート（一般項目）'!C131="","-",'①-1入力シート（一般項目）'!C131)</f>
        <v>-</v>
      </c>
      <c r="D134" s="351" t="str">
        <f>IF('①-1入力シート（一般項目）'!D131="","0",'①-1入力シート（一般項目）'!D131)</f>
        <v>0</v>
      </c>
      <c r="E134" s="92" t="str">
        <f>IF('①-1入力シート（一般項目）'!E131="","-",'①-1入力シート（一般項目）'!E131)</f>
        <v>-</v>
      </c>
      <c r="F134" s="92" t="str">
        <f>IF('①-1入力シート（一般項目）'!F131="","-",'①-1入力シート（一般項目）'!F131)</f>
        <v>-</v>
      </c>
      <c r="G134" s="92" t="str">
        <f>IF('①-1入力シート（一般項目）'!G131="","-",'①-1入力シート（一般項目）'!G131)</f>
        <v>-</v>
      </c>
      <c r="H134" s="197" t="str">
        <f>IF('①-1入力シート（一般項目）'!H131="","-",'①-1入力シート（一般項目）'!H131)</f>
        <v>-</v>
      </c>
      <c r="I134" s="133" t="str">
        <f>IF('①-1入力シート（一般項目）'!I131="","-",'①-1入力シート（一般項目）'!I131)</f>
        <v>-</v>
      </c>
      <c r="J134" s="138" t="str">
        <f>IF('①-1入力シート（一般項目）'!J131="","-",'①-1入力シート（一般項目）'!J131)</f>
        <v>ウ　点字や手話など、障害のある従業員との円滑なコミュニケーションができる環境が整っている</v>
      </c>
      <c r="K134" s="108" t="str">
        <f>IF('①-1入力シート（一般項目）'!K131="","-",'①-1入力シート（一般項目）'!K131)</f>
        <v>点字や手話など、障害のある従業員との円滑なコミュニケーションができる環境が整っている</v>
      </c>
      <c r="L134" s="219" t="str">
        <f>IF('①-1入力シート（一般項目）'!L131="","-",'①-1入力シート（一般項目）'!L131)</f>
        <v>-</v>
      </c>
      <c r="M134" s="219">
        <f>IF('①-1入力シート（一般項目）'!M131="","-",'①-1入力シート（一般項目）'!M131)</f>
        <v>1</v>
      </c>
      <c r="N134" s="219" t="str">
        <f>IF('①-1入力シート（一般項目）'!N131="","-",'①-1入力シート（一般項目）'!N131)</f>
        <v>-</v>
      </c>
      <c r="O134" s="219" t="b">
        <f>IF('①-1入力シート（一般項目）'!O131="","-",'①-1入力シート（一般項目）'!O131)</f>
        <v>0</v>
      </c>
      <c r="P134" s="219" t="str">
        <f>IF('①-1入力シート（一般項目）'!P131="","-",'①-1入力シート（一般項目）'!P131)</f>
        <v>-</v>
      </c>
      <c r="Q134" s="219">
        <f>IF('①-1入力シート（一般項目）'!Q131="","-",'①-1入力シート（一般項目）'!Q131)</f>
        <v>0</v>
      </c>
      <c r="R134" s="219" t="str">
        <f>IF('①-1入力シート（一般項目）'!R131="","-",'①-1入力シート（一般項目）'!R131)</f>
        <v>-</v>
      </c>
      <c r="S134" s="219" t="str">
        <f>IF('①-1入力シート（一般項目）'!S131="","-",'①-1入力シート（一般項目）'!S131)</f>
        <v>-</v>
      </c>
      <c r="T134" s="220" t="str">
        <f t="shared" si="5"/>
        <v/>
      </c>
      <c r="U134" s="224" t="str">
        <f>IF(P134="回答済",(_xlfn.RANK.EQ($T134,$T$14:$T$411,0)+COUNTIF($T$14:$T134,$T134)-1),IF(P134="未回答",0,"-"))</f>
        <v>-</v>
      </c>
      <c r="V134" s="224" t="str">
        <f t="shared" si="9"/>
        <v>-</v>
      </c>
      <c r="W134" s="224" t="str">
        <f t="shared" si="7"/>
        <v/>
      </c>
      <c r="X134" s="224" t="str">
        <f t="shared" si="6"/>
        <v/>
      </c>
      <c r="Y134" s="224" t="str">
        <f>IF(X134="","",IF(X134="-","-",X134+COUNTIFS($V$14:V134,V134,$W$14:W134,W134)-1))</f>
        <v/>
      </c>
      <c r="Z134" s="224" t="str">
        <f t="shared" si="8"/>
        <v/>
      </c>
    </row>
    <row r="135" spans="1:27" s="61" customFormat="1" ht="28.35" customHeight="1" outlineLevel="1">
      <c r="A135" s="61">
        <f>ROW()</f>
        <v>135</v>
      </c>
      <c r="B135" s="68" t="str">
        <f>IF('①-1入力シート（一般項目）'!B132="","-",'①-1入力シート（一般項目）'!B132)</f>
        <v>-</v>
      </c>
      <c r="C135" s="71" t="str">
        <f>IF('①-1入力シート（一般項目）'!C132="","-",'①-1入力シート（一般項目）'!C132)</f>
        <v>-</v>
      </c>
      <c r="D135" s="351" t="str">
        <f>IF('①-1入力シート（一般項目）'!D132="","0",'①-1入力シート（一般項目）'!D132)</f>
        <v>0</v>
      </c>
      <c r="E135" s="92" t="str">
        <f>IF('①-1入力シート（一般項目）'!E132="","-",'①-1入力シート（一般項目）'!E132)</f>
        <v>-</v>
      </c>
      <c r="F135" s="92" t="str">
        <f>IF('①-1入力シート（一般項目）'!F132="","-",'①-1入力シート（一般項目）'!F132)</f>
        <v>-</v>
      </c>
      <c r="G135" s="92" t="str">
        <f>IF('①-1入力シート（一般項目）'!G132="","-",'①-1入力シート（一般項目）'!G132)</f>
        <v>-</v>
      </c>
      <c r="H135" s="197" t="str">
        <f>IF('①-1入力シート（一般項目）'!H132="","-",'①-1入力シート（一般項目）'!H132)</f>
        <v>-</v>
      </c>
      <c r="I135" s="133" t="str">
        <f>IF('①-1入力シート（一般項目）'!I132="","-",'①-1入力シート（一般項目）'!I132)</f>
        <v>-</v>
      </c>
      <c r="J135" s="138" t="str">
        <f>IF('①-1入力シート（一般項目）'!J132="","-",'①-1入力シート（一般項目）'!J132)</f>
        <v>エ　エレベーターやスロープ等を整備し、障害者が不自由なく勤務できる環境を整えている</v>
      </c>
      <c r="K135" s="108" t="str">
        <f>IF('①-1入力シート（一般項目）'!K132="","-",'①-1入力シート（一般項目）'!K132)</f>
        <v>エレベーターやスロープ等を整備し、障害者が不自由なく勤務できる環境を整えている</v>
      </c>
      <c r="L135" s="219" t="str">
        <f>IF('①-1入力シート（一般項目）'!L132="","-",'①-1入力シート（一般項目）'!L132)</f>
        <v>-</v>
      </c>
      <c r="M135" s="219">
        <f>IF('①-1入力シート（一般項目）'!M132="","-",'①-1入力シート（一般項目）'!M132)</f>
        <v>2</v>
      </c>
      <c r="N135" s="219" t="str">
        <f>IF('①-1入力シート（一般項目）'!N132="","-",'①-1入力シート（一般項目）'!N132)</f>
        <v>-</v>
      </c>
      <c r="O135" s="219" t="b">
        <f>IF('①-1入力シート（一般項目）'!O132="","-",'①-1入力シート（一般項目）'!O132)</f>
        <v>0</v>
      </c>
      <c r="P135" s="219" t="str">
        <f>IF('①-1入力シート（一般項目）'!P132="","-",'①-1入力シート（一般項目）'!P132)</f>
        <v>-</v>
      </c>
      <c r="Q135" s="219">
        <f>IF('①-1入力シート（一般項目）'!Q132="","-",'①-1入力シート（一般項目）'!Q132)</f>
        <v>0</v>
      </c>
      <c r="R135" s="219" t="str">
        <f>IF('①-1入力シート（一般項目）'!R132="","-",'①-1入力シート（一般項目）'!R132)</f>
        <v>-</v>
      </c>
      <c r="S135" s="219" t="str">
        <f>IF('①-1入力シート（一般項目）'!S132="","-",'①-1入力シート（一般項目）'!S132)</f>
        <v>-</v>
      </c>
      <c r="T135" s="220" t="str">
        <f t="shared" si="5"/>
        <v/>
      </c>
      <c r="U135" s="224" t="str">
        <f>IF(P135="回答済",(_xlfn.RANK.EQ($T135,$T$14:$T$411,0)+COUNTIF($T$14:$T135,$T135)-1),IF(P135="未回答",0,"-"))</f>
        <v>-</v>
      </c>
      <c r="V135" s="224" t="str">
        <f t="shared" si="9"/>
        <v>-</v>
      </c>
      <c r="W135" s="224" t="str">
        <f t="shared" si="7"/>
        <v/>
      </c>
      <c r="X135" s="224" t="str">
        <f t="shared" si="6"/>
        <v/>
      </c>
      <c r="Y135" s="224" t="str">
        <f>IF(X135="","",IF(X135="-","-",X135+COUNTIFS($V$14:V135,V135,$W$14:W135,W135)-1))</f>
        <v/>
      </c>
      <c r="Z135" s="224" t="str">
        <f t="shared" si="8"/>
        <v/>
      </c>
    </row>
    <row r="136" spans="1:27" s="61" customFormat="1" ht="28.35" customHeight="1" outlineLevel="1">
      <c r="A136" s="61">
        <f>ROW()</f>
        <v>136</v>
      </c>
      <c r="B136" s="68" t="str">
        <f>IF('①-1入力シート（一般項目）'!B133="","-",'①-1入力シート（一般項目）'!B133)</f>
        <v>-</v>
      </c>
      <c r="C136" s="71" t="str">
        <f>IF('①-1入力シート（一般項目）'!C133="","-",'①-1入力シート（一般項目）'!C133)</f>
        <v>-</v>
      </c>
      <c r="D136" s="351" t="str">
        <f>IF('①-1入力シート（一般項目）'!D133="","0",'①-1入力シート（一般項目）'!D133)</f>
        <v>0</v>
      </c>
      <c r="E136" s="92" t="str">
        <f>IF('①-1入力シート（一般項目）'!E133="","-",'①-1入力シート（一般項目）'!E133)</f>
        <v>-</v>
      </c>
      <c r="F136" s="92" t="str">
        <f>IF('①-1入力シート（一般項目）'!F133="","-",'①-1入力シート（一般項目）'!F133)</f>
        <v>-</v>
      </c>
      <c r="G136" s="92" t="str">
        <f>IF('①-1入力シート（一般項目）'!G133="","-",'①-1入力シート（一般項目）'!G133)</f>
        <v>-</v>
      </c>
      <c r="H136" s="197" t="str">
        <f>IF('①-1入力シート（一般項目）'!H133="","-",'①-1入力シート（一般項目）'!H133)</f>
        <v>-</v>
      </c>
      <c r="I136" s="133" t="str">
        <f>IF('①-1入力シート（一般項目）'!I133="","-",'①-1入力シート（一般項目）'!I133)</f>
        <v>-</v>
      </c>
      <c r="J136" s="138" t="str">
        <f>IF('①-1入力シート（一般項目）'!J133="","-",'①-1入力シート（一般項目）'!J133)</f>
        <v>オ　障害者を対象とした研修プログラムを設けている</v>
      </c>
      <c r="K136" s="108" t="str">
        <f>IF('①-1入力シート（一般項目）'!K133="","-",'①-1入力シート（一般項目）'!K133)</f>
        <v>障害者を対象とした研修プログラムを設けている</v>
      </c>
      <c r="L136" s="219" t="str">
        <f>IF('①-1入力シート（一般項目）'!L133="","-",'①-1入力シート（一般項目）'!L133)</f>
        <v>-</v>
      </c>
      <c r="M136" s="219">
        <f>IF('①-1入力シート（一般項目）'!M133="","-",'①-1入力シート（一般項目）'!M133)</f>
        <v>2</v>
      </c>
      <c r="N136" s="219" t="str">
        <f>IF('①-1入力シート（一般項目）'!N133="","-",'①-1入力シート（一般項目）'!N133)</f>
        <v>-</v>
      </c>
      <c r="O136" s="219" t="b">
        <f>IF('①-1入力シート（一般項目）'!O133="","-",'①-1入力シート（一般項目）'!O133)</f>
        <v>0</v>
      </c>
      <c r="P136" s="219" t="str">
        <f>IF('①-1入力シート（一般項目）'!P133="","-",'①-1入力シート（一般項目）'!P133)</f>
        <v>-</v>
      </c>
      <c r="Q136" s="219">
        <f>IF('①-1入力シート（一般項目）'!Q133="","-",'①-1入力シート（一般項目）'!Q133)</f>
        <v>0</v>
      </c>
      <c r="R136" s="219" t="str">
        <f>IF('①-1入力シート（一般項目）'!R133="","-",'①-1入力シート（一般項目）'!R133)</f>
        <v>-</v>
      </c>
      <c r="S136" s="219" t="str">
        <f>IF('①-1入力シート（一般項目）'!S133="","-",'①-1入力シート（一般項目）'!S133)</f>
        <v>-</v>
      </c>
      <c r="T136" s="220" t="str">
        <f t="shared" si="5"/>
        <v/>
      </c>
      <c r="U136" s="224" t="str">
        <f>IF(P136="回答済",(_xlfn.RANK.EQ($T136,$T$14:$T$411,0)+COUNTIF($T$14:$T136,$T136)-1),IF(P136="未回答",0,"-"))</f>
        <v>-</v>
      </c>
      <c r="V136" s="224" t="str">
        <f t="shared" si="9"/>
        <v>-</v>
      </c>
      <c r="W136" s="224" t="str">
        <f t="shared" si="7"/>
        <v/>
      </c>
      <c r="X136" s="224" t="str">
        <f t="shared" si="6"/>
        <v/>
      </c>
      <c r="Y136" s="224" t="str">
        <f>IF(X136="","",IF(X136="-","-",X136+COUNTIFS($V$14:V136,V136,$W$14:W136,W136)-1))</f>
        <v/>
      </c>
      <c r="Z136" s="224" t="str">
        <f t="shared" si="8"/>
        <v/>
      </c>
    </row>
    <row r="137" spans="1:27" s="61" customFormat="1" ht="28.35" customHeight="1" outlineLevel="1">
      <c r="A137" s="61">
        <f>ROW()</f>
        <v>137</v>
      </c>
      <c r="B137" s="68" t="str">
        <f>IF('①-1入力シート（一般項目）'!B134="","-",'①-1入力シート（一般項目）'!B134)</f>
        <v>-</v>
      </c>
      <c r="C137" s="71" t="str">
        <f>IF('①-1入力シート（一般項目）'!C134="","-",'①-1入力シート（一般項目）'!C134)</f>
        <v>-</v>
      </c>
      <c r="D137" s="351" t="str">
        <f>IF('①-1入力シート（一般項目）'!D134="","0",'①-1入力シート（一般項目）'!D134)</f>
        <v>0</v>
      </c>
      <c r="E137" s="92" t="str">
        <f>IF('①-1入力シート（一般項目）'!E134="","-",'①-1入力シート（一般項目）'!E134)</f>
        <v>-</v>
      </c>
      <c r="F137" s="92" t="str">
        <f>IF('①-1入力シート（一般項目）'!F134="","-",'①-1入力シート（一般項目）'!F134)</f>
        <v>-</v>
      </c>
      <c r="G137" s="92" t="str">
        <f>IF('①-1入力シート（一般項目）'!G134="","-",'①-1入力シート（一般項目）'!G134)</f>
        <v>-</v>
      </c>
      <c r="H137" s="197" t="str">
        <f>IF('①-1入力シート（一般項目）'!H134="","-",'①-1入力シート（一般項目）'!H134)</f>
        <v>-</v>
      </c>
      <c r="I137" s="133" t="str">
        <f>IF('①-1入力シート（一般項目）'!I134="","-",'①-1入力シート（一般項目）'!I134)</f>
        <v>-</v>
      </c>
      <c r="J137" s="138" t="str">
        <f>IF('①-1入力シート（一般項目）'!J134="","-",'①-1入力シート（一般項目）'!J134)</f>
        <v>カ　イ～オに類似の障害者が働きやすい職場環境整備のための取組を行っている</v>
      </c>
      <c r="K137" s="108" t="str">
        <f>IF('①-1入力シート（一般項目）'!K134="","-",'①-1入力シート（一般項目）'!K134)</f>
        <v>障害者が働きやすい職場環境整備のための取組を行っている</v>
      </c>
      <c r="L137" s="219" t="str">
        <f>IF('①-1入力シート（一般項目）'!L134="","-",'①-1入力シート（一般項目）'!L134)</f>
        <v>-</v>
      </c>
      <c r="M137" s="219">
        <f>IF('①-1入力シート（一般項目）'!M134="","-",'①-1入力シート（一般項目）'!M134)</f>
        <v>1</v>
      </c>
      <c r="N137" s="219" t="str">
        <f>IF('①-1入力シート（一般項目）'!N134="","-",'①-1入力シート（一般項目）'!N134)</f>
        <v>-</v>
      </c>
      <c r="O137" s="219" t="b">
        <f>IF('①-1入力シート（一般項目）'!O134="","-",'①-1入力シート（一般項目）'!O134)</f>
        <v>0</v>
      </c>
      <c r="P137" s="219" t="str">
        <f>IF('①-1入力シート（一般項目）'!P134="","-",'①-1入力シート（一般項目）'!P134)</f>
        <v>-</v>
      </c>
      <c r="Q137" s="219">
        <f>IF('①-1入力シート（一般項目）'!Q134="","-",'①-1入力シート（一般項目）'!Q134)</f>
        <v>0</v>
      </c>
      <c r="R137" s="219" t="str">
        <f>IF('①-1入力シート（一般項目）'!R134="","-",'①-1入力シート（一般項目）'!R134)</f>
        <v>-</v>
      </c>
      <c r="S137" s="219" t="str">
        <f>IF('①-1入力シート（一般項目）'!S134="","-",'①-1入力シート（一般項目）'!S134)</f>
        <v>-</v>
      </c>
      <c r="T137" s="220" t="str">
        <f t="shared" si="5"/>
        <v/>
      </c>
      <c r="U137" s="224" t="str">
        <f>IF(P137="回答済",(_xlfn.RANK.EQ($T137,$T$14:$T$411,0)+COUNTIF($T$14:$T137,$T137)-1),IF(P137="未回答",0,"-"))</f>
        <v>-</v>
      </c>
      <c r="V137" s="224" t="str">
        <f t="shared" si="9"/>
        <v>-</v>
      </c>
      <c r="W137" s="224" t="str">
        <f t="shared" si="7"/>
        <v/>
      </c>
      <c r="X137" s="224" t="str">
        <f t="shared" si="6"/>
        <v/>
      </c>
      <c r="Y137" s="224" t="str">
        <f>IF(X137="","",IF(X137="-","-",X137+COUNTIFS($V$14:V137,V137,$W$14:W137,W137)-1))</f>
        <v/>
      </c>
      <c r="Z137" s="224" t="str">
        <f t="shared" si="8"/>
        <v/>
      </c>
    </row>
    <row r="138" spans="1:27" s="61" customFormat="1" ht="28.35" customHeight="1" outlineLevel="1">
      <c r="A138" s="61">
        <f>ROW()</f>
        <v>138</v>
      </c>
      <c r="B138" s="68" t="str">
        <f>IF('①-1入力シート（一般項目）'!B135="","-",'①-1入力シート（一般項目）'!B135)</f>
        <v>-</v>
      </c>
      <c r="C138" s="71" t="str">
        <f>IF('①-1入力シート（一般項目）'!C135="","-",'①-1入力シート（一般項目）'!C135)</f>
        <v>-</v>
      </c>
      <c r="D138" s="351" t="str">
        <f>IF('①-1入力シート（一般項目）'!D135="","0",'①-1入力シート（一般項目）'!D135)</f>
        <v>0</v>
      </c>
      <c r="E138" s="92" t="str">
        <f>IF('①-1入力シート（一般項目）'!E135="","-",'①-1入力シート（一般項目）'!E135)</f>
        <v>-</v>
      </c>
      <c r="F138" s="92" t="str">
        <f>IF('①-1入力シート（一般項目）'!F135="","-",'①-1入力シート（一般項目）'!F135)</f>
        <v>-</v>
      </c>
      <c r="G138" s="92" t="str">
        <f>IF('①-1入力シート（一般項目）'!G135="","-",'①-1入力シート（一般項目）'!G135)</f>
        <v>-</v>
      </c>
      <c r="H138" s="197" t="str">
        <f>IF('①-1入力シート（一般項目）'!H135="","-",'①-1入力シート（一般項目）'!H135)</f>
        <v>-</v>
      </c>
      <c r="I138" s="133" t="str">
        <f>IF('①-1入力シート（一般項目）'!I135="","-",'①-1入力シート（一般項目）'!I135)</f>
        <v>-</v>
      </c>
      <c r="J138" s="138" t="str">
        <f>IF('①-1入力シート（一般項目）'!J135="","-",'①-1入力シート（一般項目）'!J135)</f>
        <v>キ　障害者の雇用状況について、対外的に公表している</v>
      </c>
      <c r="K138" s="177" t="str">
        <f>IF('①-1入力シート（一般項目）'!K135="","-",'①-1入力シート（一般項目）'!K135)</f>
        <v>障害者の雇用状況について、対外的に公表している</v>
      </c>
      <c r="L138" s="225" t="str">
        <f>IF('①-1入力シート（一般項目）'!L135="","-",'①-1入力シート（一般項目）'!L135)</f>
        <v>-</v>
      </c>
      <c r="M138" s="225">
        <f>IF('①-1入力シート（一般項目）'!M135="","-",'①-1入力シート（一般項目）'!M135)</f>
        <v>3</v>
      </c>
      <c r="N138" s="219" t="str">
        <f>IF('①-1入力シート（一般項目）'!N135="","-",'①-1入力シート（一般項目）'!N135)</f>
        <v>-</v>
      </c>
      <c r="O138" s="219" t="b">
        <f>IF('①-1入力シート（一般項目）'!O135="","-",'①-1入力シート（一般項目）'!O135)</f>
        <v>0</v>
      </c>
      <c r="P138" s="219" t="str">
        <f>IF('①-1入力シート（一般項目）'!P135="","-",'①-1入力シート（一般項目）'!P135)</f>
        <v>-</v>
      </c>
      <c r="Q138" s="219">
        <f>IF('①-1入力シート（一般項目）'!Q135="","-",'①-1入力シート（一般項目）'!Q135)</f>
        <v>0</v>
      </c>
      <c r="R138" s="219" t="str">
        <f>IF('①-1入力シート（一般項目）'!R135="","-",'①-1入力シート（一般項目）'!R135)</f>
        <v>-</v>
      </c>
      <c r="S138" s="219" t="str">
        <f>IF('①-1入力シート（一般項目）'!S135="","-",'①-1入力シート（一般項目）'!S135)</f>
        <v>-</v>
      </c>
      <c r="T138" s="220" t="str">
        <f t="shared" si="5"/>
        <v/>
      </c>
      <c r="U138" s="224" t="str">
        <f>IF(P138="回答済",(_xlfn.RANK.EQ($T138,$T$14:$T$411,0)+COUNTIF($T$14:$T138,$T138)-1),IF(P138="未回答",0,"-"))</f>
        <v>-</v>
      </c>
      <c r="V138" s="224" t="str">
        <f t="shared" si="9"/>
        <v>-</v>
      </c>
      <c r="W138" s="224" t="str">
        <f t="shared" si="7"/>
        <v/>
      </c>
      <c r="X138" s="224" t="str">
        <f t="shared" si="6"/>
        <v/>
      </c>
      <c r="Y138" s="224" t="str">
        <f>IF(X138="","",IF(X138="-","-",X138+COUNTIFS($V$14:V138,V138,$W$14:W138,W138)-1))</f>
        <v/>
      </c>
      <c r="Z138" s="224" t="str">
        <f t="shared" si="8"/>
        <v/>
      </c>
    </row>
    <row r="139" spans="1:27" s="61" customFormat="1" ht="28.35" customHeight="1" outlineLevel="1">
      <c r="A139" s="61">
        <f>ROW()</f>
        <v>139</v>
      </c>
      <c r="B139" s="68" t="str">
        <f>IF('①-1入力シート（一般項目）'!B136="","-",'①-1入力シート（一般項目）'!B136)</f>
        <v>-</v>
      </c>
      <c r="C139" s="71" t="str">
        <f>IF('①-1入力シート（一般項目）'!C136="","-",'①-1入力シート（一般項目）'!C136)</f>
        <v>-</v>
      </c>
      <c r="D139" s="351" t="str">
        <f>IF('①-1入力シート（一般項目）'!D136="","0",'①-1入力シート（一般項目）'!D136)</f>
        <v>0</v>
      </c>
      <c r="E139" s="92" t="str">
        <f>IF('①-1入力シート（一般項目）'!E136="","-",'①-1入力シート（一般項目）'!E136)</f>
        <v>-</v>
      </c>
      <c r="F139" s="92" t="str">
        <f>IF('①-1入力シート（一般項目）'!F136="","-",'①-1入力シート（一般項目）'!F136)</f>
        <v>-</v>
      </c>
      <c r="G139" s="92" t="str">
        <f>IF('①-1入力シート（一般項目）'!G136="","-",'①-1入力シート（一般項目）'!G136)</f>
        <v>-</v>
      </c>
      <c r="H139" s="197" t="str">
        <f>IF('①-1入力シート（一般項目）'!H136="","-",'①-1入力シート（一般項目）'!H136)</f>
        <v>-</v>
      </c>
      <c r="I139" s="133" t="str">
        <f>IF('①-1入力シート（一般項目）'!I136="","-",'①-1入力シート（一般項目）'!I136)</f>
        <v>-</v>
      </c>
      <c r="J139" s="138" t="str">
        <f>IF('①-1入力シート（一般項目）'!J136="","-",'①-1入力シート（一般項目）'!J136)</f>
        <v>ク　障害者雇用に関する優良な中小事業主に対する「もにす認定」（厚生労働省）の認定を受けている</v>
      </c>
      <c r="K139" s="178" t="str">
        <f>IF('①-1入力シート（一般項目）'!K136="","-",'①-1入力シート（一般項目）'!K136)</f>
        <v>障害者雇用に関する優良な中小事業主に対する「もにす認定」（厚生労働省）の認定を受けている</v>
      </c>
      <c r="L139" s="227" t="str">
        <f>IF('①-1入力シート（一般項目）'!L136="","-",'①-1入力シート（一般項目）'!L136)</f>
        <v>-</v>
      </c>
      <c r="M139" s="227">
        <f>IF('①-1入力シート（一般項目）'!M136="","-",'①-1入力シート（一般項目）'!M136)</f>
        <v>2</v>
      </c>
      <c r="N139" s="219" t="str">
        <f>IF('①-1入力シート（一般項目）'!N136="","-",'①-1入力シート（一般項目）'!N136)</f>
        <v>-</v>
      </c>
      <c r="O139" s="219" t="b">
        <f>IF('①-1入力シート（一般項目）'!O136="","-",'①-1入力シート（一般項目）'!O136)</f>
        <v>0</v>
      </c>
      <c r="P139" s="219" t="str">
        <f>IF('①-1入力シート（一般項目）'!P136="","-",'①-1入力シート（一般項目）'!P136)</f>
        <v>-</v>
      </c>
      <c r="Q139" s="219">
        <f>IF('①-1入力シート（一般項目）'!Q136="","-",'①-1入力シート（一般項目）'!Q136)</f>
        <v>0</v>
      </c>
      <c r="R139" s="219" t="str">
        <f>IF('①-1入力シート（一般項目）'!R136="","-",'①-1入力シート（一般項目）'!R136)</f>
        <v>-</v>
      </c>
      <c r="S139" s="219" t="str">
        <f>IF('①-1入力シート（一般項目）'!S136="","-",'①-1入力シート（一般項目）'!S136)</f>
        <v>-</v>
      </c>
      <c r="T139" s="220" t="str">
        <f t="shared" si="5"/>
        <v/>
      </c>
      <c r="U139" s="224" t="str">
        <f>IF(P139="回答済",(_xlfn.RANK.EQ($T139,$T$14:$T$411,0)+COUNTIF($T$14:$T139,$T139)-1),IF(P139="未回答",0,"-"))</f>
        <v>-</v>
      </c>
      <c r="V139" s="224" t="str">
        <f t="shared" si="9"/>
        <v>-</v>
      </c>
      <c r="W139" s="224" t="str">
        <f t="shared" si="7"/>
        <v/>
      </c>
      <c r="X139" s="224" t="str">
        <f t="shared" si="6"/>
        <v/>
      </c>
      <c r="Y139" s="224" t="str">
        <f>IF(X139="","",IF(X139="-","-",X139+COUNTIFS($V$14:V139,V139,$W$14:W139,W139)-1))</f>
        <v/>
      </c>
      <c r="Z139" s="224" t="str">
        <f t="shared" si="8"/>
        <v/>
      </c>
    </row>
    <row r="140" spans="1:27" s="61" customFormat="1" ht="28.35" customHeight="1" outlineLevel="1">
      <c r="A140" s="61">
        <f>ROW()</f>
        <v>140</v>
      </c>
      <c r="B140" s="68" t="str">
        <f>IF('①-1入力シート（一般項目）'!B137="","-",'①-1入力シート（一般項目）'!B137)</f>
        <v>-</v>
      </c>
      <c r="C140" s="71" t="str">
        <f>IF('①-1入力シート（一般項目）'!C137="","-",'①-1入力シート（一般項目）'!C137)</f>
        <v>-</v>
      </c>
      <c r="D140" s="351" t="str">
        <f>IF('①-1入力シート（一般項目）'!D137="","0",'①-1入力シート（一般項目）'!D137)</f>
        <v>0</v>
      </c>
      <c r="E140" s="92" t="str">
        <f>IF('①-1入力シート（一般項目）'!E137="","-",'①-1入力シート（一般項目）'!E137)</f>
        <v>-</v>
      </c>
      <c r="F140" s="92" t="str">
        <f>IF('①-1入力シート（一般項目）'!F137="","-",'①-1入力シート（一般項目）'!F137)</f>
        <v>-</v>
      </c>
      <c r="G140" s="92" t="str">
        <f>IF('①-1入力シート（一般項目）'!G137="","-",'①-1入力シート（一般項目）'!G137)</f>
        <v>-</v>
      </c>
      <c r="H140" s="197" t="str">
        <f>IF('①-1入力シート（一般項目）'!H137="","-",'①-1入力シート（一般項目）'!H137)</f>
        <v>-</v>
      </c>
      <c r="I140" s="133" t="str">
        <f>IF('①-1入力シート（一般項目）'!I137="","-",'①-1入力シート（一般項目）'!I137)</f>
        <v>-</v>
      </c>
      <c r="J140" s="138" t="str">
        <f>IF('①-1入力シート（一般項目）'!J137="","-",'①-1入力シート（一般項目）'!J137)</f>
        <v>ケ　「職場定着協力事業所」（埼玉労働局）の認証を受けている</v>
      </c>
      <c r="K140" s="108" t="str">
        <f>IF('①-1入力シート（一般項目）'!K137="","-",'①-1入力シート（一般項目）'!K137)</f>
        <v>「職場定着協力事業所」（埼玉労働局）の認証を受けている</v>
      </c>
      <c r="L140" s="219" t="str">
        <f>IF('①-1入力シート（一般項目）'!L137="","-",'①-1入力シート（一般項目）'!L137)</f>
        <v>-</v>
      </c>
      <c r="M140" s="219">
        <f>IF('①-1入力シート（一般項目）'!M137="","-",'①-1入力シート（一般項目）'!M137)</f>
        <v>2</v>
      </c>
      <c r="N140" s="219" t="str">
        <f>IF('①-1入力シート（一般項目）'!N137="","-",'①-1入力シート（一般項目）'!N137)</f>
        <v>-</v>
      </c>
      <c r="O140" s="219" t="b">
        <f>IF('①-1入力シート（一般項目）'!O137="","-",'①-1入力シート（一般項目）'!O137)</f>
        <v>0</v>
      </c>
      <c r="P140" s="219" t="str">
        <f>IF('①-1入力シート（一般項目）'!P137="","-",'①-1入力シート（一般項目）'!P137)</f>
        <v>-</v>
      </c>
      <c r="Q140" s="219">
        <f>IF('①-1入力シート（一般項目）'!Q137="","-",'①-1入力シート（一般項目）'!Q137)</f>
        <v>0</v>
      </c>
      <c r="R140" s="219" t="str">
        <f>IF('①-1入力シート（一般項目）'!R137="","-",'①-1入力シート（一般項目）'!R137)</f>
        <v>-</v>
      </c>
      <c r="S140" s="219" t="str">
        <f>IF('①-1入力シート（一般項目）'!S137="","-",'①-1入力シート（一般項目）'!S137)</f>
        <v>-</v>
      </c>
      <c r="T140" s="220" t="str">
        <f t="shared" si="5"/>
        <v/>
      </c>
      <c r="U140" s="224" t="str">
        <f>IF(P140="回答済",(_xlfn.RANK.EQ($T140,$T$14:$T$411,0)+COUNTIF($T$14:$T140,$T140)-1),IF(P140="未回答",0,"-"))</f>
        <v>-</v>
      </c>
      <c r="V140" s="224" t="str">
        <f t="shared" si="9"/>
        <v>-</v>
      </c>
      <c r="W140" s="224" t="str">
        <f t="shared" si="7"/>
        <v/>
      </c>
      <c r="X140" s="224" t="str">
        <f t="shared" si="6"/>
        <v/>
      </c>
      <c r="Y140" s="224" t="str">
        <f>IF(X140="","",IF(X140="-","-",X140+COUNTIFS($V$14:V140,V140,$W$14:W140,W140)-1))</f>
        <v/>
      </c>
      <c r="Z140" s="224" t="str">
        <f t="shared" si="8"/>
        <v/>
      </c>
    </row>
    <row r="141" spans="1:27" s="61" customFormat="1" ht="28.35" customHeight="1" outlineLevel="1">
      <c r="A141" s="61">
        <f>ROW()</f>
        <v>141</v>
      </c>
      <c r="B141" s="68" t="str">
        <f>IF('①-1入力シート（一般項目）'!B138="","-",'①-1入力シート（一般項目）'!B138)</f>
        <v>-</v>
      </c>
      <c r="C141" s="71" t="str">
        <f>IF('①-1入力シート（一般項目）'!C138="","-",'①-1入力シート（一般項目）'!C138)</f>
        <v>-</v>
      </c>
      <c r="D141" s="351" t="str">
        <f>IF('①-1入力シート（一般項目）'!D138="","0",'①-1入力シート（一般項目）'!D138)</f>
        <v>0</v>
      </c>
      <c r="E141" s="92" t="str">
        <f>IF('①-1入力シート（一般項目）'!E138="","-",'①-1入力シート（一般項目）'!E138)</f>
        <v>-</v>
      </c>
      <c r="F141" s="92" t="str">
        <f>IF('①-1入力シート（一般項目）'!F138="","-",'①-1入力シート（一般項目）'!F138)</f>
        <v>-</v>
      </c>
      <c r="G141" s="92" t="str">
        <f>IF('①-1入力シート（一般項目）'!G138="","-",'①-1入力シート（一般項目）'!G138)</f>
        <v>-</v>
      </c>
      <c r="H141" s="197" t="str">
        <f>IF('①-1入力シート（一般項目）'!H138="","-",'①-1入力シート（一般項目）'!H138)</f>
        <v>-</v>
      </c>
      <c r="I141" s="133" t="str">
        <f>IF('①-1入力シート（一般項目）'!I138="","-",'①-1入力シート（一般項目）'!I138)</f>
        <v>-</v>
      </c>
      <c r="J141" s="138" t="str">
        <f>IF('①-1入力シート（一般項目）'!J138="","-",'①-1入力シート（一般項目）'!J138)</f>
        <v>コ　「埼玉県障害者雇用優良事業者認証」の認証を受けている</v>
      </c>
      <c r="K141" s="108" t="str">
        <f>IF('①-1入力シート（一般項目）'!K138="","-",'①-1入力シート（一般項目）'!K138)</f>
        <v>「埼玉県障害者雇用優良事業者認証」の認証を受けている</v>
      </c>
      <c r="L141" s="219" t="str">
        <f>IF('①-1入力シート（一般項目）'!L138="","-",'①-1入力シート（一般項目）'!L138)</f>
        <v>-</v>
      </c>
      <c r="M141" s="219">
        <f>IF('①-1入力シート（一般項目）'!M138="","-",'①-1入力シート（一般項目）'!M138)</f>
        <v>2</v>
      </c>
      <c r="N141" s="219" t="str">
        <f>IF('①-1入力シート（一般項目）'!N138="","-",'①-1入力シート（一般項目）'!N138)</f>
        <v>-</v>
      </c>
      <c r="O141" s="219" t="b">
        <f>IF('①-1入力シート（一般項目）'!O138="","-",'①-1入力シート（一般項目）'!O138)</f>
        <v>0</v>
      </c>
      <c r="P141" s="219" t="str">
        <f>IF('①-1入力シート（一般項目）'!P138="","-",'①-1入力シート（一般項目）'!P138)</f>
        <v>-</v>
      </c>
      <c r="Q141" s="219">
        <f>IF('①-1入力シート（一般項目）'!Q138="","-",'①-1入力シート（一般項目）'!Q138)</f>
        <v>0</v>
      </c>
      <c r="R141" s="219" t="str">
        <f>IF('①-1入力シート（一般項目）'!R138="","-",'①-1入力シート（一般項目）'!R138)</f>
        <v>-</v>
      </c>
      <c r="S141" s="219" t="str">
        <f>IF('①-1入力シート（一般項目）'!S138="","-",'①-1入力シート（一般項目）'!S138)</f>
        <v>-</v>
      </c>
      <c r="T141" s="220" t="str">
        <f t="shared" si="5"/>
        <v/>
      </c>
      <c r="U141" s="224" t="str">
        <f>IF(P141="回答済",(_xlfn.RANK.EQ($T141,$T$14:$T$411,0)+COUNTIF($T$14:$T141,$T141)-1),IF(P141="未回答",0,"-"))</f>
        <v>-</v>
      </c>
      <c r="V141" s="224" t="str">
        <f t="shared" si="9"/>
        <v>-</v>
      </c>
      <c r="W141" s="224" t="str">
        <f t="shared" si="7"/>
        <v/>
      </c>
      <c r="X141" s="224" t="str">
        <f t="shared" si="6"/>
        <v/>
      </c>
      <c r="Y141" s="224" t="str">
        <f>IF(X141="","",IF(X141="-","-",X141+COUNTIFS($V$14:V141,V141,$W$14:W141,W141)-1))</f>
        <v/>
      </c>
      <c r="Z141" s="224" t="str">
        <f t="shared" si="8"/>
        <v/>
      </c>
    </row>
    <row r="142" spans="1:27" s="61" customFormat="1" ht="28.35" customHeight="1" outlineLevel="1">
      <c r="B142" s="68" t="str">
        <f>IF('①-1入力シート（一般項目）'!B139="","-",'①-1入力シート（一般項目）'!B139)</f>
        <v>-</v>
      </c>
      <c r="C142" s="71" t="str">
        <f>IF('①-1入力シート（一般項目）'!C139="","-",'①-1入力シート（一般項目）'!C139)</f>
        <v>-</v>
      </c>
      <c r="D142" s="351" t="str">
        <f>IF('①-1入力シート（一般項目）'!D139="","0",'①-1入力シート（一般項目）'!D139)</f>
        <v>0</v>
      </c>
      <c r="E142" s="93" t="str">
        <f>IF('①-1入力シート（一般項目）'!E139="","-",'①-1入力シート（一般項目）'!E139)</f>
        <v>-</v>
      </c>
      <c r="F142" s="93" t="str">
        <f>IF('①-1入力シート（一般項目）'!F139="","-",'①-1入力シート（一般項目）'!F139)</f>
        <v>-</v>
      </c>
      <c r="G142" s="93" t="str">
        <f>IF('①-1入力シート（一般項目）'!G139="","-",'①-1入力シート（一般項目）'!G139)</f>
        <v>-</v>
      </c>
      <c r="H142" s="198" t="str">
        <f>IF('①-1入力シート（一般項目）'!H139="","-",'①-1入力シート（一般項目）'!H139)</f>
        <v>-</v>
      </c>
      <c r="I142" s="135" t="str">
        <f>IF('①-1入力シート（一般項目）'!I139="","-",'①-1入力シート（一般項目）'!I139)</f>
        <v>-</v>
      </c>
      <c r="J142" s="139" t="str">
        <f>IF('①-1入力シート（一般項目）'!J139="","-",'①-1入力シート（一般項目）'!J139)</f>
        <v>サ　行っていない</v>
      </c>
      <c r="K142" s="126" t="str">
        <f>IF('①-1入力シート（一般項目）'!K139="","-",'①-1入力シート（一般項目）'!K139)</f>
        <v>-</v>
      </c>
      <c r="L142" s="221" t="str">
        <f>IF('①-1入力シート（一般項目）'!L139="","-",'①-1入力シート（一般項目）'!L139)</f>
        <v>-</v>
      </c>
      <c r="M142" s="221">
        <f>IF('①-1入力シート（一般項目）'!M139="","-",'①-1入力シート（一般項目）'!M139)</f>
        <v>0</v>
      </c>
      <c r="N142" s="221" t="str">
        <f>IF('①-1入力シート（一般項目）'!N139="","-",'①-1入力シート（一般項目）'!N139)</f>
        <v>-</v>
      </c>
      <c r="O142" s="221" t="str">
        <f>IF('①-1入力シート（一般項目）'!O139="","-",'①-1入力シート（一般項目）'!O139)</f>
        <v>-</v>
      </c>
      <c r="P142" s="221" t="str">
        <f>IF('①-1入力シート（一般項目）'!P139="","-",'①-1入力シート（一般項目）'!P139)</f>
        <v>-</v>
      </c>
      <c r="Q142" s="221" t="str">
        <f>IF('①-1入力シート（一般項目）'!Q139="","-",'①-1入力シート（一般項目）'!Q139)</f>
        <v>-</v>
      </c>
      <c r="R142" s="221" t="str">
        <f>IF('①-1入力シート（一般項目）'!R139="","-",'①-1入力シート（一般項目）'!R139)</f>
        <v>-</v>
      </c>
      <c r="S142" s="221" t="str">
        <f>IF('①-1入力シート（一般項目）'!S139="","-",'①-1入力シート（一般項目）'!S139)</f>
        <v>-</v>
      </c>
      <c r="T142" s="222" t="str">
        <f t="shared" si="5"/>
        <v/>
      </c>
      <c r="U142" s="224" t="str">
        <f>IF(P142="回答済",(_xlfn.RANK.EQ($T142,$T$14:$T$411,0)+COUNTIF($T$14:$T142,$T142)-1),IF(P142="未回答",0,"-"))</f>
        <v>-</v>
      </c>
      <c r="V142" s="224" t="str">
        <f t="shared" si="9"/>
        <v>-</v>
      </c>
      <c r="W142" s="224" t="str">
        <f t="shared" si="7"/>
        <v/>
      </c>
      <c r="X142" s="224" t="str">
        <f t="shared" ref="X142:X205" si="10">IF(W142="","",IF(W142=0,"",IF(W142="-","-",1+COUNTIFS($V$14:$V$411,V142,$W$14:$W$411,"&gt;"&amp;W142))))</f>
        <v/>
      </c>
      <c r="Y142" s="224" t="str">
        <f>IF(X142="","",IF(X142="-","-",X142+COUNTIFS($V$14:V142,V142,$W$14:W142,W142)-1))</f>
        <v/>
      </c>
      <c r="Z142" s="224" t="str">
        <f t="shared" si="8"/>
        <v/>
      </c>
    </row>
    <row r="143" spans="1:27" s="98" customFormat="1" ht="46.35" customHeight="1" outlineLevel="1">
      <c r="A143" s="98">
        <f>ROW()</f>
        <v>143</v>
      </c>
      <c r="B143" s="106" t="str">
        <f>IF('①-1入力シート（一般項目）'!B140="","-",'①-1入力シート（一般項目）'!B140)</f>
        <v>-</v>
      </c>
      <c r="C143" s="117" t="str">
        <f>IF('①-1入力シート（一般項目）'!C140="","-",'①-1入力シート（一般項目）'!C140)</f>
        <v>-</v>
      </c>
      <c r="D143" s="351" t="str">
        <f>IF('①-1入力シート（一般項目）'!D140="","0",'①-1入力シート（一般項目）'!D140)</f>
        <v>0</v>
      </c>
      <c r="E143" s="107" t="str">
        <f>IF('①-1入力シート（一般項目）'!E140="","-",'①-1入力シート（一般項目）'!E140)</f>
        <v>リスク管理</v>
      </c>
      <c r="F143" s="107" t="str">
        <f>IF('①-1入力シート（一般項目）'!F140="","-",'①-1入力シート（一般項目）'!F140)</f>
        <v>複数回答</v>
      </c>
      <c r="G143" s="107">
        <f>IF('①-1入力シート（一般項目）'!G140="","-",'①-1入力シート（一般項目）'!G140)</f>
        <v>0</v>
      </c>
      <c r="H143" s="200">
        <f>IF('①-1入力シート（一般項目）'!H140="","-",'①-1入力シート（一般項目）'!H140)</f>
        <v>18</v>
      </c>
      <c r="I143" s="356" t="str">
        <f>IF('①-1入力シート（一般項目）'!I140="","-",'①-1入力シート（一般項目）'!I140)</f>
        <v>●多様な人材の活躍による生産性向上のため、高齢者雇用に関連する次の取組を行っている。</v>
      </c>
      <c r="J143" s="357" t="str">
        <f>IF('①-1入力シート（一般項目）'!J140="","0",'①-1入力シート（一般項目）'!J140)</f>
        <v>0</v>
      </c>
      <c r="K143" s="124" t="str">
        <f>IF('①-1入力シート（一般項目）'!K140="","-",'①-1入力シート（一般項目）'!K140)</f>
        <v>-</v>
      </c>
      <c r="L143" s="212" t="str">
        <f>IF('①-1入力シート（一般項目）'!L140="","-",'①-1入力シート（一般項目）'!L140)</f>
        <v>-</v>
      </c>
      <c r="M143" s="212">
        <f>IF('①-1入力シート（一般項目）'!M140="","-",'①-1入力シート（一般項目）'!M140)</f>
        <v>3</v>
      </c>
      <c r="N143" s="212" t="str">
        <f>IF('①-1入力シート（一般項目）'!N140="","-",'①-1入力シート（一般項目）'!N140)</f>
        <v>-</v>
      </c>
      <c r="O143" s="213" t="str">
        <f>IF('①-1入力シート（一般項目）'!O140="","-",'①-1入力シート（一般項目）'!O140)</f>
        <v>未回答</v>
      </c>
      <c r="P143" s="213" t="str">
        <f>IF('①-1入力シート（一般項目）'!P140="","-",'①-1入力シート（一般項目）'!P140)</f>
        <v>-</v>
      </c>
      <c r="Q143" s="212">
        <f>IF('①-1入力シート（一般項目）'!Q140="","-",'①-1入力シート（一般項目）'!Q140)</f>
        <v>0</v>
      </c>
      <c r="R143" s="212">
        <f>IF('①-1入力シート（一般項目）'!R140="","-",'①-1入力シート（一般項目）'!R140)</f>
        <v>0</v>
      </c>
      <c r="S143" s="212" t="str">
        <f>IF('①-1入力シート（一般項目）'!S140="","-",'①-1入力シート（一般項目）'!S140)</f>
        <v>-</v>
      </c>
      <c r="T143" s="214" t="str">
        <f t="shared" si="5"/>
        <v/>
      </c>
      <c r="U143" s="224" t="str">
        <f>IF(P143="回答済",(_xlfn.RANK.EQ($T143,$T$14:$T$411,0)+COUNTIF($T$14:$T143,$T143)-1),IF(P143="未回答",0,"-"))</f>
        <v>-</v>
      </c>
      <c r="V143" s="224" t="str">
        <f t="shared" si="9"/>
        <v>-</v>
      </c>
      <c r="W143" s="224" t="str">
        <f t="shared" si="7"/>
        <v/>
      </c>
      <c r="X143" s="224" t="str">
        <f t="shared" si="10"/>
        <v/>
      </c>
      <c r="Y143" s="224" t="str">
        <f>IF(X143="","",IF(X143="-","-",X143+COUNTIFS($V$14:V143,V143,$W$14:W143,W143)-1))</f>
        <v/>
      </c>
      <c r="Z143" s="224" t="str">
        <f t="shared" si="8"/>
        <v/>
      </c>
      <c r="AA143" s="61"/>
    </row>
    <row r="144" spans="1:27" s="61" customFormat="1" ht="28.35" customHeight="1" outlineLevel="1">
      <c r="A144" s="61">
        <f>ROW()</f>
        <v>144</v>
      </c>
      <c r="B144" s="68" t="str">
        <f>IF('①-1入力シート（一般項目）'!B141="","-",'①-1入力シート（一般項目）'!B141)</f>
        <v>-</v>
      </c>
      <c r="C144" s="71" t="str">
        <f>IF('①-1入力シート（一般項目）'!C141="","-",'①-1入力シート（一般項目）'!C141)</f>
        <v>-</v>
      </c>
      <c r="D144" s="351" t="str">
        <f>IF('①-1入力シート（一般項目）'!D141="","0",'①-1入力シート（一般項目）'!D141)</f>
        <v>0</v>
      </c>
      <c r="E144" s="92" t="str">
        <f>IF('①-1入力シート（一般項目）'!E141="","-",'①-1入力シート（一般項目）'!E141)</f>
        <v>-</v>
      </c>
      <c r="F144" s="92" t="str">
        <f>IF('①-1入力シート（一般項目）'!F141="","-",'①-1入力シート（一般項目）'!F141)</f>
        <v>-</v>
      </c>
      <c r="G144" s="92" t="str">
        <f>IF('①-1入力シート（一般項目）'!G141="","-",'①-1入力シート（一般項目）'!G141)</f>
        <v>-</v>
      </c>
      <c r="H144" s="197" t="str">
        <f>IF('①-1入力シート（一般項目）'!H141="","-",'①-1入力シート（一般項目）'!H141)</f>
        <v>-</v>
      </c>
      <c r="I144" s="131" t="str">
        <f>IF('①-1入力シート（一般項目）'!I141="","-",'①-1入力シート（一般項目）'!I141)</f>
        <v>-</v>
      </c>
      <c r="J144" s="137" t="str">
        <f>IF('①-1入力シート（一般項目）'!J141="","-",'①-1入力シート（一般項目）'!J141)</f>
        <v>ア　高齢者であることによる待遇面やキャリア開発における不利益な取扱いを行っていない</v>
      </c>
      <c r="K144" s="125" t="str">
        <f>IF('①-1入力シート（一般項目）'!K141="","-",'①-1入力シート（一般項目）'!K141)</f>
        <v>高齢者であることによる待遇面やキャリア開発における不利益な取扱いを行っていない</v>
      </c>
      <c r="L144" s="216" t="str">
        <f>IF('①-1入力シート（一般項目）'!L141="","-",'①-1入力シート（一般項目）'!L141)</f>
        <v>-</v>
      </c>
      <c r="M144" s="216">
        <f>IF('①-1入力シート（一般項目）'!M141="","-",'①-1入力シート（一般項目）'!M141)</f>
        <v>1</v>
      </c>
      <c r="N144" s="216" t="str">
        <f>IF('①-1入力シート（一般項目）'!N141="","-",'①-1入力シート（一般項目）'!N141)</f>
        <v>-</v>
      </c>
      <c r="O144" s="216" t="b">
        <f>IF('①-1入力シート（一般項目）'!O141="","-",'①-1入力シート（一般項目）'!O141)</f>
        <v>0</v>
      </c>
      <c r="P144" s="216" t="str">
        <f>IF('①-1入力シート（一般項目）'!P141="","-",'①-1入力シート（一般項目）'!P141)</f>
        <v>-</v>
      </c>
      <c r="Q144" s="216">
        <f>IF('①-1入力シート（一般項目）'!Q141="","-",'①-1入力シート（一般項目）'!Q141)</f>
        <v>0</v>
      </c>
      <c r="R144" s="216" t="str">
        <f>IF('①-1入力シート（一般項目）'!R141="","-",'①-1入力シート（一般項目）'!R141)</f>
        <v>-</v>
      </c>
      <c r="S144" s="216" t="str">
        <f>IF('①-1入力シート（一般項目）'!S141="","-",'①-1入力シート（一般項目）'!S141)</f>
        <v>-</v>
      </c>
      <c r="T144" s="217" t="str">
        <f t="shared" si="5"/>
        <v/>
      </c>
      <c r="U144" s="224" t="str">
        <f>IF(P144="回答済",(_xlfn.RANK.EQ($T144,$T$14:$T$411,0)+COUNTIF($T$14:$T144,$T144)-1),IF(P144="未回答",0,"-"))</f>
        <v>-</v>
      </c>
      <c r="V144" s="224" t="str">
        <f t="shared" si="9"/>
        <v>-</v>
      </c>
      <c r="W144" s="224" t="str">
        <f t="shared" si="7"/>
        <v/>
      </c>
      <c r="X144" s="224" t="str">
        <f t="shared" si="10"/>
        <v/>
      </c>
      <c r="Y144" s="224" t="str">
        <f>IF(X144="","",IF(X144="-","-",X144+COUNTIFS($V$14:V144,V144,$W$14:W144,W144)-1))</f>
        <v/>
      </c>
      <c r="Z144" s="224" t="str">
        <f t="shared" si="8"/>
        <v/>
      </c>
    </row>
    <row r="145" spans="1:27" s="61" customFormat="1" ht="28.35" customHeight="1" outlineLevel="1">
      <c r="A145" s="61">
        <f>ROW()</f>
        <v>145</v>
      </c>
      <c r="B145" s="68" t="str">
        <f>IF('①-1入力シート（一般項目）'!B142="","-",'①-1入力シート（一般項目）'!B142)</f>
        <v>-</v>
      </c>
      <c r="C145" s="71" t="str">
        <f>IF('①-1入力シート（一般項目）'!C142="","-",'①-1入力シート（一般項目）'!C142)</f>
        <v>-</v>
      </c>
      <c r="D145" s="351" t="str">
        <f>IF('①-1入力シート（一般項目）'!D142="","0",'①-1入力シート（一般項目）'!D142)</f>
        <v>0</v>
      </c>
      <c r="E145" s="92" t="str">
        <f>IF('①-1入力シート（一般項目）'!E142="","-",'①-1入力シート（一般項目）'!E142)</f>
        <v>-</v>
      </c>
      <c r="F145" s="92" t="str">
        <f>IF('①-1入力シート（一般項目）'!F142="","-",'①-1入力シート（一般項目）'!F142)</f>
        <v>-</v>
      </c>
      <c r="G145" s="92" t="str">
        <f>IF('①-1入力シート（一般項目）'!G142="","-",'①-1入力シート（一般項目）'!G142)</f>
        <v>-</v>
      </c>
      <c r="H145" s="197" t="str">
        <f>IF('①-1入力シート（一般項目）'!H142="","-",'①-1入力シート（一般項目）'!H142)</f>
        <v>-</v>
      </c>
      <c r="I145" s="133" t="str">
        <f>IF('①-1入力シート（一般項目）'!I142="","-",'①-1入力シート（一般項目）'!I142)</f>
        <v>-</v>
      </c>
      <c r="J145" s="138" t="str">
        <f>IF('①-1入力シート（一般項目）'!J142="","-",'①-1入力シート（一般項目）'!J142)</f>
        <v>イ　高齢者を対象とした研修プログラムを設けている</v>
      </c>
      <c r="K145" s="108" t="str">
        <f>IF('①-1入力シート（一般項目）'!K142="","-",'①-1入力シート（一般項目）'!K142)</f>
        <v>高齢者を対象とした研修プログラムを設けている</v>
      </c>
      <c r="L145" s="219" t="str">
        <f>IF('①-1入力シート（一般項目）'!L142="","-",'①-1入力シート（一般項目）'!L142)</f>
        <v>-</v>
      </c>
      <c r="M145" s="219">
        <f>IF('①-1入力シート（一般項目）'!M142="","-",'①-1入力シート（一般項目）'!M142)</f>
        <v>1</v>
      </c>
      <c r="N145" s="219" t="str">
        <f>IF('①-1入力シート（一般項目）'!N142="","-",'①-1入力シート（一般項目）'!N142)</f>
        <v>-</v>
      </c>
      <c r="O145" s="219" t="b">
        <f>IF('①-1入力シート（一般項目）'!O142="","-",'①-1入力シート（一般項目）'!O142)</f>
        <v>0</v>
      </c>
      <c r="P145" s="219" t="str">
        <f>IF('①-1入力シート（一般項目）'!P142="","-",'①-1入力シート（一般項目）'!P142)</f>
        <v>-</v>
      </c>
      <c r="Q145" s="219">
        <f>IF('①-1入力シート（一般項目）'!Q142="","-",'①-1入力シート（一般項目）'!Q142)</f>
        <v>0</v>
      </c>
      <c r="R145" s="219" t="str">
        <f>IF('①-1入力シート（一般項目）'!R142="","-",'①-1入力シート（一般項目）'!R142)</f>
        <v>-</v>
      </c>
      <c r="S145" s="219" t="str">
        <f>IF('①-1入力シート（一般項目）'!S142="","-",'①-1入力シート（一般項目）'!S142)</f>
        <v>-</v>
      </c>
      <c r="T145" s="220" t="str">
        <f t="shared" si="5"/>
        <v/>
      </c>
      <c r="U145" s="224" t="str">
        <f>IF(P145="回答済",(_xlfn.RANK.EQ($T145,$T$14:$T$411,0)+COUNTIF($T$14:$T145,$T145)-1),IF(P145="未回答",0,"-"))</f>
        <v>-</v>
      </c>
      <c r="V145" s="224" t="str">
        <f t="shared" si="9"/>
        <v>-</v>
      </c>
      <c r="W145" s="224" t="str">
        <f t="shared" si="7"/>
        <v/>
      </c>
      <c r="X145" s="224" t="str">
        <f t="shared" si="10"/>
        <v/>
      </c>
      <c r="Y145" s="224" t="str">
        <f>IF(X145="","",IF(X145="-","-",X145+COUNTIFS($V$14:V145,V145,$W$14:W145,W145)-1))</f>
        <v/>
      </c>
      <c r="Z145" s="224" t="str">
        <f t="shared" si="8"/>
        <v/>
      </c>
    </row>
    <row r="146" spans="1:27" s="61" customFormat="1" ht="28.35" customHeight="1" outlineLevel="1">
      <c r="A146" s="61">
        <f>ROW()</f>
        <v>146</v>
      </c>
      <c r="B146" s="68" t="str">
        <f>IF('①-1入力シート（一般項目）'!B143="","-",'①-1入力シート（一般項目）'!B143)</f>
        <v>-</v>
      </c>
      <c r="C146" s="71" t="str">
        <f>IF('①-1入力シート（一般項目）'!C143="","-",'①-1入力シート（一般項目）'!C143)</f>
        <v>-</v>
      </c>
      <c r="D146" s="351" t="str">
        <f>IF('①-1入力シート（一般項目）'!D143="","0",'①-1入力シート（一般項目）'!D143)</f>
        <v>0</v>
      </c>
      <c r="E146" s="92" t="str">
        <f>IF('①-1入力シート（一般項目）'!E143="","-",'①-1入力シート（一般項目）'!E143)</f>
        <v>-</v>
      </c>
      <c r="F146" s="92" t="str">
        <f>IF('①-1入力シート（一般項目）'!F143="","-",'①-1入力シート（一般項目）'!F143)</f>
        <v>-</v>
      </c>
      <c r="G146" s="92" t="str">
        <f>IF('①-1入力シート（一般項目）'!G143="","-",'①-1入力シート（一般項目）'!G143)</f>
        <v>-</v>
      </c>
      <c r="H146" s="197" t="str">
        <f>IF('①-1入力シート（一般項目）'!H143="","-",'①-1入力シート（一般項目）'!H143)</f>
        <v>-</v>
      </c>
      <c r="I146" s="133" t="str">
        <f>IF('①-1入力シート（一般項目）'!I143="","-",'①-1入力シート（一般項目）'!I143)</f>
        <v>-</v>
      </c>
      <c r="J146" s="138" t="str">
        <f>IF('①-1入力シート（一般項目）'!J143="","-",'①-1入力シート（一般項目）'!J143)</f>
        <v>ウ　65歳を超えても定年廃止または定年延長などにより、年齢に関わらず働くことができる制度を設けている</v>
      </c>
      <c r="K146" s="108" t="str">
        <f>IF('①-1入力シート（一般項目）'!K143="","-",'①-1入力シート（一般項目）'!K143)</f>
        <v>65歳を超えても定年廃止または定年延長などにより、年齢に関わらず働くことができる制度を設けている</v>
      </c>
      <c r="L146" s="219" t="str">
        <f>IF('①-1入力シート（一般項目）'!L143="","-",'①-1入力シート（一般項目）'!L143)</f>
        <v>-</v>
      </c>
      <c r="M146" s="219">
        <f>IF('①-1入力シート（一般項目）'!M143="","-",'①-1入力シート（一般項目）'!M143)</f>
        <v>2</v>
      </c>
      <c r="N146" s="219" t="str">
        <f>IF('①-1入力シート（一般項目）'!N143="","-",'①-1入力シート（一般項目）'!N143)</f>
        <v>-</v>
      </c>
      <c r="O146" s="219" t="b">
        <f>IF('①-1入力シート（一般項目）'!O143="","-",'①-1入力シート（一般項目）'!O143)</f>
        <v>0</v>
      </c>
      <c r="P146" s="219" t="str">
        <f>IF('①-1入力シート（一般項目）'!P143="","-",'①-1入力シート（一般項目）'!P143)</f>
        <v>-</v>
      </c>
      <c r="Q146" s="219">
        <f>IF('①-1入力シート（一般項目）'!Q143="","-",'①-1入力シート（一般項目）'!Q143)</f>
        <v>0</v>
      </c>
      <c r="R146" s="219" t="str">
        <f>IF('①-1入力シート（一般項目）'!R143="","-",'①-1入力シート（一般項目）'!R143)</f>
        <v>-</v>
      </c>
      <c r="S146" s="219" t="str">
        <f>IF('①-1入力シート（一般項目）'!S143="","-",'①-1入力シート（一般項目）'!S143)</f>
        <v>-</v>
      </c>
      <c r="T146" s="220" t="str">
        <f t="shared" ref="T146:T209" si="11">IF(OR(P146="回答済",P146="未回答"),S146/N146,"")</f>
        <v/>
      </c>
      <c r="U146" s="224" t="str">
        <f>IF(P146="回答済",(_xlfn.RANK.EQ($T146,$T$14:$T$411,0)+COUNTIF($T$14:$T146,$T146)-1),IF(P146="未回答",0,"-"))</f>
        <v>-</v>
      </c>
      <c r="V146" s="224" t="str">
        <f t="shared" si="9"/>
        <v>-</v>
      </c>
      <c r="W146" s="224" t="str">
        <f t="shared" si="7"/>
        <v/>
      </c>
      <c r="X146" s="224" t="str">
        <f t="shared" si="10"/>
        <v/>
      </c>
      <c r="Y146" s="224" t="str">
        <f>IF(X146="","",IF(X146="-","-",X146+COUNTIFS($V$14:V146,V146,$W$14:W146,W146)-1))</f>
        <v/>
      </c>
      <c r="Z146" s="224" t="str">
        <f t="shared" si="8"/>
        <v/>
      </c>
    </row>
    <row r="147" spans="1:27" s="61" customFormat="1" ht="28.35" customHeight="1" outlineLevel="1">
      <c r="A147" s="61">
        <f>ROW()</f>
        <v>147</v>
      </c>
      <c r="B147" s="68" t="str">
        <f>IF('①-1入力シート（一般項目）'!B144="","-",'①-1入力シート（一般項目）'!B144)</f>
        <v>-</v>
      </c>
      <c r="C147" s="71" t="str">
        <f>IF('①-1入力シート（一般項目）'!C144="","-",'①-1入力シート（一般項目）'!C144)</f>
        <v>-</v>
      </c>
      <c r="D147" s="351" t="str">
        <f>IF('①-1入力シート（一般項目）'!D144="","0",'①-1入力シート（一般項目）'!D144)</f>
        <v>0</v>
      </c>
      <c r="E147" s="92" t="str">
        <f>IF('①-1入力シート（一般項目）'!E144="","-",'①-1入力シート（一般項目）'!E144)</f>
        <v>-</v>
      </c>
      <c r="F147" s="92" t="str">
        <f>IF('①-1入力シート（一般項目）'!F144="","-",'①-1入力シート（一般項目）'!F144)</f>
        <v>-</v>
      </c>
      <c r="G147" s="92" t="str">
        <f>IF('①-1入力シート（一般項目）'!G144="","-",'①-1入力シート（一般項目）'!G144)</f>
        <v>-</v>
      </c>
      <c r="H147" s="197" t="str">
        <f>IF('①-1入力シート（一般項目）'!H144="","-",'①-1入力シート（一般項目）'!H144)</f>
        <v>-</v>
      </c>
      <c r="I147" s="133" t="str">
        <f>IF('①-1入力シート（一般項目）'!I144="","-",'①-1入力シート（一般項目）'!I144)</f>
        <v>-</v>
      </c>
      <c r="J147" s="138" t="str">
        <f>IF('①-1入力シート（一般項目）'!J144="","-",'①-1入力シート（一般項目）'!J144)</f>
        <v>エ　短時間勤務等の高齢者が働きやすい制度を設けている</v>
      </c>
      <c r="K147" s="108" t="str">
        <f>IF('①-1入力シート（一般項目）'!K144="","-",'①-1入力シート（一般項目）'!K144)</f>
        <v>短時間勤務等の高齢者が働きやすい制度を設けている</v>
      </c>
      <c r="L147" s="219" t="str">
        <f>IF('①-1入力シート（一般項目）'!L144="","-",'①-1入力シート（一般項目）'!L144)</f>
        <v>-</v>
      </c>
      <c r="M147" s="219">
        <f>IF('①-1入力シート（一般項目）'!M144="","-",'①-1入力シート（一般項目）'!M144)</f>
        <v>2</v>
      </c>
      <c r="N147" s="219" t="str">
        <f>IF('①-1入力シート（一般項目）'!N144="","-",'①-1入力シート（一般項目）'!N144)</f>
        <v>-</v>
      </c>
      <c r="O147" s="219" t="b">
        <f>IF('①-1入力シート（一般項目）'!O144="","-",'①-1入力シート（一般項目）'!O144)</f>
        <v>0</v>
      </c>
      <c r="P147" s="219" t="str">
        <f>IF('①-1入力シート（一般項目）'!P144="","-",'①-1入力シート（一般項目）'!P144)</f>
        <v>-</v>
      </c>
      <c r="Q147" s="219">
        <f>IF('①-1入力シート（一般項目）'!Q144="","-",'①-1入力シート（一般項目）'!Q144)</f>
        <v>0</v>
      </c>
      <c r="R147" s="219" t="str">
        <f>IF('①-1入力シート（一般項目）'!R144="","-",'①-1入力シート（一般項目）'!R144)</f>
        <v>-</v>
      </c>
      <c r="S147" s="219" t="str">
        <f>IF('①-1入力シート（一般項目）'!S144="","-",'①-1入力シート（一般項目）'!S144)</f>
        <v>-</v>
      </c>
      <c r="T147" s="220" t="str">
        <f t="shared" si="11"/>
        <v/>
      </c>
      <c r="U147" s="224" t="str">
        <f>IF(P147="回答済",(_xlfn.RANK.EQ($T147,$T$14:$T$411,0)+COUNTIF($T$14:$T147,$T147)-1),IF(P147="未回答",0,"-"))</f>
        <v>-</v>
      </c>
      <c r="V147" s="224" t="str">
        <f t="shared" si="9"/>
        <v>-</v>
      </c>
      <c r="W147" s="224" t="str">
        <f t="shared" ref="W147:W210" si="12">IF(O147=TRUE,M147,"")</f>
        <v/>
      </c>
      <c r="X147" s="224" t="str">
        <f t="shared" si="10"/>
        <v/>
      </c>
      <c r="Y147" s="224" t="str">
        <f>IF(X147="","",IF(X147="-","-",X147+COUNTIFS($V$14:V147,V147,$W$14:W147,W147)-1))</f>
        <v/>
      </c>
      <c r="Z147" s="224" t="str">
        <f t="shared" ref="Z147:Z210" si="13">IF(Y147="","",V147*10+Y147)</f>
        <v/>
      </c>
    </row>
    <row r="148" spans="1:27" s="61" customFormat="1" ht="28.35" customHeight="1" outlineLevel="1">
      <c r="A148" s="61">
        <f>ROW()</f>
        <v>148</v>
      </c>
      <c r="B148" s="68" t="str">
        <f>IF('①-1入力シート（一般項目）'!B145="","-",'①-1入力シート（一般項目）'!B145)</f>
        <v>-</v>
      </c>
      <c r="C148" s="71" t="str">
        <f>IF('①-1入力シート（一般項目）'!C145="","-",'①-1入力シート（一般項目）'!C145)</f>
        <v>-</v>
      </c>
      <c r="D148" s="351" t="str">
        <f>IF('①-1入力シート（一般項目）'!D145="","0",'①-1入力シート（一般項目）'!D145)</f>
        <v>0</v>
      </c>
      <c r="E148" s="92" t="str">
        <f>IF('①-1入力シート（一般項目）'!E145="","-",'①-1入力シート（一般項目）'!E145)</f>
        <v>-</v>
      </c>
      <c r="F148" s="92" t="str">
        <f>IF('①-1入力シート（一般項目）'!F145="","-",'①-1入力シート（一般項目）'!F145)</f>
        <v>-</v>
      </c>
      <c r="G148" s="92" t="str">
        <f>IF('①-1入力シート（一般項目）'!G145="","-",'①-1入力シート（一般項目）'!G145)</f>
        <v>-</v>
      </c>
      <c r="H148" s="197" t="str">
        <f>IF('①-1入力シート（一般項目）'!H145="","-",'①-1入力シート（一般項目）'!H145)</f>
        <v>-</v>
      </c>
      <c r="I148" s="133" t="str">
        <f>IF('①-1入力シート（一般項目）'!I145="","-",'①-1入力シート（一般項目）'!I145)</f>
        <v>-</v>
      </c>
      <c r="J148" s="138" t="str">
        <f>IF('①-1入力シート（一般項目）'!J145="","-",'①-1入力シート（一般項目）'!J145)</f>
        <v>オ　イ～エに類似の高齢者が働きやすい職場環境整備のための取組を行っている</v>
      </c>
      <c r="K148" s="108" t="str">
        <f>IF('①-1入力シート（一般項目）'!K145="","-",'①-1入力シート（一般項目）'!K145)</f>
        <v>高齢者が働きやすい職場環境整備のための取組を行っている</v>
      </c>
      <c r="L148" s="219" t="str">
        <f>IF('①-1入力シート（一般項目）'!L145="","-",'①-1入力シート（一般項目）'!L145)</f>
        <v>-</v>
      </c>
      <c r="M148" s="219">
        <f>IF('①-1入力シート（一般項目）'!M145="","-",'①-1入力シート（一般項目）'!M145)</f>
        <v>1</v>
      </c>
      <c r="N148" s="219" t="str">
        <f>IF('①-1入力シート（一般項目）'!N145="","-",'①-1入力シート（一般項目）'!N145)</f>
        <v>-</v>
      </c>
      <c r="O148" s="219" t="b">
        <f>IF('①-1入力シート（一般項目）'!O145="","-",'①-1入力シート（一般項目）'!O145)</f>
        <v>0</v>
      </c>
      <c r="P148" s="219" t="str">
        <f>IF('①-1入力シート（一般項目）'!P145="","-",'①-1入力シート（一般項目）'!P145)</f>
        <v>-</v>
      </c>
      <c r="Q148" s="219">
        <f>IF('①-1入力シート（一般項目）'!Q145="","-",'①-1入力シート（一般項目）'!Q145)</f>
        <v>0</v>
      </c>
      <c r="R148" s="219" t="str">
        <f>IF('①-1入力シート（一般項目）'!R145="","-",'①-1入力シート（一般項目）'!R145)</f>
        <v>-</v>
      </c>
      <c r="S148" s="219" t="str">
        <f>IF('①-1入力シート（一般項目）'!S145="","-",'①-1入力シート（一般項目）'!S145)</f>
        <v>-</v>
      </c>
      <c r="T148" s="220" t="str">
        <f t="shared" si="11"/>
        <v/>
      </c>
      <c r="U148" s="224" t="str">
        <f>IF(P148="回答済",(_xlfn.RANK.EQ($T148,$T$14:$T$411,0)+COUNTIF($T$14:$T148,$T148)-1),IF(P148="未回答",0,"-"))</f>
        <v>-</v>
      </c>
      <c r="V148" s="224" t="str">
        <f t="shared" ref="V148:V211" si="14">IF(AND(ISNUMBER(U148),U148&gt;0),U148,IF(AND(U148="-",V147&gt;0),V147,"-"))</f>
        <v>-</v>
      </c>
      <c r="W148" s="224" t="str">
        <f t="shared" si="12"/>
        <v/>
      </c>
      <c r="X148" s="224" t="str">
        <f t="shared" si="10"/>
        <v/>
      </c>
      <c r="Y148" s="224" t="str">
        <f>IF(X148="","",IF(X148="-","-",X148+COUNTIFS($V$14:V148,V148,$W$14:W148,W148)-1))</f>
        <v/>
      </c>
      <c r="Z148" s="224" t="str">
        <f t="shared" si="13"/>
        <v/>
      </c>
    </row>
    <row r="149" spans="1:27" s="61" customFormat="1" ht="28.35" customHeight="1" outlineLevel="1">
      <c r="A149" s="61">
        <f>ROW()</f>
        <v>149</v>
      </c>
      <c r="B149" s="68" t="str">
        <f>IF('①-1入力シート（一般項目）'!B146="","-",'①-1入力シート（一般項目）'!B146)</f>
        <v>-</v>
      </c>
      <c r="C149" s="71" t="str">
        <f>IF('①-1入力シート（一般項目）'!C146="","-",'①-1入力シート（一般項目）'!C146)</f>
        <v>-</v>
      </c>
      <c r="D149" s="351" t="str">
        <f>IF('①-1入力シート（一般項目）'!D146="","0",'①-1入力シート（一般項目）'!D146)</f>
        <v>0</v>
      </c>
      <c r="E149" s="92" t="str">
        <f>IF('①-1入力シート（一般項目）'!E146="","-",'①-1入力シート（一般項目）'!E146)</f>
        <v>-</v>
      </c>
      <c r="F149" s="92" t="str">
        <f>IF('①-1入力シート（一般項目）'!F146="","-",'①-1入力シート（一般項目）'!F146)</f>
        <v>-</v>
      </c>
      <c r="G149" s="92" t="str">
        <f>IF('①-1入力シート（一般項目）'!G146="","-",'①-1入力シート（一般項目）'!G146)</f>
        <v>-</v>
      </c>
      <c r="H149" s="197" t="str">
        <f>IF('①-1入力シート（一般項目）'!H146="","-",'①-1入力シート（一般項目）'!H146)</f>
        <v>-</v>
      </c>
      <c r="I149" s="133" t="str">
        <f>IF('①-1入力シート（一般項目）'!I146="","-",'①-1入力シート（一般項目）'!I146)</f>
        <v>-</v>
      </c>
      <c r="J149" s="138" t="str">
        <f>IF('①-1入力シート（一般項目）'!J146="","-",'①-1入力シート（一般項目）'!J146)</f>
        <v>カ　高齢者の雇用状況について、対外的に公表している</v>
      </c>
      <c r="K149" s="108" t="str">
        <f>IF('①-1入力シート（一般項目）'!K146="","-",'①-1入力シート（一般項目）'!K146)</f>
        <v>高齢者の雇用状況について、対外的に公表している</v>
      </c>
      <c r="L149" s="219" t="str">
        <f>IF('①-1入力シート（一般項目）'!L146="","-",'①-1入力シート（一般項目）'!L146)</f>
        <v>-</v>
      </c>
      <c r="M149" s="219">
        <f>IF('①-1入力シート（一般項目）'!M146="","-",'①-1入力シート（一般項目）'!M146)</f>
        <v>2</v>
      </c>
      <c r="N149" s="219" t="str">
        <f>IF('①-1入力シート（一般項目）'!N146="","-",'①-1入力シート（一般項目）'!N146)</f>
        <v>-</v>
      </c>
      <c r="O149" s="219" t="b">
        <f>IF('①-1入力シート（一般項目）'!O146="","-",'①-1入力シート（一般項目）'!O146)</f>
        <v>0</v>
      </c>
      <c r="P149" s="219" t="str">
        <f>IF('①-1入力シート（一般項目）'!P146="","-",'①-1入力シート（一般項目）'!P146)</f>
        <v>-</v>
      </c>
      <c r="Q149" s="219">
        <f>IF('①-1入力シート（一般項目）'!Q146="","-",'①-1入力シート（一般項目）'!Q146)</f>
        <v>0</v>
      </c>
      <c r="R149" s="219" t="str">
        <f>IF('①-1入力シート（一般項目）'!R146="","-",'①-1入力シート（一般項目）'!R146)</f>
        <v>-</v>
      </c>
      <c r="S149" s="219" t="str">
        <f>IF('①-1入力シート（一般項目）'!S146="","-",'①-1入力シート（一般項目）'!S146)</f>
        <v>-</v>
      </c>
      <c r="T149" s="220" t="str">
        <f t="shared" si="11"/>
        <v/>
      </c>
      <c r="U149" s="224" t="str">
        <f>IF(P149="回答済",(_xlfn.RANK.EQ($T149,$T$14:$T$411,0)+COUNTIF($T$14:$T149,$T149)-1),IF(P149="未回答",0,"-"))</f>
        <v>-</v>
      </c>
      <c r="V149" s="224" t="str">
        <f t="shared" si="14"/>
        <v>-</v>
      </c>
      <c r="W149" s="224" t="str">
        <f t="shared" si="12"/>
        <v/>
      </c>
      <c r="X149" s="224" t="str">
        <f t="shared" si="10"/>
        <v/>
      </c>
      <c r="Y149" s="224" t="str">
        <f>IF(X149="","",IF(X149="-","-",X149+COUNTIFS($V$14:V149,V149,$W$14:W149,W149)-1))</f>
        <v/>
      </c>
      <c r="Z149" s="224" t="str">
        <f t="shared" si="13"/>
        <v/>
      </c>
    </row>
    <row r="150" spans="1:27" s="61" customFormat="1" ht="28.35" customHeight="1" outlineLevel="1">
      <c r="A150" s="61">
        <f>ROW()</f>
        <v>150</v>
      </c>
      <c r="B150" s="68" t="str">
        <f>IF('①-1入力シート（一般項目）'!B147="","-",'①-1入力シート（一般項目）'!B147)</f>
        <v>-</v>
      </c>
      <c r="C150" s="71" t="str">
        <f>IF('①-1入力シート（一般項目）'!C147="","-",'①-1入力シート（一般項目）'!C147)</f>
        <v>-</v>
      </c>
      <c r="D150" s="351" t="str">
        <f>IF('①-1入力シート（一般項目）'!D147="","0",'①-1入力シート（一般項目）'!D147)</f>
        <v>0</v>
      </c>
      <c r="E150" s="92" t="str">
        <f>IF('①-1入力シート（一般項目）'!E147="","-",'①-1入力シート（一般項目）'!E147)</f>
        <v>-</v>
      </c>
      <c r="F150" s="92" t="str">
        <f>IF('①-1入力シート（一般項目）'!F147="","-",'①-1入力シート（一般項目）'!F147)</f>
        <v>-</v>
      </c>
      <c r="G150" s="92" t="str">
        <f>IF('①-1入力シート（一般項目）'!G147="","-",'①-1入力シート（一般項目）'!G147)</f>
        <v>-</v>
      </c>
      <c r="H150" s="197" t="str">
        <f>IF('①-1入力シート（一般項目）'!H147="","-",'①-1入力シート（一般項目）'!H147)</f>
        <v>-</v>
      </c>
      <c r="I150" s="133" t="str">
        <f>IF('①-1入力シート（一般項目）'!I147="","-",'①-1入力シート（一般項目）'!I147)</f>
        <v>-</v>
      </c>
      <c r="J150" s="138" t="str">
        <f>IF('①-1入力シート（一般項目）'!J147="","-",'①-1入力シート（一般項目）'!J147)</f>
        <v>キ　「シニア活躍推進宣言企業」（埼玉県）の認定を受けており、70歳以上の高齢者が働ける制度を設けている</v>
      </c>
      <c r="K150" s="108" t="str">
        <f>IF('①-1入力シート（一般項目）'!K147="","-",'①-1入力シート（一般項目）'!K147)</f>
        <v>「シニア活躍推進宣言企業」（埼玉県）の認定を受けており、70歳以上の高齢者が働ける制度を設けている</v>
      </c>
      <c r="L150" s="219" t="str">
        <f>IF('①-1入力シート（一般項目）'!L147="","-",'①-1入力シート（一般項目）'!L147)</f>
        <v>-</v>
      </c>
      <c r="M150" s="219">
        <f>IF('①-1入力シート（一般項目）'!M147="","-",'①-1入力シート（一般項目）'!M147)</f>
        <v>2</v>
      </c>
      <c r="N150" s="219" t="str">
        <f>IF('①-1入力シート（一般項目）'!N147="","-",'①-1入力シート（一般項目）'!N147)</f>
        <v>-</v>
      </c>
      <c r="O150" s="219" t="b">
        <f>IF('①-1入力シート（一般項目）'!O147="","-",'①-1入力シート（一般項目）'!O147)</f>
        <v>0</v>
      </c>
      <c r="P150" s="219" t="str">
        <f>IF('①-1入力シート（一般項目）'!P147="","-",'①-1入力シート（一般項目）'!P147)</f>
        <v>-</v>
      </c>
      <c r="Q150" s="219">
        <f>IF('①-1入力シート（一般項目）'!Q147="","-",'①-1入力シート（一般項目）'!Q147)</f>
        <v>0</v>
      </c>
      <c r="R150" s="219" t="str">
        <f>IF('①-1入力シート（一般項目）'!R147="","-",'①-1入力シート（一般項目）'!R147)</f>
        <v>-</v>
      </c>
      <c r="S150" s="219" t="str">
        <f>IF('①-1入力シート（一般項目）'!S147="","-",'①-1入力シート（一般項目）'!S147)</f>
        <v>-</v>
      </c>
      <c r="T150" s="220" t="str">
        <f t="shared" si="11"/>
        <v/>
      </c>
      <c r="U150" s="224" t="str">
        <f>IF(P150="回答済",(_xlfn.RANK.EQ($T150,$T$14:$T$411,0)+COUNTIF($T$14:$T150,$T150)-1),IF(P150="未回答",0,"-"))</f>
        <v>-</v>
      </c>
      <c r="V150" s="224" t="str">
        <f t="shared" si="14"/>
        <v>-</v>
      </c>
      <c r="W150" s="224" t="str">
        <f t="shared" si="12"/>
        <v/>
      </c>
      <c r="X150" s="224" t="str">
        <f t="shared" si="10"/>
        <v/>
      </c>
      <c r="Y150" s="224" t="str">
        <f>IF(X150="","",IF(X150="-","-",X150+COUNTIFS($V$14:V150,V150,$W$14:W150,W150)-1))</f>
        <v/>
      </c>
      <c r="Z150" s="224" t="str">
        <f t="shared" si="13"/>
        <v/>
      </c>
    </row>
    <row r="151" spans="1:27" s="61" customFormat="1" ht="28.35" customHeight="1" outlineLevel="1">
      <c r="A151" s="61">
        <f>ROW()</f>
        <v>151</v>
      </c>
      <c r="B151" s="68" t="str">
        <f>IF('①-1入力シート（一般項目）'!B148="","-",'①-1入力シート（一般項目）'!B148)</f>
        <v>-</v>
      </c>
      <c r="C151" s="71" t="str">
        <f>IF('①-1入力シート（一般項目）'!C148="","-",'①-1入力シート（一般項目）'!C148)</f>
        <v>-</v>
      </c>
      <c r="D151" s="351" t="str">
        <f>IF('①-1入力シート（一般項目）'!D148="","0",'①-1入力シート（一般項目）'!D148)</f>
        <v>0</v>
      </c>
      <c r="E151" s="93" t="str">
        <f>IF('①-1入力シート（一般項目）'!E148="","-",'①-1入力シート（一般項目）'!E148)</f>
        <v>-</v>
      </c>
      <c r="F151" s="93" t="str">
        <f>IF('①-1入力シート（一般項目）'!F148="","-",'①-1入力シート（一般項目）'!F148)</f>
        <v>-</v>
      </c>
      <c r="G151" s="93" t="str">
        <f>IF('①-1入力シート（一般項目）'!G148="","-",'①-1入力シート（一般項目）'!G148)</f>
        <v>-</v>
      </c>
      <c r="H151" s="198" t="str">
        <f>IF('①-1入力シート（一般項目）'!H148="","-",'①-1入力シート（一般項目）'!H148)</f>
        <v>-</v>
      </c>
      <c r="I151" s="135" t="str">
        <f>IF('①-1入力シート（一般項目）'!I148="","-",'①-1入力シート（一般項目）'!I148)</f>
        <v>-</v>
      </c>
      <c r="J151" s="139" t="str">
        <f>IF('①-1入力シート（一般項目）'!J148="","-",'①-1入力シート（一般項目）'!J148)</f>
        <v>ク　行っていない</v>
      </c>
      <c r="K151" s="126" t="str">
        <f>IF('①-1入力シート（一般項目）'!K148="","-",'①-1入力シート（一般項目）'!K148)</f>
        <v>ク　行っていない。</v>
      </c>
      <c r="L151" s="221" t="str">
        <f>IF('①-1入力シート（一般項目）'!L148="","-",'①-1入力シート（一般項目）'!L148)</f>
        <v>-</v>
      </c>
      <c r="M151" s="221">
        <f>IF('①-1入力シート（一般項目）'!M148="","-",'①-1入力シート（一般項目）'!M148)</f>
        <v>0</v>
      </c>
      <c r="N151" s="221" t="str">
        <f>IF('①-1入力シート（一般項目）'!N148="","-",'①-1入力シート（一般項目）'!N148)</f>
        <v>-</v>
      </c>
      <c r="O151" s="221" t="b">
        <f>IF('①-1入力シート（一般項目）'!O148="","-",'①-1入力シート（一般項目）'!O148)</f>
        <v>0</v>
      </c>
      <c r="P151" s="221" t="str">
        <f>IF('①-1入力シート（一般項目）'!P148="","-",'①-1入力シート（一般項目）'!P148)</f>
        <v>-</v>
      </c>
      <c r="Q151" s="221">
        <f>IF('①-1入力シート（一般項目）'!Q148="","-",'①-1入力シート（一般項目）'!Q148)</f>
        <v>0</v>
      </c>
      <c r="R151" s="221" t="str">
        <f>IF('①-1入力シート（一般項目）'!R148="","-",'①-1入力シート（一般項目）'!R148)</f>
        <v>-</v>
      </c>
      <c r="S151" s="221" t="str">
        <f>IF('①-1入力シート（一般項目）'!S148="","-",'①-1入力シート（一般項目）'!S148)</f>
        <v>-</v>
      </c>
      <c r="T151" s="222" t="str">
        <f t="shared" si="11"/>
        <v/>
      </c>
      <c r="U151" s="224" t="str">
        <f>IF(P151="回答済",(_xlfn.RANK.EQ($T151,$T$14:$T$411,0)+COUNTIF($T$14:$T151,$T151)-1),IF(P151="未回答",0,"-"))</f>
        <v>-</v>
      </c>
      <c r="V151" s="224" t="str">
        <f t="shared" si="14"/>
        <v>-</v>
      </c>
      <c r="W151" s="224" t="str">
        <f t="shared" si="12"/>
        <v/>
      </c>
      <c r="X151" s="224" t="str">
        <f t="shared" si="10"/>
        <v/>
      </c>
      <c r="Y151" s="224" t="str">
        <f>IF(X151="","",IF(X151="-","-",X151+COUNTIFS($V$14:V151,V151,$W$14:W151,W151)-1))</f>
        <v/>
      </c>
      <c r="Z151" s="224" t="str">
        <f t="shared" si="13"/>
        <v/>
      </c>
    </row>
    <row r="152" spans="1:27" s="98" customFormat="1" ht="46.35" customHeight="1" outlineLevel="1">
      <c r="A152" s="98">
        <f>ROW()</f>
        <v>152</v>
      </c>
      <c r="B152" s="106" t="str">
        <f>IF('①-1入力シート（一般項目）'!B149="","-",'①-1入力シート（一般項目）'!B149)</f>
        <v>-</v>
      </c>
      <c r="C152" s="117" t="str">
        <f>IF('①-1入力シート（一般項目）'!C149="","-",'①-1入力シート（一般項目）'!C149)</f>
        <v>-</v>
      </c>
      <c r="D152" s="351" t="str">
        <f>IF('①-1入力シート（一般項目）'!D149="","0",'①-1入力シート（一般項目）'!D149)</f>
        <v>0</v>
      </c>
      <c r="E152" s="107" t="str">
        <f>IF('①-1入力シート（一般項目）'!E149="","-",'①-1入力シート（一般項目）'!E149)</f>
        <v>指標及び目標</v>
      </c>
      <c r="F152" s="107" t="str">
        <f>IF('①-1入力シート（一般項目）'!F149="","-",'①-1入力シート（一般項目）'!F149)</f>
        <v>単回答</v>
      </c>
      <c r="G152" s="107">
        <f>IF('①-1入力シート（一般項目）'!G149="","-",'①-1入力シート（一般項目）'!G149)</f>
        <v>0</v>
      </c>
      <c r="H152" s="200">
        <f>IF('①-1入力シート（一般項目）'!H149="","-",'①-1入力シート（一般項目）'!H149)</f>
        <v>19</v>
      </c>
      <c r="I152" s="356" t="str">
        <f>IF('①-1入力シート（一般項目）'!I149="","-",'①-1入力シート（一般項目）'!I149)</f>
        <v>●女性の管理職（課長相当職以上）比率は18.6％を上回っているか。</v>
      </c>
      <c r="J152" s="357" t="str">
        <f>IF('①-1入力シート（一般項目）'!J149="","0",'①-1入力シート（一般項目）'!J149)</f>
        <v>0</v>
      </c>
      <c r="K152" s="124" t="str">
        <f>IF('①-1入力シート（一般項目）'!K149="","-",'①-1入力シート（一般項目）'!K149)</f>
        <v>-</v>
      </c>
      <c r="L152" s="212" t="str">
        <f>IF('①-1入力シート（一般項目）'!L149="","-",'①-1入力シート（一般項目）'!L149)</f>
        <v>-</v>
      </c>
      <c r="M152" s="212">
        <f>IF('①-1入力シート（一般項目）'!M149="","-",'①-1入力シート（一般項目）'!M149)</f>
        <v>2</v>
      </c>
      <c r="N152" s="212" t="str">
        <f>IF('①-1入力シート（一般項目）'!N149="","-",'①-1入力シート（一般項目）'!N149)</f>
        <v>-</v>
      </c>
      <c r="O152" s="213" t="str">
        <f>IF('①-1入力シート（一般項目）'!O149="","-",'①-1入力シート（一般項目）'!O149)</f>
        <v>未回答</v>
      </c>
      <c r="P152" s="213" t="str">
        <f>IF('①-1入力シート（一般項目）'!P149="","-",'①-1入力シート（一般項目）'!P149)</f>
        <v>-</v>
      </c>
      <c r="Q152" s="212">
        <f>IF('①-1入力シート（一般項目）'!Q149="","-",'①-1入力シート（一般項目）'!Q149)</f>
        <v>0</v>
      </c>
      <c r="R152" s="212">
        <f>IF('①-1入力シート（一般項目）'!R149="","-",'①-1入力シート（一般項目）'!R149)</f>
        <v>0</v>
      </c>
      <c r="S152" s="212" t="str">
        <f>IF('①-1入力シート（一般項目）'!S149="","-",'①-1入力シート（一般項目）'!S149)</f>
        <v>-</v>
      </c>
      <c r="T152" s="214" t="str">
        <f t="shared" si="11"/>
        <v/>
      </c>
      <c r="U152" s="224" t="str">
        <f>IF(P152="回答済",(_xlfn.RANK.EQ($T152,$T$14:$T$411,0)+COUNTIF($T$14:$T152,$T152)-1),IF(P152="未回答",0,"-"))</f>
        <v>-</v>
      </c>
      <c r="V152" s="224" t="str">
        <f t="shared" si="14"/>
        <v>-</v>
      </c>
      <c r="W152" s="224" t="str">
        <f t="shared" si="12"/>
        <v/>
      </c>
      <c r="X152" s="224" t="str">
        <f t="shared" si="10"/>
        <v/>
      </c>
      <c r="Y152" s="224" t="str">
        <f>IF(X152="","",IF(X152="-","-",X152+COUNTIFS($V$14:V152,V152,$W$14:W152,W152)-1))</f>
        <v/>
      </c>
      <c r="Z152" s="224" t="str">
        <f t="shared" si="13"/>
        <v/>
      </c>
      <c r="AA152" s="61"/>
    </row>
    <row r="153" spans="1:27" s="61" customFormat="1" ht="28.35" customHeight="1" outlineLevel="1">
      <c r="A153" s="61">
        <f>ROW()</f>
        <v>153</v>
      </c>
      <c r="B153" s="68" t="str">
        <f>IF('①-1入力シート（一般項目）'!B150="","-",'①-1入力シート（一般項目）'!B150)</f>
        <v>-</v>
      </c>
      <c r="C153" s="71" t="str">
        <f>IF('①-1入力シート（一般項目）'!C150="","-",'①-1入力シート（一般項目）'!C150)</f>
        <v>-</v>
      </c>
      <c r="D153" s="351" t="str">
        <f>IF('①-1入力シート（一般項目）'!D150="","0",'①-1入力シート（一般項目）'!D150)</f>
        <v>0</v>
      </c>
      <c r="E153" s="92" t="str">
        <f>IF('①-1入力シート（一般項目）'!E150="","-",'①-1入力シート（一般項目）'!E150)</f>
        <v>-</v>
      </c>
      <c r="F153" s="92" t="str">
        <f>IF('①-1入力シート（一般項目）'!F150="","-",'①-1入力シート（一般項目）'!F150)</f>
        <v>-</v>
      </c>
      <c r="G153" s="92" t="str">
        <f>IF('①-1入力シート（一般項目）'!G150="","-",'①-1入力シート（一般項目）'!G150)</f>
        <v>-</v>
      </c>
      <c r="H153" s="197" t="str">
        <f>IF('①-1入力シート（一般項目）'!H150="","-",'①-1入力シート（一般項目）'!H150)</f>
        <v>-</v>
      </c>
      <c r="I153" s="140" t="str">
        <f>IF('①-1入力シート（一般項目）'!I149="","-",'①-1入力シート（一般項目）'!I149)</f>
        <v>●女性の管理職（課長相当職以上）比率は18.6％を上回っているか。</v>
      </c>
      <c r="J153" s="141" t="str">
        <f>IF('①-1入力シート（一般項目）'!J150="","-",'①-1入力シート（一般項目）'!J150)</f>
        <v>ア　上回っている</v>
      </c>
      <c r="K153" s="125" t="str">
        <f>IF('①-1入力シート（一般項目）'!K150="","-",'①-1入力シート（一般項目）'!K150)</f>
        <v>女性の管理職（課長相当職以上）比率が18.6%を上回っている</v>
      </c>
      <c r="L153" s="216" t="str">
        <f>IF('①-1入力シート（一般項目）'!L150="","-",'①-1入力シート（一般項目）'!L150)</f>
        <v>-</v>
      </c>
      <c r="M153" s="216">
        <f>IF('①-1入力シート（一般項目）'!M150="","-",'①-1入力シート（一般項目）'!M150)</f>
        <v>2</v>
      </c>
      <c r="N153" s="216" t="str">
        <f>IF('①-1入力シート（一般項目）'!N150="","-",'①-1入力シート（一般項目）'!N150)</f>
        <v>-</v>
      </c>
      <c r="O153" s="216">
        <f>IF('①-1入力シート（一般項目）'!O150="","-",'①-1入力シート（一般項目）'!O150)</f>
        <v>0</v>
      </c>
      <c r="P153" s="216" t="str">
        <f>IF('①-1入力シート（一般項目）'!P150="","-",'①-1入力シート（一般項目）'!P150)</f>
        <v>-</v>
      </c>
      <c r="Q153" s="216">
        <f>IF('①-1入力シート（一般項目）'!Q150="","-",'①-1入力シート（一般項目）'!Q150)</f>
        <v>0</v>
      </c>
      <c r="R153" s="216" t="str">
        <f>IF('①-1入力シート（一般項目）'!R150="","-",'①-1入力シート（一般項目）'!R150)</f>
        <v>-</v>
      </c>
      <c r="S153" s="216" t="str">
        <f>IF('①-1入力シート（一般項目）'!S150="","-",'①-1入力シート（一般項目）'!S150)</f>
        <v>-</v>
      </c>
      <c r="T153" s="217" t="str">
        <f t="shared" si="11"/>
        <v/>
      </c>
      <c r="U153" s="224" t="str">
        <f>IF(P153="回答済",(_xlfn.RANK.EQ($T153,$T$14:$T$411,0)+COUNTIF($T$14:$T153,$T153)-1),IF(P153="未回答",0,"-"))</f>
        <v>-</v>
      </c>
      <c r="V153" s="224" t="str">
        <f t="shared" si="14"/>
        <v>-</v>
      </c>
      <c r="W153" s="224" t="str">
        <f t="shared" si="12"/>
        <v/>
      </c>
      <c r="X153" s="224" t="str">
        <f t="shared" si="10"/>
        <v/>
      </c>
      <c r="Y153" s="224" t="str">
        <f>IF(X153="","",IF(X153="-","-",X153+COUNTIFS($V$14:V153,V153,$W$14:W153,W153)-1))</f>
        <v/>
      </c>
      <c r="Z153" s="224" t="str">
        <f t="shared" si="13"/>
        <v/>
      </c>
    </row>
    <row r="154" spans="1:27" s="61" customFormat="1" ht="28.35" customHeight="1" outlineLevel="1">
      <c r="A154" s="61">
        <f>ROW()</f>
        <v>154</v>
      </c>
      <c r="B154" s="68" t="str">
        <f>IF('①-1入力シート（一般項目）'!B151="","-",'①-1入力シート（一般項目）'!B151)</f>
        <v>-</v>
      </c>
      <c r="C154" s="71" t="str">
        <f>IF('①-1入力シート（一般項目）'!C151="","-",'①-1入力シート（一般項目）'!C151)</f>
        <v>-</v>
      </c>
      <c r="D154" s="351" t="str">
        <f>IF('①-1入力シート（一般項目）'!D151="","0",'①-1入力シート（一般項目）'!D151)</f>
        <v>0</v>
      </c>
      <c r="E154" s="93" t="str">
        <f>IF('①-1入力シート（一般項目）'!E151="","-",'①-1入力シート（一般項目）'!E151)</f>
        <v>-</v>
      </c>
      <c r="F154" s="93" t="str">
        <f>IF('①-1入力シート（一般項目）'!F151="","-",'①-1入力シート（一般項目）'!F151)</f>
        <v>-</v>
      </c>
      <c r="G154" s="93" t="str">
        <f>IF('①-1入力シート（一般項目）'!G151="","-",'①-1入力シート（一般項目）'!G151)</f>
        <v>-</v>
      </c>
      <c r="H154" s="197" t="str">
        <f>IF('①-1入力シート（一般項目）'!H151="","-",'①-1入力シート（一般項目）'!H151)</f>
        <v>-</v>
      </c>
      <c r="I154" s="142" t="str">
        <f>IF('①-1入力シート（一般項目）'!I150="","-",'①-1入力シート（一般項目）'!I150)</f>
        <v>-</v>
      </c>
      <c r="J154" s="143" t="str">
        <f>IF('①-1入力シート（一般項目）'!J151="","-",'①-1入力シート（一般項目）'!J151)</f>
        <v>イ　上回っていない</v>
      </c>
      <c r="K154" s="126" t="str">
        <f>IF('①-1入力シート（一般項目）'!K151="","-",'①-1入力シート（一般項目）'!K151)</f>
        <v>イ　上回っていない。</v>
      </c>
      <c r="L154" s="221" t="str">
        <f>IF('①-1入力シート（一般項目）'!L151="","-",'①-1入力シート（一般項目）'!L151)</f>
        <v>-</v>
      </c>
      <c r="M154" s="221">
        <f>IF('①-1入力シート（一般項目）'!M151="","-",'①-1入力シート（一般項目）'!M151)</f>
        <v>0</v>
      </c>
      <c r="N154" s="221" t="str">
        <f>IF('①-1入力シート（一般項目）'!N151="","-",'①-1入力シート（一般項目）'!N151)</f>
        <v>-</v>
      </c>
      <c r="O154" s="221" t="str">
        <f>IF('①-1入力シート（一般項目）'!O151="","-",'①-1入力シート（一般項目）'!O151)</f>
        <v>-</v>
      </c>
      <c r="P154" s="221" t="str">
        <f>IF('①-1入力シート（一般項目）'!P151="","-",'①-1入力シート（一般項目）'!P151)</f>
        <v>-</v>
      </c>
      <c r="Q154" s="221">
        <f>IF('①-1入力シート（一般項目）'!Q151="","-",'①-1入力シート（一般項目）'!Q151)</f>
        <v>0</v>
      </c>
      <c r="R154" s="221" t="str">
        <f>IF('①-1入力シート（一般項目）'!R151="","-",'①-1入力シート（一般項目）'!R151)</f>
        <v>-</v>
      </c>
      <c r="S154" s="221" t="str">
        <f>IF('①-1入力シート（一般項目）'!S151="","-",'①-1入力シート（一般項目）'!S151)</f>
        <v>-</v>
      </c>
      <c r="T154" s="222" t="str">
        <f t="shared" si="11"/>
        <v/>
      </c>
      <c r="U154" s="224" t="str">
        <f>IF(P154="回答済",(_xlfn.RANK.EQ($T154,$T$14:$T$411,0)+COUNTIF($T$14:$T154,$T154)-1),IF(P154="未回答",0,"-"))</f>
        <v>-</v>
      </c>
      <c r="V154" s="224" t="str">
        <f t="shared" si="14"/>
        <v>-</v>
      </c>
      <c r="W154" s="224" t="str">
        <f t="shared" si="12"/>
        <v/>
      </c>
      <c r="X154" s="224" t="str">
        <f t="shared" si="10"/>
        <v/>
      </c>
      <c r="Y154" s="224" t="str">
        <f>IF(X154="","",IF(X154="-","-",X154+COUNTIFS($V$14:V154,V154,$W$14:W154,W154)-1))</f>
        <v/>
      </c>
      <c r="Z154" s="224" t="str">
        <f t="shared" si="13"/>
        <v/>
      </c>
    </row>
    <row r="155" spans="1:27" s="98" customFormat="1" ht="46.35" customHeight="1" outlineLevel="1">
      <c r="A155" s="98">
        <f>ROW()</f>
        <v>155</v>
      </c>
      <c r="B155" s="106" t="str">
        <f>IF('①-1入力シート（一般項目）'!B152="","-",'①-1入力シート（一般項目）'!B152)</f>
        <v>-</v>
      </c>
      <c r="C155" s="117" t="str">
        <f>IF('①-1入力シート（一般項目）'!C152="","-",'①-1入力シート（一般項目）'!C152)</f>
        <v>-</v>
      </c>
      <c r="D155" s="351" t="str">
        <f>IF('①-1入力シート（一般項目）'!D152="","0",'①-1入力シート（一般項目）'!D152)</f>
        <v>0</v>
      </c>
      <c r="E155" s="107" t="str">
        <f>IF('①-1入力シート（一般項目）'!E152="","-",'①-1入力シート（一般項目）'!E152)</f>
        <v>指標及び目標</v>
      </c>
      <c r="F155" s="107" t="str">
        <f>IF('①-1入力シート（一般項目）'!F152="","-",'①-1入力シート（一般項目）'!F152)</f>
        <v>単回答</v>
      </c>
      <c r="G155" s="107">
        <f>IF('①-1入力シート（一般項目）'!G152="","-",'①-1入力シート（一般項目）'!G152)</f>
        <v>0</v>
      </c>
      <c r="H155" s="200">
        <f>IF('①-1入力シート（一般項目）'!H152="","-",'①-1入力シート（一般項目）'!H152)</f>
        <v>20</v>
      </c>
      <c r="I155" s="356" t="str">
        <f>IF('①-1入力シート（一般項目）'!I152="","-",'①-1入力シート（一般項目）'!I152)</f>
        <v>●男女間賃金格差は次のとおりである。</v>
      </c>
      <c r="J155" s="357" t="str">
        <f>IF('①-1入力シート（一般項目）'!J152="","0",'①-1入力シート（一般項目）'!J152)</f>
        <v>0</v>
      </c>
      <c r="K155" s="186" t="str">
        <f>IF('①-1入力シート（一般項目）'!K152="","-",'①-1入力シート（一般項目）'!K152)</f>
        <v>-</v>
      </c>
      <c r="L155" s="228" t="str">
        <f>IF('①-1入力シート（一般項目）'!L152="","-",'①-1入力シート（一般項目）'!L152)</f>
        <v>-</v>
      </c>
      <c r="M155" s="228">
        <f>IF('①-1入力シート（一般項目）'!M152="","-",'①-1入力シート（一般項目）'!M152)</f>
        <v>2</v>
      </c>
      <c r="N155" s="228" t="str">
        <f>IF('①-1入力シート（一般項目）'!N152="","-",'①-1入力シート（一般項目）'!N152)</f>
        <v>-</v>
      </c>
      <c r="O155" s="229" t="str">
        <f>IF('①-1入力シート（一般項目）'!O152="","-",'①-1入力シート（一般項目）'!O152)</f>
        <v>未回答</v>
      </c>
      <c r="P155" s="229" t="str">
        <f>IF('①-1入力シート（一般項目）'!P152="","-",'①-1入力シート（一般項目）'!P152)</f>
        <v>-</v>
      </c>
      <c r="Q155" s="228">
        <f>IF('①-1入力シート（一般項目）'!Q152="","-",'①-1入力シート（一般項目）'!Q152)</f>
        <v>0</v>
      </c>
      <c r="R155" s="228">
        <f>IF('①-1入力シート（一般項目）'!R152="","-",'①-1入力シート（一般項目）'!R152)</f>
        <v>0</v>
      </c>
      <c r="S155" s="228" t="str">
        <f>IF('①-1入力シート（一般項目）'!S152="","-",'①-1入力シート（一般項目）'!S152)</f>
        <v>-</v>
      </c>
      <c r="T155" s="230" t="str">
        <f t="shared" si="11"/>
        <v/>
      </c>
      <c r="U155" s="224" t="str">
        <f>IF(P155="回答済",(_xlfn.RANK.EQ($T155,$T$14:$T$411,0)+COUNTIF($T$14:$T155,$T155)-1),IF(P155="未回答",0,"-"))</f>
        <v>-</v>
      </c>
      <c r="V155" s="224" t="str">
        <f t="shared" si="14"/>
        <v>-</v>
      </c>
      <c r="W155" s="224" t="str">
        <f t="shared" si="12"/>
        <v/>
      </c>
      <c r="X155" s="224" t="str">
        <f t="shared" si="10"/>
        <v/>
      </c>
      <c r="Y155" s="224" t="str">
        <f>IF(X155="","",IF(X155="-","-",X155+COUNTIFS($V$14:V155,V155,$W$14:W155,W155)-1))</f>
        <v/>
      </c>
      <c r="Z155" s="224" t="str">
        <f t="shared" si="13"/>
        <v/>
      </c>
      <c r="AA155" s="61"/>
    </row>
    <row r="156" spans="1:27" s="61" customFormat="1" ht="28.35" customHeight="1" outlineLevel="1">
      <c r="A156" s="61">
        <f>ROW()</f>
        <v>156</v>
      </c>
      <c r="B156" s="68" t="str">
        <f>IF('①-1入力シート（一般項目）'!B153="","-",'①-1入力シート（一般項目）'!B153)</f>
        <v>-</v>
      </c>
      <c r="C156" s="71" t="str">
        <f>IF('①-1入力シート（一般項目）'!C153="","-",'①-1入力シート（一般項目）'!C153)</f>
        <v>-</v>
      </c>
      <c r="D156" s="351" t="str">
        <f>IF('①-1入力シート（一般項目）'!D153="","0",'①-1入力シート（一般項目）'!D153)</f>
        <v>0</v>
      </c>
      <c r="E156" s="92" t="str">
        <f>IF('①-1入力シート（一般項目）'!E153="","-",'①-1入力シート（一般項目）'!E153)</f>
        <v>-</v>
      </c>
      <c r="F156" s="92" t="str">
        <f>IF('①-1入力シート（一般項目）'!F153="","-",'①-1入力シート（一般項目）'!F153)</f>
        <v>-</v>
      </c>
      <c r="G156" s="92" t="str">
        <f>IF('①-1入力シート（一般項目）'!G153="","-",'①-1入力シート（一般項目）'!G153)</f>
        <v>-</v>
      </c>
      <c r="H156" s="197" t="str">
        <f>IF('①-1入力シート（一般項目）'!H153="","-",'①-1入力シート（一般項目）'!H153)</f>
        <v>-</v>
      </c>
      <c r="I156" s="131" t="str">
        <f>IF('①-1入力シート（一般項目）'!I153="","-",'①-1入力シート（一般項目）'!I153)</f>
        <v>-</v>
      </c>
      <c r="J156" s="137" t="str">
        <f>IF('①-1入力シート（一般項目）'!J153="","-",'①-1入力シート（一般項目）'!J153)</f>
        <v>ア　把握しており、現状格差はほとんどなく、維持に努めている</v>
      </c>
      <c r="K156" s="125" t="str">
        <f>IF('①-1入力シート（一般項目）'!K153="","-",'①-1入力シート（一般項目）'!K153)</f>
        <v>男女間賃金格差はほとんどなく、維持に努めている</v>
      </c>
      <c r="L156" s="216" t="str">
        <f>IF('①-1入力シート（一般項目）'!L153="","-",'①-1入力シート（一般項目）'!L153)</f>
        <v>-</v>
      </c>
      <c r="M156" s="216">
        <f>IF('①-1入力シート（一般項目）'!M153="","-",'①-1入力シート（一般項目）'!M153)</f>
        <v>2</v>
      </c>
      <c r="N156" s="216" t="str">
        <f>IF('①-1入力シート（一般項目）'!N153="","-",'①-1入力シート（一般項目）'!N153)</f>
        <v>-</v>
      </c>
      <c r="O156" s="216">
        <f>IF('①-1入力シート（一般項目）'!O153="","-",'①-1入力シート（一般項目）'!O153)</f>
        <v>0</v>
      </c>
      <c r="P156" s="216" t="str">
        <f>IF('①-1入力シート（一般項目）'!P153="","-",'①-1入力シート（一般項目）'!P153)</f>
        <v>-</v>
      </c>
      <c r="Q156" s="216">
        <f>IF('①-1入力シート（一般項目）'!Q153="","-",'①-1入力シート（一般項目）'!Q153)</f>
        <v>0</v>
      </c>
      <c r="R156" s="216" t="str">
        <f>IF('①-1入力シート（一般項目）'!R153="","-",'①-1入力シート（一般項目）'!R153)</f>
        <v>-</v>
      </c>
      <c r="S156" s="216" t="str">
        <f>IF('①-1入力シート（一般項目）'!S153="","-",'①-1入力シート（一般項目）'!S153)</f>
        <v>-</v>
      </c>
      <c r="T156" s="217" t="str">
        <f t="shared" si="11"/>
        <v/>
      </c>
      <c r="U156" s="224" t="str">
        <f>IF(P156="回答済",(_xlfn.RANK.EQ($T156,$T$14:$T$411,0)+COUNTIF($T$14:$T156,$T156)-1),IF(P156="未回答",0,"-"))</f>
        <v>-</v>
      </c>
      <c r="V156" s="224" t="str">
        <f t="shared" si="14"/>
        <v>-</v>
      </c>
      <c r="W156" s="224" t="str">
        <f t="shared" si="12"/>
        <v/>
      </c>
      <c r="X156" s="224" t="str">
        <f t="shared" si="10"/>
        <v/>
      </c>
      <c r="Y156" s="224" t="str">
        <f>IF(X156="","",IF(X156="-","-",X156+COUNTIFS($V$14:V156,V156,$W$14:W156,W156)-1))</f>
        <v/>
      </c>
      <c r="Z156" s="224" t="str">
        <f t="shared" si="13"/>
        <v/>
      </c>
    </row>
    <row r="157" spans="1:27" s="61" customFormat="1" ht="28.35" customHeight="1" outlineLevel="1">
      <c r="A157" s="61">
        <f>ROW()</f>
        <v>157</v>
      </c>
      <c r="B157" s="68" t="str">
        <f>IF('①-1入力シート（一般項目）'!B154="","-",'①-1入力シート（一般項目）'!B154)</f>
        <v>-</v>
      </c>
      <c r="C157" s="71" t="str">
        <f>IF('①-1入力シート（一般項目）'!C154="","-",'①-1入力シート（一般項目）'!C154)</f>
        <v>-</v>
      </c>
      <c r="D157" s="351" t="str">
        <f>IF('①-1入力シート（一般項目）'!D154="","0",'①-1入力シート（一般項目）'!D154)</f>
        <v>0</v>
      </c>
      <c r="E157" s="92" t="str">
        <f>IF('①-1入力シート（一般項目）'!E154="","-",'①-1入力シート（一般項目）'!E154)</f>
        <v>-</v>
      </c>
      <c r="F157" s="92" t="str">
        <f>IF('①-1入力シート（一般項目）'!F154="","-",'①-1入力シート（一般項目）'!F154)</f>
        <v>-</v>
      </c>
      <c r="G157" s="92" t="str">
        <f>IF('①-1入力シート（一般項目）'!G154="","-",'①-1入力シート（一般項目）'!G154)</f>
        <v>-</v>
      </c>
      <c r="H157" s="197" t="str">
        <f>IF('①-1入力シート（一般項目）'!H154="","-",'①-1入力シート（一般項目）'!H154)</f>
        <v>-</v>
      </c>
      <c r="I157" s="133" t="str">
        <f>IF('①-1入力シート（一般項目）'!I154="","-",'①-1入力シート（一般項目）'!I154)</f>
        <v>-</v>
      </c>
      <c r="J157" s="138" t="str">
        <f>IF('①-1入力シート（一般項目）'!J154="","-",'①-1入力シート（一般項目）'!J154)</f>
        <v>イ　把握しており、是正のための有効な対策を講じている</v>
      </c>
      <c r="K157" s="108" t="str">
        <f>IF('①-1入力シート（一般項目）'!K154="","-",'①-1入力シート（一般項目）'!K154)</f>
        <v>男女間賃金格差を把握しており、是正のための有効な対策を講じている</v>
      </c>
      <c r="L157" s="219" t="str">
        <f>IF('①-1入力シート（一般項目）'!L154="","-",'①-1入力シート（一般項目）'!L154)</f>
        <v>-</v>
      </c>
      <c r="M157" s="219">
        <f>IF('①-1入力シート（一般項目）'!M154="","-",'①-1入力シート（一般項目）'!M154)</f>
        <v>2</v>
      </c>
      <c r="N157" s="219" t="str">
        <f>IF('①-1入力シート（一般項目）'!N154="","-",'①-1入力シート（一般項目）'!N154)</f>
        <v>-</v>
      </c>
      <c r="O157" s="219" t="str">
        <f>IF('①-1入力シート（一般項目）'!O154="","-",'①-1入力シート（一般項目）'!O154)</f>
        <v>-</v>
      </c>
      <c r="P157" s="219" t="str">
        <f>IF('①-1入力シート（一般項目）'!P154="","-",'①-1入力シート（一般項目）'!P154)</f>
        <v>-</v>
      </c>
      <c r="Q157" s="219">
        <f>IF('①-1入力シート（一般項目）'!Q154="","-",'①-1入力シート（一般項目）'!Q154)</f>
        <v>0</v>
      </c>
      <c r="R157" s="219" t="str">
        <f>IF('①-1入力シート（一般項目）'!R154="","-",'①-1入力シート（一般項目）'!R154)</f>
        <v>-</v>
      </c>
      <c r="S157" s="219" t="str">
        <f>IF('①-1入力シート（一般項目）'!S154="","-",'①-1入力シート（一般項目）'!S154)</f>
        <v>-</v>
      </c>
      <c r="T157" s="220" t="str">
        <f t="shared" si="11"/>
        <v/>
      </c>
      <c r="U157" s="224" t="str">
        <f>IF(P157="回答済",(_xlfn.RANK.EQ($T157,$T$14:$T$411,0)+COUNTIF($T$14:$T157,$T157)-1),IF(P157="未回答",0,"-"))</f>
        <v>-</v>
      </c>
      <c r="V157" s="224" t="str">
        <f t="shared" si="14"/>
        <v>-</v>
      </c>
      <c r="W157" s="224" t="str">
        <f t="shared" si="12"/>
        <v/>
      </c>
      <c r="X157" s="224" t="str">
        <f t="shared" si="10"/>
        <v/>
      </c>
      <c r="Y157" s="224" t="str">
        <f>IF(X157="","",IF(X157="-","-",X157+COUNTIFS($V$14:V157,V157,$W$14:W157,W157)-1))</f>
        <v/>
      </c>
      <c r="Z157" s="224" t="str">
        <f t="shared" si="13"/>
        <v/>
      </c>
    </row>
    <row r="158" spans="1:27" s="61" customFormat="1" ht="28.35" customHeight="1" outlineLevel="1">
      <c r="A158" s="61">
        <f>ROW()</f>
        <v>158</v>
      </c>
      <c r="B158" s="68" t="str">
        <f>IF('①-1入力シート（一般項目）'!B155="","-",'①-1入力シート（一般項目）'!B155)</f>
        <v>-</v>
      </c>
      <c r="C158" s="71" t="str">
        <f>IF('①-1入力シート（一般項目）'!C155="","-",'①-1入力シート（一般項目）'!C155)</f>
        <v>-</v>
      </c>
      <c r="D158" s="351" t="str">
        <f>IF('①-1入力シート（一般項目）'!D155="","0",'①-1入力シート（一般項目）'!D155)</f>
        <v>0</v>
      </c>
      <c r="E158" s="92" t="str">
        <f>IF('①-1入力シート（一般項目）'!E155="","-",'①-1入力シート（一般項目）'!E155)</f>
        <v>-</v>
      </c>
      <c r="F158" s="92" t="str">
        <f>IF('①-1入力シート（一般項目）'!F155="","-",'①-1入力シート（一般項目）'!F155)</f>
        <v>-</v>
      </c>
      <c r="G158" s="92" t="str">
        <f>IF('①-1入力シート（一般項目）'!G155="","-",'①-1入力シート（一般項目）'!G155)</f>
        <v>-</v>
      </c>
      <c r="H158" s="197" t="str">
        <f>IF('①-1入力シート（一般項目）'!H155="","-",'①-1入力シート（一般項目）'!H155)</f>
        <v>-</v>
      </c>
      <c r="I158" s="133" t="str">
        <f>IF('①-1入力シート（一般項目）'!I155="","-",'①-1入力シート（一般項目）'!I155)</f>
        <v>-</v>
      </c>
      <c r="J158" s="138" t="str">
        <f>IF('①-1入力シート（一般項目）'!J155="","-",'①-1入力シート（一般項目）'!J155)</f>
        <v>ウ　把握しているが、特段是正のための有効な手段を講じていない</v>
      </c>
      <c r="K158" s="108" t="str">
        <f>IF('①-1入力シート（一般項目）'!K155="","-",'①-1入力シート（一般項目）'!K155)</f>
        <v>男女間賃金格差を把握しているが、特段是正のための有効な手段を講じていない</v>
      </c>
      <c r="L158" s="219" t="str">
        <f>IF('①-1入力シート（一般項目）'!L155="","-",'①-1入力シート（一般項目）'!L155)</f>
        <v>-</v>
      </c>
      <c r="M158" s="219">
        <f>IF('①-1入力シート（一般項目）'!M155="","-",'①-1入力シート（一般項目）'!M155)</f>
        <v>1</v>
      </c>
      <c r="N158" s="219" t="str">
        <f>IF('①-1入力シート（一般項目）'!N155="","-",'①-1入力シート（一般項目）'!N155)</f>
        <v>-</v>
      </c>
      <c r="O158" s="219" t="str">
        <f>IF('①-1入力シート（一般項目）'!O155="","-",'①-1入力シート（一般項目）'!O155)</f>
        <v>-</v>
      </c>
      <c r="P158" s="219" t="str">
        <f>IF('①-1入力シート（一般項目）'!P155="","-",'①-1入力シート（一般項目）'!P155)</f>
        <v>-</v>
      </c>
      <c r="Q158" s="219">
        <f>IF('①-1入力シート（一般項目）'!Q155="","-",'①-1入力シート（一般項目）'!Q155)</f>
        <v>0</v>
      </c>
      <c r="R158" s="219" t="str">
        <f>IF('①-1入力シート（一般項目）'!R155="","-",'①-1入力シート（一般項目）'!R155)</f>
        <v>-</v>
      </c>
      <c r="S158" s="219" t="str">
        <f>IF('①-1入力シート（一般項目）'!S155="","-",'①-1入力シート（一般項目）'!S155)</f>
        <v>-</v>
      </c>
      <c r="T158" s="220" t="str">
        <f t="shared" si="11"/>
        <v/>
      </c>
      <c r="U158" s="224" t="str">
        <f>IF(P158="回答済",(_xlfn.RANK.EQ($T158,$T$14:$T$411,0)+COUNTIF($T$14:$T158,$T158)-1),IF(P158="未回答",0,"-"))</f>
        <v>-</v>
      </c>
      <c r="V158" s="224" t="str">
        <f t="shared" si="14"/>
        <v>-</v>
      </c>
      <c r="W158" s="224" t="str">
        <f t="shared" si="12"/>
        <v/>
      </c>
      <c r="X158" s="224" t="str">
        <f t="shared" si="10"/>
        <v/>
      </c>
      <c r="Y158" s="224" t="str">
        <f>IF(X158="","",IF(X158="-","-",X158+COUNTIFS($V$14:V158,V158,$W$14:W158,W158)-1))</f>
        <v/>
      </c>
      <c r="Z158" s="224" t="str">
        <f t="shared" si="13"/>
        <v/>
      </c>
    </row>
    <row r="159" spans="1:27" s="61" customFormat="1" ht="28.35" customHeight="1" outlineLevel="1">
      <c r="A159" s="61">
        <f>ROW()</f>
        <v>159</v>
      </c>
      <c r="B159" s="68" t="str">
        <f>IF('①-1入力シート（一般項目）'!B156="","-",'①-1入力シート（一般項目）'!B156)</f>
        <v>-</v>
      </c>
      <c r="C159" s="71" t="str">
        <f>IF('①-1入力シート（一般項目）'!C156="","-",'①-1入力シート（一般項目）'!C156)</f>
        <v>-</v>
      </c>
      <c r="D159" s="351" t="str">
        <f>IF('①-1入力シート（一般項目）'!D156="","0",'①-1入力シート（一般項目）'!D156)</f>
        <v>0</v>
      </c>
      <c r="E159" s="93" t="str">
        <f>IF('①-1入力シート（一般項目）'!E156="","-",'①-1入力シート（一般項目）'!E156)</f>
        <v>-</v>
      </c>
      <c r="F159" s="93" t="str">
        <f>IF('①-1入力シート（一般項目）'!F156="","-",'①-1入力シート（一般項目）'!F156)</f>
        <v>-</v>
      </c>
      <c r="G159" s="93" t="str">
        <f>IF('①-1入力シート（一般項目）'!G156="","-",'①-1入力シート（一般項目）'!G156)</f>
        <v>-</v>
      </c>
      <c r="H159" s="198" t="str">
        <f>IF('①-1入力シート（一般項目）'!H156="","-",'①-1入力シート（一般項目）'!H156)</f>
        <v>-</v>
      </c>
      <c r="I159" s="135" t="str">
        <f>IF('①-1入力シート（一般項目）'!I156="","-",'①-1入力シート（一般項目）'!I156)</f>
        <v>-</v>
      </c>
      <c r="J159" s="139" t="str">
        <f>IF('①-1入力シート（一般項目）'!J156="","-",'①-1入力シート（一般項目）'!J156)</f>
        <v>エ　把握していない</v>
      </c>
      <c r="K159" s="126" t="str">
        <f>IF('①-1入力シート（一般項目）'!K156="","-",'①-1入力シート（一般項目）'!K156)</f>
        <v>エ　把握していない</v>
      </c>
      <c r="L159" s="221" t="str">
        <f>IF('①-1入力シート（一般項目）'!L156="","-",'①-1入力シート（一般項目）'!L156)</f>
        <v>-</v>
      </c>
      <c r="M159" s="221">
        <f>IF('①-1入力シート（一般項目）'!M156="","-",'①-1入力シート（一般項目）'!M156)</f>
        <v>0</v>
      </c>
      <c r="N159" s="221" t="str">
        <f>IF('①-1入力シート（一般項目）'!N156="","-",'①-1入力シート（一般項目）'!N156)</f>
        <v>-</v>
      </c>
      <c r="O159" s="221" t="str">
        <f>IF('①-1入力シート（一般項目）'!O156="","-",'①-1入力シート（一般項目）'!O156)</f>
        <v>-</v>
      </c>
      <c r="P159" s="221" t="str">
        <f>IF('①-1入力シート（一般項目）'!P156="","-",'①-1入力シート（一般項目）'!P156)</f>
        <v>-</v>
      </c>
      <c r="Q159" s="221">
        <f>IF('①-1入力シート（一般項目）'!Q156="","-",'①-1入力シート（一般項目）'!Q156)</f>
        <v>0</v>
      </c>
      <c r="R159" s="221" t="str">
        <f>IF('①-1入力シート（一般項目）'!R156="","-",'①-1入力シート（一般項目）'!R156)</f>
        <v>-</v>
      </c>
      <c r="S159" s="221" t="str">
        <f>IF('①-1入力シート（一般項目）'!S156="","-",'①-1入力シート（一般項目）'!S156)</f>
        <v>-</v>
      </c>
      <c r="T159" s="222" t="str">
        <f t="shared" si="11"/>
        <v/>
      </c>
      <c r="U159" s="224" t="str">
        <f>IF(P159="回答済",(_xlfn.RANK.EQ($T159,$T$14:$T$411,0)+COUNTIF($T$14:$T159,$T159)-1),IF(P159="未回答",0,"-"))</f>
        <v>-</v>
      </c>
      <c r="V159" s="224" t="str">
        <f t="shared" si="14"/>
        <v>-</v>
      </c>
      <c r="W159" s="224" t="str">
        <f t="shared" si="12"/>
        <v/>
      </c>
      <c r="X159" s="224" t="str">
        <f t="shared" si="10"/>
        <v/>
      </c>
      <c r="Y159" s="224" t="str">
        <f>IF(X159="","",IF(X159="-","-",X159+COUNTIFS($V$14:V159,V159,$W$14:W159,W159)-1))</f>
        <v/>
      </c>
      <c r="Z159" s="224" t="str">
        <f t="shared" si="13"/>
        <v/>
      </c>
    </row>
    <row r="160" spans="1:27" s="98" customFormat="1" ht="46.35" customHeight="1" outlineLevel="1">
      <c r="A160" s="98">
        <f>ROW()</f>
        <v>160</v>
      </c>
      <c r="B160" s="106" t="str">
        <f>IF('①-1入力シート（一般項目）'!B157="","-",'①-1入力シート（一般項目）'!B157)</f>
        <v>-</v>
      </c>
      <c r="C160" s="117" t="str">
        <f>IF('①-1入力シート（一般項目）'!C157="","-",'①-1入力シート（一般項目）'!C157)</f>
        <v>-</v>
      </c>
      <c r="D160" s="351" t="str">
        <f>IF('①-1入力シート（一般項目）'!D157="","0",'①-1入力シート（一般項目）'!D157)</f>
        <v>0</v>
      </c>
      <c r="E160" s="107" t="str">
        <f>IF('①-1入力シート（一般項目）'!E157="","-",'①-1入力シート（一般項目）'!E157)</f>
        <v>指標及び目標</v>
      </c>
      <c r="F160" s="107" t="str">
        <f>IF('①-1入力シート（一般項目）'!F157="","-",'①-1入力シート（一般項目）'!F157)</f>
        <v>単回答</v>
      </c>
      <c r="G160" s="107">
        <f>IF('①-1入力シート（一般項目）'!G157="","-",'①-1入力シート（一般項目）'!G157)</f>
        <v>0</v>
      </c>
      <c r="H160" s="200">
        <f>IF('①-1入力シート（一般項目）'!H157="","-",'①-1入力シート（一般項目）'!H157)</f>
        <v>21</v>
      </c>
      <c r="I160" s="356" t="str">
        <f>IF('①-1入力シート（一般項目）'!I157="","-",'①-1入力シート（一般項目）'!I157)</f>
        <v>●過去5年間において、介護休業した従業員で復帰した者の割合は50％を上回っているか。</v>
      </c>
      <c r="J160" s="357" t="str">
        <f>IF('①-1入力シート（一般項目）'!J157="","0",'①-1入力シート（一般項目）'!J157)</f>
        <v>0</v>
      </c>
      <c r="K160" s="186" t="str">
        <f>IF('①-1入力シート（一般項目）'!K157="","-",'①-1入力シート（一般項目）'!K157)</f>
        <v>-</v>
      </c>
      <c r="L160" s="228" t="str">
        <f>IF('①-1入力シート（一般項目）'!L157="","-",'①-1入力シート（一般項目）'!L157)</f>
        <v>-</v>
      </c>
      <c r="M160" s="228">
        <f>IF('①-1入力シート（一般項目）'!M157="","-",'①-1入力シート（一般項目）'!M157)</f>
        <v>1</v>
      </c>
      <c r="N160" s="228" t="str">
        <f>IF('①-1入力シート（一般項目）'!N157="","-",'①-1入力シート（一般項目）'!N157)</f>
        <v>-</v>
      </c>
      <c r="O160" s="229" t="str">
        <f>IF('①-1入力シート（一般項目）'!O157="","-",'①-1入力シート（一般項目）'!O157)</f>
        <v>未回答</v>
      </c>
      <c r="P160" s="229" t="str">
        <f>IF('①-1入力シート（一般項目）'!P157="","-",'①-1入力シート（一般項目）'!P157)</f>
        <v>-</v>
      </c>
      <c r="Q160" s="228">
        <f>IF('①-1入力シート（一般項目）'!Q157="","-",'①-1入力シート（一般項目）'!Q157)</f>
        <v>0</v>
      </c>
      <c r="R160" s="228">
        <f>IF('①-1入力シート（一般項目）'!R157="","-",'①-1入力シート（一般項目）'!R157)</f>
        <v>0</v>
      </c>
      <c r="S160" s="228" t="str">
        <f>IF('①-1入力シート（一般項目）'!S157="","-",'①-1入力シート（一般項目）'!S157)</f>
        <v>-</v>
      </c>
      <c r="T160" s="230" t="str">
        <f t="shared" si="11"/>
        <v/>
      </c>
      <c r="U160" s="224" t="str">
        <f>IF(P160="回答済",(_xlfn.RANK.EQ($T160,$T$14:$T$411,0)+COUNTIF($T$14:$T160,$T160)-1),IF(P160="未回答",0,"-"))</f>
        <v>-</v>
      </c>
      <c r="V160" s="224" t="str">
        <f t="shared" si="14"/>
        <v>-</v>
      </c>
      <c r="W160" s="224" t="str">
        <f t="shared" si="12"/>
        <v/>
      </c>
      <c r="X160" s="224" t="str">
        <f t="shared" si="10"/>
        <v/>
      </c>
      <c r="Y160" s="224" t="str">
        <f>IF(X160="","",IF(X160="-","-",X160+COUNTIFS($V$14:V160,V160,$W$14:W160,W160)-1))</f>
        <v/>
      </c>
      <c r="Z160" s="224" t="str">
        <f t="shared" si="13"/>
        <v/>
      </c>
      <c r="AA160" s="61"/>
    </row>
    <row r="161" spans="1:27" s="61" customFormat="1" ht="28.35" customHeight="1" outlineLevel="1">
      <c r="A161" s="61">
        <f>ROW()</f>
        <v>161</v>
      </c>
      <c r="B161" s="68" t="str">
        <f>IF('①-1入力シート（一般項目）'!B158="","-",'①-1入力シート（一般項目）'!B158)</f>
        <v>-</v>
      </c>
      <c r="C161" s="71" t="str">
        <f>IF('①-1入力シート（一般項目）'!C158="","-",'①-1入力シート（一般項目）'!C158)</f>
        <v>-</v>
      </c>
      <c r="D161" s="351" t="str">
        <f>IF('①-1入力シート（一般項目）'!D158="","0",'①-1入力シート（一般項目）'!D158)</f>
        <v>0</v>
      </c>
      <c r="E161" s="92" t="str">
        <f>IF('①-1入力シート（一般項目）'!E158="","-",'①-1入力シート（一般項目）'!E158)</f>
        <v>-</v>
      </c>
      <c r="F161" s="92" t="str">
        <f>IF('①-1入力シート（一般項目）'!F158="","-",'①-1入力シート（一般項目）'!F158)</f>
        <v>-</v>
      </c>
      <c r="G161" s="92" t="str">
        <f>IF('①-1入力シート（一般項目）'!G158="","-",'①-1入力シート（一般項目）'!G158)</f>
        <v>-</v>
      </c>
      <c r="H161" s="197" t="str">
        <f>IF('①-1入力シート（一般項目）'!H158="","-",'①-1入力シート（一般項目）'!H158)</f>
        <v>-</v>
      </c>
      <c r="I161" s="131" t="str">
        <f>IF('①-1入力シート（一般項目）'!I158="","-",'①-1入力シート（一般項目）'!I158)</f>
        <v>-</v>
      </c>
      <c r="J161" s="137" t="str">
        <f>IF('①-1入力シート（一般項目）'!J158="","-",'①-1入力シート（一般項目）'!J158)</f>
        <v>ア　上回っている</v>
      </c>
      <c r="K161" s="125" t="str">
        <f>IF('①-1入力シート（一般項目）'!K158="","-",'①-1入力シート（一般項目）'!K158)</f>
        <v>過去5年間において、介護休業した従業員で復帰した者の割合は50％を上回っている</v>
      </c>
      <c r="L161" s="216" t="str">
        <f>IF('①-1入力シート（一般項目）'!L158="","-",'①-1入力シート（一般項目）'!L158)</f>
        <v>-</v>
      </c>
      <c r="M161" s="216">
        <f>IF('①-1入力シート（一般項目）'!M158="","-",'①-1入力シート（一般項目）'!M158)</f>
        <v>1</v>
      </c>
      <c r="N161" s="216" t="str">
        <f>IF('①-1入力シート（一般項目）'!N158="","-",'①-1入力シート（一般項目）'!N158)</f>
        <v>-</v>
      </c>
      <c r="O161" s="216">
        <f>IF('①-1入力シート（一般項目）'!O158="","-",'①-1入力シート（一般項目）'!O158)</f>
        <v>0</v>
      </c>
      <c r="P161" s="216" t="str">
        <f>IF('①-1入力シート（一般項目）'!P158="","-",'①-1入力シート（一般項目）'!P158)</f>
        <v>-</v>
      </c>
      <c r="Q161" s="216">
        <f>IF('①-1入力シート（一般項目）'!Q158="","-",'①-1入力シート（一般項目）'!Q158)</f>
        <v>0</v>
      </c>
      <c r="R161" s="216" t="str">
        <f>IF('①-1入力シート（一般項目）'!R158="","-",'①-1入力シート（一般項目）'!R158)</f>
        <v>-</v>
      </c>
      <c r="S161" s="216" t="str">
        <f>IF('①-1入力シート（一般項目）'!S158="","-",'①-1入力シート（一般項目）'!S158)</f>
        <v>-</v>
      </c>
      <c r="T161" s="217" t="str">
        <f t="shared" si="11"/>
        <v/>
      </c>
      <c r="U161" s="224" t="str">
        <f>IF(P161="回答済",(_xlfn.RANK.EQ($T161,$T$14:$T$411,0)+COUNTIF($T$14:$T161,$T161)-1),IF(P161="未回答",0,"-"))</f>
        <v>-</v>
      </c>
      <c r="V161" s="224" t="str">
        <f t="shared" si="14"/>
        <v>-</v>
      </c>
      <c r="W161" s="224" t="str">
        <f t="shared" si="12"/>
        <v/>
      </c>
      <c r="X161" s="224" t="str">
        <f t="shared" si="10"/>
        <v/>
      </c>
      <c r="Y161" s="224" t="str">
        <f>IF(X161="","",IF(X161="-","-",X161+COUNTIFS($V$14:V161,V161,$W$14:W161,W161)-1))</f>
        <v/>
      </c>
      <c r="Z161" s="224" t="str">
        <f t="shared" si="13"/>
        <v/>
      </c>
    </row>
    <row r="162" spans="1:27" s="61" customFormat="1" ht="28.35" customHeight="1" outlineLevel="1">
      <c r="A162" s="61">
        <f>ROW()</f>
        <v>162</v>
      </c>
      <c r="B162" s="68" t="str">
        <f>IF('①-1入力シート（一般項目）'!B159="","-",'①-1入力シート（一般項目）'!B159)</f>
        <v>-</v>
      </c>
      <c r="C162" s="71" t="str">
        <f>IF('①-1入力シート（一般項目）'!C159="","-",'①-1入力シート（一般項目）'!C159)</f>
        <v>-</v>
      </c>
      <c r="D162" s="351" t="str">
        <f>IF('①-1入力シート（一般項目）'!D159="","0",'①-1入力シート（一般項目）'!D159)</f>
        <v>0</v>
      </c>
      <c r="E162" s="93" t="str">
        <f>IF('①-1入力シート（一般項目）'!E159="","-",'①-1入力シート（一般項目）'!E159)</f>
        <v>-</v>
      </c>
      <c r="F162" s="93" t="str">
        <f>IF('①-1入力シート（一般項目）'!F159="","-",'①-1入力シート（一般項目）'!F159)</f>
        <v>-</v>
      </c>
      <c r="G162" s="93" t="str">
        <f>IF('①-1入力シート（一般項目）'!G159="","-",'①-1入力シート（一般項目）'!G159)</f>
        <v>-</v>
      </c>
      <c r="H162" s="198" t="str">
        <f>IF('①-1入力シート（一般項目）'!H159="","-",'①-1入力シート（一般項目）'!H159)</f>
        <v>-</v>
      </c>
      <c r="I162" s="135" t="str">
        <f>IF('①-1入力シート（一般項目）'!I159="","-",'①-1入力シート（一般項目）'!I159)</f>
        <v>-</v>
      </c>
      <c r="J162" s="139" t="str">
        <f>IF('①-1入力シート（一般項目）'!J159="","-",'①-1入力シート（一般項目）'!J159)</f>
        <v>イ　上回っていない</v>
      </c>
      <c r="K162" s="126" t="str">
        <f>IF('①-1入力シート（一般項目）'!K159="","-",'①-1入力シート（一般項目）'!K159)</f>
        <v>イ　上回っていない</v>
      </c>
      <c r="L162" s="221" t="str">
        <f>IF('①-1入力シート（一般項目）'!L159="","-",'①-1入力シート（一般項目）'!L159)</f>
        <v>-</v>
      </c>
      <c r="M162" s="221">
        <f>IF('①-1入力シート（一般項目）'!M159="","-",'①-1入力シート（一般項目）'!M159)</f>
        <v>0</v>
      </c>
      <c r="N162" s="221" t="str">
        <f>IF('①-1入力シート（一般項目）'!N159="","-",'①-1入力シート（一般項目）'!N159)</f>
        <v>-</v>
      </c>
      <c r="O162" s="221" t="str">
        <f>IF('①-1入力シート（一般項目）'!O159="","-",'①-1入力シート（一般項目）'!O159)</f>
        <v>-</v>
      </c>
      <c r="P162" s="221" t="str">
        <f>IF('①-1入力シート（一般項目）'!P159="","-",'①-1入力シート（一般項目）'!P159)</f>
        <v>-</v>
      </c>
      <c r="Q162" s="221">
        <f>IF('①-1入力シート（一般項目）'!Q159="","-",'①-1入力シート（一般項目）'!Q159)</f>
        <v>0</v>
      </c>
      <c r="R162" s="221" t="str">
        <f>IF('①-1入力シート（一般項目）'!R159="","-",'①-1入力シート（一般項目）'!R159)</f>
        <v>-</v>
      </c>
      <c r="S162" s="221" t="str">
        <f>IF('①-1入力シート（一般項目）'!S159="","-",'①-1入力シート（一般項目）'!S159)</f>
        <v>-</v>
      </c>
      <c r="T162" s="222" t="str">
        <f t="shared" si="11"/>
        <v/>
      </c>
      <c r="U162" s="224" t="str">
        <f>IF(P162="回答済",(_xlfn.RANK.EQ($T162,$T$14:$T$411,0)+COUNTIF($T$14:$T162,$T162)-1),IF(P162="未回答",0,"-"))</f>
        <v>-</v>
      </c>
      <c r="V162" s="224" t="str">
        <f t="shared" si="14"/>
        <v>-</v>
      </c>
      <c r="W162" s="224" t="str">
        <f t="shared" si="12"/>
        <v/>
      </c>
      <c r="X162" s="224" t="str">
        <f t="shared" si="10"/>
        <v/>
      </c>
      <c r="Y162" s="224" t="str">
        <f>IF(X162="","",IF(X162="-","-",X162+COUNTIFS($V$14:V162,V162,$W$14:W162,W162)-1))</f>
        <v/>
      </c>
      <c r="Z162" s="224" t="str">
        <f t="shared" si="13"/>
        <v/>
      </c>
    </row>
    <row r="163" spans="1:27" s="98" customFormat="1" ht="46.35" customHeight="1" outlineLevel="1">
      <c r="A163" s="98">
        <f>ROW()</f>
        <v>163</v>
      </c>
      <c r="B163" s="106" t="str">
        <f>IF('①-1入力シート（一般項目）'!B160="","-",'①-1入力シート（一般項目）'!B160)</f>
        <v>-</v>
      </c>
      <c r="C163" s="117" t="str">
        <f>IF('①-1入力シート（一般項目）'!C160="","-",'①-1入力シート（一般項目）'!C160)</f>
        <v>-</v>
      </c>
      <c r="D163" s="351" t="str">
        <f>IF('①-1入力シート（一般項目）'!D160="","0",'①-1入力シート（一般項目）'!D160)</f>
        <v>0</v>
      </c>
      <c r="E163" s="107" t="str">
        <f>IF('①-1入力シート（一般項目）'!E160="","-",'①-1入力シート（一般項目）'!E160)</f>
        <v>指標及び目標</v>
      </c>
      <c r="F163" s="107" t="str">
        <f>IF('①-1入力シート（一般項目）'!F160="","-",'①-1入力シート（一般項目）'!F160)</f>
        <v>単回答</v>
      </c>
      <c r="G163" s="107">
        <f>IF('①-1入力シート（一般項目）'!G160="","-",'①-1入力シート（一般項目）'!G160)</f>
        <v>0</v>
      </c>
      <c r="H163" s="200">
        <f>IF('①-1入力シート（一般項目）'!H160="","-",'①-1入力シート（一般項目）'!H160)</f>
        <v>22</v>
      </c>
      <c r="I163" s="356" t="str">
        <f>IF('①-1入力シート（一般項目）'!I160="","-",'①-1入力シート（一般項目）'!I160)</f>
        <v>●過去5年間において、出産した女性従業員の仕事復帰1年後の継続就業率は50％を上回っているか。</v>
      </c>
      <c r="J163" s="357" t="str">
        <f>IF('①-1入力シート（一般項目）'!J160="","0",'①-1入力シート（一般項目）'!J160)</f>
        <v>0</v>
      </c>
      <c r="K163" s="186" t="str">
        <f>IF('①-1入力シート（一般項目）'!K160="","-",'①-1入力シート（一般項目）'!K160)</f>
        <v>-</v>
      </c>
      <c r="L163" s="228" t="str">
        <f>IF('①-1入力シート（一般項目）'!L160="","-",'①-1入力シート（一般項目）'!L160)</f>
        <v>-</v>
      </c>
      <c r="M163" s="228">
        <f>IF('①-1入力シート（一般項目）'!M160="","-",'①-1入力シート（一般項目）'!M160)</f>
        <v>1</v>
      </c>
      <c r="N163" s="228" t="str">
        <f>IF('①-1入力シート（一般項目）'!N160="","-",'①-1入力シート（一般項目）'!N160)</f>
        <v>-</v>
      </c>
      <c r="O163" s="229" t="str">
        <f>IF('①-1入力シート（一般項目）'!O160="","-",'①-1入力シート（一般項目）'!O160)</f>
        <v>未回答</v>
      </c>
      <c r="P163" s="229" t="str">
        <f>IF('①-1入力シート（一般項目）'!P160="","-",'①-1入力シート（一般項目）'!P160)</f>
        <v>-</v>
      </c>
      <c r="Q163" s="228">
        <f>IF('①-1入力シート（一般項目）'!Q160="","-",'①-1入力シート（一般項目）'!Q160)</f>
        <v>0</v>
      </c>
      <c r="R163" s="228">
        <f>IF('①-1入力シート（一般項目）'!R160="","-",'①-1入力シート（一般項目）'!R160)</f>
        <v>0</v>
      </c>
      <c r="S163" s="228" t="str">
        <f>IF('①-1入力シート（一般項目）'!S160="","-",'①-1入力シート（一般項目）'!S160)</f>
        <v>-</v>
      </c>
      <c r="T163" s="230" t="str">
        <f t="shared" si="11"/>
        <v/>
      </c>
      <c r="U163" s="224" t="str">
        <f>IF(P163="回答済",(_xlfn.RANK.EQ($T163,$T$14:$T$411,0)+COUNTIF($T$14:$T163,$T163)-1),IF(P163="未回答",0,"-"))</f>
        <v>-</v>
      </c>
      <c r="V163" s="224" t="str">
        <f t="shared" si="14"/>
        <v>-</v>
      </c>
      <c r="W163" s="224" t="str">
        <f t="shared" si="12"/>
        <v/>
      </c>
      <c r="X163" s="224" t="str">
        <f t="shared" si="10"/>
        <v/>
      </c>
      <c r="Y163" s="224" t="str">
        <f>IF(X163="","",IF(X163="-","-",X163+COUNTIFS($V$14:V163,V163,$W$14:W163,W163)-1))</f>
        <v/>
      </c>
      <c r="Z163" s="224" t="str">
        <f t="shared" si="13"/>
        <v/>
      </c>
      <c r="AA163" s="61"/>
    </row>
    <row r="164" spans="1:27" s="61" customFormat="1" ht="28.35" customHeight="1" outlineLevel="1">
      <c r="A164" s="61">
        <f>ROW()</f>
        <v>164</v>
      </c>
      <c r="B164" s="68" t="str">
        <f>IF('①-1入力シート（一般項目）'!B161="","-",'①-1入力シート（一般項目）'!B161)</f>
        <v>-</v>
      </c>
      <c r="C164" s="71" t="str">
        <f>IF('①-1入力シート（一般項目）'!C161="","-",'①-1入力シート（一般項目）'!C161)</f>
        <v>-</v>
      </c>
      <c r="D164" s="351" t="str">
        <f>IF('①-1入力シート（一般項目）'!D161="","0",'①-1入力シート（一般項目）'!D161)</f>
        <v>0</v>
      </c>
      <c r="E164" s="92" t="str">
        <f>IF('①-1入力シート（一般項目）'!E161="","-",'①-1入力シート（一般項目）'!E161)</f>
        <v>-</v>
      </c>
      <c r="F164" s="92" t="str">
        <f>IF('①-1入力シート（一般項目）'!F161="","-",'①-1入力シート（一般項目）'!F161)</f>
        <v>-</v>
      </c>
      <c r="G164" s="92" t="str">
        <f>IF('①-1入力シート（一般項目）'!G161="","-",'①-1入力シート（一般項目）'!G161)</f>
        <v>-</v>
      </c>
      <c r="H164" s="197" t="str">
        <f>IF('①-1入力シート（一般項目）'!H161="","-",'①-1入力シート（一般項目）'!H161)</f>
        <v>-</v>
      </c>
      <c r="I164" s="131" t="str">
        <f>IF('①-1入力シート（一般項目）'!I161="","-",'①-1入力シート（一般項目）'!I161)</f>
        <v>-</v>
      </c>
      <c r="J164" s="137" t="str">
        <f>IF('①-1入力シート（一般項目）'!J161="","-",'①-1入力シート（一般項目）'!J161)</f>
        <v>ア　上回っている</v>
      </c>
      <c r="K164" s="125" t="str">
        <f>IF('①-1入力シート（一般項目）'!K161="","-",'①-1入力シート（一般項目）'!K161)</f>
        <v>過去5年間において、出産した女性従業員の仕事復帰1年後の継続就業率は50％を上回っている</v>
      </c>
      <c r="L164" s="216" t="str">
        <f>IF('①-1入力シート（一般項目）'!L161="","-",'①-1入力シート（一般項目）'!L161)</f>
        <v>-</v>
      </c>
      <c r="M164" s="216">
        <f>IF('①-1入力シート（一般項目）'!M161="","-",'①-1入力シート（一般項目）'!M161)</f>
        <v>1</v>
      </c>
      <c r="N164" s="216" t="str">
        <f>IF('①-1入力シート（一般項目）'!N161="","-",'①-1入力シート（一般項目）'!N161)</f>
        <v>-</v>
      </c>
      <c r="O164" s="216">
        <f>IF('①-1入力シート（一般項目）'!O161="","-",'①-1入力シート（一般項目）'!O161)</f>
        <v>0</v>
      </c>
      <c r="P164" s="216" t="str">
        <f>IF('①-1入力シート（一般項目）'!P161="","-",'①-1入力シート（一般項目）'!P161)</f>
        <v>-</v>
      </c>
      <c r="Q164" s="216">
        <f>IF('①-1入力シート（一般項目）'!Q161="","-",'①-1入力シート（一般項目）'!Q161)</f>
        <v>0</v>
      </c>
      <c r="R164" s="216" t="str">
        <f>IF('①-1入力シート（一般項目）'!R161="","-",'①-1入力シート（一般項目）'!R161)</f>
        <v>-</v>
      </c>
      <c r="S164" s="216" t="str">
        <f>IF('①-1入力シート（一般項目）'!S161="","-",'①-1入力シート（一般項目）'!S161)</f>
        <v>-</v>
      </c>
      <c r="T164" s="217" t="str">
        <f t="shared" si="11"/>
        <v/>
      </c>
      <c r="U164" s="224" t="str">
        <f>IF(P164="回答済",(_xlfn.RANK.EQ($T164,$T$14:$T$411,0)+COUNTIF($T$14:$T164,$T164)-1),IF(P164="未回答",0,"-"))</f>
        <v>-</v>
      </c>
      <c r="V164" s="224" t="str">
        <f t="shared" si="14"/>
        <v>-</v>
      </c>
      <c r="W164" s="224" t="str">
        <f t="shared" si="12"/>
        <v/>
      </c>
      <c r="X164" s="224" t="str">
        <f t="shared" si="10"/>
        <v/>
      </c>
      <c r="Y164" s="224" t="str">
        <f>IF(X164="","",IF(X164="-","-",X164+COUNTIFS($V$14:V164,V164,$W$14:W164,W164)-1))</f>
        <v/>
      </c>
      <c r="Z164" s="224" t="str">
        <f t="shared" si="13"/>
        <v/>
      </c>
    </row>
    <row r="165" spans="1:27" s="61" customFormat="1" ht="28.35" customHeight="1" outlineLevel="1">
      <c r="A165" s="61">
        <f>ROW()</f>
        <v>165</v>
      </c>
      <c r="B165" s="68" t="str">
        <f>IF('①-1入力シート（一般項目）'!B162="","-",'①-1入力シート（一般項目）'!B162)</f>
        <v>-</v>
      </c>
      <c r="C165" s="73" t="str">
        <f>IF('①-1入力シート（一般項目）'!C162="","-",'①-1入力シート（一般項目）'!C162)</f>
        <v>-</v>
      </c>
      <c r="D165" s="352" t="str">
        <f>IF('①-1入力シート（一般項目）'!D162="","0",'①-1入力シート（一般項目）'!D162)</f>
        <v>0</v>
      </c>
      <c r="E165" s="93" t="str">
        <f>IF('①-1入力シート（一般項目）'!E162="","-",'①-1入力シート（一般項目）'!E162)</f>
        <v>-</v>
      </c>
      <c r="F165" s="93" t="str">
        <f>IF('①-1入力シート（一般項目）'!F162="","-",'①-1入力シート（一般項目）'!F162)</f>
        <v>-</v>
      </c>
      <c r="G165" s="93" t="str">
        <f>IF('①-1入力シート（一般項目）'!G162="","-",'①-1入力シート（一般項目）'!G162)</f>
        <v>-</v>
      </c>
      <c r="H165" s="198" t="str">
        <f>IF('①-1入力シート（一般項目）'!H162="","-",'①-1入力シート（一般項目）'!H162)</f>
        <v>-</v>
      </c>
      <c r="I165" s="135" t="str">
        <f>IF('①-1入力シート（一般項目）'!I162="","-",'①-1入力シート（一般項目）'!I162)</f>
        <v>-</v>
      </c>
      <c r="J165" s="139" t="str">
        <f>IF('①-1入力シート（一般項目）'!J162="","-",'①-1入力シート（一般項目）'!J162)</f>
        <v>イ　上回っていない</v>
      </c>
      <c r="K165" s="126" t="str">
        <f>IF('①-1入力シート（一般項目）'!K162="","-",'①-1入力シート（一般項目）'!K162)</f>
        <v>イ　上回っていない</v>
      </c>
      <c r="L165" s="221" t="str">
        <f>IF('①-1入力シート（一般項目）'!L162="","-",'①-1入力シート（一般項目）'!L162)</f>
        <v>-</v>
      </c>
      <c r="M165" s="221">
        <f>IF('①-1入力シート（一般項目）'!M162="","-",'①-1入力シート（一般項目）'!M162)</f>
        <v>0</v>
      </c>
      <c r="N165" s="221" t="str">
        <f>IF('①-1入力シート（一般項目）'!N162="","-",'①-1入力シート（一般項目）'!N162)</f>
        <v>-</v>
      </c>
      <c r="O165" s="221" t="str">
        <f>IF('①-1入力シート（一般項目）'!O162="","-",'①-1入力シート（一般項目）'!O162)</f>
        <v>-</v>
      </c>
      <c r="P165" s="221" t="str">
        <f>IF('①-1入力シート（一般項目）'!P162="","-",'①-1入力シート（一般項目）'!P162)</f>
        <v>-</v>
      </c>
      <c r="Q165" s="221">
        <f>IF('①-1入力シート（一般項目）'!Q162="","-",'①-1入力シート（一般項目）'!Q162)</f>
        <v>0</v>
      </c>
      <c r="R165" s="221" t="str">
        <f>IF('①-1入力シート（一般項目）'!R162="","-",'①-1入力シート（一般項目）'!R162)</f>
        <v>-</v>
      </c>
      <c r="S165" s="221" t="str">
        <f>IF('①-1入力シート（一般項目）'!S162="","-",'①-1入力シート（一般項目）'!S162)</f>
        <v>-</v>
      </c>
      <c r="T165" s="222" t="str">
        <f t="shared" si="11"/>
        <v/>
      </c>
      <c r="U165" s="224" t="str">
        <f>IF(P165="回答済",(_xlfn.RANK.EQ($T165,$T$14:$T$411,0)+COUNTIF($T$14:$T165,$T165)-1),IF(P165="未回答",0,"-"))</f>
        <v>-</v>
      </c>
      <c r="V165" s="224" t="str">
        <f t="shared" si="14"/>
        <v>-</v>
      </c>
      <c r="W165" s="224" t="str">
        <f t="shared" si="12"/>
        <v/>
      </c>
      <c r="X165" s="224" t="str">
        <f t="shared" si="10"/>
        <v/>
      </c>
      <c r="Y165" s="224" t="str">
        <f>IF(X165="","",IF(X165="-","-",X165+COUNTIFS($V$14:V165,V165,$W$14:W165,W165)-1))</f>
        <v/>
      </c>
      <c r="Z165" s="224" t="str">
        <f t="shared" si="13"/>
        <v/>
      </c>
    </row>
    <row r="166" spans="1:27" s="98" customFormat="1" ht="46.35" customHeight="1" outlineLevel="1">
      <c r="A166" s="98">
        <f>ROW()</f>
        <v>166</v>
      </c>
      <c r="B166" s="106" t="str">
        <f>IF('①-1入力シート（一般項目）'!B163="","-",'①-1入力シート（一般項目）'!B163)</f>
        <v>-</v>
      </c>
      <c r="C166" s="116" t="str">
        <f>IF('①-1入力シート（一般項目）'!C163="","-",'①-1入力シート（一般項目）'!C163)</f>
        <v>選択</v>
      </c>
      <c r="D166" s="350" t="str">
        <f>IF('①-1入力シート（一般項目）'!D163="","-",'①-1入力シート（一般項目）'!D163)</f>
        <v>従業員の人権配慮
（人権デューデリジェンス）</v>
      </c>
      <c r="E166" s="104" t="str">
        <f>IF('①-1入力シート（一般項目）'!E163="","-",'①-1入力シート（一般項目）'!E163)</f>
        <v>戦略</v>
      </c>
      <c r="F166" s="104" t="str">
        <f>IF('①-1入力シート（一般項目）'!F163="","-",'①-1入力シート（一般項目）'!F163)</f>
        <v>単回答</v>
      </c>
      <c r="G166" s="104">
        <f>IF('①-1入力シート（一般項目）'!G163="","-",'①-1入力シート（一般項目）'!G163)</f>
        <v>0</v>
      </c>
      <c r="H166" s="196">
        <f>IF('①-1入力シート（一般項目）'!H163="","-",'①-1入力シート（一般項目）'!H163)</f>
        <v>23</v>
      </c>
      <c r="I166" s="356" t="str">
        <f>IF('①-1入力シート（一般項目）'!I163="","-",'①-1入力シート（一般項目）'!I163)</f>
        <v>●従業員の人権に配慮することで採用の円滑化や職場への定着、生産性の向上を図るため、次の取組を行っている。</v>
      </c>
      <c r="J166" s="357" t="str">
        <f>IF('①-1入力シート（一般項目）'!J163="","0",'①-1入力シート（一般項目）'!J163)</f>
        <v>0</v>
      </c>
      <c r="K166" s="124" t="str">
        <f>IF('①-1入力シート（一般項目）'!K163="","-",'①-1入力シート（一般項目）'!K163)</f>
        <v>-</v>
      </c>
      <c r="L166" s="212" t="str">
        <f>IF('①-1入力シート（一般項目）'!L163="","-",'①-1入力シート（一般項目）'!L163)</f>
        <v>-</v>
      </c>
      <c r="M166" s="212">
        <f>IF('①-1入力シート（一般項目）'!M163="","-",'①-1入力シート（一般項目）'!M163)</f>
        <v>4</v>
      </c>
      <c r="N166" s="212">
        <f>IF('①-1入力シート（一般項目）'!N163="","-",'①-1入力シート（一般項目）'!N163)</f>
        <v>20</v>
      </c>
      <c r="O166" s="213" t="str">
        <f>IF('①-1入力シート（一般項目）'!O163="","-",'①-1入力シート（一般項目）'!O163)</f>
        <v>未回答</v>
      </c>
      <c r="P166" s="213" t="str">
        <f>IF('①-1入力シート（一般項目）'!P163="","-",'①-1入力シート（一般項目）'!P163)</f>
        <v>未回答</v>
      </c>
      <c r="Q166" s="212">
        <f>IF('①-1入力シート（一般項目）'!Q163="","-",'①-1入力シート（一般項目）'!Q163)</f>
        <v>0</v>
      </c>
      <c r="R166" s="212">
        <f>IF('①-1入力シート（一般項目）'!R163="","-",'①-1入力シート（一般項目）'!R163)</f>
        <v>0</v>
      </c>
      <c r="S166" s="212">
        <f>IF('①-1入力シート（一般項目）'!S163="","-",'①-1入力シート（一般項目）'!S163)</f>
        <v>0</v>
      </c>
      <c r="T166" s="214">
        <f t="shared" si="11"/>
        <v>0</v>
      </c>
      <c r="U166" s="215">
        <f>IF(P166="回答済",(_xlfn.RANK.EQ($T166,$T$14:$T$411,0)+COUNTIF($T$14:$T166,$T166)-1),IF(P166="未回答",0,"-"))</f>
        <v>0</v>
      </c>
      <c r="V166" s="215" t="str">
        <f t="shared" si="14"/>
        <v>-</v>
      </c>
      <c r="W166" s="215" t="str">
        <f t="shared" si="12"/>
        <v/>
      </c>
      <c r="X166" s="215" t="str">
        <f t="shared" si="10"/>
        <v/>
      </c>
      <c r="Y166" s="215" t="str">
        <f>IF(X166="","",IF(X166="-","-",X166+COUNTIFS($V$14:V166,V166,$W$14:W166,W166)-1))</f>
        <v/>
      </c>
      <c r="Z166" s="215" t="str">
        <f t="shared" si="13"/>
        <v/>
      </c>
      <c r="AA166" s="61"/>
    </row>
    <row r="167" spans="1:27" s="61" customFormat="1" ht="28.35" customHeight="1" outlineLevel="1">
      <c r="A167" s="61">
        <f>ROW()</f>
        <v>167</v>
      </c>
      <c r="B167" s="68" t="str">
        <f>IF('①-1入力シート（一般項目）'!B164="","-",'①-1入力シート（一般項目）'!B164)</f>
        <v>-</v>
      </c>
      <c r="C167" s="71" t="str">
        <f>IF('①-1入力シート（一般項目）'!C164="","-",'①-1入力シート（一般項目）'!C164)</f>
        <v>-</v>
      </c>
      <c r="D167" s="351" t="str">
        <f>IF('①-1入力シート（一般項目）'!D164="","0",'①-1入力シート（一般項目）'!D164)</f>
        <v>0</v>
      </c>
      <c r="E167" s="92" t="str">
        <f>IF('①-1入力シート（一般項目）'!E164="","-",'①-1入力シート（一般項目）'!E164)</f>
        <v>-</v>
      </c>
      <c r="F167" s="92" t="str">
        <f>IF('①-1入力シート（一般項目）'!F164="","-",'①-1入力シート（一般項目）'!F164)</f>
        <v>-</v>
      </c>
      <c r="G167" s="92" t="str">
        <f>IF('①-1入力シート（一般項目）'!G164="","-",'①-1入力シート（一般項目）'!G164)</f>
        <v>-</v>
      </c>
      <c r="H167" s="197" t="str">
        <f>IF('①-1入力シート（一般項目）'!H164="","-",'①-1入力シート（一般項目）'!H164)</f>
        <v>-</v>
      </c>
      <c r="I167" s="131" t="str">
        <f>IF('①-1入力シート（一般項目）'!I164="","-",'①-1入力シート（一般項目）'!I164)</f>
        <v>-</v>
      </c>
      <c r="J167" s="159" t="str">
        <f>IF('①-1入力シート（一般項目）'!J164="","-",'①-1入力シート（一般項目）'!J164)</f>
        <v>ア　人権ポリシーや人権尊重に関する方針を定めている</v>
      </c>
      <c r="K167" s="125" t="str">
        <f>IF('①-1入力シート（一般項目）'!K164="","-",'①-1入力シート（一般項目）'!K164)</f>
        <v>人権ポリシーや人権尊重に関する方針を定めている</v>
      </c>
      <c r="L167" s="216" t="str">
        <f>IF('①-1入力シート（一般項目）'!L164="","-",'①-1入力シート（一般項目）'!L164)</f>
        <v>-</v>
      </c>
      <c r="M167" s="216">
        <f>IF('①-1入力シート（一般項目）'!M164="","-",'①-1入力シート（一般項目）'!M164)</f>
        <v>1</v>
      </c>
      <c r="N167" s="216" t="str">
        <f>IF('①-1入力シート（一般項目）'!N164="","-",'①-1入力シート（一般項目）'!N164)</f>
        <v>-</v>
      </c>
      <c r="O167" s="216">
        <f>IF('①-1入力シート（一般項目）'!O164="","-",'①-1入力シート（一般項目）'!O164)</f>
        <v>0</v>
      </c>
      <c r="P167" s="216" t="str">
        <f>IF('①-1入力シート（一般項目）'!P164="","-",'①-1入力シート（一般項目）'!P164)</f>
        <v>-</v>
      </c>
      <c r="Q167" s="216">
        <f>IF('①-1入力シート（一般項目）'!Q164="","-",'①-1入力シート（一般項目）'!Q164)</f>
        <v>0</v>
      </c>
      <c r="R167" s="216" t="str">
        <f>IF('①-1入力シート（一般項目）'!R164="","-",'①-1入力シート（一般項目）'!R164)</f>
        <v>-</v>
      </c>
      <c r="S167" s="216" t="str">
        <f>IF('①-1入力シート（一般項目）'!S164="","-",'①-1入力シート（一般項目）'!S164)</f>
        <v>-</v>
      </c>
      <c r="T167" s="217" t="str">
        <f t="shared" si="11"/>
        <v/>
      </c>
      <c r="U167" s="224" t="str">
        <f>IF(P167="回答済",(_xlfn.RANK.EQ($T167,$T$14:$T$411,0)+COUNTIF($T$14:$T167,$T167)-1),IF(P167="未回答",0,"-"))</f>
        <v>-</v>
      </c>
      <c r="V167" s="224" t="str">
        <f t="shared" si="14"/>
        <v>-</v>
      </c>
      <c r="W167" s="224" t="str">
        <f t="shared" si="12"/>
        <v/>
      </c>
      <c r="X167" s="224" t="str">
        <f t="shared" si="10"/>
        <v/>
      </c>
      <c r="Y167" s="224" t="str">
        <f>IF(X167="","",IF(X167="-","-",X167+COUNTIFS($V$14:V167,V167,$W$14:W167,W167)-1))</f>
        <v/>
      </c>
      <c r="Z167" s="224" t="str">
        <f t="shared" si="13"/>
        <v/>
      </c>
    </row>
    <row r="168" spans="1:27" s="61" customFormat="1" ht="28.35" customHeight="1" outlineLevel="1">
      <c r="A168" s="61">
        <f>ROW()</f>
        <v>168</v>
      </c>
      <c r="B168" s="68" t="str">
        <f>IF('①-1入力シート（一般項目）'!B165="","-",'①-1入力シート（一般項目）'!B165)</f>
        <v>-</v>
      </c>
      <c r="C168" s="71" t="str">
        <f>IF('①-1入力シート（一般項目）'!C165="","-",'①-1入力シート（一般項目）'!C165)</f>
        <v>-</v>
      </c>
      <c r="D168" s="351" t="str">
        <f>IF('①-1入力シート（一般項目）'!D165="","0",'①-1入力シート（一般項目）'!D165)</f>
        <v>0</v>
      </c>
      <c r="E168" s="92" t="str">
        <f>IF('①-1入力シート（一般項目）'!E165="","-",'①-1入力シート（一般項目）'!E165)</f>
        <v>-</v>
      </c>
      <c r="F168" s="92" t="str">
        <f>IF('①-1入力シート（一般項目）'!F165="","-",'①-1入力シート（一般項目）'!F165)</f>
        <v>-</v>
      </c>
      <c r="G168" s="92" t="str">
        <f>IF('①-1入力シート（一般項目）'!G165="","-",'①-1入力シート（一般項目）'!G165)</f>
        <v>-</v>
      </c>
      <c r="H168" s="197" t="str">
        <f>IF('①-1入力シート（一般項目）'!H165="","-",'①-1入力シート（一般項目）'!H165)</f>
        <v>-</v>
      </c>
      <c r="I168" s="133" t="str">
        <f>IF('①-1入力シート（一般項目）'!I165="","-",'①-1入力シート（一般項目）'!I165)</f>
        <v>-</v>
      </c>
      <c r="J168" s="138" t="str">
        <f>IF('①-1入力シート（一般項目）'!J165="","-",'①-1入力シート（一般項目）'!J165)</f>
        <v>イ　全従業員を対象に人権ポリシーや人権尊重に関する勉強会を年1回以上実施している</v>
      </c>
      <c r="K168" s="108" t="str">
        <f>IF('①-1入力シート（一般項目）'!K165="","-",'①-1入力シート（一般項目）'!K165)</f>
        <v>全従業員を対象に人権ポリシーや人権尊重に関する勉強会を年1回以上実施している</v>
      </c>
      <c r="L168" s="219" t="str">
        <f>IF('①-1入力シート（一般項目）'!L165="","-",'①-1入力シート（一般項目）'!L165)</f>
        <v>-</v>
      </c>
      <c r="M168" s="219">
        <f>IF('①-1入力シート（一般項目）'!M165="","-",'①-1入力シート（一般項目）'!M165)</f>
        <v>2</v>
      </c>
      <c r="N168" s="219" t="str">
        <f>IF('①-1入力シート（一般項目）'!N165="","-",'①-1入力シート（一般項目）'!N165)</f>
        <v>-</v>
      </c>
      <c r="O168" s="219" t="str">
        <f>IF('①-1入力シート（一般項目）'!O165="","-",'①-1入力シート（一般項目）'!O165)</f>
        <v>-</v>
      </c>
      <c r="P168" s="219" t="str">
        <f>IF('①-1入力シート（一般項目）'!P165="","-",'①-1入力シート（一般項目）'!P165)</f>
        <v>-</v>
      </c>
      <c r="Q168" s="219">
        <f>IF('①-1入力シート（一般項目）'!Q165="","-",'①-1入力シート（一般項目）'!Q165)</f>
        <v>0</v>
      </c>
      <c r="R168" s="219" t="str">
        <f>IF('①-1入力シート（一般項目）'!R165="","-",'①-1入力シート（一般項目）'!R165)</f>
        <v>-</v>
      </c>
      <c r="S168" s="219" t="str">
        <f>IF('①-1入力シート（一般項目）'!S165="","-",'①-1入力シート（一般項目）'!S165)</f>
        <v>-</v>
      </c>
      <c r="T168" s="220" t="str">
        <f t="shared" si="11"/>
        <v/>
      </c>
      <c r="U168" s="224" t="str">
        <f>IF(P168="回答済",(_xlfn.RANK.EQ($T168,$T$14:$T$411,0)+COUNTIF($T$14:$T168,$T168)-1),IF(P168="未回答",0,"-"))</f>
        <v>-</v>
      </c>
      <c r="V168" s="224" t="str">
        <f t="shared" si="14"/>
        <v>-</v>
      </c>
      <c r="W168" s="224" t="str">
        <f t="shared" si="12"/>
        <v/>
      </c>
      <c r="X168" s="224" t="str">
        <f t="shared" si="10"/>
        <v/>
      </c>
      <c r="Y168" s="224" t="str">
        <f>IF(X168="","",IF(X168="-","-",X168+COUNTIFS($V$14:V168,V168,$W$14:W168,W168)-1))</f>
        <v/>
      </c>
      <c r="Z168" s="224" t="str">
        <f t="shared" si="13"/>
        <v/>
      </c>
    </row>
    <row r="169" spans="1:27" s="61" customFormat="1" ht="28.35" customHeight="1" outlineLevel="1">
      <c r="A169" s="61">
        <f>ROW()</f>
        <v>169</v>
      </c>
      <c r="B169" s="68" t="str">
        <f>IF('①-1入力シート（一般項目）'!B166="","-",'①-1入力シート（一般項目）'!B166)</f>
        <v>-</v>
      </c>
      <c r="C169" s="71" t="str">
        <f>IF('①-1入力シート（一般項目）'!C166="","-",'①-1入力シート（一般項目）'!C166)</f>
        <v>-</v>
      </c>
      <c r="D169" s="351" t="str">
        <f>IF('①-1入力シート（一般項目）'!D166="","0",'①-1入力シート（一般項目）'!D166)</f>
        <v>0</v>
      </c>
      <c r="E169" s="92" t="str">
        <f>IF('①-1入力シート（一般項目）'!E166="","-",'①-1入力シート（一般項目）'!E166)</f>
        <v>-</v>
      </c>
      <c r="F169" s="92" t="str">
        <f>IF('①-1入力シート（一般項目）'!F166="","-",'①-1入力シート（一般項目）'!F166)</f>
        <v>-</v>
      </c>
      <c r="G169" s="92" t="str">
        <f>IF('①-1入力シート（一般項目）'!G166="","-",'①-1入力シート（一般項目）'!G166)</f>
        <v>-</v>
      </c>
      <c r="H169" s="197" t="str">
        <f>IF('①-1入力シート（一般項目）'!H166="","-",'①-1入力シート（一般項目）'!H166)</f>
        <v>-</v>
      </c>
      <c r="I169" s="142" t="str">
        <f>IF('①-1入力シート（一般項目）'!I166="","-",'①-1入力シート（一般項目）'!I166)</f>
        <v>-</v>
      </c>
      <c r="J169" s="138" t="str">
        <f>IF('①-1入力シート（一般項目）'!J166="","-",'①-1入力シート（一般項目）'!J166)</f>
        <v>ウ　人権ポリシーや人権尊重などに関する方針を定めるとともに、具体的な取組を行っている</v>
      </c>
      <c r="K169" s="108" t="str">
        <f>IF('①-1入力シート（一般項目）'!K166="","-",'①-1入力シート（一般項目）'!K166)</f>
        <v>人権ポリシーや人権尊重などに関する方針を定めるとともに、具体的な取組を行っている</v>
      </c>
      <c r="L169" s="219" t="str">
        <f>IF('①-1入力シート（一般項目）'!L166="","-",'①-1入力シート（一般項目）'!L166)</f>
        <v>-</v>
      </c>
      <c r="M169" s="219">
        <f>IF('①-1入力シート（一般項目）'!M166="","-",'①-1入力シート（一般項目）'!M166)</f>
        <v>3</v>
      </c>
      <c r="N169" s="219" t="str">
        <f>IF('①-1入力シート（一般項目）'!N166="","-",'①-1入力シート（一般項目）'!N166)</f>
        <v>-</v>
      </c>
      <c r="O169" s="219" t="str">
        <f>IF('①-1入力シート（一般項目）'!O166="","-",'①-1入力シート（一般項目）'!O166)</f>
        <v>-</v>
      </c>
      <c r="P169" s="219" t="str">
        <f>IF('①-1入力シート（一般項目）'!P166="","-",'①-1入力シート（一般項目）'!P166)</f>
        <v>-</v>
      </c>
      <c r="Q169" s="219">
        <f>IF('①-1入力シート（一般項目）'!Q166="","-",'①-1入力シート（一般項目）'!Q166)</f>
        <v>0</v>
      </c>
      <c r="R169" s="219" t="str">
        <f>IF('①-1入力シート（一般項目）'!R166="","-",'①-1入力シート（一般項目）'!R166)</f>
        <v>-</v>
      </c>
      <c r="S169" s="219" t="str">
        <f>IF('①-1入力シート（一般項目）'!S166="","-",'①-1入力シート（一般項目）'!S166)</f>
        <v>-</v>
      </c>
      <c r="T169" s="220" t="str">
        <f t="shared" si="11"/>
        <v/>
      </c>
      <c r="U169" s="224" t="str">
        <f>IF(P169="回答済",(_xlfn.RANK.EQ($T169,$T$14:$T$411,0)+COUNTIF($T$14:$T169,$T169)-1),IF(P169="未回答",0,"-"))</f>
        <v>-</v>
      </c>
      <c r="V169" s="224" t="str">
        <f t="shared" si="14"/>
        <v>-</v>
      </c>
      <c r="W169" s="224" t="str">
        <f t="shared" si="12"/>
        <v/>
      </c>
      <c r="X169" s="224" t="str">
        <f t="shared" si="10"/>
        <v/>
      </c>
      <c r="Y169" s="224" t="str">
        <f>IF(X169="","",IF(X169="-","-",X169+COUNTIFS($V$14:V169,V169,$W$14:W169,W169)-1))</f>
        <v/>
      </c>
      <c r="Z169" s="224" t="str">
        <f t="shared" si="13"/>
        <v/>
      </c>
    </row>
    <row r="170" spans="1:27" s="61" customFormat="1" ht="28.35" customHeight="1" outlineLevel="1">
      <c r="A170" s="61">
        <f>ROW()</f>
        <v>170</v>
      </c>
      <c r="B170" s="68" t="str">
        <f>IF('①-1入力シート（一般項目）'!B167="","-",'①-1入力シート（一般項目）'!B167)</f>
        <v>-</v>
      </c>
      <c r="C170" s="71" t="str">
        <f>IF('①-1入力シート（一般項目）'!C167="","-",'①-1入力シート（一般項目）'!C167)</f>
        <v>-</v>
      </c>
      <c r="D170" s="351" t="str">
        <f>IF('①-1入力シート（一般項目）'!D167="","0",'①-1入力シート（一般項目）'!D167)</f>
        <v>0</v>
      </c>
      <c r="E170" s="92" t="str">
        <f>IF('①-1入力シート（一般項目）'!E167="","-",'①-1入力シート（一般項目）'!E167)</f>
        <v>-</v>
      </c>
      <c r="F170" s="92" t="str">
        <f>IF('①-1入力シート（一般項目）'!F167="","-",'①-1入力シート（一般項目）'!F167)</f>
        <v>-</v>
      </c>
      <c r="G170" s="92" t="str">
        <f>IF('①-1入力シート（一般項目）'!G167="","-",'①-1入力シート（一般項目）'!G167)</f>
        <v>-</v>
      </c>
      <c r="H170" s="197" t="str">
        <f>IF('①-1入力シート（一般項目）'!H167="","-",'①-1入力シート（一般項目）'!H167)</f>
        <v>-</v>
      </c>
      <c r="I170" s="133" t="str">
        <f>IF('①-1入力シート（一般項目）'!I167="","-",'①-1入力シート（一般項目）'!I167)</f>
        <v>-</v>
      </c>
      <c r="J170" s="138" t="str">
        <f>IF('①-1入力シート（一般項目）'!J167="","-",'①-1入力シート（一般項目）'!J167)</f>
        <v>エ　人権ポリシーや人権尊重などに関する方針を定め、対外的に公表するとともに、具体的な取組を行っている</v>
      </c>
      <c r="K170" s="108" t="str">
        <f>IF('①-1入力シート（一般項目）'!K167="","-",'①-1入力シート（一般項目）'!K167)</f>
        <v>人権ポリシーや人権尊重などに関する方針を定め、対外的に公表するとともに、具体的な取組を行っている</v>
      </c>
      <c r="L170" s="219" t="str">
        <f>IF('①-1入力シート（一般項目）'!L167="","-",'①-1入力シート（一般項目）'!L167)</f>
        <v>-</v>
      </c>
      <c r="M170" s="219">
        <f>IF('①-1入力シート（一般項目）'!M167="","-",'①-1入力シート（一般項目）'!M167)</f>
        <v>4</v>
      </c>
      <c r="N170" s="219" t="str">
        <f>IF('①-1入力シート（一般項目）'!N167="","-",'①-1入力シート（一般項目）'!N167)</f>
        <v>-</v>
      </c>
      <c r="O170" s="219" t="str">
        <f>IF('①-1入力シート（一般項目）'!O167="","-",'①-1入力シート（一般項目）'!O167)</f>
        <v>-</v>
      </c>
      <c r="P170" s="219" t="str">
        <f>IF('①-1入力シート（一般項目）'!P167="","-",'①-1入力シート（一般項目）'!P167)</f>
        <v>-</v>
      </c>
      <c r="Q170" s="219">
        <f>IF('①-1入力シート（一般項目）'!Q167="","-",'①-1入力シート（一般項目）'!Q167)</f>
        <v>0</v>
      </c>
      <c r="R170" s="219" t="str">
        <f>IF('①-1入力シート（一般項目）'!R167="","-",'①-1入力シート（一般項目）'!R167)</f>
        <v>-</v>
      </c>
      <c r="S170" s="219" t="str">
        <f>IF('①-1入力シート（一般項目）'!S167="","-",'①-1入力シート（一般項目）'!S167)</f>
        <v>-</v>
      </c>
      <c r="T170" s="220" t="str">
        <f t="shared" si="11"/>
        <v/>
      </c>
      <c r="U170" s="224" t="str">
        <f>IF(P170="回答済",(_xlfn.RANK.EQ($T170,$T$14:$T$411,0)+COUNTIF($T$14:$T170,$T170)-1),IF(P170="未回答",0,"-"))</f>
        <v>-</v>
      </c>
      <c r="V170" s="224" t="str">
        <f t="shared" si="14"/>
        <v>-</v>
      </c>
      <c r="W170" s="224" t="str">
        <f t="shared" si="12"/>
        <v/>
      </c>
      <c r="X170" s="224" t="str">
        <f t="shared" si="10"/>
        <v/>
      </c>
      <c r="Y170" s="224" t="str">
        <f>IF(X170="","",IF(X170="-","-",X170+COUNTIFS($V$14:V170,V170,$W$14:W170,W170)-1))</f>
        <v/>
      </c>
      <c r="Z170" s="224" t="str">
        <f t="shared" si="13"/>
        <v/>
      </c>
    </row>
    <row r="171" spans="1:27" s="61" customFormat="1" ht="28.35" customHeight="1" outlineLevel="1">
      <c r="A171" s="61">
        <f>ROW()</f>
        <v>171</v>
      </c>
      <c r="B171" s="68" t="str">
        <f>IF('①-1入力シート（一般項目）'!B168="","-",'①-1入力シート（一般項目）'!B168)</f>
        <v>-</v>
      </c>
      <c r="C171" s="71" t="str">
        <f>IF('①-1入力シート（一般項目）'!C168="","-",'①-1入力シート（一般項目）'!C168)</f>
        <v>-</v>
      </c>
      <c r="D171" s="351" t="str">
        <f>IF('①-1入力シート（一般項目）'!D168="","0",'①-1入力シート（一般項目）'!D168)</f>
        <v>0</v>
      </c>
      <c r="E171" s="93" t="str">
        <f>IF('①-1入力シート（一般項目）'!E168="","-",'①-1入力シート（一般項目）'!E168)</f>
        <v>-</v>
      </c>
      <c r="F171" s="93" t="str">
        <f>IF('①-1入力シート（一般項目）'!F168="","-",'①-1入力シート（一般項目）'!F168)</f>
        <v>-</v>
      </c>
      <c r="G171" s="93" t="str">
        <f>IF('①-1入力シート（一般項目）'!G168="","-",'①-1入力シート（一般項目）'!G168)</f>
        <v>-</v>
      </c>
      <c r="H171" s="198" t="str">
        <f>IF('①-1入力シート（一般項目）'!H168="","-",'①-1入力シート（一般項目）'!H168)</f>
        <v>-</v>
      </c>
      <c r="I171" s="135" t="str">
        <f>IF('①-1入力シート（一般項目）'!I168="","-",'①-1入力シート（一般項目）'!I168)</f>
        <v>-</v>
      </c>
      <c r="J171" s="139" t="str">
        <f>IF('①-1入力シート（一般項目）'!J168="","-",'①-1入力シート（一般項目）'!J168)</f>
        <v>オ　行っていない</v>
      </c>
      <c r="K171" s="126" t="str">
        <f>IF('①-1入力シート（一般項目）'!K168="","-",'①-1入力シート（一般項目）'!K168)</f>
        <v>カ　行っていない</v>
      </c>
      <c r="L171" s="221" t="str">
        <f>IF('①-1入力シート（一般項目）'!L168="","-",'①-1入力シート（一般項目）'!L168)</f>
        <v>-</v>
      </c>
      <c r="M171" s="221">
        <f>IF('①-1入力シート（一般項目）'!M168="","-",'①-1入力シート（一般項目）'!M168)</f>
        <v>0</v>
      </c>
      <c r="N171" s="221" t="str">
        <f>IF('①-1入力シート（一般項目）'!N168="","-",'①-1入力シート（一般項目）'!N168)</f>
        <v>-</v>
      </c>
      <c r="O171" s="221" t="str">
        <f>IF('①-1入力シート（一般項目）'!O168="","-",'①-1入力シート（一般項目）'!O168)</f>
        <v>-</v>
      </c>
      <c r="P171" s="221" t="str">
        <f>IF('①-1入力シート（一般項目）'!P168="","-",'①-1入力シート（一般項目）'!P168)</f>
        <v>-</v>
      </c>
      <c r="Q171" s="221">
        <f>IF('①-1入力シート（一般項目）'!Q168="","-",'①-1入力シート（一般項目）'!Q168)</f>
        <v>0</v>
      </c>
      <c r="R171" s="221" t="str">
        <f>IF('①-1入力シート（一般項目）'!R168="","-",'①-1入力シート（一般項目）'!R168)</f>
        <v>-</v>
      </c>
      <c r="S171" s="221" t="str">
        <f>IF('①-1入力シート（一般項目）'!S168="","-",'①-1入力シート（一般項目）'!S168)</f>
        <v>-</v>
      </c>
      <c r="T171" s="222" t="str">
        <f t="shared" si="11"/>
        <v/>
      </c>
      <c r="U171" s="224" t="str">
        <f>IF(P171="回答済",(_xlfn.RANK.EQ($T171,$T$14:$T$411,0)+COUNTIF($T$14:$T171,$T171)-1),IF(P171="未回答",0,"-"))</f>
        <v>-</v>
      </c>
      <c r="V171" s="224" t="str">
        <f t="shared" si="14"/>
        <v>-</v>
      </c>
      <c r="W171" s="224" t="str">
        <f t="shared" si="12"/>
        <v/>
      </c>
      <c r="X171" s="224" t="str">
        <f t="shared" si="10"/>
        <v/>
      </c>
      <c r="Y171" s="224" t="str">
        <f>IF(X171="","",IF(X171="-","-",X171+COUNTIFS($V$14:V171,V171,$W$14:W171,W171)-1))</f>
        <v/>
      </c>
      <c r="Z171" s="224" t="str">
        <f t="shared" si="13"/>
        <v/>
      </c>
    </row>
    <row r="172" spans="1:27" s="113" customFormat="1" ht="46.35" customHeight="1" outlineLevel="1">
      <c r="A172" s="113">
        <f>ROW()</f>
        <v>172</v>
      </c>
      <c r="B172" s="114" t="str">
        <f>IF('①-1入力シート（一般項目）'!B169="","-",'①-1入力シート（一般項目）'!B169)</f>
        <v>-</v>
      </c>
      <c r="C172" s="118" t="str">
        <f>IF('①-1入力シート（一般項目）'!C169="","-",'①-1入力シート（一般項目）'!C169)</f>
        <v>-</v>
      </c>
      <c r="D172" s="351" t="str">
        <f>IF('①-1入力シート（一般項目）'!D169="","0",'①-1入力シート（一般項目）'!D169)</f>
        <v>0</v>
      </c>
      <c r="E172" s="105" t="str">
        <f>IF('①-1入力シート（一般項目）'!E169="","-",'①-1入力シート（一般項目）'!E169)</f>
        <v>戦略</v>
      </c>
      <c r="F172" s="105" t="str">
        <f>IF('①-1入力シート（一般項目）'!F169="","-",'①-1入力シート（一般項目）'!F169)</f>
        <v>単回答</v>
      </c>
      <c r="G172" s="105">
        <f>IF('①-1入力シート（一般項目）'!G169="","-",'①-1入力シート（一般項目）'!G169)</f>
        <v>0</v>
      </c>
      <c r="H172" s="199">
        <f>IF('①-1入力シート（一般項目）'!H169="","-",'①-1入力シート（一般項目）'!H169)</f>
        <v>24</v>
      </c>
      <c r="I172" s="354" t="str">
        <f>IF('①-1入力シート（一般項目）'!I169="","-",'①-1入力シート（一般項目）'!I169)</f>
        <v>●性の多様性に配慮した取組を進める企業として、「埼玉県アライチャレンジ企業登録制度」に登録している。</v>
      </c>
      <c r="J172" s="355" t="str">
        <f>IF('①-1入力シート（一般項目）'!J169="","0",'①-1入力シート（一般項目）'!J169)</f>
        <v>0</v>
      </c>
      <c r="K172" s="186" t="str">
        <f>IF('①-1入力シート（一般項目）'!K169="","-",'①-1入力シート（一般項目）'!K169)</f>
        <v>-</v>
      </c>
      <c r="L172" s="228" t="str">
        <f>IF('①-1入力シート（一般項目）'!L169="","-",'①-1入力シート（一般項目）'!L169)</f>
        <v>-</v>
      </c>
      <c r="M172" s="228">
        <f>IF('①-1入力シート（一般項目）'!M169="","-",'①-1入力シート（一般項目）'!M169)</f>
        <v>2</v>
      </c>
      <c r="N172" s="228" t="str">
        <f>IF('①-1入力シート（一般項目）'!N169="","-",'①-1入力シート（一般項目）'!N169)</f>
        <v>-</v>
      </c>
      <c r="O172" s="229" t="str">
        <f>IF('①-1入力シート（一般項目）'!O169="","-",'①-1入力シート（一般項目）'!O169)</f>
        <v>未回答</v>
      </c>
      <c r="P172" s="229" t="str">
        <f>IF('①-1入力シート（一般項目）'!P169="","-",'①-1入力シート（一般項目）'!P169)</f>
        <v>-</v>
      </c>
      <c r="Q172" s="228">
        <f>IF('①-1入力シート（一般項目）'!Q169="","-",'①-1入力シート（一般項目）'!Q169)</f>
        <v>0</v>
      </c>
      <c r="R172" s="228">
        <f>IF('①-1入力シート（一般項目）'!R169="","-",'①-1入力シート（一般項目）'!R169)</f>
        <v>0</v>
      </c>
      <c r="S172" s="228" t="str">
        <f>IF('①-1入力シート（一般項目）'!S169="","-",'①-1入力シート（一般項目）'!S169)</f>
        <v>-</v>
      </c>
      <c r="T172" s="230" t="str">
        <f t="shared" si="11"/>
        <v/>
      </c>
      <c r="U172" s="224" t="str">
        <f>IF(P172="回答済",(_xlfn.RANK.EQ($T172,$T$14:$T$411,0)+COUNTIF($T$14:$T172,$T172)-1),IF(P172="未回答",0,"-"))</f>
        <v>-</v>
      </c>
      <c r="V172" s="224" t="str">
        <f t="shared" si="14"/>
        <v>-</v>
      </c>
      <c r="W172" s="224" t="str">
        <f t="shared" si="12"/>
        <v/>
      </c>
      <c r="X172" s="224" t="str">
        <f t="shared" si="10"/>
        <v/>
      </c>
      <c r="Y172" s="224" t="str">
        <f>IF(X172="","",IF(X172="-","-",X172+COUNTIFS($V$14:V172,V172,$W$14:W172,W172)-1))</f>
        <v/>
      </c>
      <c r="Z172" s="224" t="str">
        <f t="shared" si="13"/>
        <v/>
      </c>
      <c r="AA172" s="61"/>
    </row>
    <row r="173" spans="1:27" s="61" customFormat="1" ht="28.35" customHeight="1" outlineLevel="1">
      <c r="A173" s="61">
        <f>ROW()</f>
        <v>173</v>
      </c>
      <c r="B173" s="68" t="str">
        <f>IF('①-1入力シート（一般項目）'!B170="","-",'①-1入力シート（一般項目）'!B170)</f>
        <v>-</v>
      </c>
      <c r="C173" s="71" t="str">
        <f>IF('①-1入力シート（一般項目）'!C170="","-",'①-1入力シート（一般項目）'!C170)</f>
        <v>-</v>
      </c>
      <c r="D173" s="351" t="str">
        <f>IF('①-1入力シート（一般項目）'!D170="","0",'①-1入力シート（一般項目）'!D170)</f>
        <v>0</v>
      </c>
      <c r="E173" s="92" t="str">
        <f>IF('①-1入力シート（一般項目）'!E170="","-",'①-1入力シート（一般項目）'!E170)</f>
        <v>-</v>
      </c>
      <c r="F173" s="92" t="str">
        <f>IF('①-1入力シート（一般項目）'!F170="","-",'①-1入力シート（一般項目）'!F170)</f>
        <v>-</v>
      </c>
      <c r="G173" s="92" t="str">
        <f>IF('①-1入力シート（一般項目）'!G170="","-",'①-1入力シート（一般項目）'!G170)</f>
        <v>-</v>
      </c>
      <c r="H173" s="197" t="str">
        <f>IF('①-1入力シート（一般項目）'!H170="","-",'①-1入力シート（一般項目）'!H170)</f>
        <v>-</v>
      </c>
      <c r="I173" s="131" t="str">
        <f>IF('①-1入力シート（一般項目）'!I170="","-",'①-1入力シート（一般項目）'!I170)</f>
        <v>-</v>
      </c>
      <c r="J173" s="137" t="str">
        <f>IF('①-1入力シート（一般項目）'!J170="","-",'①-1入力シート（一般項目）'!J170)</f>
        <v>ア　登録している</v>
      </c>
      <c r="K173" s="125" t="str">
        <f>IF('①-1入力シート（一般項目）'!K170="","-",'①-1入力シート（一般項目）'!K170)</f>
        <v>性の多様性に配慮した取組を進める企業として、「埼玉県アライチャレンジ企業登録制度」に登録している</v>
      </c>
      <c r="L173" s="216" t="str">
        <f>IF('①-1入力シート（一般項目）'!L170="","-",'①-1入力シート（一般項目）'!L170)</f>
        <v>-</v>
      </c>
      <c r="M173" s="216">
        <f>IF('①-1入力シート（一般項目）'!M170="","-",'①-1入力シート（一般項目）'!M170)</f>
        <v>2</v>
      </c>
      <c r="N173" s="216" t="str">
        <f>IF('①-1入力シート（一般項目）'!N170="","-",'①-1入力シート（一般項目）'!N170)</f>
        <v>-</v>
      </c>
      <c r="O173" s="216">
        <f>IF('①-1入力シート（一般項目）'!O170="","-",'①-1入力シート（一般項目）'!O170)</f>
        <v>0</v>
      </c>
      <c r="P173" s="216" t="str">
        <f>IF('①-1入力シート（一般項目）'!P170="","-",'①-1入力シート（一般項目）'!P170)</f>
        <v>-</v>
      </c>
      <c r="Q173" s="216">
        <f>IF('①-1入力シート（一般項目）'!Q170="","-",'①-1入力シート（一般項目）'!Q170)</f>
        <v>0</v>
      </c>
      <c r="R173" s="216" t="str">
        <f>IF('①-1入力シート（一般項目）'!R170="","-",'①-1入力シート（一般項目）'!R170)</f>
        <v>-</v>
      </c>
      <c r="S173" s="216" t="str">
        <f>IF('①-1入力シート（一般項目）'!S170="","-",'①-1入力シート（一般項目）'!S170)</f>
        <v>-</v>
      </c>
      <c r="T173" s="217" t="str">
        <f t="shared" si="11"/>
        <v/>
      </c>
      <c r="U173" s="224" t="str">
        <f>IF(P173="回答済",(_xlfn.RANK.EQ($T173,$T$14:$T$411,0)+COUNTIF($T$14:$T173,$T173)-1),IF(P173="未回答",0,"-"))</f>
        <v>-</v>
      </c>
      <c r="V173" s="224" t="str">
        <f t="shared" si="14"/>
        <v>-</v>
      </c>
      <c r="W173" s="224" t="str">
        <f t="shared" si="12"/>
        <v/>
      </c>
      <c r="X173" s="224" t="str">
        <f t="shared" si="10"/>
        <v/>
      </c>
      <c r="Y173" s="224" t="str">
        <f>IF(X173="","",IF(X173="-","-",X173+COUNTIFS($V$14:V173,V173,$W$14:W173,W173)-1))</f>
        <v/>
      </c>
      <c r="Z173" s="224" t="str">
        <f t="shared" si="13"/>
        <v/>
      </c>
    </row>
    <row r="174" spans="1:27" s="61" customFormat="1" ht="28.35" customHeight="1" outlineLevel="1">
      <c r="A174" s="61">
        <f>ROW()</f>
        <v>174</v>
      </c>
      <c r="B174" s="68" t="str">
        <f>IF('①-1入力シート（一般項目）'!B171="","-",'①-1入力シート（一般項目）'!B171)</f>
        <v>-</v>
      </c>
      <c r="C174" s="71" t="str">
        <f>IF('①-1入力シート（一般項目）'!C171="","-",'①-1入力シート（一般項目）'!C171)</f>
        <v>-</v>
      </c>
      <c r="D174" s="351" t="str">
        <f>IF('①-1入力シート（一般項目）'!D171="","0",'①-1入力シート（一般項目）'!D171)</f>
        <v>0</v>
      </c>
      <c r="E174" s="93" t="str">
        <f>IF('①-1入力シート（一般項目）'!E171="","-",'①-1入力シート（一般項目）'!E171)</f>
        <v>-</v>
      </c>
      <c r="F174" s="93" t="str">
        <f>IF('①-1入力シート（一般項目）'!F171="","-",'①-1入力シート（一般項目）'!F171)</f>
        <v>-</v>
      </c>
      <c r="G174" s="93" t="str">
        <f>IF('①-1入力シート（一般項目）'!G171="","-",'①-1入力シート（一般項目）'!G171)</f>
        <v>-</v>
      </c>
      <c r="H174" s="198" t="str">
        <f>IF('①-1入力シート（一般項目）'!H171="","-",'①-1入力シート（一般項目）'!H171)</f>
        <v>-</v>
      </c>
      <c r="I174" s="135" t="str">
        <f>IF('①-1入力シート（一般項目）'!I171="","-",'①-1入力シート（一般項目）'!I171)</f>
        <v>-</v>
      </c>
      <c r="J174" s="139" t="str">
        <f>IF('①-1入力シート（一般項目）'!J171="","-",'①-1入力シート（一般項目）'!J171)</f>
        <v>イ　登録していない</v>
      </c>
      <c r="K174" s="126" t="str">
        <f>IF('①-1入力シート（一般項目）'!K171="","-",'①-1入力シート（一般項目）'!K171)</f>
        <v>イ　登録していない</v>
      </c>
      <c r="L174" s="221" t="str">
        <f>IF('①-1入力シート（一般項目）'!L171="","-",'①-1入力シート（一般項目）'!L171)</f>
        <v>-</v>
      </c>
      <c r="M174" s="221">
        <f>IF('①-1入力シート（一般項目）'!M171="","-",'①-1入力シート（一般項目）'!M171)</f>
        <v>0</v>
      </c>
      <c r="N174" s="221" t="str">
        <f>IF('①-1入力シート（一般項目）'!N171="","-",'①-1入力シート（一般項目）'!N171)</f>
        <v>-</v>
      </c>
      <c r="O174" s="221" t="str">
        <f>IF('①-1入力シート（一般項目）'!O171="","-",'①-1入力シート（一般項目）'!O171)</f>
        <v>-</v>
      </c>
      <c r="P174" s="221" t="str">
        <f>IF('①-1入力シート（一般項目）'!P171="","-",'①-1入力シート（一般項目）'!P171)</f>
        <v>-</v>
      </c>
      <c r="Q174" s="221">
        <f>IF('①-1入力シート（一般項目）'!Q171="","-",'①-1入力シート（一般項目）'!Q171)</f>
        <v>0</v>
      </c>
      <c r="R174" s="221" t="str">
        <f>IF('①-1入力シート（一般項目）'!R171="","-",'①-1入力シート（一般項目）'!R171)</f>
        <v>-</v>
      </c>
      <c r="S174" s="221" t="str">
        <f>IF('①-1入力シート（一般項目）'!S171="","-",'①-1入力シート（一般項目）'!S171)</f>
        <v>-</v>
      </c>
      <c r="T174" s="222" t="str">
        <f t="shared" si="11"/>
        <v/>
      </c>
      <c r="U174" s="224" t="str">
        <f>IF(P174="回答済",(_xlfn.RANK.EQ($T174,$T$14:$T$411,0)+COUNTIF($T$14:$T174,$T174)-1),IF(P174="未回答",0,"-"))</f>
        <v>-</v>
      </c>
      <c r="V174" s="224" t="str">
        <f t="shared" si="14"/>
        <v>-</v>
      </c>
      <c r="W174" s="224" t="str">
        <f t="shared" si="12"/>
        <v/>
      </c>
      <c r="X174" s="224" t="str">
        <f t="shared" si="10"/>
        <v/>
      </c>
      <c r="Y174" s="224" t="str">
        <f>IF(X174="","",IF(X174="-","-",X174+COUNTIFS($V$14:V174,V174,$W$14:W174,W174)-1))</f>
        <v/>
      </c>
      <c r="Z174" s="224" t="str">
        <f t="shared" si="13"/>
        <v/>
      </c>
    </row>
    <row r="175" spans="1:27" s="113" customFormat="1" ht="46.35" customHeight="1" outlineLevel="1">
      <c r="A175" s="113">
        <f>ROW()</f>
        <v>175</v>
      </c>
      <c r="B175" s="114" t="str">
        <f>IF('①-1入力シート（一般項目）'!B172="","-",'①-1入力シート（一般項目）'!B172)</f>
        <v>-</v>
      </c>
      <c r="C175" s="118" t="str">
        <f>IF('①-1入力シート（一般項目）'!C172="","-",'①-1入力シート（一般項目）'!C172)</f>
        <v>-</v>
      </c>
      <c r="D175" s="351" t="str">
        <f>IF('①-1入力シート（一般項目）'!D172="","0",'①-1入力シート（一般項目）'!D172)</f>
        <v>0</v>
      </c>
      <c r="E175" s="105" t="str">
        <f>IF('①-1入力シート（一般項目）'!E172="","-",'①-1入力シート（一般項目）'!E172)</f>
        <v>戦略</v>
      </c>
      <c r="F175" s="105" t="str">
        <f>IF('①-1入力シート（一般項目）'!F172="","-",'①-1入力シート（一般項目）'!F172)</f>
        <v>単回答</v>
      </c>
      <c r="G175" s="105">
        <f>IF('①-1入力シート（一般項目）'!G172="","-",'①-1入力シート（一般項目）'!G172)</f>
        <v>0</v>
      </c>
      <c r="H175" s="199">
        <f>IF('①-1入力シート（一般項目）'!H172="","-",'①-1入力シート（一般項目）'!H172)</f>
        <v>25</v>
      </c>
      <c r="I175" s="354" t="str">
        <f>IF('①-1入力シート（一般項目）'!I172="","-",'①-1入力シート（一般項目）'!I172)</f>
        <v>●自社だけでなく、バリューチェーン全体で人権尊重の意識を共有するため、取引先（サプライヤー）に対して次の取組を行っている。</v>
      </c>
      <c r="J175" s="355" t="str">
        <f>IF('①-1入力シート（一般項目）'!J172="","0",'①-1入力シート（一般項目）'!J172)</f>
        <v>0</v>
      </c>
      <c r="K175" s="124" t="str">
        <f>IF('①-1入力シート（一般項目）'!K172="","-",'①-1入力シート（一般項目）'!K172)</f>
        <v>-</v>
      </c>
      <c r="L175" s="212" t="str">
        <f>IF('①-1入力シート（一般項目）'!L172="","-",'①-1入力シート（一般項目）'!L172)</f>
        <v>-</v>
      </c>
      <c r="M175" s="212">
        <f>IF('①-1入力シート（一般項目）'!M172="","-",'①-1入力シート（一般項目）'!M172)</f>
        <v>6</v>
      </c>
      <c r="N175" s="212" t="str">
        <f>IF('①-1入力シート（一般項目）'!N172="","-",'①-1入力シート（一般項目）'!N172)</f>
        <v>-</v>
      </c>
      <c r="O175" s="213" t="str">
        <f>IF('①-1入力シート（一般項目）'!O172="","-",'①-1入力シート（一般項目）'!O172)</f>
        <v>未回答</v>
      </c>
      <c r="P175" s="213" t="str">
        <f>IF('①-1入力シート（一般項目）'!P172="","-",'①-1入力シート（一般項目）'!P172)</f>
        <v>-</v>
      </c>
      <c r="Q175" s="212">
        <f>IF('①-1入力シート（一般項目）'!Q172="","-",'①-1入力シート（一般項目）'!Q172)</f>
        <v>0</v>
      </c>
      <c r="R175" s="212">
        <f>IF('①-1入力シート（一般項目）'!R172="","-",'①-1入力シート（一般項目）'!R172)</f>
        <v>0</v>
      </c>
      <c r="S175" s="212" t="str">
        <f>IF('①-1入力シート（一般項目）'!S172="","-",'①-1入力シート（一般項目）'!S172)</f>
        <v>-</v>
      </c>
      <c r="T175" s="214" t="str">
        <f t="shared" si="11"/>
        <v/>
      </c>
      <c r="U175" s="224" t="str">
        <f>IF(P175="回答済",(_xlfn.RANK.EQ($T175,$T$14:$T$411,0)+COUNTIF($T$14:$T175,$T175)-1),IF(P175="未回答",0,"-"))</f>
        <v>-</v>
      </c>
      <c r="V175" s="224" t="str">
        <f t="shared" si="14"/>
        <v>-</v>
      </c>
      <c r="W175" s="224" t="str">
        <f t="shared" si="12"/>
        <v/>
      </c>
      <c r="X175" s="224" t="str">
        <f t="shared" si="10"/>
        <v/>
      </c>
      <c r="Y175" s="224" t="str">
        <f>IF(X175="","",IF(X175="-","-",X175+COUNTIFS($V$14:V175,V175,$W$14:W175,W175)-1))</f>
        <v/>
      </c>
      <c r="Z175" s="224" t="str">
        <f t="shared" si="13"/>
        <v/>
      </c>
      <c r="AA175" s="61"/>
    </row>
    <row r="176" spans="1:27" s="61" customFormat="1" ht="28.35" customHeight="1" outlineLevel="1">
      <c r="A176" s="61">
        <f>ROW()</f>
        <v>176</v>
      </c>
      <c r="B176" s="68" t="str">
        <f>IF('①-1入力シート（一般項目）'!B173="","-",'①-1入力シート（一般項目）'!B173)</f>
        <v>-</v>
      </c>
      <c r="C176" s="71" t="str">
        <f>IF('①-1入力シート（一般項目）'!C173="","-",'①-1入力シート（一般項目）'!C173)</f>
        <v>-</v>
      </c>
      <c r="D176" s="351" t="str">
        <f>IF('①-1入力シート（一般項目）'!D173="","0",'①-1入力シート（一般項目）'!D173)</f>
        <v>0</v>
      </c>
      <c r="E176" s="92" t="str">
        <f>IF('①-1入力シート（一般項目）'!E173="","-",'①-1入力シート（一般項目）'!E173)</f>
        <v>-</v>
      </c>
      <c r="F176" s="92" t="str">
        <f>IF('①-1入力シート（一般項目）'!F173="","-",'①-1入力シート（一般項目）'!F173)</f>
        <v>-</v>
      </c>
      <c r="G176" s="92" t="str">
        <f>IF('①-1入力シート（一般項目）'!G173="","-",'①-1入力シート（一般項目）'!G173)</f>
        <v>-</v>
      </c>
      <c r="H176" s="197" t="str">
        <f>IF('①-1入力シート（一般項目）'!H173="","-",'①-1入力シート（一般項目）'!H173)</f>
        <v>-</v>
      </c>
      <c r="I176" s="131" t="str">
        <f>IF('①-1入力シート（一般項目）'!I173="","-",'①-1入力シート（一般項目）'!I173)</f>
        <v>-</v>
      </c>
      <c r="J176" s="137" t="str">
        <f>IF('①-1入力シート（一般項目）'!J173="","-",'①-1入力シート（一般項目）'!J173)</f>
        <v>ア　強制労働禁止などの人権への配慮を考慮した上で取引先の選定・継続を判断している</v>
      </c>
      <c r="K176" s="125" t="str">
        <f>IF('①-1入力シート（一般項目）'!K173="","-",'①-1入力シート（一般項目）'!K173)</f>
        <v>強制労働禁止などの人権への配慮を考慮した上で取引先の選定・継続を判断している</v>
      </c>
      <c r="L176" s="216" t="str">
        <f>IF('①-1入力シート（一般項目）'!L173="","-",'①-1入力シート（一般項目）'!L173)</f>
        <v>-</v>
      </c>
      <c r="M176" s="216">
        <f>IF('①-1入力シート（一般項目）'!M173="","-",'①-1入力シート（一般項目）'!M173)</f>
        <v>3</v>
      </c>
      <c r="N176" s="216" t="str">
        <f>IF('①-1入力シート（一般項目）'!N173="","-",'①-1入力シート（一般項目）'!N173)</f>
        <v>-</v>
      </c>
      <c r="O176" s="216">
        <f>IF('①-1入力シート（一般項目）'!O173="","-",'①-1入力シート（一般項目）'!O173)</f>
        <v>0</v>
      </c>
      <c r="P176" s="216" t="str">
        <f>IF('①-1入力シート（一般項目）'!P173="","-",'①-1入力シート（一般項目）'!P173)</f>
        <v>-</v>
      </c>
      <c r="Q176" s="216">
        <f>IF('①-1入力シート（一般項目）'!Q173="","-",'①-1入力シート（一般項目）'!Q173)</f>
        <v>0</v>
      </c>
      <c r="R176" s="216" t="str">
        <f>IF('①-1入力シート（一般項目）'!R173="","-",'①-1入力シート（一般項目）'!R173)</f>
        <v>-</v>
      </c>
      <c r="S176" s="216" t="str">
        <f>IF('①-1入力シート（一般項目）'!S173="","-",'①-1入力シート（一般項目）'!S173)</f>
        <v>-</v>
      </c>
      <c r="T176" s="217" t="str">
        <f t="shared" si="11"/>
        <v/>
      </c>
      <c r="U176" s="224" t="str">
        <f>IF(P176="回答済",(_xlfn.RANK.EQ($T176,$T$14:$T$411,0)+COUNTIF($T$14:$T176,$T176)-1),IF(P176="未回答",0,"-"))</f>
        <v>-</v>
      </c>
      <c r="V176" s="224" t="str">
        <f t="shared" si="14"/>
        <v>-</v>
      </c>
      <c r="W176" s="224" t="str">
        <f t="shared" si="12"/>
        <v/>
      </c>
      <c r="X176" s="224" t="str">
        <f t="shared" si="10"/>
        <v/>
      </c>
      <c r="Y176" s="224" t="str">
        <f>IF(X176="","",IF(X176="-","-",X176+COUNTIFS($V$14:V176,V176,$W$14:W176,W176)-1))</f>
        <v/>
      </c>
      <c r="Z176" s="224" t="str">
        <f t="shared" si="13"/>
        <v/>
      </c>
    </row>
    <row r="177" spans="1:27" s="61" customFormat="1" ht="28.35" customHeight="1" outlineLevel="1">
      <c r="A177" s="61">
        <f>ROW()</f>
        <v>177</v>
      </c>
      <c r="B177" s="68" t="str">
        <f>IF('①-1入力シート（一般項目）'!B174="","-",'①-1入力シート（一般項目）'!B174)</f>
        <v>-</v>
      </c>
      <c r="C177" s="71" t="str">
        <f>IF('①-1入力シート（一般項目）'!C174="","-",'①-1入力シート（一般項目）'!C174)</f>
        <v>-</v>
      </c>
      <c r="D177" s="351" t="str">
        <f>IF('①-1入力シート（一般項目）'!D174="","0",'①-1入力シート（一般項目）'!D174)</f>
        <v>0</v>
      </c>
      <c r="E177" s="92" t="str">
        <f>IF('①-1入力シート（一般項目）'!E174="","-",'①-1入力シート（一般項目）'!E174)</f>
        <v>-</v>
      </c>
      <c r="F177" s="92" t="str">
        <f>IF('①-1入力シート（一般項目）'!F174="","-",'①-1入力シート（一般項目）'!F174)</f>
        <v>-</v>
      </c>
      <c r="G177" s="92" t="str">
        <f>IF('①-1入力シート（一般項目）'!G174="","-",'①-1入力シート（一般項目）'!G174)</f>
        <v>-</v>
      </c>
      <c r="H177" s="197" t="str">
        <f>IF('①-1入力シート（一般項目）'!H174="","-",'①-1入力シート（一般項目）'!H174)</f>
        <v>-</v>
      </c>
      <c r="I177" s="133" t="str">
        <f>IF('①-1入力シート（一般項目）'!I174="","-",'①-1入力シート（一般項目）'!I174)</f>
        <v>-</v>
      </c>
      <c r="J177" s="138" t="str">
        <f>IF('①-1入力シート（一般項目）'!J174="","-",'①-1入力シート（一般項目）'!J174)</f>
        <v>イ　人権への配慮に関して、客観的な判断基準はないが、取引先から何らかの情報を得た上で選定・継続を判断している</v>
      </c>
      <c r="K177" s="108" t="str">
        <f>IF('①-1入力シート（一般項目）'!K174="","-",'①-1入力シート（一般項目）'!K174)</f>
        <v>人権への配慮に関して、客観的な判断基準はないが、取引先から何らかの情報を得た上で選定・継続を判断している</v>
      </c>
      <c r="L177" s="219" t="str">
        <f>IF('①-1入力シート（一般項目）'!L174="","-",'①-1入力シート（一般項目）'!L174)</f>
        <v>-</v>
      </c>
      <c r="M177" s="219">
        <f>IF('①-1入力シート（一般項目）'!M174="","-",'①-1入力シート（一般項目）'!M174)</f>
        <v>4</v>
      </c>
      <c r="N177" s="219" t="str">
        <f>IF('①-1入力シート（一般項目）'!N174="","-",'①-1入力シート（一般項目）'!N174)</f>
        <v>-</v>
      </c>
      <c r="O177" s="219" t="str">
        <f>IF('①-1入力シート（一般項目）'!O174="","-",'①-1入力シート（一般項目）'!O174)</f>
        <v>-</v>
      </c>
      <c r="P177" s="219" t="str">
        <f>IF('①-1入力シート（一般項目）'!P174="","-",'①-1入力シート（一般項目）'!P174)</f>
        <v>-</v>
      </c>
      <c r="Q177" s="219">
        <f>IF('①-1入力シート（一般項目）'!Q174="","-",'①-1入力シート（一般項目）'!Q174)</f>
        <v>0</v>
      </c>
      <c r="R177" s="219" t="str">
        <f>IF('①-1入力シート（一般項目）'!R174="","-",'①-1入力シート（一般項目）'!R174)</f>
        <v>-</v>
      </c>
      <c r="S177" s="219" t="str">
        <f>IF('①-1入力シート（一般項目）'!S174="","-",'①-1入力シート（一般項目）'!S174)</f>
        <v>-</v>
      </c>
      <c r="T177" s="220" t="str">
        <f t="shared" si="11"/>
        <v/>
      </c>
      <c r="U177" s="224" t="str">
        <f>IF(P177="回答済",(_xlfn.RANK.EQ($T177,$T$14:$T$411,0)+COUNTIF($T$14:$T177,$T177)-1),IF(P177="未回答",0,"-"))</f>
        <v>-</v>
      </c>
      <c r="V177" s="224" t="str">
        <f t="shared" si="14"/>
        <v>-</v>
      </c>
      <c r="W177" s="224" t="str">
        <f t="shared" si="12"/>
        <v/>
      </c>
      <c r="X177" s="224" t="str">
        <f t="shared" si="10"/>
        <v/>
      </c>
      <c r="Y177" s="224" t="str">
        <f>IF(X177="","",IF(X177="-","-",X177+COUNTIFS($V$14:V177,V177,$W$14:W177,W177)-1))</f>
        <v/>
      </c>
      <c r="Z177" s="224" t="str">
        <f t="shared" si="13"/>
        <v/>
      </c>
    </row>
    <row r="178" spans="1:27" s="61" customFormat="1" ht="28.35" customHeight="1" outlineLevel="1">
      <c r="A178" s="61">
        <f>ROW()</f>
        <v>178</v>
      </c>
      <c r="B178" s="68" t="str">
        <f>IF('①-1入力シート（一般項目）'!B175="","-",'①-1入力シート（一般項目）'!B175)</f>
        <v>-</v>
      </c>
      <c r="C178" s="71" t="str">
        <f>IF('①-1入力シート（一般項目）'!C175="","-",'①-1入力シート（一般項目）'!C175)</f>
        <v>-</v>
      </c>
      <c r="D178" s="351" t="str">
        <f>IF('①-1入力シート（一般項目）'!D175="","0",'①-1入力シート（一般項目）'!D175)</f>
        <v>0</v>
      </c>
      <c r="E178" s="92" t="str">
        <f>IF('①-1入力シート（一般項目）'!E175="","-",'①-1入力シート（一般項目）'!E175)</f>
        <v>-</v>
      </c>
      <c r="F178" s="92" t="str">
        <f>IF('①-1入力シート（一般項目）'!F175="","-",'①-1入力シート（一般項目）'!F175)</f>
        <v>-</v>
      </c>
      <c r="G178" s="92" t="str">
        <f>IF('①-1入力シート（一般項目）'!G175="","-",'①-1入力シート（一般項目）'!G175)</f>
        <v>-</v>
      </c>
      <c r="H178" s="197" t="str">
        <f>IF('①-1入力シート（一般項目）'!H175="","-",'①-1入力シート（一般項目）'!H175)</f>
        <v>-</v>
      </c>
      <c r="I178" s="133" t="str">
        <f>IF('①-1入力シート（一般項目）'!I175="","-",'①-1入力シート（一般項目）'!I175)</f>
        <v>-</v>
      </c>
      <c r="J178" s="138" t="str">
        <f>IF('①-1入力シート（一般項目）'!J175="","-",'①-1入力シート（一般項目）'!J175)</f>
        <v>ウ　人権への配慮に関して、客観的な判断基準を設け、これに則り選定・継続を判断している</v>
      </c>
      <c r="K178" s="108" t="str">
        <f>IF('①-1入力シート（一般項目）'!K175="","-",'①-1入力シート（一般項目）'!K175)</f>
        <v>人権への配慮に関して、客観的な判断基準を設け、これに則り選定・継続を判断している</v>
      </c>
      <c r="L178" s="219" t="str">
        <f>IF('①-1入力シート（一般項目）'!L175="","-",'①-1入力シート（一般項目）'!L175)</f>
        <v>-</v>
      </c>
      <c r="M178" s="219">
        <f>IF('①-1入力シート（一般項目）'!M175="","-",'①-1入力シート（一般項目）'!M175)</f>
        <v>5</v>
      </c>
      <c r="N178" s="219" t="str">
        <f>IF('①-1入力シート（一般項目）'!N175="","-",'①-1入力シート（一般項目）'!N175)</f>
        <v>-</v>
      </c>
      <c r="O178" s="219" t="str">
        <f>IF('①-1入力シート（一般項目）'!O175="","-",'①-1入力シート（一般項目）'!O175)</f>
        <v>-</v>
      </c>
      <c r="P178" s="219" t="str">
        <f>IF('①-1入力シート（一般項目）'!P175="","-",'①-1入力シート（一般項目）'!P175)</f>
        <v>-</v>
      </c>
      <c r="Q178" s="219">
        <f>IF('①-1入力シート（一般項目）'!Q175="","-",'①-1入力シート（一般項目）'!Q175)</f>
        <v>0</v>
      </c>
      <c r="R178" s="219" t="str">
        <f>IF('①-1入力シート（一般項目）'!R175="","-",'①-1入力シート（一般項目）'!R175)</f>
        <v>-</v>
      </c>
      <c r="S178" s="219" t="str">
        <f>IF('①-1入力シート（一般項目）'!S175="","-",'①-1入力シート（一般項目）'!S175)</f>
        <v>-</v>
      </c>
      <c r="T178" s="220" t="str">
        <f t="shared" si="11"/>
        <v/>
      </c>
      <c r="U178" s="224" t="str">
        <f>IF(P178="回答済",(_xlfn.RANK.EQ($T178,$T$14:$T$411,0)+COUNTIF($T$14:$T178,$T178)-1),IF(P178="未回答",0,"-"))</f>
        <v>-</v>
      </c>
      <c r="V178" s="224" t="str">
        <f t="shared" si="14"/>
        <v>-</v>
      </c>
      <c r="W178" s="224" t="str">
        <f t="shared" si="12"/>
        <v/>
      </c>
      <c r="X178" s="224" t="str">
        <f t="shared" si="10"/>
        <v/>
      </c>
      <c r="Y178" s="224" t="str">
        <f>IF(X178="","",IF(X178="-","-",X178+COUNTIFS($V$14:V178,V178,$W$14:W178,W178)-1))</f>
        <v/>
      </c>
      <c r="Z178" s="224" t="str">
        <f t="shared" si="13"/>
        <v/>
      </c>
    </row>
    <row r="179" spans="1:27" s="61" customFormat="1" ht="28.35" customHeight="1" outlineLevel="1">
      <c r="A179" s="61">
        <f>ROW()</f>
        <v>179</v>
      </c>
      <c r="B179" s="68" t="str">
        <f>IF('①-1入力シート（一般項目）'!B176="","-",'①-1入力シート（一般項目）'!B176)</f>
        <v>-</v>
      </c>
      <c r="C179" s="71" t="str">
        <f>IF('①-1入力シート（一般項目）'!C176="","-",'①-1入力シート（一般項目）'!C176)</f>
        <v>-</v>
      </c>
      <c r="D179" s="351" t="str">
        <f>IF('①-1入力シート（一般項目）'!D176="","0",'①-1入力シート（一般項目）'!D176)</f>
        <v>0</v>
      </c>
      <c r="E179" s="92" t="str">
        <f>IF('①-1入力シート（一般項目）'!E176="","-",'①-1入力シート（一般項目）'!E176)</f>
        <v>-</v>
      </c>
      <c r="F179" s="92" t="str">
        <f>IF('①-1入力シート（一般項目）'!F176="","-",'①-1入力シート（一般項目）'!F176)</f>
        <v>-</v>
      </c>
      <c r="G179" s="92" t="str">
        <f>IF('①-1入力シート（一般項目）'!G176="","-",'①-1入力シート（一般項目）'!G176)</f>
        <v>-</v>
      </c>
      <c r="H179" s="197" t="str">
        <f>IF('①-1入力シート（一般項目）'!H176="","-",'①-1入力シート（一般項目）'!H176)</f>
        <v>-</v>
      </c>
      <c r="I179" s="133" t="str">
        <f>IF('①-1入力シート（一般項目）'!I176="","-",'①-1入力シート（一般項目）'!I176)</f>
        <v>-</v>
      </c>
      <c r="J179" s="138" t="str">
        <f>IF('①-1入力シート（一般項目）'!J176="","-",'①-1入力シート（一般項目）'!J176)</f>
        <v>エ　人権への配慮に関して、客観的な判断基準を設け、公表し、これに則り選定・継続を判断している</v>
      </c>
      <c r="K179" s="108" t="str">
        <f>IF('①-1入力シート（一般項目）'!K176="","-",'①-1入力シート（一般項目）'!K176)</f>
        <v>人権への配慮に関して、客観的な判断基準を設け、公表し、これに則り選定・継続を判断している</v>
      </c>
      <c r="L179" s="219" t="str">
        <f>IF('①-1入力シート（一般項目）'!L176="","-",'①-1入力シート（一般項目）'!L176)</f>
        <v>-</v>
      </c>
      <c r="M179" s="219">
        <f>IF('①-1入力シート（一般項目）'!M176="","-",'①-1入力シート（一般項目）'!M176)</f>
        <v>6</v>
      </c>
      <c r="N179" s="219" t="str">
        <f>IF('①-1入力シート（一般項目）'!N176="","-",'①-1入力シート（一般項目）'!N176)</f>
        <v>-</v>
      </c>
      <c r="O179" s="219" t="str">
        <f>IF('①-1入力シート（一般項目）'!O176="","-",'①-1入力シート（一般項目）'!O176)</f>
        <v>-</v>
      </c>
      <c r="P179" s="219" t="str">
        <f>IF('①-1入力シート（一般項目）'!P176="","-",'①-1入力シート（一般項目）'!P176)</f>
        <v>-</v>
      </c>
      <c r="Q179" s="219">
        <f>IF('①-1入力シート（一般項目）'!Q176="","-",'①-1入力シート（一般項目）'!Q176)</f>
        <v>0</v>
      </c>
      <c r="R179" s="219" t="str">
        <f>IF('①-1入力シート（一般項目）'!R176="","-",'①-1入力シート（一般項目）'!R176)</f>
        <v>-</v>
      </c>
      <c r="S179" s="219" t="str">
        <f>IF('①-1入力シート（一般項目）'!S176="","-",'①-1入力シート（一般項目）'!S176)</f>
        <v>-</v>
      </c>
      <c r="T179" s="220" t="str">
        <f t="shared" si="11"/>
        <v/>
      </c>
      <c r="U179" s="224" t="str">
        <f>IF(P179="回答済",(_xlfn.RANK.EQ($T179,$T$14:$T$411,0)+COUNTIF($T$14:$T179,$T179)-1),IF(P179="未回答",0,"-"))</f>
        <v>-</v>
      </c>
      <c r="V179" s="224" t="str">
        <f t="shared" si="14"/>
        <v>-</v>
      </c>
      <c r="W179" s="224" t="str">
        <f t="shared" si="12"/>
        <v/>
      </c>
      <c r="X179" s="224" t="str">
        <f t="shared" si="10"/>
        <v/>
      </c>
      <c r="Y179" s="224" t="str">
        <f>IF(X179="","",IF(X179="-","-",X179+COUNTIFS($V$14:V179,V179,$W$14:W179,W179)-1))</f>
        <v/>
      </c>
      <c r="Z179" s="224" t="str">
        <f t="shared" si="13"/>
        <v/>
      </c>
    </row>
    <row r="180" spans="1:27" s="61" customFormat="1" ht="28.35" customHeight="1" outlineLevel="1">
      <c r="A180" s="61">
        <f>ROW()</f>
        <v>180</v>
      </c>
      <c r="B180" s="68" t="str">
        <f>IF('①-1入力シート（一般項目）'!B177="","-",'①-1入力シート（一般項目）'!B177)</f>
        <v>-</v>
      </c>
      <c r="C180" s="71" t="str">
        <f>IF('①-1入力シート（一般項目）'!C177="","-",'①-1入力シート（一般項目）'!C177)</f>
        <v>-</v>
      </c>
      <c r="D180" s="351" t="str">
        <f>IF('①-1入力シート（一般項目）'!D177="","0",'①-1入力シート（一般項目）'!D177)</f>
        <v>0</v>
      </c>
      <c r="E180" s="93" t="str">
        <f>IF('①-1入力シート（一般項目）'!E177="","-",'①-1入力シート（一般項目）'!E177)</f>
        <v>-</v>
      </c>
      <c r="F180" s="93" t="str">
        <f>IF('①-1入力シート（一般項目）'!F177="","-",'①-1入力シート（一般項目）'!F177)</f>
        <v>-</v>
      </c>
      <c r="G180" s="93" t="str">
        <f>IF('①-1入力シート（一般項目）'!G177="","-",'①-1入力シート（一般項目）'!G177)</f>
        <v>-</v>
      </c>
      <c r="H180" s="198" t="str">
        <f>IF('①-1入力シート（一般項目）'!H177="","-",'①-1入力シート（一般項目）'!H177)</f>
        <v>-</v>
      </c>
      <c r="I180" s="144" t="str">
        <f>IF('①-1入力シート（一般項目）'!I177="","-",'①-1入力シート（一般項目）'!I177)</f>
        <v>-</v>
      </c>
      <c r="J180" s="139" t="str">
        <f>IF('①-1入力シート（一般項目）'!J177="","-",'①-1入力シート（一般項目）'!J177)</f>
        <v>オ　行っていない</v>
      </c>
      <c r="K180" s="126" t="str">
        <f>IF('①-1入力シート（一般項目）'!K177="","-",'①-1入力シート（一般項目）'!K177)</f>
        <v>オ　行っていない</v>
      </c>
      <c r="L180" s="221" t="str">
        <f>IF('①-1入力シート（一般項目）'!L177="","-",'①-1入力シート（一般項目）'!L177)</f>
        <v>-</v>
      </c>
      <c r="M180" s="221">
        <f>IF('①-1入力シート（一般項目）'!M177="","-",'①-1入力シート（一般項目）'!M177)</f>
        <v>0</v>
      </c>
      <c r="N180" s="221" t="str">
        <f>IF('①-1入力シート（一般項目）'!N177="","-",'①-1入力シート（一般項目）'!N177)</f>
        <v>-</v>
      </c>
      <c r="O180" s="221" t="str">
        <f>IF('①-1入力シート（一般項目）'!O177="","-",'①-1入力シート（一般項目）'!O177)</f>
        <v>-</v>
      </c>
      <c r="P180" s="221" t="str">
        <f>IF('①-1入力シート（一般項目）'!P177="","-",'①-1入力シート（一般項目）'!P177)</f>
        <v>-</v>
      </c>
      <c r="Q180" s="221">
        <f>IF('①-1入力シート（一般項目）'!Q177="","-",'①-1入力シート（一般項目）'!Q177)</f>
        <v>0</v>
      </c>
      <c r="R180" s="221" t="str">
        <f>IF('①-1入力シート（一般項目）'!R177="","-",'①-1入力シート（一般項目）'!R177)</f>
        <v>-</v>
      </c>
      <c r="S180" s="221" t="str">
        <f>IF('①-1入力シート（一般項目）'!S177="","-",'①-1入力シート（一般項目）'!S177)</f>
        <v>-</v>
      </c>
      <c r="T180" s="222" t="str">
        <f t="shared" si="11"/>
        <v/>
      </c>
      <c r="U180" s="224" t="str">
        <f>IF(P180="回答済",(_xlfn.RANK.EQ($T180,$T$14:$T$411,0)+COUNTIF($T$14:$T180,$T180)-1),IF(P180="未回答",0,"-"))</f>
        <v>-</v>
      </c>
      <c r="V180" s="224" t="str">
        <f t="shared" si="14"/>
        <v>-</v>
      </c>
      <c r="W180" s="224" t="str">
        <f t="shared" si="12"/>
        <v/>
      </c>
      <c r="X180" s="224" t="str">
        <f t="shared" si="10"/>
        <v/>
      </c>
      <c r="Y180" s="224" t="str">
        <f>IF(X180="","",IF(X180="-","-",X180+COUNTIFS($V$14:V180,V180,$W$14:W180,W180)-1))</f>
        <v/>
      </c>
      <c r="Z180" s="224" t="str">
        <f t="shared" si="13"/>
        <v/>
      </c>
    </row>
    <row r="181" spans="1:27" s="113" customFormat="1" ht="46.35" customHeight="1" outlineLevel="1">
      <c r="A181" s="113">
        <f>ROW()</f>
        <v>181</v>
      </c>
      <c r="B181" s="114" t="str">
        <f>IF('①-1入力シート（一般項目）'!B178="","-",'①-1入力シート（一般項目）'!B178)</f>
        <v>-</v>
      </c>
      <c r="C181" s="118" t="str">
        <f>IF('①-1入力シート（一般項目）'!C178="","-",'①-1入力シート（一般項目）'!C178)</f>
        <v>-</v>
      </c>
      <c r="D181" s="351" t="str">
        <f>IF('①-1入力シート（一般項目）'!D178="","0",'①-1入力シート（一般項目）'!D178)</f>
        <v>0</v>
      </c>
      <c r="E181" s="105" t="str">
        <f>IF('①-1入力シート（一般項目）'!E178="","-",'①-1入力シート（一般項目）'!E178)</f>
        <v>リスク管理</v>
      </c>
      <c r="F181" s="105" t="str">
        <f>IF('①-1入力シート（一般項目）'!F178="","-",'①-1入力シート（一般項目）'!F178)</f>
        <v>単回答</v>
      </c>
      <c r="G181" s="105">
        <f>IF('①-1入力シート（一般項目）'!G178="","-",'①-1入力シート（一般項目）'!G178)</f>
        <v>0</v>
      </c>
      <c r="H181" s="199">
        <f>IF('①-1入力シート（一般項目）'!H178="","-",'①-1入力シート（一般項目）'!H178)</f>
        <v>26</v>
      </c>
      <c r="I181" s="354" t="str">
        <f>IF('①-1入力シート（一般項目）'!I178="","-",'①-1入力シート（一般項目）'!I178)</f>
        <v>●各種ハラスメント（パワハラ、セクハラ、マタハラ、カスハラ等）防止のため、次の取組を行っている。</v>
      </c>
      <c r="J181" s="355" t="str">
        <f>IF('①-1入力シート（一般項目）'!J178="","0",'①-1入力シート（一般項目）'!J178)</f>
        <v>0</v>
      </c>
      <c r="K181" s="124" t="str">
        <f>IF('①-1入力シート（一般項目）'!K178="","-",'①-1入力シート（一般項目）'!K178)</f>
        <v>-</v>
      </c>
      <c r="L181" s="212" t="str">
        <f>IF('①-1入力シート（一般項目）'!L178="","-",'①-1入力シート（一般項目）'!L178)</f>
        <v>-</v>
      </c>
      <c r="M181" s="212">
        <f>IF('①-1入力シート（一般項目）'!M178="","-",'①-1入力シート（一般項目）'!M178)</f>
        <v>3</v>
      </c>
      <c r="N181" s="212" t="str">
        <f>IF('①-1入力シート（一般項目）'!N178="","-",'①-1入力シート（一般項目）'!N178)</f>
        <v>-</v>
      </c>
      <c r="O181" s="213" t="str">
        <f>IF('①-1入力シート（一般項目）'!O178="","-",'①-1入力シート（一般項目）'!O178)</f>
        <v>未回答</v>
      </c>
      <c r="P181" s="213" t="str">
        <f>IF('①-1入力シート（一般項目）'!P178="","-",'①-1入力シート（一般項目）'!P178)</f>
        <v>-</v>
      </c>
      <c r="Q181" s="212">
        <f>IF('①-1入力シート（一般項目）'!Q178="","-",'①-1入力シート（一般項目）'!Q178)</f>
        <v>0</v>
      </c>
      <c r="R181" s="212">
        <f>IF('①-1入力シート（一般項目）'!R178="","-",'①-1入力シート（一般項目）'!R178)</f>
        <v>0</v>
      </c>
      <c r="S181" s="212" t="str">
        <f>IF('①-1入力シート（一般項目）'!S178="","-",'①-1入力シート（一般項目）'!S178)</f>
        <v>-</v>
      </c>
      <c r="T181" s="214" t="str">
        <f t="shared" si="11"/>
        <v/>
      </c>
      <c r="U181" s="224" t="str">
        <f>IF(P181="回答済",(_xlfn.RANK.EQ($T181,$T$14:$T$411,0)+COUNTIF($T$14:$T181,$T181)-1),IF(P181="未回答",0,"-"))</f>
        <v>-</v>
      </c>
      <c r="V181" s="224" t="str">
        <f t="shared" si="14"/>
        <v>-</v>
      </c>
      <c r="W181" s="224" t="str">
        <f t="shared" si="12"/>
        <v/>
      </c>
      <c r="X181" s="224" t="str">
        <f t="shared" si="10"/>
        <v/>
      </c>
      <c r="Y181" s="224" t="str">
        <f>IF(X181="","",IF(X181="-","-",X181+COUNTIFS($V$14:V181,V181,$W$14:W181,W181)-1))</f>
        <v/>
      </c>
      <c r="Z181" s="224" t="str">
        <f t="shared" si="13"/>
        <v/>
      </c>
      <c r="AA181" s="61"/>
    </row>
    <row r="182" spans="1:27" s="61" customFormat="1" ht="28.35" customHeight="1" outlineLevel="1">
      <c r="A182" s="61">
        <f>ROW()</f>
        <v>182</v>
      </c>
      <c r="B182" s="68" t="str">
        <f>IF('①-1入力シート（一般項目）'!B179="","-",'①-1入力シート（一般項目）'!B179)</f>
        <v>-</v>
      </c>
      <c r="C182" s="71" t="str">
        <f>IF('①-1入力シート（一般項目）'!C179="","-",'①-1入力シート（一般項目）'!C179)</f>
        <v>-</v>
      </c>
      <c r="D182" s="351" t="str">
        <f>IF('①-1入力シート（一般項目）'!D179="","0",'①-1入力シート（一般項目）'!D179)</f>
        <v>0</v>
      </c>
      <c r="E182" s="92" t="str">
        <f>IF('①-1入力シート（一般項目）'!E179="","-",'①-1入力シート（一般項目）'!E179)</f>
        <v>-</v>
      </c>
      <c r="F182" s="92" t="str">
        <f>IF('①-1入力シート（一般項目）'!F179="","-",'①-1入力シート（一般項目）'!F179)</f>
        <v>-</v>
      </c>
      <c r="G182" s="92" t="str">
        <f>IF('①-1入力シート（一般項目）'!G179="","-",'①-1入力シート（一般項目）'!G179)</f>
        <v>-</v>
      </c>
      <c r="H182" s="197" t="str">
        <f>IF('①-1入力シート（一般項目）'!H179="","-",'①-1入力シート（一般項目）'!H179)</f>
        <v>-</v>
      </c>
      <c r="I182" s="131" t="str">
        <f>IF('①-1入力シート（一般項目）'!I179="","-",'①-1入力シート（一般項目）'!I179)</f>
        <v>-</v>
      </c>
      <c r="J182" s="137" t="str">
        <f>IF('①-1入力シート（一般項目）'!J179="","-",'①-1入力シート（一般項目）'!J179)</f>
        <v>ア　各種ハラスメント防止のための規則等を定めている</v>
      </c>
      <c r="K182" s="125" t="str">
        <f>IF('①-1入力シート（一般項目）'!K179="","-",'①-1入力シート（一般項目）'!K179)</f>
        <v>各種ハラスメント防止のための規則等を定めている</v>
      </c>
      <c r="L182" s="216" t="str">
        <f>IF('①-1入力シート（一般項目）'!L179="","-",'①-1入力シート（一般項目）'!L179)</f>
        <v>-</v>
      </c>
      <c r="M182" s="216">
        <f>IF('①-1入力シート（一般項目）'!M179="","-",'①-1入力シート（一般項目）'!M179)</f>
        <v>1</v>
      </c>
      <c r="N182" s="216" t="str">
        <f>IF('①-1入力シート（一般項目）'!N179="","-",'①-1入力シート（一般項目）'!N179)</f>
        <v>-</v>
      </c>
      <c r="O182" s="216">
        <f>IF('①-1入力シート（一般項目）'!O179="","-",'①-1入力シート（一般項目）'!O179)</f>
        <v>0</v>
      </c>
      <c r="P182" s="216" t="str">
        <f>IF('①-1入力シート（一般項目）'!P179="","-",'①-1入力シート（一般項目）'!P179)</f>
        <v>-</v>
      </c>
      <c r="Q182" s="216">
        <f>IF('①-1入力シート（一般項目）'!Q179="","-",'①-1入力シート（一般項目）'!Q179)</f>
        <v>0</v>
      </c>
      <c r="R182" s="216" t="str">
        <f>IF('①-1入力シート（一般項目）'!R179="","-",'①-1入力シート（一般項目）'!R179)</f>
        <v>-</v>
      </c>
      <c r="S182" s="216" t="str">
        <f>IF('①-1入力シート（一般項目）'!S179="","-",'①-1入力シート（一般項目）'!S179)</f>
        <v>-</v>
      </c>
      <c r="T182" s="217" t="str">
        <f t="shared" si="11"/>
        <v/>
      </c>
      <c r="U182" s="224" t="str">
        <f>IF(P182="回答済",(_xlfn.RANK.EQ($T182,$T$14:$T$411,0)+COUNTIF($T$14:$T182,$T182)-1),IF(P182="未回答",0,"-"))</f>
        <v>-</v>
      </c>
      <c r="V182" s="224" t="str">
        <f t="shared" si="14"/>
        <v>-</v>
      </c>
      <c r="W182" s="224" t="str">
        <f t="shared" si="12"/>
        <v/>
      </c>
      <c r="X182" s="224" t="str">
        <f t="shared" si="10"/>
        <v/>
      </c>
      <c r="Y182" s="224" t="str">
        <f>IF(X182="","",IF(X182="-","-",X182+COUNTIFS($V$14:V182,V182,$W$14:W182,W182)-1))</f>
        <v/>
      </c>
      <c r="Z182" s="224" t="str">
        <f t="shared" si="13"/>
        <v/>
      </c>
    </row>
    <row r="183" spans="1:27" s="61" customFormat="1" ht="28.35" customHeight="1" outlineLevel="1">
      <c r="A183" s="61">
        <f>ROW()</f>
        <v>183</v>
      </c>
      <c r="B183" s="68" t="str">
        <f>IF('①-1入力シート（一般項目）'!B180="","-",'①-1入力シート（一般項目）'!B180)</f>
        <v>-</v>
      </c>
      <c r="C183" s="71" t="str">
        <f>IF('①-1入力シート（一般項目）'!C180="","-",'①-1入力シート（一般項目）'!C180)</f>
        <v>-</v>
      </c>
      <c r="D183" s="351" t="str">
        <f>IF('①-1入力シート（一般項目）'!D180="","0",'①-1入力シート（一般項目）'!D180)</f>
        <v>0</v>
      </c>
      <c r="E183" s="92" t="str">
        <f>IF('①-1入力シート（一般項目）'!E180="","-",'①-1入力シート（一般項目）'!E180)</f>
        <v>-</v>
      </c>
      <c r="F183" s="92" t="str">
        <f>IF('①-1入力シート（一般項目）'!F180="","-",'①-1入力シート（一般項目）'!F180)</f>
        <v>-</v>
      </c>
      <c r="G183" s="92" t="str">
        <f>IF('①-1入力シート（一般項目）'!G180="","-",'①-1入力シート（一般項目）'!G180)</f>
        <v>-</v>
      </c>
      <c r="H183" s="197" t="str">
        <f>IF('①-1入力シート（一般項目）'!H180="","-",'①-1入力シート（一般項目）'!H180)</f>
        <v>-</v>
      </c>
      <c r="I183" s="133" t="str">
        <f>IF('①-1入力シート（一般項目）'!I180="","-",'①-1入力シート（一般項目）'!I180)</f>
        <v>-</v>
      </c>
      <c r="J183" s="138" t="str">
        <f>IF('①-1入力シート（一般項目）'!J180="","-",'①-1入力シート（一般項目）'!J180)</f>
        <v>イ　従業員を対象に年１回以上勉強会を行っている</v>
      </c>
      <c r="K183" s="108" t="str">
        <f>IF('①-1入力シート（一般項目）'!K180="","-",'①-1入力シート（一般項目）'!K180)</f>
        <v>各種ハラスメント防止のため、従業員を対象に年１回以上勉強会を行っている</v>
      </c>
      <c r="L183" s="219" t="str">
        <f>IF('①-1入力シート（一般項目）'!L180="","-",'①-1入力シート（一般項目）'!L180)</f>
        <v>-</v>
      </c>
      <c r="M183" s="219">
        <f>IF('①-1入力シート（一般項目）'!M180="","-",'①-1入力シート（一般項目）'!M180)</f>
        <v>2</v>
      </c>
      <c r="N183" s="219" t="str">
        <f>IF('①-1入力シート（一般項目）'!N180="","-",'①-1入力シート（一般項目）'!N180)</f>
        <v>-</v>
      </c>
      <c r="O183" s="219" t="str">
        <f>IF('①-1入力シート（一般項目）'!O180="","-",'①-1入力シート（一般項目）'!O180)</f>
        <v>-</v>
      </c>
      <c r="P183" s="219" t="str">
        <f>IF('①-1入力シート（一般項目）'!P180="","-",'①-1入力シート（一般項目）'!P180)</f>
        <v>-</v>
      </c>
      <c r="Q183" s="219">
        <f>IF('①-1入力シート（一般項目）'!Q180="","-",'①-1入力シート（一般項目）'!Q180)</f>
        <v>0</v>
      </c>
      <c r="R183" s="219" t="str">
        <f>IF('①-1入力シート（一般項目）'!R180="","-",'①-1入力シート（一般項目）'!R180)</f>
        <v>-</v>
      </c>
      <c r="S183" s="219" t="str">
        <f>IF('①-1入力シート（一般項目）'!S180="","-",'①-1入力シート（一般項目）'!S180)</f>
        <v>-</v>
      </c>
      <c r="T183" s="220" t="str">
        <f t="shared" si="11"/>
        <v/>
      </c>
      <c r="U183" s="224" t="str">
        <f>IF(P183="回答済",(_xlfn.RANK.EQ($T183,$T$14:$T$411,0)+COUNTIF($T$14:$T183,$T183)-1),IF(P183="未回答",0,"-"))</f>
        <v>-</v>
      </c>
      <c r="V183" s="224" t="str">
        <f t="shared" si="14"/>
        <v>-</v>
      </c>
      <c r="W183" s="224" t="str">
        <f t="shared" si="12"/>
        <v/>
      </c>
      <c r="X183" s="224" t="str">
        <f t="shared" si="10"/>
        <v/>
      </c>
      <c r="Y183" s="224" t="str">
        <f>IF(X183="","",IF(X183="-","-",X183+COUNTIFS($V$14:V183,V183,$W$14:W183,W183)-1))</f>
        <v/>
      </c>
      <c r="Z183" s="224" t="str">
        <f t="shared" si="13"/>
        <v/>
      </c>
    </row>
    <row r="184" spans="1:27" s="61" customFormat="1" ht="28.35" customHeight="1" outlineLevel="1">
      <c r="A184" s="61">
        <f>ROW()</f>
        <v>184</v>
      </c>
      <c r="B184" s="68" t="str">
        <f>IF('①-1入力シート（一般項目）'!B181="","-",'①-1入力シート（一般項目）'!B181)</f>
        <v>-</v>
      </c>
      <c r="C184" s="71" t="str">
        <f>IF('①-1入力シート（一般項目）'!C181="","-",'①-1入力シート（一般項目）'!C181)</f>
        <v>-</v>
      </c>
      <c r="D184" s="351" t="str">
        <f>IF('①-1入力シート（一般項目）'!D181="","0",'①-1入力シート（一般項目）'!D181)</f>
        <v>0</v>
      </c>
      <c r="E184" s="92" t="str">
        <f>IF('①-1入力シート（一般項目）'!E181="","-",'①-1入力シート（一般項目）'!E181)</f>
        <v>-</v>
      </c>
      <c r="F184" s="92" t="str">
        <f>IF('①-1入力シート（一般項目）'!F181="","-",'①-1入力シート（一般項目）'!F181)</f>
        <v>-</v>
      </c>
      <c r="G184" s="92" t="str">
        <f>IF('①-1入力シート（一般項目）'!G181="","-",'①-1入力シート（一般項目）'!G181)</f>
        <v>-</v>
      </c>
      <c r="H184" s="197" t="str">
        <f>IF('①-1入力シート（一般項目）'!H181="","-",'①-1入力シート（一般項目）'!H181)</f>
        <v>-</v>
      </c>
      <c r="I184" s="133" t="str">
        <f>IF('①-1入力シート（一般項目）'!I181="","-",'①-1入力シート（一般項目）'!I181)</f>
        <v>-</v>
      </c>
      <c r="J184" s="138" t="str">
        <f>IF('①-1入力シート（一般項目）'!J181="","-",'①-1入力シート（一般項目）'!J181)</f>
        <v>ウ　社内（外部委託を含む）に相談体制を整備している</v>
      </c>
      <c r="K184" s="108" t="str">
        <f>IF('①-1入力シート（一般項目）'!K181="","-",'①-1入力シート（一般項目）'!K181)</f>
        <v>各種ハラスメント防止のため、社内（外部委託を含む）に相談体制を整備している</v>
      </c>
      <c r="L184" s="219" t="str">
        <f>IF('①-1入力シート（一般項目）'!L181="","-",'①-1入力シート（一般項目）'!L181)</f>
        <v>-</v>
      </c>
      <c r="M184" s="219">
        <f>IF('①-1入力シート（一般項目）'!M181="","-",'①-1入力シート（一般項目）'!M181)</f>
        <v>3</v>
      </c>
      <c r="N184" s="219" t="str">
        <f>IF('①-1入力シート（一般項目）'!N181="","-",'①-1入力シート（一般項目）'!N181)</f>
        <v>-</v>
      </c>
      <c r="O184" s="219" t="str">
        <f>IF('①-1入力シート（一般項目）'!O181="","-",'①-1入力シート（一般項目）'!O181)</f>
        <v>-</v>
      </c>
      <c r="P184" s="219" t="str">
        <f>IF('①-1入力シート（一般項目）'!P181="","-",'①-1入力シート（一般項目）'!P181)</f>
        <v>-</v>
      </c>
      <c r="Q184" s="219">
        <f>IF('①-1入力シート（一般項目）'!Q181="","-",'①-1入力シート（一般項目）'!Q181)</f>
        <v>0</v>
      </c>
      <c r="R184" s="219" t="str">
        <f>IF('①-1入力シート（一般項目）'!R181="","-",'①-1入力シート（一般項目）'!R181)</f>
        <v>-</v>
      </c>
      <c r="S184" s="219" t="str">
        <f>IF('①-1入力シート（一般項目）'!S181="","-",'①-1入力シート（一般項目）'!S181)</f>
        <v>-</v>
      </c>
      <c r="T184" s="220" t="str">
        <f t="shared" si="11"/>
        <v/>
      </c>
      <c r="U184" s="224" t="str">
        <f>IF(P184="回答済",(_xlfn.RANK.EQ($T184,$T$14:$T$411,0)+COUNTIF($T$14:$T184,$T184)-1),IF(P184="未回答",0,"-"))</f>
        <v>-</v>
      </c>
      <c r="V184" s="224" t="str">
        <f t="shared" si="14"/>
        <v>-</v>
      </c>
      <c r="W184" s="224" t="str">
        <f t="shared" si="12"/>
        <v/>
      </c>
      <c r="X184" s="224" t="str">
        <f t="shared" si="10"/>
        <v/>
      </c>
      <c r="Y184" s="224" t="str">
        <f>IF(X184="","",IF(X184="-","-",X184+COUNTIFS($V$14:V184,V184,$W$14:W184,W184)-1))</f>
        <v/>
      </c>
      <c r="Z184" s="224" t="str">
        <f t="shared" si="13"/>
        <v/>
      </c>
    </row>
    <row r="185" spans="1:27" s="61" customFormat="1" ht="28.35" customHeight="1" outlineLevel="1">
      <c r="A185" s="61">
        <f>ROW()</f>
        <v>185</v>
      </c>
      <c r="B185" s="68" t="str">
        <f>IF('①-1入力シート（一般項目）'!B182="","-",'①-1入力シート（一般項目）'!B182)</f>
        <v>-</v>
      </c>
      <c r="C185" s="71" t="str">
        <f>IF('①-1入力シート（一般項目）'!C182="","-",'①-1入力シート（一般項目）'!C182)</f>
        <v>-</v>
      </c>
      <c r="D185" s="351" t="str">
        <f>IF('①-1入力シート（一般項目）'!D182="","0",'①-1入力シート（一般項目）'!D182)</f>
        <v>0</v>
      </c>
      <c r="E185" s="92" t="str">
        <f>IF('①-1入力シート（一般項目）'!E182="","-",'①-1入力シート（一般項目）'!E182)</f>
        <v>-</v>
      </c>
      <c r="F185" s="92" t="str">
        <f>IF('①-1入力シート（一般項目）'!F182="","-",'①-1入力シート（一般項目）'!F182)</f>
        <v>-</v>
      </c>
      <c r="G185" s="92" t="str">
        <f>IF('①-1入力シート（一般項目）'!G182="","-",'①-1入力シート（一般項目）'!G182)</f>
        <v>-</v>
      </c>
      <c r="H185" s="197" t="str">
        <f>IF('①-1入力シート（一般項目）'!H182="","-",'①-1入力シート（一般項目）'!H182)</f>
        <v>-</v>
      </c>
      <c r="I185" s="133" t="str">
        <f>IF('①-1入力シート（一般項目）'!I182="","-",'①-1入力シート（一般項目）'!I182)</f>
        <v>-</v>
      </c>
      <c r="J185" s="138" t="str">
        <f>IF('①-1入力シート（一般項目）'!J182="","-",'①-1入力シート（一般項目）'!J182)</f>
        <v>エ　ア～ウに類似する各種ハラスメント防止の取組を行っている</v>
      </c>
      <c r="K185" s="108" t="str">
        <f>IF('①-1入力シート（一般項目）'!K182="","-",'①-1入力シート（一般項目）'!K182)</f>
        <v>各種ハラスメント防止の取組を行っている</v>
      </c>
      <c r="L185" s="219" t="str">
        <f>IF('①-1入力シート（一般項目）'!L182="","-",'①-1入力シート（一般項目）'!L182)</f>
        <v>-</v>
      </c>
      <c r="M185" s="219">
        <f>IF('①-1入力シート（一般項目）'!M182="","-",'①-1入力シート（一般項目）'!M182)</f>
        <v>1</v>
      </c>
      <c r="N185" s="219" t="str">
        <f>IF('①-1入力シート（一般項目）'!N182="","-",'①-1入力シート（一般項目）'!N182)</f>
        <v>-</v>
      </c>
      <c r="O185" s="219" t="str">
        <f>IF('①-1入力シート（一般項目）'!O182="","-",'①-1入力シート（一般項目）'!O182)</f>
        <v>-</v>
      </c>
      <c r="P185" s="219" t="str">
        <f>IF('①-1入力シート（一般項目）'!P182="","-",'①-1入力シート（一般項目）'!P182)</f>
        <v>-</v>
      </c>
      <c r="Q185" s="219">
        <f>IF('①-1入力シート（一般項目）'!Q182="","-",'①-1入力シート（一般項目）'!Q182)</f>
        <v>0</v>
      </c>
      <c r="R185" s="219" t="str">
        <f>IF('①-1入力シート（一般項目）'!R182="","-",'①-1入力シート（一般項目）'!R182)</f>
        <v>-</v>
      </c>
      <c r="S185" s="219" t="str">
        <f>IF('①-1入力シート（一般項目）'!S182="","-",'①-1入力シート（一般項目）'!S182)</f>
        <v>-</v>
      </c>
      <c r="T185" s="220" t="str">
        <f t="shared" si="11"/>
        <v/>
      </c>
      <c r="U185" s="224" t="str">
        <f>IF(P185="回答済",(_xlfn.RANK.EQ($T185,$T$14:$T$411,0)+COUNTIF($T$14:$T185,$T185)-1),IF(P185="未回答",0,"-"))</f>
        <v>-</v>
      </c>
      <c r="V185" s="224" t="str">
        <f t="shared" si="14"/>
        <v>-</v>
      </c>
      <c r="W185" s="224" t="str">
        <f t="shared" si="12"/>
        <v/>
      </c>
      <c r="X185" s="224" t="str">
        <f t="shared" si="10"/>
        <v/>
      </c>
      <c r="Y185" s="224" t="str">
        <f>IF(X185="","",IF(X185="-","-",X185+COUNTIFS($V$14:V185,V185,$W$14:W185,W185)-1))</f>
        <v/>
      </c>
      <c r="Z185" s="224" t="str">
        <f t="shared" si="13"/>
        <v/>
      </c>
    </row>
    <row r="186" spans="1:27" s="61" customFormat="1" ht="28.35" customHeight="1" outlineLevel="1">
      <c r="A186" s="61">
        <f>ROW()</f>
        <v>186</v>
      </c>
      <c r="B186" s="68" t="str">
        <f>IF('①-1入力シート（一般項目）'!B183="","-",'①-1入力シート（一般項目）'!B183)</f>
        <v>-</v>
      </c>
      <c r="C186" s="71" t="str">
        <f>IF('①-1入力シート（一般項目）'!C183="","-",'①-1入力シート（一般項目）'!C183)</f>
        <v>-</v>
      </c>
      <c r="D186" s="351" t="str">
        <f>IF('①-1入力シート（一般項目）'!D183="","0",'①-1入力シート（一般項目）'!D183)</f>
        <v>0</v>
      </c>
      <c r="E186" s="93" t="str">
        <f>IF('①-1入力シート（一般項目）'!E183="","-",'①-1入力シート（一般項目）'!E183)</f>
        <v>-</v>
      </c>
      <c r="F186" s="93" t="str">
        <f>IF('①-1入力シート（一般項目）'!F183="","-",'①-1入力シート（一般項目）'!F183)</f>
        <v>-</v>
      </c>
      <c r="G186" s="93" t="str">
        <f>IF('①-1入力シート（一般項目）'!G183="","-",'①-1入力シート（一般項目）'!G183)</f>
        <v>-</v>
      </c>
      <c r="H186" s="198" t="str">
        <f>IF('①-1入力シート（一般項目）'!H183="","-",'①-1入力シート（一般項目）'!H183)</f>
        <v>-</v>
      </c>
      <c r="I186" s="135" t="str">
        <f>IF('①-1入力シート（一般項目）'!I183="","-",'①-1入力シート（一般項目）'!I183)</f>
        <v>-</v>
      </c>
      <c r="J186" s="139" t="str">
        <f>IF('①-1入力シート（一般項目）'!J183="","-",'①-1入力シート（一般項目）'!J183)</f>
        <v>オ　行っていない</v>
      </c>
      <c r="K186" s="126" t="str">
        <f>IF('①-1入力シート（一般項目）'!K183="","-",'①-1入力シート（一般項目）'!K183)</f>
        <v>オ　行っていない。</v>
      </c>
      <c r="L186" s="221" t="str">
        <f>IF('①-1入力シート（一般項目）'!L183="","-",'①-1入力シート（一般項目）'!L183)</f>
        <v>-</v>
      </c>
      <c r="M186" s="221">
        <f>IF('①-1入力シート（一般項目）'!M183="","-",'①-1入力シート（一般項目）'!M183)</f>
        <v>0</v>
      </c>
      <c r="N186" s="221" t="str">
        <f>IF('①-1入力シート（一般項目）'!N183="","-",'①-1入力シート（一般項目）'!N183)</f>
        <v>-</v>
      </c>
      <c r="O186" s="221" t="str">
        <f>IF('①-1入力シート（一般項目）'!O183="","-",'①-1入力シート（一般項目）'!O183)</f>
        <v>-</v>
      </c>
      <c r="P186" s="221" t="str">
        <f>IF('①-1入力シート（一般項目）'!P183="","-",'①-1入力シート（一般項目）'!P183)</f>
        <v>-</v>
      </c>
      <c r="Q186" s="221">
        <f>IF('①-1入力シート（一般項目）'!Q183="","-",'①-1入力シート（一般項目）'!Q183)</f>
        <v>0</v>
      </c>
      <c r="R186" s="221" t="str">
        <f>IF('①-1入力シート（一般項目）'!R183="","-",'①-1入力シート（一般項目）'!R183)</f>
        <v>-</v>
      </c>
      <c r="S186" s="221" t="str">
        <f>IF('①-1入力シート（一般項目）'!S183="","-",'①-1入力シート（一般項目）'!S183)</f>
        <v>-</v>
      </c>
      <c r="T186" s="222" t="str">
        <f t="shared" si="11"/>
        <v/>
      </c>
      <c r="U186" s="224" t="str">
        <f>IF(P186="回答済",(_xlfn.RANK.EQ($T186,$T$14:$T$411,0)+COUNTIF($T$14:$T186,$T186)-1),IF(P186="未回答",0,"-"))</f>
        <v>-</v>
      </c>
      <c r="V186" s="224" t="str">
        <f t="shared" si="14"/>
        <v>-</v>
      </c>
      <c r="W186" s="224" t="str">
        <f t="shared" si="12"/>
        <v/>
      </c>
      <c r="X186" s="224" t="str">
        <f t="shared" si="10"/>
        <v/>
      </c>
      <c r="Y186" s="224" t="str">
        <f>IF(X186="","",IF(X186="-","-",X186+COUNTIFS($V$14:V186,V186,$W$14:W186,W186)-1))</f>
        <v/>
      </c>
      <c r="Z186" s="224" t="str">
        <f t="shared" si="13"/>
        <v/>
      </c>
    </row>
    <row r="187" spans="1:27" s="113" customFormat="1" ht="46.35" customHeight="1" outlineLevel="1">
      <c r="A187" s="113">
        <f>ROW()</f>
        <v>187</v>
      </c>
      <c r="B187" s="114" t="str">
        <f>IF('①-1入力シート（一般項目）'!B184="","-",'①-1入力シート（一般項目）'!B184)</f>
        <v>-</v>
      </c>
      <c r="C187" s="118" t="str">
        <f>IF('①-1入力シート（一般項目）'!C184="","-",'①-1入力シート（一般項目）'!C184)</f>
        <v>-</v>
      </c>
      <c r="D187" s="351" t="str">
        <f>IF('①-1入力シート（一般項目）'!D184="","0",'①-1入力シート（一般項目）'!D184)</f>
        <v>0</v>
      </c>
      <c r="E187" s="105" t="str">
        <f>IF('①-1入力シート（一般項目）'!E184="","-",'①-1入力シート（一般項目）'!E184)</f>
        <v>指標及び目標</v>
      </c>
      <c r="F187" s="105" t="str">
        <f>IF('①-1入力シート（一般項目）'!F184="","-",'①-1入力シート（一般項目）'!F184)</f>
        <v>複数回答</v>
      </c>
      <c r="G187" s="105">
        <f>IF('①-1入力シート（一般項目）'!G184="","-",'①-1入力シート（一般項目）'!G184)</f>
        <v>0</v>
      </c>
      <c r="H187" s="199">
        <f>IF('①-1入力シート（一般項目）'!H184="","-",'①-1入力シート（一般項目）'!H184)</f>
        <v>27</v>
      </c>
      <c r="I187" s="354" t="str">
        <f>IF('①-1入力シート（一般項目）'!I184="","-",'①-1入力シート（一般項目）'!I184)</f>
        <v>●次の項目について目標や指標を設定し、具体的な対策を講じている。</v>
      </c>
      <c r="J187" s="355" t="str">
        <f>IF('①-1入力シート（一般項目）'!J184="","0",'①-1入力シート（一般項目）'!J184)</f>
        <v>0</v>
      </c>
      <c r="K187" s="124" t="str">
        <f>IF('①-1入力シート（一般項目）'!K184="","-",'①-1入力シート（一般項目）'!K184)</f>
        <v>-</v>
      </c>
      <c r="L187" s="212" t="str">
        <f>IF('①-1入力シート（一般項目）'!L184="","-",'①-1入力シート（一般項目）'!L184)</f>
        <v>-</v>
      </c>
      <c r="M187" s="212">
        <f>IF('①-1入力シート（一般項目）'!M184="","-",'①-1入力シート（一般項目）'!M184)</f>
        <v>5</v>
      </c>
      <c r="N187" s="212" t="str">
        <f>IF('①-1入力シート（一般項目）'!N184="","-",'①-1入力シート（一般項目）'!N184)</f>
        <v>-</v>
      </c>
      <c r="O187" s="213" t="str">
        <f>IF('①-1入力シート（一般項目）'!O184="","-",'①-1入力シート（一般項目）'!O184)</f>
        <v>未回答</v>
      </c>
      <c r="P187" s="213" t="str">
        <f>IF('①-1入力シート（一般項目）'!P184="","-",'①-1入力シート（一般項目）'!P184)</f>
        <v>-</v>
      </c>
      <c r="Q187" s="212">
        <f>IF('①-1入力シート（一般項目）'!Q184="","-",'①-1入力シート（一般項目）'!Q184)</f>
        <v>0</v>
      </c>
      <c r="R187" s="212">
        <f>IF('①-1入力シート（一般項目）'!R184="","-",'①-1入力シート（一般項目）'!R184)</f>
        <v>0</v>
      </c>
      <c r="S187" s="212" t="str">
        <f>IF('①-1入力シート（一般項目）'!S184="","-",'①-1入力シート（一般項目）'!S184)</f>
        <v>-</v>
      </c>
      <c r="T187" s="214" t="str">
        <f t="shared" si="11"/>
        <v/>
      </c>
      <c r="U187" s="224" t="str">
        <f>IF(P187="回答済",(_xlfn.RANK.EQ($T187,$T$14:$T$411,0)+COUNTIF($T$14:$T187,$T187)-1),IF(P187="未回答",0,"-"))</f>
        <v>-</v>
      </c>
      <c r="V187" s="224" t="str">
        <f t="shared" si="14"/>
        <v>-</v>
      </c>
      <c r="W187" s="224" t="str">
        <f t="shared" si="12"/>
        <v/>
      </c>
      <c r="X187" s="224" t="str">
        <f t="shared" si="10"/>
        <v/>
      </c>
      <c r="Y187" s="224" t="str">
        <f>IF(X187="","",IF(X187="-","-",X187+COUNTIFS($V$14:V187,V187,$W$14:W187,W187)-1))</f>
        <v/>
      </c>
      <c r="Z187" s="224" t="str">
        <f t="shared" si="13"/>
        <v/>
      </c>
      <c r="AA187" s="61"/>
    </row>
    <row r="188" spans="1:27" s="61" customFormat="1" ht="28.35" customHeight="1" outlineLevel="1">
      <c r="A188" s="61">
        <f>ROW()</f>
        <v>188</v>
      </c>
      <c r="B188" s="68" t="str">
        <f>IF('①-1入力シート（一般項目）'!B185="","-",'①-1入力シート（一般項目）'!B185)</f>
        <v>-</v>
      </c>
      <c r="C188" s="71" t="str">
        <f>IF('①-1入力シート（一般項目）'!C185="","-",'①-1入力シート（一般項目）'!C185)</f>
        <v>-</v>
      </c>
      <c r="D188" s="351" t="str">
        <f>IF('①-1入力シート（一般項目）'!D185="","0",'①-1入力シート（一般項目）'!D185)</f>
        <v>0</v>
      </c>
      <c r="E188" s="92" t="str">
        <f>IF('①-1入力シート（一般項目）'!E185="","-",'①-1入力シート（一般項目）'!E185)</f>
        <v>-</v>
      </c>
      <c r="F188" s="92" t="str">
        <f>IF('①-1入力シート（一般項目）'!F185="","-",'①-1入力シート（一般項目）'!F185)</f>
        <v>-</v>
      </c>
      <c r="G188" s="92" t="str">
        <f>IF('①-1入力シート（一般項目）'!G185="","-",'①-1入力シート（一般項目）'!G185)</f>
        <v>-</v>
      </c>
      <c r="H188" s="197" t="str">
        <f>IF('①-1入力シート（一般項目）'!H185="","-",'①-1入力シート（一般項目）'!H185)</f>
        <v>-</v>
      </c>
      <c r="I188" s="131" t="str">
        <f>IF('①-1入力シート（一般項目）'!I185="","-",'①-1入力シート（一般項目）'!I185)</f>
        <v>-</v>
      </c>
      <c r="J188" s="137" t="str">
        <f>IF('①-1入力シート（一般項目）'!J185="","-",'①-1入力シート（一般項目）'!J185)</f>
        <v>ア　従業員の労働時間</v>
      </c>
      <c r="K188" s="125" t="str">
        <f>IF('①-1入力シート（一般項目）'!K185="","-",'①-1入力シート（一般項目）'!K185)</f>
        <v>従業員の労働時間について目標や指標を設定し、具体的な対策を講じている</v>
      </c>
      <c r="L188" s="216" t="str">
        <f>IF('①-1入力シート（一般項目）'!L185="","-",'①-1入力シート（一般項目）'!L185)</f>
        <v>-</v>
      </c>
      <c r="M188" s="216">
        <f>IF('①-1入力シート（一般項目）'!M185="","-",'①-1入力シート（一般項目）'!M185)</f>
        <v>2</v>
      </c>
      <c r="N188" s="216" t="str">
        <f>IF('①-1入力シート（一般項目）'!N185="","-",'①-1入力シート（一般項目）'!N185)</f>
        <v>-</v>
      </c>
      <c r="O188" s="216" t="b">
        <f>IF('①-1入力シート（一般項目）'!O185="","-",'①-1入力シート（一般項目）'!O185)</f>
        <v>0</v>
      </c>
      <c r="P188" s="216" t="str">
        <f>IF('①-1入力シート（一般項目）'!P185="","-",'①-1入力シート（一般項目）'!P185)</f>
        <v>-</v>
      </c>
      <c r="Q188" s="216">
        <f>IF('①-1入力シート（一般項目）'!Q185="","-",'①-1入力シート（一般項目）'!Q185)</f>
        <v>0</v>
      </c>
      <c r="R188" s="216" t="str">
        <f>IF('①-1入力シート（一般項目）'!R185="","-",'①-1入力シート（一般項目）'!R185)</f>
        <v>-</v>
      </c>
      <c r="S188" s="216" t="str">
        <f>IF('①-1入力シート（一般項目）'!S185="","-",'①-1入力シート（一般項目）'!S185)</f>
        <v>-</v>
      </c>
      <c r="T188" s="217" t="str">
        <f t="shared" si="11"/>
        <v/>
      </c>
      <c r="U188" s="224" t="str">
        <f>IF(P188="回答済",(_xlfn.RANK.EQ($T188,$T$14:$T$411,0)+COUNTIF($T$14:$T188,$T188)-1),IF(P188="未回答",0,"-"))</f>
        <v>-</v>
      </c>
      <c r="V188" s="224" t="str">
        <f t="shared" si="14"/>
        <v>-</v>
      </c>
      <c r="W188" s="224" t="str">
        <f t="shared" si="12"/>
        <v/>
      </c>
      <c r="X188" s="224" t="str">
        <f t="shared" si="10"/>
        <v/>
      </c>
      <c r="Y188" s="224" t="str">
        <f>IF(X188="","",IF(X188="-","-",X188+COUNTIFS($V$14:V188,V188,$W$14:W188,W188)-1))</f>
        <v/>
      </c>
      <c r="Z188" s="224" t="str">
        <f t="shared" si="13"/>
        <v/>
      </c>
    </row>
    <row r="189" spans="1:27" s="61" customFormat="1" ht="28.35" customHeight="1" outlineLevel="1">
      <c r="A189" s="61">
        <f>ROW()</f>
        <v>189</v>
      </c>
      <c r="B189" s="68" t="str">
        <f>IF('①-1入力シート（一般項目）'!B186="","-",'①-1入力シート（一般項目）'!B186)</f>
        <v>-</v>
      </c>
      <c r="C189" s="71" t="str">
        <f>IF('①-1入力シート（一般項目）'!C186="","-",'①-1入力シート（一般項目）'!C186)</f>
        <v>-</v>
      </c>
      <c r="D189" s="351" t="str">
        <f>IF('①-1入力シート（一般項目）'!D186="","0",'①-1入力シート（一般項目）'!D186)</f>
        <v>0</v>
      </c>
      <c r="E189" s="92" t="str">
        <f>IF('①-1入力シート（一般項目）'!E186="","-",'①-1入力シート（一般項目）'!E186)</f>
        <v>-</v>
      </c>
      <c r="F189" s="92" t="str">
        <f>IF('①-1入力シート（一般項目）'!F186="","-",'①-1入力シート（一般項目）'!F186)</f>
        <v>-</v>
      </c>
      <c r="G189" s="92" t="str">
        <f>IF('①-1入力シート（一般項目）'!G186="","-",'①-1入力シート（一般項目）'!G186)</f>
        <v>-</v>
      </c>
      <c r="H189" s="197" t="str">
        <f>IF('①-1入力シート（一般項目）'!H186="","-",'①-1入力シート（一般項目）'!H186)</f>
        <v>-</v>
      </c>
      <c r="I189" s="133" t="str">
        <f>IF('①-1入力シート（一般項目）'!I186="","-",'①-1入力シート（一般項目）'!I186)</f>
        <v>-</v>
      </c>
      <c r="J189" s="138" t="str">
        <f>IF('①-1入力シート（一般項目）'!J186="","-",'①-1入力シート（一般項目）'!J186)</f>
        <v>イ　健康診断の受診率</v>
      </c>
      <c r="K189" s="108" t="str">
        <f>IF('①-1入力シート（一般項目）'!K186="","-",'①-1入力シート（一般項目）'!K186)</f>
        <v>健康診断の受診率について目標や指標を設定し、具体的な対策を講じている</v>
      </c>
      <c r="L189" s="219" t="str">
        <f>IF('①-1入力シート（一般項目）'!L186="","-",'①-1入力シート（一般項目）'!L186)</f>
        <v>-</v>
      </c>
      <c r="M189" s="219">
        <f>IF('①-1入力シート（一般項目）'!M186="","-",'①-1入力シート（一般項目）'!M186)</f>
        <v>2</v>
      </c>
      <c r="N189" s="219" t="str">
        <f>IF('①-1入力シート（一般項目）'!N186="","-",'①-1入力シート（一般項目）'!N186)</f>
        <v>-</v>
      </c>
      <c r="O189" s="219" t="b">
        <f>IF('①-1入力シート（一般項目）'!O186="","-",'①-1入力シート（一般項目）'!O186)</f>
        <v>0</v>
      </c>
      <c r="P189" s="219" t="str">
        <f>IF('①-1入力シート（一般項目）'!P186="","-",'①-1入力シート（一般項目）'!P186)</f>
        <v>-</v>
      </c>
      <c r="Q189" s="219">
        <f>IF('①-1入力シート（一般項目）'!Q186="","-",'①-1入力シート（一般項目）'!Q186)</f>
        <v>0</v>
      </c>
      <c r="R189" s="219" t="str">
        <f>IF('①-1入力シート（一般項目）'!R186="","-",'①-1入力シート（一般項目）'!R186)</f>
        <v>-</v>
      </c>
      <c r="S189" s="219" t="str">
        <f>IF('①-1入力シート（一般項目）'!S186="","-",'①-1入力シート（一般項目）'!S186)</f>
        <v>-</v>
      </c>
      <c r="T189" s="220" t="str">
        <f t="shared" si="11"/>
        <v/>
      </c>
      <c r="U189" s="224" t="str">
        <f>IF(P189="回答済",(_xlfn.RANK.EQ($T189,$T$14:$T$411,0)+COUNTIF($T$14:$T189,$T189)-1),IF(P189="未回答",0,"-"))</f>
        <v>-</v>
      </c>
      <c r="V189" s="224" t="str">
        <f t="shared" si="14"/>
        <v>-</v>
      </c>
      <c r="W189" s="224" t="str">
        <f t="shared" si="12"/>
        <v/>
      </c>
      <c r="X189" s="224" t="str">
        <f t="shared" si="10"/>
        <v/>
      </c>
      <c r="Y189" s="224" t="str">
        <f>IF(X189="","",IF(X189="-","-",X189+COUNTIFS($V$14:V189,V189,$W$14:W189,W189)-1))</f>
        <v/>
      </c>
      <c r="Z189" s="224" t="str">
        <f t="shared" si="13"/>
        <v/>
      </c>
    </row>
    <row r="190" spans="1:27" s="61" customFormat="1" ht="28.35" customHeight="1" outlineLevel="1">
      <c r="A190" s="61">
        <f>ROW()</f>
        <v>190</v>
      </c>
      <c r="B190" s="68" t="str">
        <f>IF('①-1入力シート（一般項目）'!B187="","-",'①-1入力シート（一般項目）'!B187)</f>
        <v>-</v>
      </c>
      <c r="C190" s="71" t="str">
        <f>IF('①-1入力シート（一般項目）'!C187="","-",'①-1入力シート（一般項目）'!C187)</f>
        <v>-</v>
      </c>
      <c r="D190" s="351" t="str">
        <f>IF('①-1入力シート（一般項目）'!D187="","0",'①-1入力シート（一般項目）'!D187)</f>
        <v>0</v>
      </c>
      <c r="E190" s="92" t="str">
        <f>IF('①-1入力シート（一般項目）'!E187="","-",'①-1入力シート（一般項目）'!E187)</f>
        <v>-</v>
      </c>
      <c r="F190" s="92" t="str">
        <f>IF('①-1入力シート（一般項目）'!F187="","-",'①-1入力シート（一般項目）'!F187)</f>
        <v>-</v>
      </c>
      <c r="G190" s="92" t="str">
        <f>IF('①-1入力シート（一般項目）'!G187="","-",'①-1入力シート（一般項目）'!G187)</f>
        <v>-</v>
      </c>
      <c r="H190" s="197" t="str">
        <f>IF('①-1入力シート（一般項目）'!H187="","-",'①-1入力シート（一般項目）'!H187)</f>
        <v>-</v>
      </c>
      <c r="I190" s="133" t="str">
        <f>IF('①-1入力シート（一般項目）'!I187="","-",'①-1入力シート（一般項目）'!I187)</f>
        <v>-</v>
      </c>
      <c r="J190" s="138" t="str">
        <f>IF('①-1入力シート（一般項目）'!J187="","-",'①-1入力シート（一般項目）'!J187)</f>
        <v>ウ　有給休暇の取得率</v>
      </c>
      <c r="K190" s="108" t="str">
        <f>IF('①-1入力シート（一般項目）'!K187="","-",'①-1入力シート（一般項目）'!K187)</f>
        <v>有給休暇の取得率について目標や指標を設定し、具体的な対策を講じている</v>
      </c>
      <c r="L190" s="219" t="str">
        <f>IF('①-1入力シート（一般項目）'!L187="","-",'①-1入力シート（一般項目）'!L187)</f>
        <v>-</v>
      </c>
      <c r="M190" s="219">
        <f>IF('①-1入力シート（一般項目）'!M187="","-",'①-1入力シート（一般項目）'!M187)</f>
        <v>3</v>
      </c>
      <c r="N190" s="219" t="str">
        <f>IF('①-1入力シート（一般項目）'!N187="","-",'①-1入力シート（一般項目）'!N187)</f>
        <v>-</v>
      </c>
      <c r="O190" s="219" t="b">
        <f>IF('①-1入力シート（一般項目）'!O187="","-",'①-1入力シート（一般項目）'!O187)</f>
        <v>0</v>
      </c>
      <c r="P190" s="219" t="str">
        <f>IF('①-1入力シート（一般項目）'!P187="","-",'①-1入力シート（一般項目）'!P187)</f>
        <v>-</v>
      </c>
      <c r="Q190" s="219">
        <f>IF('①-1入力シート（一般項目）'!Q187="","-",'①-1入力シート（一般項目）'!Q187)</f>
        <v>0</v>
      </c>
      <c r="R190" s="219" t="str">
        <f>IF('①-1入力シート（一般項目）'!R187="","-",'①-1入力シート（一般項目）'!R187)</f>
        <v>-</v>
      </c>
      <c r="S190" s="219" t="str">
        <f>IF('①-1入力シート（一般項目）'!S187="","-",'①-1入力シート（一般項目）'!S187)</f>
        <v>-</v>
      </c>
      <c r="T190" s="220" t="str">
        <f t="shared" si="11"/>
        <v/>
      </c>
      <c r="U190" s="224" t="str">
        <f>IF(P190="回答済",(_xlfn.RANK.EQ($T190,$T$14:$T$411,0)+COUNTIF($T$14:$T190,$T190)-1),IF(P190="未回答",0,"-"))</f>
        <v>-</v>
      </c>
      <c r="V190" s="224" t="str">
        <f t="shared" si="14"/>
        <v>-</v>
      </c>
      <c r="W190" s="224" t="str">
        <f t="shared" si="12"/>
        <v/>
      </c>
      <c r="X190" s="224" t="str">
        <f t="shared" si="10"/>
        <v/>
      </c>
      <c r="Y190" s="224" t="str">
        <f>IF(X190="","",IF(X190="-","-",X190+COUNTIFS($V$14:V190,V190,$W$14:W190,W190)-1))</f>
        <v/>
      </c>
      <c r="Z190" s="224" t="str">
        <f t="shared" si="13"/>
        <v/>
      </c>
    </row>
    <row r="191" spans="1:27" s="61" customFormat="1" ht="28.35" customHeight="1" outlineLevel="1">
      <c r="A191" s="61">
        <f>ROW()</f>
        <v>191</v>
      </c>
      <c r="B191" s="68" t="str">
        <f>IF('①-1入力シート（一般項目）'!B188="","-",'①-1入力シート（一般項目）'!B188)</f>
        <v>-</v>
      </c>
      <c r="C191" s="73" t="str">
        <f>IF('①-1入力シート（一般項目）'!C188="","-",'①-1入力シート（一般項目）'!C188)</f>
        <v>-</v>
      </c>
      <c r="D191" s="352" t="str">
        <f>IF('①-1入力シート（一般項目）'!D188="","0",'①-1入力シート（一般項目）'!D188)</f>
        <v>0</v>
      </c>
      <c r="E191" s="93" t="str">
        <f>IF('①-1入力シート（一般項目）'!E188="","-",'①-1入力シート（一般項目）'!E188)</f>
        <v>-</v>
      </c>
      <c r="F191" s="93" t="str">
        <f>IF('①-1入力シート（一般項目）'!F188="","-",'①-1入力シート（一般項目）'!F188)</f>
        <v>-</v>
      </c>
      <c r="G191" s="93" t="str">
        <f>IF('①-1入力シート（一般項目）'!G188="","-",'①-1入力シート（一般項目）'!G188)</f>
        <v>-</v>
      </c>
      <c r="H191" s="198" t="str">
        <f>IF('①-1入力シート（一般項目）'!H188="","-",'①-1入力シート（一般項目）'!H188)</f>
        <v>-</v>
      </c>
      <c r="I191" s="135" t="str">
        <f>IF('①-1入力シート（一般項目）'!I188="","-",'①-1入力シート（一般項目）'!I188)</f>
        <v>-</v>
      </c>
      <c r="J191" s="139" t="str">
        <f>IF('①-1入力シート（一般項目）'!J188="","-",'①-1入力シート（一般項目）'!J188)</f>
        <v>エ　講じていない</v>
      </c>
      <c r="K191" s="126" t="str">
        <f>IF('①-1入力シート（一般項目）'!K188="","-",'①-1入力シート（一般項目）'!K188)</f>
        <v>エ　講じていない</v>
      </c>
      <c r="L191" s="221" t="str">
        <f>IF('①-1入力シート（一般項目）'!L188="","-",'①-1入力シート（一般項目）'!L188)</f>
        <v>-</v>
      </c>
      <c r="M191" s="221">
        <f>IF('①-1入力シート（一般項目）'!M188="","-",'①-1入力シート（一般項目）'!M188)</f>
        <v>0</v>
      </c>
      <c r="N191" s="221" t="str">
        <f>IF('①-1入力シート（一般項目）'!N188="","-",'①-1入力シート（一般項目）'!N188)</f>
        <v>-</v>
      </c>
      <c r="O191" s="221" t="b">
        <f>IF('①-1入力シート（一般項目）'!O188="","-",'①-1入力シート（一般項目）'!O188)</f>
        <v>0</v>
      </c>
      <c r="P191" s="221" t="str">
        <f>IF('①-1入力シート（一般項目）'!P188="","-",'①-1入力シート（一般項目）'!P188)</f>
        <v>-</v>
      </c>
      <c r="Q191" s="221">
        <f>IF('①-1入力シート（一般項目）'!Q188="","-",'①-1入力シート（一般項目）'!Q188)</f>
        <v>0</v>
      </c>
      <c r="R191" s="221" t="str">
        <f>IF('①-1入力シート（一般項目）'!R188="","-",'①-1入力シート（一般項目）'!R188)</f>
        <v>-</v>
      </c>
      <c r="S191" s="221" t="str">
        <f>IF('①-1入力シート（一般項目）'!S188="","-",'①-1入力シート（一般項目）'!S188)</f>
        <v>-</v>
      </c>
      <c r="T191" s="222" t="str">
        <f t="shared" si="11"/>
        <v/>
      </c>
      <c r="U191" s="224" t="str">
        <f>IF(P191="回答済",(_xlfn.RANK.EQ($T191,$T$14:$T$411,0)+COUNTIF($T$14:$T191,$T191)-1),IF(P191="未回答",0,"-"))</f>
        <v>-</v>
      </c>
      <c r="V191" s="224" t="str">
        <f t="shared" si="14"/>
        <v>-</v>
      </c>
      <c r="W191" s="224" t="str">
        <f t="shared" si="12"/>
        <v/>
      </c>
      <c r="X191" s="224" t="str">
        <f t="shared" si="10"/>
        <v/>
      </c>
      <c r="Y191" s="224" t="str">
        <f>IF(X191="","",IF(X191="-","-",X191+COUNTIFS($V$14:V191,V191,$W$14:W191,W191)-1))</f>
        <v/>
      </c>
      <c r="Z191" s="224" t="str">
        <f t="shared" si="13"/>
        <v/>
      </c>
    </row>
    <row r="192" spans="1:27" s="98" customFormat="1" ht="46.35" customHeight="1" outlineLevel="1">
      <c r="A192" s="98">
        <f>ROW()</f>
        <v>192</v>
      </c>
      <c r="B192" s="106" t="str">
        <f>IF('①-1入力シート（一般項目）'!B189="","-",'①-1入力シート（一般項目）'!B189)</f>
        <v>-</v>
      </c>
      <c r="C192" s="116" t="str">
        <f>IF('①-1入力シート（一般項目）'!C189="","-",'①-1入力シート（一般項目）'!C189)</f>
        <v>選択</v>
      </c>
      <c r="D192" s="350" t="str">
        <f>IF('①-1入力シート（一般項目）'!D189="","-",'①-1入力シート（一般項目）'!D189)</f>
        <v>人材定着・確保</v>
      </c>
      <c r="E192" s="104" t="str">
        <f>IF('①-1入力シート（一般項目）'!E189="","-",'①-1入力シート（一般項目）'!E189)</f>
        <v>戦略</v>
      </c>
      <c r="F192" s="104" t="str">
        <f>IF('①-1入力シート（一般項目）'!F189="","-",'①-1入力シート（一般項目）'!F189)</f>
        <v>複数回答</v>
      </c>
      <c r="G192" s="104">
        <f>IF('①-1入力シート（一般項目）'!G189="","-",'①-1入力シート（一般項目）'!G189)</f>
        <v>0</v>
      </c>
      <c r="H192" s="196">
        <f>IF('①-1入力シート（一般項目）'!H189="","-",'①-1入力シート（一般項目）'!H189)</f>
        <v>28</v>
      </c>
      <c r="I192" s="356" t="str">
        <f>IF('①-1入力シート（一般項目）'!I189="","-",'①-1入力シート（一般項目）'!I189)</f>
        <v>●人材の定着・確保のため、従業員の待遇に関して次の取組を行っている。</v>
      </c>
      <c r="J192" s="357" t="str">
        <f>IF('①-1入力シート（一般項目）'!J189="","0",'①-1入力シート（一般項目）'!J189)</f>
        <v>0</v>
      </c>
      <c r="K192" s="124" t="str">
        <f>IF('①-1入力シート（一般項目）'!K189="","-",'①-1入力シート（一般項目）'!K189)</f>
        <v>-</v>
      </c>
      <c r="L192" s="212" t="str">
        <f>IF('①-1入力シート（一般項目）'!L189="","-",'①-1入力シート（一般項目）'!L189)</f>
        <v>-</v>
      </c>
      <c r="M192" s="212">
        <f>IF('①-1入力シート（一般項目）'!M189="","-",'①-1入力シート（一般項目）'!M189)</f>
        <v>3</v>
      </c>
      <c r="N192" s="212">
        <f>IF('①-1入力シート（一般項目）'!N189="","-",'①-1入力シート（一般項目）'!N189)</f>
        <v>20</v>
      </c>
      <c r="O192" s="213" t="str">
        <f>IF('①-1入力シート（一般項目）'!O189="","-",'①-1入力シート（一般項目）'!O189)</f>
        <v>未回答</v>
      </c>
      <c r="P192" s="213" t="str">
        <f>IF('①-1入力シート（一般項目）'!P189="","-",'①-1入力シート（一般項目）'!P189)</f>
        <v>未回答</v>
      </c>
      <c r="Q192" s="212">
        <f>IF('①-1入力シート（一般項目）'!Q189="","-",'①-1入力シート（一般項目）'!Q189)</f>
        <v>0</v>
      </c>
      <c r="R192" s="212">
        <f>IF('①-1入力シート（一般項目）'!R189="","-",'①-1入力シート（一般項目）'!R189)</f>
        <v>0</v>
      </c>
      <c r="S192" s="212">
        <f>IF('①-1入力シート（一般項目）'!S189="","-",'①-1入力シート（一般項目）'!S189)</f>
        <v>0</v>
      </c>
      <c r="T192" s="214">
        <f t="shared" si="11"/>
        <v>0</v>
      </c>
      <c r="U192" s="215">
        <f>IF(P192="回答済",(_xlfn.RANK.EQ($T192,$T$14:$T$411,0)+COUNTIF($T$14:$T192,$T192)-1),IF(P192="未回答",0,"-"))</f>
        <v>0</v>
      </c>
      <c r="V192" s="215" t="str">
        <f t="shared" si="14"/>
        <v>-</v>
      </c>
      <c r="W192" s="215" t="str">
        <f t="shared" si="12"/>
        <v/>
      </c>
      <c r="X192" s="215" t="str">
        <f t="shared" si="10"/>
        <v/>
      </c>
      <c r="Y192" s="215" t="str">
        <f>IF(X192="","",IF(X192="-","-",X192+COUNTIFS($V$14:V192,V192,$W$14:W192,W192)-1))</f>
        <v/>
      </c>
      <c r="Z192" s="215" t="str">
        <f t="shared" si="13"/>
        <v/>
      </c>
      <c r="AA192" s="61"/>
    </row>
    <row r="193" spans="1:27" s="61" customFormat="1" ht="28.35" customHeight="1" outlineLevel="1">
      <c r="A193" s="61">
        <f>ROW()</f>
        <v>193</v>
      </c>
      <c r="B193" s="68" t="str">
        <f>IF('①-1入力シート（一般項目）'!B190="","-",'①-1入力シート（一般項目）'!B190)</f>
        <v>-</v>
      </c>
      <c r="C193" s="71" t="str">
        <f>IF('①-1入力シート（一般項目）'!C190="","-",'①-1入力シート（一般項目）'!C190)</f>
        <v>-</v>
      </c>
      <c r="D193" s="351" t="str">
        <f>IF('①-1入力シート（一般項目）'!D190="","0",'①-1入力シート（一般項目）'!D190)</f>
        <v>0</v>
      </c>
      <c r="E193" s="92" t="str">
        <f>IF('①-1入力シート（一般項目）'!E190="","-",'①-1入力シート（一般項目）'!E190)</f>
        <v>-</v>
      </c>
      <c r="F193" s="92" t="str">
        <f>IF('①-1入力シート（一般項目）'!F190="","-",'①-1入力シート（一般項目）'!F190)</f>
        <v>-</v>
      </c>
      <c r="G193" s="92" t="str">
        <f>IF('①-1入力シート（一般項目）'!G190="","-",'①-1入力シート（一般項目）'!G190)</f>
        <v>-</v>
      </c>
      <c r="H193" s="197" t="str">
        <f>IF('①-1入力シート（一般項目）'!H190="","-",'①-1入力シート（一般項目）'!H190)</f>
        <v>-</v>
      </c>
      <c r="I193" s="131" t="str">
        <f>IF('①-1入力シート（一般項目）'!I190="","-",'①-1入力シート（一般項目）'!I190)</f>
        <v>-</v>
      </c>
      <c r="J193" s="137" t="str">
        <f>IF('①-1入力シート（一般項目）'!J190="","-",'①-1入力シート（一般項目）'!J190)</f>
        <v>ア　従業員間で、基本給や賞与、研修受講機会などあらゆる待遇について、不合理な待遇差を設けていない</v>
      </c>
      <c r="K193" s="125" t="str">
        <f>IF('①-1入力シート（一般項目）'!K190="","-",'①-1入力シート（一般項目）'!K190)</f>
        <v>従業員間で、基本給や賞与、研修受講機会などあらゆる待遇について、不合理な待遇差を設けていない</v>
      </c>
      <c r="L193" s="216" t="str">
        <f>IF('①-1入力シート（一般項目）'!L190="","-",'①-1入力シート（一般項目）'!L190)</f>
        <v>-</v>
      </c>
      <c r="M193" s="216">
        <f>IF('①-1入力シート（一般項目）'!M190="","-",'①-1入力シート（一般項目）'!M190)</f>
        <v>1</v>
      </c>
      <c r="N193" s="216" t="str">
        <f>IF('①-1入力シート（一般項目）'!N190="","-",'①-1入力シート（一般項目）'!N190)</f>
        <v>-</v>
      </c>
      <c r="O193" s="216" t="b">
        <f>IF('①-1入力シート（一般項目）'!O190="","-",'①-1入力シート（一般項目）'!O190)</f>
        <v>0</v>
      </c>
      <c r="P193" s="216" t="str">
        <f>IF('①-1入力シート（一般項目）'!P190="","-",'①-1入力シート（一般項目）'!P190)</f>
        <v>-</v>
      </c>
      <c r="Q193" s="216">
        <f>IF('①-1入力シート（一般項目）'!Q190="","-",'①-1入力シート（一般項目）'!Q190)</f>
        <v>0</v>
      </c>
      <c r="R193" s="216" t="str">
        <f>IF('①-1入力シート（一般項目）'!R190="","-",'①-1入力シート（一般項目）'!R190)</f>
        <v>-</v>
      </c>
      <c r="S193" s="216" t="str">
        <f>IF('①-1入力シート（一般項目）'!S190="","-",'①-1入力シート（一般項目）'!S190)</f>
        <v>-</v>
      </c>
      <c r="T193" s="217" t="str">
        <f t="shared" si="11"/>
        <v/>
      </c>
      <c r="U193" s="224" t="str">
        <f>IF(P193="回答済",(_xlfn.RANK.EQ($T193,$T$14:$T$411,0)+COUNTIF($T$14:$T193,$T193)-1),IF(P193="未回答",0,"-"))</f>
        <v>-</v>
      </c>
      <c r="V193" s="224" t="str">
        <f t="shared" si="14"/>
        <v>-</v>
      </c>
      <c r="W193" s="224" t="str">
        <f t="shared" si="12"/>
        <v/>
      </c>
      <c r="X193" s="224" t="str">
        <f t="shared" si="10"/>
        <v/>
      </c>
      <c r="Y193" s="224" t="str">
        <f>IF(X193="","",IF(X193="-","-",X193+COUNTIFS($V$14:V193,V193,$W$14:W193,W193)-1))</f>
        <v/>
      </c>
      <c r="Z193" s="224" t="str">
        <f t="shared" si="13"/>
        <v/>
      </c>
    </row>
    <row r="194" spans="1:27" s="61" customFormat="1" ht="28.35" customHeight="1" outlineLevel="1">
      <c r="A194" s="61">
        <f>ROW()</f>
        <v>194</v>
      </c>
      <c r="B194" s="68" t="str">
        <f>IF('①-1入力シート（一般項目）'!B191="","-",'①-1入力シート（一般項目）'!B191)</f>
        <v>-</v>
      </c>
      <c r="C194" s="71" t="str">
        <f>IF('①-1入力シート（一般項目）'!C191="","-",'①-1入力シート（一般項目）'!C191)</f>
        <v>-</v>
      </c>
      <c r="D194" s="351" t="str">
        <f>IF('①-1入力シート（一般項目）'!D191="","0",'①-1入力シート（一般項目）'!D191)</f>
        <v>0</v>
      </c>
      <c r="E194" s="92" t="str">
        <f>IF('①-1入力シート（一般項目）'!E191="","-",'①-1入力シート（一般項目）'!E191)</f>
        <v>-</v>
      </c>
      <c r="F194" s="92" t="str">
        <f>IF('①-1入力シート（一般項目）'!F191="","-",'①-1入力シート（一般項目）'!F191)</f>
        <v>-</v>
      </c>
      <c r="G194" s="92" t="str">
        <f>IF('①-1入力シート（一般項目）'!G191="","-",'①-1入力シート（一般項目）'!G191)</f>
        <v>-</v>
      </c>
      <c r="H194" s="197" t="str">
        <f>IF('①-1入力シート（一般項目）'!H191="","-",'①-1入力シート（一般項目）'!H191)</f>
        <v>-</v>
      </c>
      <c r="I194" s="133" t="str">
        <f>IF('①-1入力シート（一般項目）'!I191="","-",'①-1入力シート（一般項目）'!I191)</f>
        <v>-</v>
      </c>
      <c r="J194" s="138" t="str">
        <f>IF('①-1入力シート（一般項目）'!J191="","-",'①-1入力シート（一般項目）'!J191)</f>
        <v>イ　職責や職務内容に応じた給与規定を定めている</v>
      </c>
      <c r="K194" s="108" t="str">
        <f>IF('①-1入力シート（一般項目）'!K191="","-",'①-1入力シート（一般項目）'!K191)</f>
        <v>職責や職務内容に応じた給与規定を定めている</v>
      </c>
      <c r="L194" s="219" t="str">
        <f>IF('①-1入力シート（一般項目）'!L191="","-",'①-1入力シート（一般項目）'!L191)</f>
        <v>-</v>
      </c>
      <c r="M194" s="219">
        <f>IF('①-1入力シート（一般項目）'!M191="","-",'①-1入力シート（一般項目）'!M191)</f>
        <v>1</v>
      </c>
      <c r="N194" s="219" t="str">
        <f>IF('①-1入力シート（一般項目）'!N191="","-",'①-1入力シート（一般項目）'!N191)</f>
        <v>-</v>
      </c>
      <c r="O194" s="219" t="b">
        <f>IF('①-1入力シート（一般項目）'!O191="","-",'①-1入力シート（一般項目）'!O191)</f>
        <v>0</v>
      </c>
      <c r="P194" s="219" t="str">
        <f>IF('①-1入力シート（一般項目）'!P191="","-",'①-1入力シート（一般項目）'!P191)</f>
        <v>-</v>
      </c>
      <c r="Q194" s="219">
        <f>IF('①-1入力シート（一般項目）'!Q191="","-",'①-1入力シート（一般項目）'!Q191)</f>
        <v>0</v>
      </c>
      <c r="R194" s="219" t="str">
        <f>IF('①-1入力シート（一般項目）'!R191="","-",'①-1入力シート（一般項目）'!R191)</f>
        <v>-</v>
      </c>
      <c r="S194" s="219" t="str">
        <f>IF('①-1入力シート（一般項目）'!S191="","-",'①-1入力シート（一般項目）'!S191)</f>
        <v>-</v>
      </c>
      <c r="T194" s="220" t="str">
        <f t="shared" si="11"/>
        <v/>
      </c>
      <c r="U194" s="224" t="str">
        <f>IF(P194="回答済",(_xlfn.RANK.EQ($T194,$T$14:$T$411,0)+COUNTIF($T$14:$T194,$T194)-1),IF(P194="未回答",0,"-"))</f>
        <v>-</v>
      </c>
      <c r="V194" s="224" t="str">
        <f t="shared" si="14"/>
        <v>-</v>
      </c>
      <c r="W194" s="224" t="str">
        <f t="shared" si="12"/>
        <v/>
      </c>
      <c r="X194" s="224" t="str">
        <f t="shared" si="10"/>
        <v/>
      </c>
      <c r="Y194" s="224" t="str">
        <f>IF(X194="","",IF(X194="-","-",X194+COUNTIFS($V$14:V194,V194,$W$14:W194,W194)-1))</f>
        <v/>
      </c>
      <c r="Z194" s="224" t="str">
        <f t="shared" si="13"/>
        <v/>
      </c>
    </row>
    <row r="195" spans="1:27" s="61" customFormat="1" ht="28.35" customHeight="1" outlineLevel="1">
      <c r="A195" s="61">
        <f>ROW()</f>
        <v>195</v>
      </c>
      <c r="B195" s="68" t="str">
        <f>IF('①-1入力シート（一般項目）'!B192="","-",'①-1入力シート（一般項目）'!B192)</f>
        <v>-</v>
      </c>
      <c r="C195" s="71" t="str">
        <f>IF('①-1入力シート（一般項目）'!C192="","-",'①-1入力シート（一般項目）'!C192)</f>
        <v>-</v>
      </c>
      <c r="D195" s="351" t="str">
        <f>IF('①-1入力シート（一般項目）'!D192="","0",'①-1入力シート（一般項目）'!D192)</f>
        <v>0</v>
      </c>
      <c r="E195" s="92" t="str">
        <f>IF('①-1入力シート（一般項目）'!E192="","-",'①-1入力シート（一般項目）'!E192)</f>
        <v>-</v>
      </c>
      <c r="F195" s="92" t="str">
        <f>IF('①-1入力シート（一般項目）'!F192="","-",'①-1入力シート（一般項目）'!F192)</f>
        <v>-</v>
      </c>
      <c r="G195" s="92" t="str">
        <f>IF('①-1入力シート（一般項目）'!G192="","-",'①-1入力シート（一般項目）'!G192)</f>
        <v>-</v>
      </c>
      <c r="H195" s="197" t="str">
        <f>IF('①-1入力シート（一般項目）'!H192="","-",'①-1入力シート（一般項目）'!H192)</f>
        <v>-</v>
      </c>
      <c r="I195" s="133" t="str">
        <f>IF('①-1入力シート（一般項目）'!I192="","-",'①-1入力シート（一般項目）'!I192)</f>
        <v>-</v>
      </c>
      <c r="J195" s="138" t="str">
        <f>IF('①-1入力シート（一般項目）'!J192="","-",'①-1入力シート（一般項目）'!J192)</f>
        <v>ウ　初任給の他にモデル賃金、入社後のキャリアデザイン、生涯年収等について関係者が閲覧可能な状態としている</v>
      </c>
      <c r="K195" s="108" t="str">
        <f>IF('①-1入力シート（一般項目）'!K192="","-",'①-1入力シート（一般項目）'!K192)</f>
        <v>初任給の他にモデル賃金、入社後のキャリアデザイン、生涯年収等について関係者が閲覧可能な状態としている</v>
      </c>
      <c r="L195" s="219" t="str">
        <f>IF('①-1入力シート（一般項目）'!L192="","-",'①-1入力シート（一般項目）'!L192)</f>
        <v>-</v>
      </c>
      <c r="M195" s="219">
        <f>IF('①-1入力シート（一般項目）'!M192="","-",'①-1入力シート（一般項目）'!M192)</f>
        <v>2</v>
      </c>
      <c r="N195" s="219" t="str">
        <f>IF('①-1入力シート（一般項目）'!N192="","-",'①-1入力シート（一般項目）'!N192)</f>
        <v>-</v>
      </c>
      <c r="O195" s="219" t="b">
        <f>IF('①-1入力シート（一般項目）'!O192="","-",'①-1入力シート（一般項目）'!O192)</f>
        <v>0</v>
      </c>
      <c r="P195" s="219" t="str">
        <f>IF('①-1入力シート（一般項目）'!P192="","-",'①-1入力シート（一般項目）'!P192)</f>
        <v>-</v>
      </c>
      <c r="Q195" s="219">
        <f>IF('①-1入力シート（一般項目）'!Q192="","-",'①-1入力シート（一般項目）'!Q192)</f>
        <v>0</v>
      </c>
      <c r="R195" s="219" t="str">
        <f>IF('①-1入力シート（一般項目）'!R192="","-",'①-1入力シート（一般項目）'!R192)</f>
        <v>-</v>
      </c>
      <c r="S195" s="219" t="str">
        <f>IF('①-1入力シート（一般項目）'!S192="","-",'①-1入力シート（一般項目）'!S192)</f>
        <v>-</v>
      </c>
      <c r="T195" s="220" t="str">
        <f t="shared" si="11"/>
        <v/>
      </c>
      <c r="U195" s="224" t="str">
        <f>IF(P195="回答済",(_xlfn.RANK.EQ($T195,$T$14:$T$411,0)+COUNTIF($T$14:$T195,$T195)-1),IF(P195="未回答",0,"-"))</f>
        <v>-</v>
      </c>
      <c r="V195" s="224" t="str">
        <f t="shared" si="14"/>
        <v>-</v>
      </c>
      <c r="W195" s="224" t="str">
        <f t="shared" si="12"/>
        <v/>
      </c>
      <c r="X195" s="224" t="str">
        <f t="shared" si="10"/>
        <v/>
      </c>
      <c r="Y195" s="224" t="str">
        <f>IF(X195="","",IF(X195="-","-",X195+COUNTIFS($V$14:V195,V195,$W$14:W195,W195)-1))</f>
        <v/>
      </c>
      <c r="Z195" s="224" t="str">
        <f t="shared" si="13"/>
        <v/>
      </c>
    </row>
    <row r="196" spans="1:27" s="61" customFormat="1" ht="28.35" customHeight="1" outlineLevel="1">
      <c r="A196" s="61">
        <f>ROW()</f>
        <v>196</v>
      </c>
      <c r="B196" s="68" t="str">
        <f>IF('①-1入力シート（一般項目）'!B193="","-",'①-1入力シート（一般項目）'!B193)</f>
        <v>-</v>
      </c>
      <c r="C196" s="71" t="str">
        <f>IF('①-1入力シート（一般項目）'!C193="","-",'①-1入力シート（一般項目）'!C193)</f>
        <v>-</v>
      </c>
      <c r="D196" s="351" t="str">
        <f>IF('①-1入力シート（一般項目）'!D193="","0",'①-1入力シート（一般項目）'!D193)</f>
        <v>0</v>
      </c>
      <c r="E196" s="92" t="str">
        <f>IF('①-1入力シート（一般項目）'!E193="","-",'①-1入力シート（一般項目）'!E193)</f>
        <v>-</v>
      </c>
      <c r="F196" s="92" t="str">
        <f>IF('①-1入力シート（一般項目）'!F193="","-",'①-1入力シート（一般項目）'!F193)</f>
        <v>-</v>
      </c>
      <c r="G196" s="92" t="str">
        <f>IF('①-1入力シート（一般項目）'!G193="","-",'①-1入力シート（一般項目）'!G193)</f>
        <v>-</v>
      </c>
      <c r="H196" s="197" t="str">
        <f>IF('①-1入力シート（一般項目）'!H193="","-",'①-1入力シート（一般項目）'!H193)</f>
        <v>-</v>
      </c>
      <c r="I196" s="133" t="str">
        <f>IF('①-1入力シート（一般項目）'!I193="","-",'①-1入力シート（一般項目）'!I193)</f>
        <v>-</v>
      </c>
      <c r="J196" s="138" t="str">
        <f>IF('①-1入力シート（一般項目）'!J193="","-",'①-1入力シート（一般項目）'!J193)</f>
        <v>エ　男女賃金格差を公表している</v>
      </c>
      <c r="K196" s="108" t="str">
        <f>IF('①-1入力シート（一般項目）'!K193="","-",'①-1入力シート（一般項目）'!K193)</f>
        <v>男女賃金格差を公表している</v>
      </c>
      <c r="L196" s="219" t="str">
        <f>IF('①-1入力シート（一般項目）'!L193="","-",'①-1入力シート（一般項目）'!L193)</f>
        <v>-</v>
      </c>
      <c r="M196" s="219">
        <f>IF('①-1入力シート（一般項目）'!M193="","-",'①-1入力シート（一般項目）'!M193)</f>
        <v>3</v>
      </c>
      <c r="N196" s="219" t="str">
        <f>IF('①-1入力シート（一般項目）'!N193="","-",'①-1入力シート（一般項目）'!N193)</f>
        <v>-</v>
      </c>
      <c r="O196" s="219" t="b">
        <f>IF('①-1入力シート（一般項目）'!O193="","-",'①-1入力シート（一般項目）'!O193)</f>
        <v>0</v>
      </c>
      <c r="P196" s="219" t="str">
        <f>IF('①-1入力シート（一般項目）'!P193="","-",'①-1入力シート（一般項目）'!P193)</f>
        <v>-</v>
      </c>
      <c r="Q196" s="219">
        <f>IF('①-1入力シート（一般項目）'!Q193="","-",'①-1入力シート（一般項目）'!Q193)</f>
        <v>0</v>
      </c>
      <c r="R196" s="219" t="str">
        <f>IF('①-1入力シート（一般項目）'!R193="","-",'①-1入力シート（一般項目）'!R193)</f>
        <v>-</v>
      </c>
      <c r="S196" s="219" t="str">
        <f>IF('①-1入力シート（一般項目）'!S193="","-",'①-1入力シート（一般項目）'!S193)</f>
        <v>-</v>
      </c>
      <c r="T196" s="220" t="str">
        <f t="shared" si="11"/>
        <v/>
      </c>
      <c r="U196" s="224" t="str">
        <f>IF(P196="回答済",(_xlfn.RANK.EQ($T196,$T$14:$T$411,0)+COUNTIF($T$14:$T196,$T196)-1),IF(P196="未回答",0,"-"))</f>
        <v>-</v>
      </c>
      <c r="V196" s="224" t="str">
        <f t="shared" si="14"/>
        <v>-</v>
      </c>
      <c r="W196" s="224" t="str">
        <f t="shared" si="12"/>
        <v/>
      </c>
      <c r="X196" s="224" t="str">
        <f t="shared" si="10"/>
        <v/>
      </c>
      <c r="Y196" s="224" t="str">
        <f>IF(X196="","",IF(X196="-","-",X196+COUNTIFS($V$14:V196,V196,$W$14:W196,W196)-1))</f>
        <v/>
      </c>
      <c r="Z196" s="224" t="str">
        <f t="shared" si="13"/>
        <v/>
      </c>
    </row>
    <row r="197" spans="1:27" s="61" customFormat="1" ht="28.35" customHeight="1" outlineLevel="1">
      <c r="A197" s="61">
        <f>ROW()</f>
        <v>197</v>
      </c>
      <c r="B197" s="68" t="str">
        <f>IF('①-1入力シート（一般項目）'!B194="","-",'①-1入力シート（一般項目）'!B194)</f>
        <v>-</v>
      </c>
      <c r="C197" s="71" t="str">
        <f>IF('①-1入力シート（一般項目）'!C194="","-",'①-1入力シート（一般項目）'!C194)</f>
        <v>-</v>
      </c>
      <c r="D197" s="351" t="str">
        <f>IF('①-1入力シート（一般項目）'!D194="","0",'①-1入力シート（一般項目）'!D194)</f>
        <v>0</v>
      </c>
      <c r="E197" s="93" t="str">
        <f>IF('①-1入力シート（一般項目）'!E194="","-",'①-1入力シート（一般項目）'!E194)</f>
        <v>-</v>
      </c>
      <c r="F197" s="93" t="str">
        <f>IF('①-1入力シート（一般項目）'!F194="","-",'①-1入力シート（一般項目）'!F194)</f>
        <v>-</v>
      </c>
      <c r="G197" s="93" t="str">
        <f>IF('①-1入力シート（一般項目）'!G194="","-",'①-1入力シート（一般項目）'!G194)</f>
        <v>-</v>
      </c>
      <c r="H197" s="198" t="str">
        <f>IF('①-1入力シート（一般項目）'!H194="","-",'①-1入力シート（一般項目）'!H194)</f>
        <v>-</v>
      </c>
      <c r="I197" s="135" t="str">
        <f>IF('①-1入力シート（一般項目）'!I194="","-",'①-1入力シート（一般項目）'!I194)</f>
        <v>-</v>
      </c>
      <c r="J197" s="139" t="str">
        <f>IF('①-1入力シート（一般項目）'!J194="","-",'①-1入力シート（一般項目）'!J194)</f>
        <v>オ　行っていない</v>
      </c>
      <c r="K197" s="126" t="str">
        <f>IF('①-1入力シート（一般項目）'!K194="","-",'①-1入力シート（一般項目）'!K194)</f>
        <v>オ　行っていない</v>
      </c>
      <c r="L197" s="221" t="str">
        <f>IF('①-1入力シート（一般項目）'!L194="","-",'①-1入力シート（一般項目）'!L194)</f>
        <v>-</v>
      </c>
      <c r="M197" s="221">
        <f>IF('①-1入力シート（一般項目）'!M194="","-",'①-1入力シート（一般項目）'!M194)</f>
        <v>0</v>
      </c>
      <c r="N197" s="221" t="str">
        <f>IF('①-1入力シート（一般項目）'!N194="","-",'①-1入力シート（一般項目）'!N194)</f>
        <v>-</v>
      </c>
      <c r="O197" s="221" t="b">
        <f>IF('①-1入力シート（一般項目）'!O194="","-",'①-1入力シート（一般項目）'!O194)</f>
        <v>0</v>
      </c>
      <c r="P197" s="221" t="str">
        <f>IF('①-1入力シート（一般項目）'!P194="","-",'①-1入力シート（一般項目）'!P194)</f>
        <v>-</v>
      </c>
      <c r="Q197" s="221">
        <f>IF('①-1入力シート（一般項目）'!Q194="","-",'①-1入力シート（一般項目）'!Q194)</f>
        <v>0</v>
      </c>
      <c r="R197" s="221" t="str">
        <f>IF('①-1入力シート（一般項目）'!R194="","-",'①-1入力シート（一般項目）'!R194)</f>
        <v>-</v>
      </c>
      <c r="S197" s="221" t="str">
        <f>IF('①-1入力シート（一般項目）'!S194="","-",'①-1入力シート（一般項目）'!S194)</f>
        <v>-</v>
      </c>
      <c r="T197" s="222" t="str">
        <f t="shared" si="11"/>
        <v/>
      </c>
      <c r="U197" s="224" t="str">
        <f>IF(P197="回答済",(_xlfn.RANK.EQ($T197,$T$14:$T$411,0)+COUNTIF($T$14:$T197,$T197)-1),IF(P197="未回答",0,"-"))</f>
        <v>-</v>
      </c>
      <c r="V197" s="224" t="str">
        <f t="shared" si="14"/>
        <v>-</v>
      </c>
      <c r="W197" s="224" t="str">
        <f t="shared" si="12"/>
        <v/>
      </c>
      <c r="X197" s="224" t="str">
        <f t="shared" si="10"/>
        <v/>
      </c>
      <c r="Y197" s="224" t="str">
        <f>IF(X197="","",IF(X197="-","-",X197+COUNTIFS($V$14:V197,V197,$W$14:W197,W197)-1))</f>
        <v/>
      </c>
      <c r="Z197" s="224" t="str">
        <f t="shared" si="13"/>
        <v/>
      </c>
    </row>
    <row r="198" spans="1:27" s="98" customFormat="1" ht="46.35" customHeight="1" outlineLevel="1">
      <c r="A198" s="98">
        <f>ROW()</f>
        <v>198</v>
      </c>
      <c r="B198" s="106" t="str">
        <f>IF('①-1入力シート（一般項目）'!B195="","-",'①-1入力シート（一般項目）'!B195)</f>
        <v>-</v>
      </c>
      <c r="C198" s="117" t="str">
        <f>IF('①-1入力シート（一般項目）'!C195="","-",'①-1入力シート（一般項目）'!C195)</f>
        <v>-</v>
      </c>
      <c r="D198" s="351" t="str">
        <f>IF('①-1入力シート（一般項目）'!D195="","0",'①-1入力シート（一般項目）'!D195)</f>
        <v>0</v>
      </c>
      <c r="E198" s="107" t="str">
        <f>IF('①-1入力シート（一般項目）'!E195="","-",'①-1入力シート（一般項目）'!E195)</f>
        <v>戦略</v>
      </c>
      <c r="F198" s="107" t="str">
        <f>IF('①-1入力シート（一般項目）'!F195="","-",'①-1入力シート（一般項目）'!F195)</f>
        <v>複数回答</v>
      </c>
      <c r="G198" s="107">
        <f>IF('①-1入力シート（一般項目）'!G195="","-",'①-1入力シート（一般項目）'!G195)</f>
        <v>0</v>
      </c>
      <c r="H198" s="200">
        <f>IF('①-1入力シート（一般項目）'!H195="","-",'①-1入力シート（一般項目）'!H195)</f>
        <v>29</v>
      </c>
      <c r="I198" s="356" t="str">
        <f>IF('①-1入力シート（一般項目）'!I195="","-",'①-1入力シート（一般項目）'!I195)</f>
        <v>●人材の定着・確保のため、インターンシップの採用や処遇について、次の取組を行っている。</v>
      </c>
      <c r="J198" s="357" t="str">
        <f>IF('①-1入力シート（一般項目）'!J195="","0",'①-1入力シート（一般項目）'!J195)</f>
        <v>0</v>
      </c>
      <c r="K198" s="124" t="str">
        <f>IF('①-1入力シート（一般項目）'!K195="","-",'①-1入力シート（一般項目）'!K195)</f>
        <v>-</v>
      </c>
      <c r="L198" s="212" t="str">
        <f>IF('①-1入力シート（一般項目）'!L195="","-",'①-1入力シート（一般項目）'!L195)</f>
        <v>-</v>
      </c>
      <c r="M198" s="212">
        <f>IF('①-1入力シート（一般項目）'!M195="","-",'①-1入力シート（一般項目）'!M195)</f>
        <v>2</v>
      </c>
      <c r="N198" s="212" t="str">
        <f>IF('①-1入力シート（一般項目）'!N195="","-",'①-1入力シート（一般項目）'!N195)</f>
        <v>-</v>
      </c>
      <c r="O198" s="213" t="str">
        <f>IF('①-1入力シート（一般項目）'!O195="","-",'①-1入力シート（一般項目）'!O195)</f>
        <v>未回答</v>
      </c>
      <c r="P198" s="213" t="str">
        <f>IF('①-1入力シート（一般項目）'!P195="","-",'①-1入力シート（一般項目）'!P195)</f>
        <v>-</v>
      </c>
      <c r="Q198" s="212">
        <f>IF('①-1入力シート（一般項目）'!Q195="","-",'①-1入力シート（一般項目）'!Q195)</f>
        <v>0</v>
      </c>
      <c r="R198" s="212">
        <f>IF('①-1入力シート（一般項目）'!R195="","-",'①-1入力シート（一般項目）'!R195)</f>
        <v>0</v>
      </c>
      <c r="S198" s="212" t="str">
        <f>IF('①-1入力シート（一般項目）'!S195="","-",'①-1入力シート（一般項目）'!S195)</f>
        <v>-</v>
      </c>
      <c r="T198" s="214" t="str">
        <f t="shared" si="11"/>
        <v/>
      </c>
      <c r="U198" s="224" t="str">
        <f>IF(P198="回答済",(_xlfn.RANK.EQ($T198,$T$14:$T$411,0)+COUNTIF($T$14:$T198,$T198)-1),IF(P198="未回答",0,"-"))</f>
        <v>-</v>
      </c>
      <c r="V198" s="224" t="str">
        <f t="shared" si="14"/>
        <v>-</v>
      </c>
      <c r="W198" s="224" t="str">
        <f t="shared" si="12"/>
        <v/>
      </c>
      <c r="X198" s="224" t="str">
        <f t="shared" si="10"/>
        <v/>
      </c>
      <c r="Y198" s="224" t="str">
        <f>IF(X198="","",IF(X198="-","-",X198+COUNTIFS($V$14:V198,V198,$W$14:W198,W198)-1))</f>
        <v/>
      </c>
      <c r="Z198" s="224" t="str">
        <f t="shared" si="13"/>
        <v/>
      </c>
      <c r="AA198" s="61"/>
    </row>
    <row r="199" spans="1:27" s="61" customFormat="1" ht="28.35" customHeight="1" outlineLevel="1">
      <c r="A199" s="61">
        <f>ROW()</f>
        <v>199</v>
      </c>
      <c r="B199" s="68" t="str">
        <f>IF('①-1入力シート（一般項目）'!B196="","-",'①-1入力シート（一般項目）'!B196)</f>
        <v>-</v>
      </c>
      <c r="C199" s="71" t="str">
        <f>IF('①-1入力シート（一般項目）'!C196="","-",'①-1入力シート（一般項目）'!C196)</f>
        <v>-</v>
      </c>
      <c r="D199" s="351" t="str">
        <f>IF('①-1入力シート（一般項目）'!D196="","0",'①-1入力シート（一般項目）'!D196)</f>
        <v>0</v>
      </c>
      <c r="E199" s="92" t="str">
        <f>IF('①-1入力シート（一般項目）'!E196="","-",'①-1入力シート（一般項目）'!E196)</f>
        <v>-</v>
      </c>
      <c r="F199" s="92" t="str">
        <f>IF('①-1入力シート（一般項目）'!F196="","-",'①-1入力シート（一般項目）'!F196)</f>
        <v>-</v>
      </c>
      <c r="G199" s="92" t="str">
        <f>IF('①-1入力シート（一般項目）'!G196="","-",'①-1入力シート（一般項目）'!G196)</f>
        <v>-</v>
      </c>
      <c r="H199" s="197" t="str">
        <f>IF('①-1入力シート（一般項目）'!H196="","-",'①-1入力シート（一般項目）'!H196)</f>
        <v>-</v>
      </c>
      <c r="I199" s="131" t="str">
        <f>IF('①-1入力シート（一般項目）'!I196="","-",'①-1入力シート（一般項目）'!I196)</f>
        <v>-</v>
      </c>
      <c r="J199" s="137" t="str">
        <f>IF('①-1入力シート（一般項目）'!J196="","-",'①-1入力シート（一般項目）'!J196)</f>
        <v>ア　インターンシップまたは職場体験のための体制を整備している</v>
      </c>
      <c r="K199" s="125" t="str">
        <f>IF('①-1入力シート（一般項目）'!K196="","-",'①-1入力シート（一般項目）'!K196)</f>
        <v>インターンシップまたは職場体験のための体制を整備している</v>
      </c>
      <c r="L199" s="216" t="str">
        <f>IF('①-1入力シート（一般項目）'!L196="","-",'①-1入力シート（一般項目）'!L196)</f>
        <v>-</v>
      </c>
      <c r="M199" s="216">
        <f>IF('①-1入力シート（一般項目）'!M196="","-",'①-1入力シート（一般項目）'!M196)</f>
        <v>1</v>
      </c>
      <c r="N199" s="216" t="str">
        <f>IF('①-1入力シート（一般項目）'!N196="","-",'①-1入力シート（一般項目）'!N196)</f>
        <v>-</v>
      </c>
      <c r="O199" s="216" t="b">
        <f>IF('①-1入力シート（一般項目）'!O196="","-",'①-1入力シート（一般項目）'!O196)</f>
        <v>0</v>
      </c>
      <c r="P199" s="216" t="str">
        <f>IF('①-1入力シート（一般項目）'!P196="","-",'①-1入力シート（一般項目）'!P196)</f>
        <v>-</v>
      </c>
      <c r="Q199" s="216">
        <f>IF('①-1入力シート（一般項目）'!Q196="","-",'①-1入力シート（一般項目）'!Q196)</f>
        <v>0</v>
      </c>
      <c r="R199" s="216" t="str">
        <f>IF('①-1入力シート（一般項目）'!R196="","-",'①-1入力シート（一般項目）'!R196)</f>
        <v>-</v>
      </c>
      <c r="S199" s="216" t="str">
        <f>IF('①-1入力シート（一般項目）'!S196="","-",'①-1入力シート（一般項目）'!S196)</f>
        <v>-</v>
      </c>
      <c r="T199" s="217" t="str">
        <f t="shared" si="11"/>
        <v/>
      </c>
      <c r="U199" s="224" t="str">
        <f>IF(P199="回答済",(_xlfn.RANK.EQ($T199,$T$14:$T$411,0)+COUNTIF($T$14:$T199,$T199)-1),IF(P199="未回答",0,"-"))</f>
        <v>-</v>
      </c>
      <c r="V199" s="224" t="str">
        <f t="shared" si="14"/>
        <v>-</v>
      </c>
      <c r="W199" s="224" t="str">
        <f t="shared" si="12"/>
        <v/>
      </c>
      <c r="X199" s="224" t="str">
        <f t="shared" si="10"/>
        <v/>
      </c>
      <c r="Y199" s="224" t="str">
        <f>IF(X199="","",IF(X199="-","-",X199+COUNTIFS($V$14:V199,V199,$W$14:W199,W199)-1))</f>
        <v/>
      </c>
      <c r="Z199" s="224" t="str">
        <f t="shared" si="13"/>
        <v/>
      </c>
    </row>
    <row r="200" spans="1:27" s="61" customFormat="1" ht="28.35" customHeight="1" outlineLevel="1">
      <c r="A200" s="61">
        <f>ROW()</f>
        <v>200</v>
      </c>
      <c r="B200" s="68" t="str">
        <f>IF('①-1入力シート（一般項目）'!B197="","-",'①-1入力シート（一般項目）'!B197)</f>
        <v>-</v>
      </c>
      <c r="C200" s="71" t="str">
        <f>IF('①-1入力シート（一般項目）'!C197="","-",'①-1入力シート（一般項目）'!C197)</f>
        <v>-</v>
      </c>
      <c r="D200" s="351" t="str">
        <f>IF('①-1入力シート（一般項目）'!D197="","0",'①-1入力シート（一般項目）'!D197)</f>
        <v>0</v>
      </c>
      <c r="E200" s="92" t="str">
        <f>IF('①-1入力シート（一般項目）'!E197="","-",'①-1入力シート（一般項目）'!E197)</f>
        <v>-</v>
      </c>
      <c r="F200" s="92" t="str">
        <f>IF('①-1入力シート（一般項目）'!F197="","-",'①-1入力シート（一般項目）'!F197)</f>
        <v>-</v>
      </c>
      <c r="G200" s="92" t="str">
        <f>IF('①-1入力シート（一般項目）'!G197="","-",'①-1入力シート（一般項目）'!G197)</f>
        <v>-</v>
      </c>
      <c r="H200" s="197" t="str">
        <f>IF('①-1入力シート（一般項目）'!H197="","-",'①-1入力シート（一般項目）'!H197)</f>
        <v>-</v>
      </c>
      <c r="I200" s="133" t="str">
        <f>IF('①-1入力シート（一般項目）'!I197="","-",'①-1入力シート（一般項目）'!I197)</f>
        <v>-</v>
      </c>
      <c r="J200" s="138" t="str">
        <f>IF('①-1入力シート（一般項目）'!J197="","-",'①-1入力シート（一般項目）'!J197)</f>
        <v>イ　インターン生に業績評価などのフィードバックを行っている</v>
      </c>
      <c r="K200" s="108" t="str">
        <f>IF('①-1入力シート（一般項目）'!K197="","-",'①-1入力シート（一般項目）'!K197)</f>
        <v>インターン生に業績評価などのフィードバックを行っている</v>
      </c>
      <c r="L200" s="219" t="str">
        <f>IF('①-1入力シート（一般項目）'!L197="","-",'①-1入力シート（一般項目）'!L197)</f>
        <v>-</v>
      </c>
      <c r="M200" s="219">
        <f>IF('①-1入力シート（一般項目）'!M197="","-",'①-1入力シート（一般項目）'!M197)</f>
        <v>1</v>
      </c>
      <c r="N200" s="219" t="str">
        <f>IF('①-1入力シート（一般項目）'!N197="","-",'①-1入力シート（一般項目）'!N197)</f>
        <v>-</v>
      </c>
      <c r="O200" s="219" t="b">
        <f>IF('①-1入力シート（一般項目）'!O197="","-",'①-1入力シート（一般項目）'!O197)</f>
        <v>0</v>
      </c>
      <c r="P200" s="219" t="str">
        <f>IF('①-1入力シート（一般項目）'!P197="","-",'①-1入力シート（一般項目）'!P197)</f>
        <v>-</v>
      </c>
      <c r="Q200" s="219">
        <f>IF('①-1入力シート（一般項目）'!Q197="","-",'①-1入力シート（一般項目）'!Q197)</f>
        <v>0</v>
      </c>
      <c r="R200" s="219" t="str">
        <f>IF('①-1入力シート（一般項目）'!R197="","-",'①-1入力シート（一般項目）'!R197)</f>
        <v>-</v>
      </c>
      <c r="S200" s="219" t="str">
        <f>IF('①-1入力シート（一般項目）'!S197="","-",'①-1入力シート（一般項目）'!S197)</f>
        <v>-</v>
      </c>
      <c r="T200" s="220" t="str">
        <f t="shared" si="11"/>
        <v/>
      </c>
      <c r="U200" s="224" t="str">
        <f>IF(P200="回答済",(_xlfn.RANK.EQ($T200,$T$14:$T$411,0)+COUNTIF($T$14:$T200,$T200)-1),IF(P200="未回答",0,"-"))</f>
        <v>-</v>
      </c>
      <c r="V200" s="224" t="str">
        <f t="shared" si="14"/>
        <v>-</v>
      </c>
      <c r="W200" s="224" t="str">
        <f t="shared" si="12"/>
        <v/>
      </c>
      <c r="X200" s="224" t="str">
        <f t="shared" si="10"/>
        <v/>
      </c>
      <c r="Y200" s="224" t="str">
        <f>IF(X200="","",IF(X200="-","-",X200+COUNTIFS($V$14:V200,V200,$W$14:W200,W200)-1))</f>
        <v/>
      </c>
      <c r="Z200" s="224" t="str">
        <f t="shared" si="13"/>
        <v/>
      </c>
    </row>
    <row r="201" spans="1:27" s="61" customFormat="1" ht="28.35" customHeight="1" outlineLevel="1">
      <c r="A201" s="61">
        <f>ROW()</f>
        <v>201</v>
      </c>
      <c r="B201" s="68" t="str">
        <f>IF('①-1入力シート（一般項目）'!B198="","-",'①-1入力シート（一般項目）'!B198)</f>
        <v>-</v>
      </c>
      <c r="C201" s="71" t="str">
        <f>IF('①-1入力シート（一般項目）'!C198="","-",'①-1入力シート（一般項目）'!C198)</f>
        <v>-</v>
      </c>
      <c r="D201" s="351" t="str">
        <f>IF('①-1入力シート（一般項目）'!D198="","0",'①-1入力シート（一般項目）'!D198)</f>
        <v>0</v>
      </c>
      <c r="E201" s="92" t="str">
        <f>IF('①-1入力シート（一般項目）'!E198="","-",'①-1入力シート（一般項目）'!E198)</f>
        <v>-</v>
      </c>
      <c r="F201" s="92" t="str">
        <f>IF('①-1入力シート（一般項目）'!F198="","-",'①-1入力シート（一般項目）'!F198)</f>
        <v>-</v>
      </c>
      <c r="G201" s="92" t="str">
        <f>IF('①-1入力シート（一般項目）'!G198="","-",'①-1入力シート（一般項目）'!G198)</f>
        <v>-</v>
      </c>
      <c r="H201" s="197" t="str">
        <f>IF('①-1入力シート（一般項目）'!H198="","-",'①-1入力シート（一般項目）'!H198)</f>
        <v>-</v>
      </c>
      <c r="I201" s="133" t="str">
        <f>IF('①-1入力シート（一般項目）'!I198="","-",'①-1入力シート（一般項目）'!I198)</f>
        <v>-</v>
      </c>
      <c r="J201" s="138" t="str">
        <f>IF('①-1入力シート（一般項目）'!J198="","-",'①-1入力シート（一般項目）'!J198)</f>
        <v>ウ　インターンシップを実施したことによる採用への効果（求人応募者数増加、採用説明会・面接への参加率向上、採用後の早期離職減少、内定承諾率向上）がある</v>
      </c>
      <c r="K201" s="108" t="str">
        <f>IF('①-1入力シート（一般項目）'!K198="","-",'①-1入力シート（一般項目）'!K198)</f>
        <v>インターンシップを実施したことによる採用への効果がある</v>
      </c>
      <c r="L201" s="219" t="str">
        <f>IF('①-1入力シート（一般項目）'!L198="","-",'①-1入力シート（一般項目）'!L198)</f>
        <v>-</v>
      </c>
      <c r="M201" s="219">
        <f>IF('①-1入力シート（一般項目）'!M198="","-",'①-1入力シート（一般項目）'!M198)</f>
        <v>1</v>
      </c>
      <c r="N201" s="219" t="str">
        <f>IF('①-1入力シート（一般項目）'!N198="","-",'①-1入力シート（一般項目）'!N198)</f>
        <v>-</v>
      </c>
      <c r="O201" s="219" t="b">
        <f>IF('①-1入力シート（一般項目）'!O198="","-",'①-1入力シート（一般項目）'!O198)</f>
        <v>0</v>
      </c>
      <c r="P201" s="219" t="str">
        <f>IF('①-1入力シート（一般項目）'!P198="","-",'①-1入力シート（一般項目）'!P198)</f>
        <v>-</v>
      </c>
      <c r="Q201" s="219">
        <f>IF('①-1入力シート（一般項目）'!Q198="","-",'①-1入力シート（一般項目）'!Q198)</f>
        <v>0</v>
      </c>
      <c r="R201" s="219" t="str">
        <f>IF('①-1入力シート（一般項目）'!R198="","-",'①-1入力シート（一般項目）'!R198)</f>
        <v>-</v>
      </c>
      <c r="S201" s="219" t="str">
        <f>IF('①-1入力シート（一般項目）'!S198="","-",'①-1入力シート（一般項目）'!S198)</f>
        <v>-</v>
      </c>
      <c r="T201" s="220" t="str">
        <f t="shared" si="11"/>
        <v/>
      </c>
      <c r="U201" s="224" t="str">
        <f>IF(P201="回答済",(_xlfn.RANK.EQ($T201,$T$14:$T$411,0)+COUNTIF($T$14:$T201,$T201)-1),IF(P201="未回答",0,"-"))</f>
        <v>-</v>
      </c>
      <c r="V201" s="224" t="str">
        <f t="shared" si="14"/>
        <v>-</v>
      </c>
      <c r="W201" s="224" t="str">
        <f t="shared" si="12"/>
        <v/>
      </c>
      <c r="X201" s="224" t="str">
        <f t="shared" si="10"/>
        <v/>
      </c>
      <c r="Y201" s="224" t="str">
        <f>IF(X201="","",IF(X201="-","-",X201+COUNTIFS($V$14:V201,V201,$W$14:W201,W201)-1))</f>
        <v/>
      </c>
      <c r="Z201" s="224" t="str">
        <f t="shared" si="13"/>
        <v/>
      </c>
    </row>
    <row r="202" spans="1:27" s="61" customFormat="1" ht="28.35" customHeight="1" outlineLevel="1">
      <c r="A202" s="61">
        <f>ROW()</f>
        <v>202</v>
      </c>
      <c r="B202" s="68" t="str">
        <f>IF('①-1入力シート（一般項目）'!B199="","-",'①-1入力シート（一般項目）'!B199)</f>
        <v>-</v>
      </c>
      <c r="C202" s="71" t="str">
        <f>IF('①-1入力シート（一般項目）'!C199="","-",'①-1入力シート（一般項目）'!C199)</f>
        <v>-</v>
      </c>
      <c r="D202" s="351" t="str">
        <f>IF('①-1入力シート（一般項目）'!D199="","0",'①-1入力シート（一般項目）'!D199)</f>
        <v>0</v>
      </c>
      <c r="E202" s="92" t="str">
        <f>IF('①-1入力シート（一般項目）'!E199="","-",'①-1入力シート（一般項目）'!E199)</f>
        <v>-</v>
      </c>
      <c r="F202" s="92" t="str">
        <f>IF('①-1入力シート（一般項目）'!F199="","-",'①-1入力シート（一般項目）'!F199)</f>
        <v>-</v>
      </c>
      <c r="G202" s="92" t="str">
        <f>IF('①-1入力シート（一般項目）'!G199="","-",'①-1入力シート（一般項目）'!G199)</f>
        <v>-</v>
      </c>
      <c r="H202" s="197" t="str">
        <f>IF('①-1入力シート（一般項目）'!H199="","-",'①-1入力シート（一般項目）'!H199)</f>
        <v>-</v>
      </c>
      <c r="I202" s="133" t="str">
        <f>IF('①-1入力シート（一般項目）'!I199="","-",'①-1入力シート（一般項目）'!I199)</f>
        <v>-</v>
      </c>
      <c r="J202" s="138" t="str">
        <f>IF('①-1入力シート（一般項目）'!J199="","-",'①-1入力シート（一般項目）'!J199)</f>
        <v>エ　過去2年間で、インターン生を正社員として採用した実績がある</v>
      </c>
      <c r="K202" s="108" t="str">
        <f>IF('①-1入力シート（一般項目）'!K199="","-",'①-1入力シート（一般項目）'!K199)</f>
        <v>過去2年間で、インターン生を正社員として採用した実績がある</v>
      </c>
      <c r="L202" s="219" t="str">
        <f>IF('①-1入力シート（一般項目）'!L199="","-",'①-1入力シート（一般項目）'!L199)</f>
        <v>-</v>
      </c>
      <c r="M202" s="219">
        <f>IF('①-1入力シート（一般項目）'!M199="","-",'①-1入力シート（一般項目）'!M199)</f>
        <v>2</v>
      </c>
      <c r="N202" s="219" t="str">
        <f>IF('①-1入力シート（一般項目）'!N199="","-",'①-1入力シート（一般項目）'!N199)</f>
        <v>-</v>
      </c>
      <c r="O202" s="219" t="b">
        <f>IF('①-1入力シート（一般項目）'!O199="","-",'①-1入力シート（一般項目）'!O199)</f>
        <v>0</v>
      </c>
      <c r="P202" s="219" t="str">
        <f>IF('①-1入力シート（一般項目）'!P199="","-",'①-1入力シート（一般項目）'!P199)</f>
        <v>-</v>
      </c>
      <c r="Q202" s="219">
        <f>IF('①-1入力シート（一般項目）'!Q199="","-",'①-1入力シート（一般項目）'!Q199)</f>
        <v>0</v>
      </c>
      <c r="R202" s="219" t="str">
        <f>IF('①-1入力シート（一般項目）'!R199="","-",'①-1入力シート（一般項目）'!R199)</f>
        <v>-</v>
      </c>
      <c r="S202" s="219" t="str">
        <f>IF('①-1入力シート（一般項目）'!S199="","-",'①-1入力シート（一般項目）'!S199)</f>
        <v>-</v>
      </c>
      <c r="T202" s="220" t="str">
        <f t="shared" si="11"/>
        <v/>
      </c>
      <c r="U202" s="224" t="str">
        <f>IF(P202="回答済",(_xlfn.RANK.EQ($T202,$T$14:$T$411,0)+COUNTIF($T$14:$T202,$T202)-1),IF(P202="未回答",0,"-"))</f>
        <v>-</v>
      </c>
      <c r="V202" s="224" t="str">
        <f t="shared" si="14"/>
        <v>-</v>
      </c>
      <c r="W202" s="224" t="str">
        <f t="shared" si="12"/>
        <v/>
      </c>
      <c r="X202" s="224" t="str">
        <f t="shared" si="10"/>
        <v/>
      </c>
      <c r="Y202" s="224" t="str">
        <f>IF(X202="","",IF(X202="-","-",X202+COUNTIFS($V$14:V202,V202,$W$14:W202,W202)-1))</f>
        <v/>
      </c>
      <c r="Z202" s="224" t="str">
        <f t="shared" si="13"/>
        <v/>
      </c>
    </row>
    <row r="203" spans="1:27" s="61" customFormat="1" ht="28.35" customHeight="1" outlineLevel="1">
      <c r="A203" s="61">
        <f>ROW()</f>
        <v>203</v>
      </c>
      <c r="B203" s="68" t="str">
        <f>IF('①-1入力シート（一般項目）'!B200="","-",'①-1入力シート（一般項目）'!B200)</f>
        <v>-</v>
      </c>
      <c r="C203" s="71" t="str">
        <f>IF('①-1入力シート（一般項目）'!C200="","-",'①-1入力シート（一般項目）'!C200)</f>
        <v>-</v>
      </c>
      <c r="D203" s="351" t="str">
        <f>IF('①-1入力シート（一般項目）'!D200="","0",'①-1入力シート（一般項目）'!D200)</f>
        <v>0</v>
      </c>
      <c r="E203" s="93" t="str">
        <f>IF('①-1入力シート（一般項目）'!E200="","-",'①-1入力シート（一般項目）'!E200)</f>
        <v>-</v>
      </c>
      <c r="F203" s="93" t="str">
        <f>IF('①-1入力シート（一般項目）'!F200="","-",'①-1入力シート（一般項目）'!F200)</f>
        <v>-</v>
      </c>
      <c r="G203" s="93" t="str">
        <f>IF('①-1入力シート（一般項目）'!G200="","-",'①-1入力シート（一般項目）'!G200)</f>
        <v>-</v>
      </c>
      <c r="H203" s="198" t="str">
        <f>IF('①-1入力シート（一般項目）'!H200="","-",'①-1入力シート（一般項目）'!H200)</f>
        <v>-</v>
      </c>
      <c r="I203" s="135" t="str">
        <f>IF('①-1入力シート（一般項目）'!I200="","-",'①-1入力シート（一般項目）'!I200)</f>
        <v>-</v>
      </c>
      <c r="J203" s="139" t="str">
        <f>IF('①-1入力シート（一般項目）'!J200="","-",'①-1入力シート（一般項目）'!J200)</f>
        <v>オ　行っていない</v>
      </c>
      <c r="K203" s="126" t="str">
        <f>IF('①-1入力シート（一般項目）'!K200="","-",'①-1入力シート（一般項目）'!K200)</f>
        <v>オ　行っていない</v>
      </c>
      <c r="L203" s="221" t="str">
        <f>IF('①-1入力シート（一般項目）'!L200="","-",'①-1入力シート（一般項目）'!L200)</f>
        <v>-</v>
      </c>
      <c r="M203" s="221">
        <f>IF('①-1入力シート（一般項目）'!M200="","-",'①-1入力シート（一般項目）'!M200)</f>
        <v>0</v>
      </c>
      <c r="N203" s="221" t="str">
        <f>IF('①-1入力シート（一般項目）'!N200="","-",'①-1入力シート（一般項目）'!N200)</f>
        <v>-</v>
      </c>
      <c r="O203" s="221" t="b">
        <f>IF('①-1入力シート（一般項目）'!O200="","-",'①-1入力シート（一般項目）'!O200)</f>
        <v>0</v>
      </c>
      <c r="P203" s="221" t="str">
        <f>IF('①-1入力シート（一般項目）'!P200="","-",'①-1入力シート（一般項目）'!P200)</f>
        <v>-</v>
      </c>
      <c r="Q203" s="221">
        <f>IF('①-1入力シート（一般項目）'!Q200="","-",'①-1入力シート（一般項目）'!Q200)</f>
        <v>0</v>
      </c>
      <c r="R203" s="221" t="str">
        <f>IF('①-1入力シート（一般項目）'!R200="","-",'①-1入力シート（一般項目）'!R200)</f>
        <v>-</v>
      </c>
      <c r="S203" s="221" t="str">
        <f>IF('①-1入力シート（一般項目）'!S200="","-",'①-1入力シート（一般項目）'!S200)</f>
        <v>-</v>
      </c>
      <c r="T203" s="222" t="str">
        <f t="shared" si="11"/>
        <v/>
      </c>
      <c r="U203" s="224" t="str">
        <f>IF(P203="回答済",(_xlfn.RANK.EQ($T203,$T$14:$T$411,0)+COUNTIF($T$14:$T203,$T203)-1),IF(P203="未回答",0,"-"))</f>
        <v>-</v>
      </c>
      <c r="V203" s="224" t="str">
        <f t="shared" si="14"/>
        <v>-</v>
      </c>
      <c r="W203" s="224" t="str">
        <f t="shared" si="12"/>
        <v/>
      </c>
      <c r="X203" s="224" t="str">
        <f t="shared" si="10"/>
        <v/>
      </c>
      <c r="Y203" s="224" t="str">
        <f>IF(X203="","",IF(X203="-","-",X203+COUNTIFS($V$14:V203,V203,$W$14:W203,W203)-1))</f>
        <v/>
      </c>
      <c r="Z203" s="224" t="str">
        <f t="shared" si="13"/>
        <v/>
      </c>
    </row>
    <row r="204" spans="1:27" s="98" customFormat="1" ht="46.35" customHeight="1" outlineLevel="1">
      <c r="A204" s="98">
        <f>ROW()</f>
        <v>204</v>
      </c>
      <c r="B204" s="106" t="str">
        <f>IF('①-1入力シート（一般項目）'!B201="","-",'①-1入力シート（一般項目）'!B201)</f>
        <v>-</v>
      </c>
      <c r="C204" s="117" t="str">
        <f>IF('①-1入力シート（一般項目）'!C201="","-",'①-1入力シート（一般項目）'!C201)</f>
        <v>-</v>
      </c>
      <c r="D204" s="351" t="str">
        <f>IF('①-1入力シート（一般項目）'!D201="","0",'①-1入力シート（一般項目）'!D201)</f>
        <v>0</v>
      </c>
      <c r="E204" s="107" t="str">
        <f>IF('①-1入力シート（一般項目）'!E201="","-",'①-1入力シート（一般項目）'!E201)</f>
        <v>戦略</v>
      </c>
      <c r="F204" s="107" t="str">
        <f>IF('①-1入力シート（一般項目）'!F201="","-",'①-1入力シート（一般項目）'!F201)</f>
        <v>複数回答</v>
      </c>
      <c r="G204" s="107">
        <f>IF('①-1入力シート（一般項目）'!G201="","-",'①-1入力シート（一般項目）'!G201)</f>
        <v>0</v>
      </c>
      <c r="H204" s="200">
        <f>IF('①-1入力シート（一般項目）'!H201="","-",'①-1入力シート（一般項目）'!H201)</f>
        <v>30</v>
      </c>
      <c r="I204" s="356" t="str">
        <f>IF('①-1入力シート（一般項目）'!I201="","-",'①-1入力シート（一般項目）'!I201)</f>
        <v>●従業員にとって働きやすい職場とするため、次の認定を受けている。</v>
      </c>
      <c r="J204" s="357" t="str">
        <f>IF('①-1入力シート（一般項目）'!J201="","0",'①-1入力シート（一般項目）'!J201)</f>
        <v>0</v>
      </c>
      <c r="K204" s="124" t="str">
        <f>IF('①-1入力シート（一般項目）'!K201="","-",'①-1入力シート（一般項目）'!K201)</f>
        <v>-</v>
      </c>
      <c r="L204" s="212" t="str">
        <f>IF('①-1入力シート（一般項目）'!L201="","-",'①-1入力シート（一般項目）'!L201)</f>
        <v>-</v>
      </c>
      <c r="M204" s="212">
        <f>IF('①-1入力シート（一般項目）'!M201="","-",'①-1入力シート（一般項目）'!M201)</f>
        <v>3</v>
      </c>
      <c r="N204" s="212" t="str">
        <f>IF('①-1入力シート（一般項目）'!N201="","-",'①-1入力シート（一般項目）'!N201)</f>
        <v>-</v>
      </c>
      <c r="O204" s="213" t="str">
        <f>IF('①-1入力シート（一般項目）'!O201="","-",'①-1入力シート（一般項目）'!O201)</f>
        <v>未回答</v>
      </c>
      <c r="P204" s="213" t="str">
        <f>IF('①-1入力シート（一般項目）'!P201="","-",'①-1入力シート（一般項目）'!P201)</f>
        <v>-</v>
      </c>
      <c r="Q204" s="212">
        <f>IF('①-1入力シート（一般項目）'!Q201="","-",'①-1入力シート（一般項目）'!Q201)</f>
        <v>0</v>
      </c>
      <c r="R204" s="212">
        <f>IF('①-1入力シート（一般項目）'!R201="","-",'①-1入力シート（一般項目）'!R201)</f>
        <v>0</v>
      </c>
      <c r="S204" s="212" t="str">
        <f>IF('①-1入力シート（一般項目）'!S201="","-",'①-1入力シート（一般項目）'!S201)</f>
        <v>-</v>
      </c>
      <c r="T204" s="214" t="str">
        <f t="shared" si="11"/>
        <v/>
      </c>
      <c r="U204" s="224" t="str">
        <f>IF(P204="回答済",(_xlfn.RANK.EQ($T204,$T$14:$T$411,0)+COUNTIF($T$14:$T204,$T204)-1),IF(P204="未回答",0,"-"))</f>
        <v>-</v>
      </c>
      <c r="V204" s="224" t="str">
        <f t="shared" si="14"/>
        <v>-</v>
      </c>
      <c r="W204" s="224" t="str">
        <f t="shared" si="12"/>
        <v/>
      </c>
      <c r="X204" s="224" t="str">
        <f t="shared" si="10"/>
        <v/>
      </c>
      <c r="Y204" s="224" t="str">
        <f>IF(X204="","",IF(X204="-","-",X204+COUNTIFS($V$14:V204,V204,$W$14:W204,W204)-1))</f>
        <v/>
      </c>
      <c r="Z204" s="224" t="str">
        <f t="shared" si="13"/>
        <v/>
      </c>
      <c r="AA204" s="61"/>
    </row>
    <row r="205" spans="1:27" s="61" customFormat="1" ht="28.35" customHeight="1" outlineLevel="1">
      <c r="A205" s="61">
        <f>ROW()</f>
        <v>205</v>
      </c>
      <c r="B205" s="68" t="str">
        <f>IF('①-1入力シート（一般項目）'!B202="","-",'①-1入力シート（一般項目）'!B202)</f>
        <v>-</v>
      </c>
      <c r="C205" s="71" t="str">
        <f>IF('①-1入力シート（一般項目）'!C202="","-",'①-1入力シート（一般項目）'!C202)</f>
        <v>-</v>
      </c>
      <c r="D205" s="351" t="str">
        <f>IF('①-1入力シート（一般項目）'!D202="","0",'①-1入力シート（一般項目）'!D202)</f>
        <v>0</v>
      </c>
      <c r="E205" s="92" t="str">
        <f>IF('①-1入力シート（一般項目）'!E202="","-",'①-1入力シート（一般項目）'!E202)</f>
        <v>-</v>
      </c>
      <c r="F205" s="92" t="str">
        <f>IF('①-1入力シート（一般項目）'!F202="","-",'①-1入力シート（一般項目）'!F202)</f>
        <v>-</v>
      </c>
      <c r="G205" s="92" t="str">
        <f>IF('①-1入力シート（一般項目）'!G202="","-",'①-1入力シート（一般項目）'!G202)</f>
        <v>-</v>
      </c>
      <c r="H205" s="197" t="str">
        <f>IF('①-1入力シート（一般項目）'!H202="","-",'①-1入力シート（一般項目）'!H202)</f>
        <v>-</v>
      </c>
      <c r="I205" s="131" t="str">
        <f>IF('①-1入力シート（一般項目）'!I202="","-",'①-1入力シート（一般項目）'!I202)</f>
        <v>-</v>
      </c>
      <c r="J205" s="153" t="str">
        <f>IF('①-1入力シート（一般項目）'!J202="","-",'①-1入力シート（一般項目）'!J202)</f>
        <v>ア　女性活躍推進企業として「えるぼし認定」（厚生労働省）</v>
      </c>
      <c r="K205" s="125" t="str">
        <f>IF('①-1入力シート（一般項目）'!K202="","-",'①-1入力シート（一般項目）'!K202)</f>
        <v>女性活躍推進企業として「えるぼし認定」（厚生労働省）の認定を受けている</v>
      </c>
      <c r="L205" s="216" t="str">
        <f>IF('①-1入力シート（一般項目）'!L202="","-",'①-1入力シート（一般項目）'!L202)</f>
        <v>-</v>
      </c>
      <c r="M205" s="216" t="str">
        <f>IF('①-1入力シート（一般項目）'!M202="","-",'①-1入力シート（一般項目）'!M202)</f>
        <v>-</v>
      </c>
      <c r="N205" s="216" t="str">
        <f>IF('①-1入力シート（一般項目）'!N202="","-",'①-1入力シート（一般項目）'!N202)</f>
        <v>-</v>
      </c>
      <c r="O205" s="216" t="str">
        <f>IF('①-1入力シート（一般項目）'!O202="","-",'①-1入力シート（一般項目）'!O202)</f>
        <v>-</v>
      </c>
      <c r="P205" s="216" t="str">
        <f>IF('①-1入力シート（一般項目）'!P202="","-",'①-1入力シート（一般項目）'!P202)</f>
        <v>-</v>
      </c>
      <c r="Q205" s="216">
        <f>IF('①-1入力シート（一般項目）'!Q202="","-",'①-1入力シート（一般項目）'!Q202)</f>
        <v>0</v>
      </c>
      <c r="R205" s="216" t="str">
        <f>IF('①-1入力シート（一般項目）'!R202="","-",'①-1入力シート（一般項目）'!R202)</f>
        <v>-</v>
      </c>
      <c r="S205" s="216" t="str">
        <f>IF('①-1入力シート（一般項目）'!S202="","-",'①-1入力シート（一般項目）'!S202)</f>
        <v>-</v>
      </c>
      <c r="T205" s="217" t="str">
        <f t="shared" si="11"/>
        <v/>
      </c>
      <c r="U205" s="224" t="str">
        <f>IF(P205="回答済",(_xlfn.RANK.EQ($T205,$T$14:$T$411,0)+COUNTIF($T$14:$T205,$T205)-1),IF(P205="未回答",0,"-"))</f>
        <v>-</v>
      </c>
      <c r="V205" s="224" t="str">
        <f t="shared" si="14"/>
        <v>-</v>
      </c>
      <c r="W205" s="224" t="str">
        <f t="shared" si="12"/>
        <v/>
      </c>
      <c r="X205" s="224" t="str">
        <f t="shared" si="10"/>
        <v/>
      </c>
      <c r="Y205" s="224" t="str">
        <f>IF(X205="","",IF(X205="-","-",X205+COUNTIFS($V$14:V205,V205,$W$14:W205,W205)-1))</f>
        <v/>
      </c>
      <c r="Z205" s="224" t="str">
        <f t="shared" si="13"/>
        <v/>
      </c>
    </row>
    <row r="206" spans="1:27" s="61" customFormat="1" ht="28.35" customHeight="1" outlineLevel="1">
      <c r="A206" s="61">
        <f>ROW()</f>
        <v>206</v>
      </c>
      <c r="B206" s="68" t="str">
        <f>IF('①-1入力シート（一般項目）'!B203="","-",'①-1入力シート（一般項目）'!B203)</f>
        <v>-</v>
      </c>
      <c r="C206" s="71" t="str">
        <f>IF('①-1入力シート（一般項目）'!C203="","-",'①-1入力シート（一般項目）'!C203)</f>
        <v>-</v>
      </c>
      <c r="D206" s="351" t="str">
        <f>IF('①-1入力シート（一般項目）'!D203="","0",'①-1入力シート（一般項目）'!D203)</f>
        <v>0</v>
      </c>
      <c r="E206" s="92" t="str">
        <f>IF('①-1入力シート（一般項目）'!E203="","-",'①-1入力シート（一般項目）'!E203)</f>
        <v>-</v>
      </c>
      <c r="F206" s="92" t="str">
        <f>IF('①-1入力シート（一般項目）'!F203="","-",'①-1入力シート（一般項目）'!F203)</f>
        <v>-</v>
      </c>
      <c r="G206" s="92" t="str">
        <f>IF('①-1入力シート（一般項目）'!G203="","-",'①-1入力シート（一般項目）'!G203)</f>
        <v>-</v>
      </c>
      <c r="H206" s="197" t="str">
        <f>IF('①-1入力シート（一般項目）'!H203="","-",'①-1入力シート（一般項目）'!H203)</f>
        <v>-</v>
      </c>
      <c r="I206" s="133" t="str">
        <f>IF('①-1入力シート（一般項目）'!I203="","-",'①-1入力シート（一般項目）'!I203)</f>
        <v>-</v>
      </c>
      <c r="J206" s="138" t="str">
        <f>IF('①-1入力シート（一般項目）'!J203="","-",'①-1入力シート（一般項目）'!J203)</f>
        <v>　　①「えるぼし（★1～3のいずれか）」</v>
      </c>
      <c r="K206" s="108" t="str">
        <f>IF('①-1入力シート（一般項目）'!K203="","-",'①-1入力シート（一般項目）'!K203)</f>
        <v>女性活躍推進企業として「えるぼし（★1～3のいずれか）」（厚生労働省）の認定を受けている</v>
      </c>
      <c r="L206" s="219" t="str">
        <f>IF('①-1入力シート（一般項目）'!L203="","-",'①-1入力シート（一般項目）'!L203)</f>
        <v>-</v>
      </c>
      <c r="M206" s="219">
        <f>IF('①-1入力シート（一般項目）'!M203="","-",'①-1入力シート（一般項目）'!M203)</f>
        <v>2</v>
      </c>
      <c r="N206" s="219" t="str">
        <f>IF('①-1入力シート（一般項目）'!N203="","-",'①-1入力シート（一般項目）'!N203)</f>
        <v>-</v>
      </c>
      <c r="O206" s="219" t="b">
        <f>IF('①-1入力シート（一般項目）'!O203="","-",'①-1入力シート（一般項目）'!O203)</f>
        <v>0</v>
      </c>
      <c r="P206" s="219" t="str">
        <f>IF('①-1入力シート（一般項目）'!P203="","-",'①-1入力シート（一般項目）'!P203)</f>
        <v>-</v>
      </c>
      <c r="Q206" s="219">
        <f>IF('①-1入力シート（一般項目）'!Q203="","-",'①-1入力シート（一般項目）'!Q203)</f>
        <v>0</v>
      </c>
      <c r="R206" s="219" t="str">
        <f>IF('①-1入力シート（一般項目）'!R203="","-",'①-1入力シート（一般項目）'!R203)</f>
        <v>-</v>
      </c>
      <c r="S206" s="219" t="str">
        <f>IF('①-1入力シート（一般項目）'!S203="","-",'①-1入力シート（一般項目）'!S203)</f>
        <v>-</v>
      </c>
      <c r="T206" s="220" t="str">
        <f t="shared" si="11"/>
        <v/>
      </c>
      <c r="U206" s="224" t="str">
        <f>IF(P206="回答済",(_xlfn.RANK.EQ($T206,$T$14:$T$411,0)+COUNTIF($T$14:$T206,$T206)-1),IF(P206="未回答",0,"-"))</f>
        <v>-</v>
      </c>
      <c r="V206" s="224" t="str">
        <f t="shared" si="14"/>
        <v>-</v>
      </c>
      <c r="W206" s="224" t="str">
        <f t="shared" si="12"/>
        <v/>
      </c>
      <c r="X206" s="224" t="str">
        <f t="shared" ref="X206:X269" si="15">IF(W206="","",IF(W206=0,"",IF(W206="-","-",1+COUNTIFS($V$14:$V$411,V206,$W$14:$W$411,"&gt;"&amp;W206))))</f>
        <v/>
      </c>
      <c r="Y206" s="224" t="str">
        <f>IF(X206="","",IF(X206="-","-",X206+COUNTIFS($V$14:V206,V206,$W$14:W206,W206)-1))</f>
        <v/>
      </c>
      <c r="Z206" s="224" t="str">
        <f t="shared" si="13"/>
        <v/>
      </c>
    </row>
    <row r="207" spans="1:27" s="61" customFormat="1" ht="28.35" customHeight="1" outlineLevel="1">
      <c r="A207" s="61">
        <f>ROW()</f>
        <v>207</v>
      </c>
      <c r="B207" s="68" t="str">
        <f>IF('①-1入力シート（一般項目）'!B204="","-",'①-1入力シート（一般項目）'!B204)</f>
        <v>-</v>
      </c>
      <c r="C207" s="71" t="str">
        <f>IF('①-1入力シート（一般項目）'!C204="","-",'①-1入力シート（一般項目）'!C204)</f>
        <v>-</v>
      </c>
      <c r="D207" s="351" t="str">
        <f>IF('①-1入力シート（一般項目）'!D204="","0",'①-1入力シート（一般項目）'!D204)</f>
        <v>0</v>
      </c>
      <c r="E207" s="92" t="str">
        <f>IF('①-1入力シート（一般項目）'!E204="","-",'①-1入力シート（一般項目）'!E204)</f>
        <v>-</v>
      </c>
      <c r="F207" s="92" t="str">
        <f>IF('①-1入力シート（一般項目）'!F204="","-",'①-1入力シート（一般項目）'!F204)</f>
        <v>-</v>
      </c>
      <c r="G207" s="92" t="str">
        <f>IF('①-1入力シート（一般項目）'!G204="","-",'①-1入力シート（一般項目）'!G204)</f>
        <v>-</v>
      </c>
      <c r="H207" s="197" t="str">
        <f>IF('①-1入力シート（一般項目）'!H204="","-",'①-1入力シート（一般項目）'!H204)</f>
        <v>-</v>
      </c>
      <c r="I207" s="133" t="str">
        <f>IF('①-1入力シート（一般項目）'!I204="","-",'①-1入力シート（一般項目）'!I204)</f>
        <v>-</v>
      </c>
      <c r="J207" s="138" t="str">
        <f>IF('①-1入力シート（一般項目）'!J204="","-",'①-1入力シート（一般項目）'!J204)</f>
        <v>　　②「プラチナえるぼし」</v>
      </c>
      <c r="K207" s="108" t="str">
        <f>IF('①-1入力シート（一般項目）'!K204="","-",'①-1入力シート（一般項目）'!K204)</f>
        <v>女性活躍推進企業として「プラチナえるぼし」（厚生労働省）の認定を受けている</v>
      </c>
      <c r="L207" s="219" t="str">
        <f>IF('①-1入力シート（一般項目）'!L204="","-",'①-1入力シート（一般項目）'!L204)</f>
        <v>-</v>
      </c>
      <c r="M207" s="219">
        <f>IF('①-1入力シート（一般項目）'!M204="","-",'①-1入力シート（一般項目）'!M204)</f>
        <v>3</v>
      </c>
      <c r="N207" s="219" t="str">
        <f>IF('①-1入力シート（一般項目）'!N204="","-",'①-1入力シート（一般項目）'!N204)</f>
        <v>-</v>
      </c>
      <c r="O207" s="219" t="b">
        <f>IF('①-1入力シート（一般項目）'!O204="","-",'①-1入力シート（一般項目）'!O204)</f>
        <v>0</v>
      </c>
      <c r="P207" s="219" t="str">
        <f>IF('①-1入力シート（一般項目）'!P204="","-",'①-1入力シート（一般項目）'!P204)</f>
        <v>-</v>
      </c>
      <c r="Q207" s="219">
        <f>IF('①-1入力シート（一般項目）'!Q204="","-",'①-1入力シート（一般項目）'!Q204)</f>
        <v>0</v>
      </c>
      <c r="R207" s="219" t="str">
        <f>IF('①-1入力シート（一般項目）'!R204="","-",'①-1入力シート（一般項目）'!R204)</f>
        <v>-</v>
      </c>
      <c r="S207" s="219" t="str">
        <f>IF('①-1入力シート（一般項目）'!S204="","-",'①-1入力シート（一般項目）'!S204)</f>
        <v>-</v>
      </c>
      <c r="T207" s="220" t="str">
        <f t="shared" si="11"/>
        <v/>
      </c>
      <c r="U207" s="224" t="str">
        <f>IF(P207="回答済",(_xlfn.RANK.EQ($T207,$T$14:$T$411,0)+COUNTIF($T$14:$T207,$T207)-1),IF(P207="未回答",0,"-"))</f>
        <v>-</v>
      </c>
      <c r="V207" s="224" t="str">
        <f t="shared" si="14"/>
        <v>-</v>
      </c>
      <c r="W207" s="224" t="str">
        <f t="shared" si="12"/>
        <v/>
      </c>
      <c r="X207" s="224" t="str">
        <f t="shared" si="15"/>
        <v/>
      </c>
      <c r="Y207" s="224" t="str">
        <f>IF(X207="","",IF(X207="-","-",X207+COUNTIFS($V$14:V207,V207,$W$14:W207,W207)-1))</f>
        <v/>
      </c>
      <c r="Z207" s="224" t="str">
        <f t="shared" si="13"/>
        <v/>
      </c>
    </row>
    <row r="208" spans="1:27" s="61" customFormat="1" ht="28.35" customHeight="1" outlineLevel="1">
      <c r="A208" s="61">
        <f>ROW()</f>
        <v>208</v>
      </c>
      <c r="B208" s="68" t="str">
        <f>IF('①-1入力シート（一般項目）'!B205="","-",'①-1入力シート（一般項目）'!B205)</f>
        <v>-</v>
      </c>
      <c r="C208" s="71" t="str">
        <f>IF('①-1入力シート（一般項目）'!C205="","-",'①-1入力シート（一般項目）'!C205)</f>
        <v>-</v>
      </c>
      <c r="D208" s="351" t="str">
        <f>IF('①-1入力シート（一般項目）'!D205="","0",'①-1入力シート（一般項目）'!D205)</f>
        <v>0</v>
      </c>
      <c r="E208" s="92" t="str">
        <f>IF('①-1入力シート（一般項目）'!E205="","-",'①-1入力シート（一般項目）'!E205)</f>
        <v>-</v>
      </c>
      <c r="F208" s="92" t="str">
        <f>IF('①-1入力シート（一般項目）'!F205="","-",'①-1入力シート（一般項目）'!F205)</f>
        <v>-</v>
      </c>
      <c r="G208" s="92" t="str">
        <f>IF('①-1入力シート（一般項目）'!G205="","-",'①-1入力シート（一般項目）'!G205)</f>
        <v>-</v>
      </c>
      <c r="H208" s="197" t="str">
        <f>IF('①-1入力シート（一般項目）'!H205="","-",'①-1入力シート（一般項目）'!H205)</f>
        <v>-</v>
      </c>
      <c r="I208" s="133" t="str">
        <f>IF('①-1入力シート（一般項目）'!I205="","-",'①-1入力シート（一般項目）'!I205)</f>
        <v>-</v>
      </c>
      <c r="J208" s="154" t="str">
        <f>IF('①-1入力シート（一般項目）'!J205="","-",'①-1入力シート（一般項目）'!J205)</f>
        <v>イ　子育てサポート企業として「くるみん認定」（厚生労働省）</v>
      </c>
      <c r="K208" s="108" t="str">
        <f>IF('①-1入力シート（一般項目）'!K205="","-",'①-1入力シート（一般項目）'!K205)</f>
        <v>イ　子育てサポート企業として「くるみん認定」（厚生労働省）</v>
      </c>
      <c r="L208" s="219" t="str">
        <f>IF('①-1入力シート（一般項目）'!L205="","-",'①-1入力シート（一般項目）'!L205)</f>
        <v>-</v>
      </c>
      <c r="M208" s="219" t="str">
        <f>IF('①-1入力シート（一般項目）'!M205="","-",'①-1入力シート（一般項目）'!M205)</f>
        <v>-</v>
      </c>
      <c r="N208" s="219" t="str">
        <f>IF('①-1入力シート（一般項目）'!N205="","-",'①-1入力シート（一般項目）'!N205)</f>
        <v>-</v>
      </c>
      <c r="O208" s="219" t="str">
        <f>IF('①-1入力シート（一般項目）'!O205="","-",'①-1入力シート（一般項目）'!O205)</f>
        <v>-</v>
      </c>
      <c r="P208" s="219" t="str">
        <f>IF('①-1入力シート（一般項目）'!P205="","-",'①-1入力シート（一般項目）'!P205)</f>
        <v>-</v>
      </c>
      <c r="Q208" s="219">
        <f>IF('①-1入力シート（一般項目）'!Q205="","-",'①-1入力シート（一般項目）'!Q205)</f>
        <v>0</v>
      </c>
      <c r="R208" s="219" t="str">
        <f>IF('①-1入力シート（一般項目）'!R205="","-",'①-1入力シート（一般項目）'!R205)</f>
        <v>-</v>
      </c>
      <c r="S208" s="219" t="str">
        <f>IF('①-1入力シート（一般項目）'!S205="","-",'①-1入力シート（一般項目）'!S205)</f>
        <v>-</v>
      </c>
      <c r="T208" s="220" t="str">
        <f t="shared" si="11"/>
        <v/>
      </c>
      <c r="U208" s="224" t="str">
        <f>IF(P208="回答済",(_xlfn.RANK.EQ($T208,$T$14:$T$411,0)+COUNTIF($T$14:$T208,$T208)-1),IF(P208="未回答",0,"-"))</f>
        <v>-</v>
      </c>
      <c r="V208" s="224" t="str">
        <f t="shared" si="14"/>
        <v>-</v>
      </c>
      <c r="W208" s="224" t="str">
        <f t="shared" si="12"/>
        <v/>
      </c>
      <c r="X208" s="224" t="str">
        <f t="shared" si="15"/>
        <v/>
      </c>
      <c r="Y208" s="224" t="str">
        <f>IF(X208="","",IF(X208="-","-",X208+COUNTIFS($V$14:V208,V208,$W$14:W208,W208)-1))</f>
        <v/>
      </c>
      <c r="Z208" s="224" t="str">
        <f t="shared" si="13"/>
        <v/>
      </c>
    </row>
    <row r="209" spans="1:27" s="61" customFormat="1" ht="28.35" customHeight="1" outlineLevel="1">
      <c r="A209" s="61">
        <f>ROW()</f>
        <v>209</v>
      </c>
      <c r="B209" s="68" t="str">
        <f>IF('①-1入力シート（一般項目）'!B206="","-",'①-1入力シート（一般項目）'!B206)</f>
        <v>-</v>
      </c>
      <c r="C209" s="71" t="str">
        <f>IF('①-1入力シート（一般項目）'!C206="","-",'①-1入力シート（一般項目）'!C206)</f>
        <v>-</v>
      </c>
      <c r="D209" s="351" t="str">
        <f>IF('①-1入力シート（一般項目）'!D206="","0",'①-1入力シート（一般項目）'!D206)</f>
        <v>0</v>
      </c>
      <c r="E209" s="92" t="str">
        <f>IF('①-1入力シート（一般項目）'!E206="","-",'①-1入力シート（一般項目）'!E206)</f>
        <v>-</v>
      </c>
      <c r="F209" s="92" t="str">
        <f>IF('①-1入力シート（一般項目）'!F206="","-",'①-1入力シート（一般項目）'!F206)</f>
        <v>-</v>
      </c>
      <c r="G209" s="92" t="str">
        <f>IF('①-1入力シート（一般項目）'!G206="","-",'①-1入力シート（一般項目）'!G206)</f>
        <v>-</v>
      </c>
      <c r="H209" s="197" t="str">
        <f>IF('①-1入力シート（一般項目）'!H206="","-",'①-1入力シート（一般項目）'!H206)</f>
        <v>-</v>
      </c>
      <c r="I209" s="133" t="str">
        <f>IF('①-1入力シート（一般項目）'!I206="","-",'①-1入力シート（一般項目）'!I206)</f>
        <v>-</v>
      </c>
      <c r="J209" s="138" t="str">
        <f>IF('①-1入力シート（一般項目）'!J206="","-",'①-1入力シート（一般項目）'!J206)</f>
        <v>　　①「トライくるみん」</v>
      </c>
      <c r="K209" s="108" t="str">
        <f>IF('①-1入力シート（一般項目）'!K206="","-",'①-1入力シート（一般項目）'!K206)</f>
        <v>子育てサポート企業として「トライくるみん」（厚生労働省）の認定を受けている</v>
      </c>
      <c r="L209" s="219" t="str">
        <f>IF('①-1入力シート（一般項目）'!L206="","-",'①-1入力シート（一般項目）'!L206)</f>
        <v>-</v>
      </c>
      <c r="M209" s="219">
        <f>IF('①-1入力シート（一般項目）'!M206="","-",'①-1入力シート（一般項目）'!M206)</f>
        <v>1</v>
      </c>
      <c r="N209" s="219" t="str">
        <f>IF('①-1入力シート（一般項目）'!N206="","-",'①-1入力シート（一般項目）'!N206)</f>
        <v>-</v>
      </c>
      <c r="O209" s="219" t="b">
        <f>IF('①-1入力シート（一般項目）'!O206="","-",'①-1入力シート（一般項目）'!O206)</f>
        <v>0</v>
      </c>
      <c r="P209" s="219" t="str">
        <f>IF('①-1入力シート（一般項目）'!P206="","-",'①-1入力シート（一般項目）'!P206)</f>
        <v>-</v>
      </c>
      <c r="Q209" s="219">
        <f>IF('①-1入力シート（一般項目）'!Q206="","-",'①-1入力シート（一般項目）'!Q206)</f>
        <v>0</v>
      </c>
      <c r="R209" s="219" t="str">
        <f>IF('①-1入力シート（一般項目）'!R206="","-",'①-1入力シート（一般項目）'!R206)</f>
        <v>-</v>
      </c>
      <c r="S209" s="219" t="str">
        <f>IF('①-1入力シート（一般項目）'!S206="","-",'①-1入力シート（一般項目）'!S206)</f>
        <v>-</v>
      </c>
      <c r="T209" s="220" t="str">
        <f t="shared" si="11"/>
        <v/>
      </c>
      <c r="U209" s="224" t="str">
        <f>IF(P209="回答済",(_xlfn.RANK.EQ($T209,$T$14:$T$411,0)+COUNTIF($T$14:$T209,$T209)-1),IF(P209="未回答",0,"-"))</f>
        <v>-</v>
      </c>
      <c r="V209" s="224" t="str">
        <f t="shared" si="14"/>
        <v>-</v>
      </c>
      <c r="W209" s="224" t="str">
        <f t="shared" si="12"/>
        <v/>
      </c>
      <c r="X209" s="224" t="str">
        <f t="shared" si="15"/>
        <v/>
      </c>
      <c r="Y209" s="224" t="str">
        <f>IF(X209="","",IF(X209="-","-",X209+COUNTIFS($V$14:V209,V209,$W$14:W209,W209)-1))</f>
        <v/>
      </c>
      <c r="Z209" s="224" t="str">
        <f t="shared" si="13"/>
        <v/>
      </c>
    </row>
    <row r="210" spans="1:27" s="61" customFormat="1" ht="28.35" customHeight="1" outlineLevel="1">
      <c r="A210" s="61">
        <f>ROW()</f>
        <v>210</v>
      </c>
      <c r="B210" s="68" t="str">
        <f>IF('①-1入力シート（一般項目）'!B207="","-",'①-1入力シート（一般項目）'!B207)</f>
        <v>-</v>
      </c>
      <c r="C210" s="71" t="str">
        <f>IF('①-1入力シート（一般項目）'!C207="","-",'①-1入力シート（一般項目）'!C207)</f>
        <v>-</v>
      </c>
      <c r="D210" s="351" t="str">
        <f>IF('①-1入力シート（一般項目）'!D207="","0",'①-1入力シート（一般項目）'!D207)</f>
        <v>0</v>
      </c>
      <c r="E210" s="92" t="str">
        <f>IF('①-1入力シート（一般項目）'!E207="","-",'①-1入力シート（一般項目）'!E207)</f>
        <v>-</v>
      </c>
      <c r="F210" s="92" t="str">
        <f>IF('①-1入力シート（一般項目）'!F207="","-",'①-1入力シート（一般項目）'!F207)</f>
        <v>-</v>
      </c>
      <c r="G210" s="92" t="str">
        <f>IF('①-1入力シート（一般項目）'!G207="","-",'①-1入力シート（一般項目）'!G207)</f>
        <v>-</v>
      </c>
      <c r="H210" s="197" t="str">
        <f>IF('①-1入力シート（一般項目）'!H207="","-",'①-1入力シート（一般項目）'!H207)</f>
        <v>-</v>
      </c>
      <c r="I210" s="133" t="str">
        <f>IF('①-1入力シート（一般項目）'!I207="","-",'①-1入力シート（一般項目）'!I207)</f>
        <v>-</v>
      </c>
      <c r="J210" s="138" t="str">
        <f>IF('①-1入力シート（一般項目）'!J207="","-",'①-1入力シート（一般項目）'!J207)</f>
        <v>　　②「くるみん」</v>
      </c>
      <c r="K210" s="108" t="str">
        <f>IF('①-1入力シート（一般項目）'!K207="","-",'①-1入力シート（一般項目）'!K207)</f>
        <v>子育てサポート企業として「くるみん」（厚生労働省）の認定を受けている</v>
      </c>
      <c r="L210" s="219" t="str">
        <f>IF('①-1入力シート（一般項目）'!L207="","-",'①-1入力シート（一般項目）'!L207)</f>
        <v>-</v>
      </c>
      <c r="M210" s="219">
        <f>IF('①-1入力シート（一般項目）'!M207="","-",'①-1入力シート（一般項目）'!M207)</f>
        <v>2</v>
      </c>
      <c r="N210" s="219" t="str">
        <f>IF('①-1入力シート（一般項目）'!N207="","-",'①-1入力シート（一般項目）'!N207)</f>
        <v>-</v>
      </c>
      <c r="O210" s="219" t="b">
        <f>IF('①-1入力シート（一般項目）'!O207="","-",'①-1入力シート（一般項目）'!O207)</f>
        <v>0</v>
      </c>
      <c r="P210" s="219" t="str">
        <f>IF('①-1入力シート（一般項目）'!P207="","-",'①-1入力シート（一般項目）'!P207)</f>
        <v>-</v>
      </c>
      <c r="Q210" s="219">
        <f>IF('①-1入力シート（一般項目）'!Q207="","-",'①-1入力シート（一般項目）'!Q207)</f>
        <v>0</v>
      </c>
      <c r="R210" s="219" t="str">
        <f>IF('①-1入力シート（一般項目）'!R207="","-",'①-1入力シート（一般項目）'!R207)</f>
        <v>-</v>
      </c>
      <c r="S210" s="219" t="str">
        <f>IF('①-1入力シート（一般項目）'!S207="","-",'①-1入力シート（一般項目）'!S207)</f>
        <v>-</v>
      </c>
      <c r="T210" s="220" t="str">
        <f t="shared" ref="T210:T273" si="16">IF(OR(P210="回答済",P210="未回答"),S210/N210,"")</f>
        <v/>
      </c>
      <c r="U210" s="224" t="str">
        <f>IF(P210="回答済",(_xlfn.RANK.EQ($T210,$T$14:$T$411,0)+COUNTIF($T$14:$T210,$T210)-1),IF(P210="未回答",0,"-"))</f>
        <v>-</v>
      </c>
      <c r="V210" s="224" t="str">
        <f t="shared" si="14"/>
        <v>-</v>
      </c>
      <c r="W210" s="224" t="str">
        <f t="shared" si="12"/>
        <v/>
      </c>
      <c r="X210" s="224" t="str">
        <f t="shared" si="15"/>
        <v/>
      </c>
      <c r="Y210" s="224" t="str">
        <f>IF(X210="","",IF(X210="-","-",X210+COUNTIFS($V$14:V210,V210,$W$14:W210,W210)-1))</f>
        <v/>
      </c>
      <c r="Z210" s="224" t="str">
        <f t="shared" si="13"/>
        <v/>
      </c>
    </row>
    <row r="211" spans="1:27" s="61" customFormat="1" ht="28.35" customHeight="1" outlineLevel="1">
      <c r="A211" s="61">
        <f>ROW()</f>
        <v>211</v>
      </c>
      <c r="B211" s="68" t="str">
        <f>IF('①-1入力シート（一般項目）'!B208="","-",'①-1入力シート（一般項目）'!B208)</f>
        <v>-</v>
      </c>
      <c r="C211" s="71" t="str">
        <f>IF('①-1入力シート（一般項目）'!C208="","-",'①-1入力シート（一般項目）'!C208)</f>
        <v>-</v>
      </c>
      <c r="D211" s="351" t="str">
        <f>IF('①-1入力シート（一般項目）'!D208="","0",'①-1入力シート（一般項目）'!D208)</f>
        <v>0</v>
      </c>
      <c r="E211" s="92" t="str">
        <f>IF('①-1入力シート（一般項目）'!E208="","-",'①-1入力シート（一般項目）'!E208)</f>
        <v>-</v>
      </c>
      <c r="F211" s="92" t="str">
        <f>IF('①-1入力シート（一般項目）'!F208="","-",'①-1入力シート（一般項目）'!F208)</f>
        <v>-</v>
      </c>
      <c r="G211" s="92" t="str">
        <f>IF('①-1入力シート（一般項目）'!G208="","-",'①-1入力シート（一般項目）'!G208)</f>
        <v>-</v>
      </c>
      <c r="H211" s="197" t="str">
        <f>IF('①-1入力シート（一般項目）'!H208="","-",'①-1入力シート（一般項目）'!H208)</f>
        <v>-</v>
      </c>
      <c r="I211" s="133" t="str">
        <f>IF('①-1入力シート（一般項目）'!I208="","-",'①-1入力シート（一般項目）'!I208)</f>
        <v>-</v>
      </c>
      <c r="J211" s="138" t="str">
        <f>IF('①-1入力シート（一般項目）'!J208="","-",'①-1入力シート（一般項目）'!J208)</f>
        <v>　　③「プラチナくるみん」</v>
      </c>
      <c r="K211" s="108" t="str">
        <f>IF('①-1入力シート（一般項目）'!K208="","-",'①-1入力シート（一般項目）'!K208)</f>
        <v>子育てサポート企業として「プラチナくるみん」（厚生労働省）の認定を受けている</v>
      </c>
      <c r="L211" s="219" t="str">
        <f>IF('①-1入力シート（一般項目）'!L208="","-",'①-1入力シート（一般項目）'!L208)</f>
        <v>-</v>
      </c>
      <c r="M211" s="219">
        <f>IF('①-1入力シート（一般項目）'!M208="","-",'①-1入力シート（一般項目）'!M208)</f>
        <v>3</v>
      </c>
      <c r="N211" s="219" t="str">
        <f>IF('①-1入力シート（一般項目）'!N208="","-",'①-1入力シート（一般項目）'!N208)</f>
        <v>-</v>
      </c>
      <c r="O211" s="219" t="b">
        <f>IF('①-1入力シート（一般項目）'!O208="","-",'①-1入力シート（一般項目）'!O208)</f>
        <v>0</v>
      </c>
      <c r="P211" s="219" t="str">
        <f>IF('①-1入力シート（一般項目）'!P208="","-",'①-1入力シート（一般項目）'!P208)</f>
        <v>-</v>
      </c>
      <c r="Q211" s="219">
        <f>IF('①-1入力シート（一般項目）'!Q208="","-",'①-1入力シート（一般項目）'!Q208)</f>
        <v>0</v>
      </c>
      <c r="R211" s="219" t="str">
        <f>IF('①-1入力シート（一般項目）'!R208="","-",'①-1入力シート（一般項目）'!R208)</f>
        <v>-</v>
      </c>
      <c r="S211" s="219" t="str">
        <f>IF('①-1入力シート（一般項目）'!S208="","-",'①-1入力シート（一般項目）'!S208)</f>
        <v>-</v>
      </c>
      <c r="T211" s="220" t="str">
        <f t="shared" si="16"/>
        <v/>
      </c>
      <c r="U211" s="224" t="str">
        <f>IF(P211="回答済",(_xlfn.RANK.EQ($T211,$T$14:$T$411,0)+COUNTIF($T$14:$T211,$T211)-1),IF(P211="未回答",0,"-"))</f>
        <v>-</v>
      </c>
      <c r="V211" s="224" t="str">
        <f t="shared" si="14"/>
        <v>-</v>
      </c>
      <c r="W211" s="224" t="str">
        <f t="shared" ref="W211:W274" si="17">IF(O211=TRUE,M211,"")</f>
        <v/>
      </c>
      <c r="X211" s="224" t="str">
        <f t="shared" si="15"/>
        <v/>
      </c>
      <c r="Y211" s="224" t="str">
        <f>IF(X211="","",IF(X211="-","-",X211+COUNTIFS($V$14:V211,V211,$W$14:W211,W211)-1))</f>
        <v/>
      </c>
      <c r="Z211" s="224" t="str">
        <f t="shared" ref="Z211:Z274" si="18">IF(Y211="","",V211*10+Y211)</f>
        <v/>
      </c>
    </row>
    <row r="212" spans="1:27" s="61" customFormat="1" ht="28.35" customHeight="1" outlineLevel="1">
      <c r="A212" s="61">
        <f>ROW()</f>
        <v>212</v>
      </c>
      <c r="B212" s="68" t="str">
        <f>IF('①-1入力シート（一般項目）'!B209="","-",'①-1入力シート（一般項目）'!B209)</f>
        <v>-</v>
      </c>
      <c r="C212" s="71" t="str">
        <f>IF('①-1入力シート（一般項目）'!C209="","-",'①-1入力シート（一般項目）'!C209)</f>
        <v>-</v>
      </c>
      <c r="D212" s="351" t="str">
        <f>IF('①-1入力シート（一般項目）'!D209="","0",'①-1入力シート（一般項目）'!D209)</f>
        <v>0</v>
      </c>
      <c r="E212" s="92" t="str">
        <f>IF('①-1入力シート（一般項目）'!E209="","-",'①-1入力シート（一般項目）'!E209)</f>
        <v>-</v>
      </c>
      <c r="F212" s="92" t="str">
        <f>IF('①-1入力シート（一般項目）'!F209="","-",'①-1入力シート（一般項目）'!F209)</f>
        <v>-</v>
      </c>
      <c r="G212" s="92" t="str">
        <f>IF('①-1入力シート（一般項目）'!G209="","-",'①-1入力シート（一般項目）'!G209)</f>
        <v>-</v>
      </c>
      <c r="H212" s="197" t="str">
        <f>IF('①-1入力シート（一般項目）'!H209="","-",'①-1入力シート（一般項目）'!H209)</f>
        <v>-</v>
      </c>
      <c r="I212" s="133" t="str">
        <f>IF('①-1入力シート（一般項目）'!I209="","-",'①-1入力シート（一般項目）'!I209)</f>
        <v>-</v>
      </c>
      <c r="J212" s="154" t="str">
        <f>IF('①-1入力シート（一般項目）'!J209="","-",'①-1入力シート（一般項目）'!J209)</f>
        <v>ウ　「埼玉県多様な働き方実践企業認定制度」</v>
      </c>
      <c r="K212" s="108" t="str">
        <f>IF('①-1入力シート（一般項目）'!K209="","-",'①-1入力シート（一般項目）'!K209)</f>
        <v>-</v>
      </c>
      <c r="L212" s="219" t="str">
        <f>IF('①-1入力シート（一般項目）'!L209="","-",'①-1入力シート（一般項目）'!L209)</f>
        <v>-</v>
      </c>
      <c r="M212" s="219" t="str">
        <f>IF('①-1入力シート（一般項目）'!M209="","-",'①-1入力シート（一般項目）'!M209)</f>
        <v>-</v>
      </c>
      <c r="N212" s="219" t="str">
        <f>IF('①-1入力シート（一般項目）'!N209="","-",'①-1入力シート（一般項目）'!N209)</f>
        <v>-</v>
      </c>
      <c r="O212" s="219" t="str">
        <f>IF('①-1入力シート（一般項目）'!O209="","-",'①-1入力シート（一般項目）'!O209)</f>
        <v>-</v>
      </c>
      <c r="P212" s="219" t="str">
        <f>IF('①-1入力シート（一般項目）'!P209="","-",'①-1入力シート（一般項目）'!P209)</f>
        <v>-</v>
      </c>
      <c r="Q212" s="219">
        <f>IF('①-1入力シート（一般項目）'!Q209="","-",'①-1入力シート（一般項目）'!Q209)</f>
        <v>0</v>
      </c>
      <c r="R212" s="219" t="str">
        <f>IF('①-1入力シート（一般項目）'!R209="","-",'①-1入力シート（一般項目）'!R209)</f>
        <v>-</v>
      </c>
      <c r="S212" s="219" t="str">
        <f>IF('①-1入力シート（一般項目）'!S209="","-",'①-1入力シート（一般項目）'!S209)</f>
        <v>-</v>
      </c>
      <c r="T212" s="220" t="str">
        <f t="shared" si="16"/>
        <v/>
      </c>
      <c r="U212" s="224" t="str">
        <f>IF(P212="回答済",(_xlfn.RANK.EQ($T212,$T$14:$T$411,0)+COUNTIF($T$14:$T212,$T212)-1),IF(P212="未回答",0,"-"))</f>
        <v>-</v>
      </c>
      <c r="V212" s="224" t="str">
        <f t="shared" ref="V212:V275" si="19">IF(AND(ISNUMBER(U212),U212&gt;0),U212,IF(AND(U212="-",V211&gt;0),V211,"-"))</f>
        <v>-</v>
      </c>
      <c r="W212" s="224" t="str">
        <f t="shared" si="17"/>
        <v/>
      </c>
      <c r="X212" s="224" t="str">
        <f t="shared" si="15"/>
        <v/>
      </c>
      <c r="Y212" s="224" t="str">
        <f>IF(X212="","",IF(X212="-","-",X212+COUNTIFS($V$14:V212,V212,$W$14:W212,W212)-1))</f>
        <v/>
      </c>
      <c r="Z212" s="224" t="str">
        <f t="shared" si="18"/>
        <v/>
      </c>
    </row>
    <row r="213" spans="1:27" s="61" customFormat="1" ht="28.35" customHeight="1" outlineLevel="1">
      <c r="A213" s="61">
        <f>ROW()</f>
        <v>213</v>
      </c>
      <c r="B213" s="68" t="str">
        <f>IF('①-1入力シート（一般項目）'!B210="","-",'①-1入力シート（一般項目）'!B210)</f>
        <v>-</v>
      </c>
      <c r="C213" s="71" t="str">
        <f>IF('①-1入力シート（一般項目）'!C210="","-",'①-1入力シート（一般項目）'!C210)</f>
        <v>-</v>
      </c>
      <c r="D213" s="351" t="str">
        <f>IF('①-1入力シート（一般項目）'!D210="","0",'①-1入力シート（一般項目）'!D210)</f>
        <v>0</v>
      </c>
      <c r="E213" s="92" t="str">
        <f>IF('①-1入力シート（一般項目）'!E210="","-",'①-1入力シート（一般項目）'!E210)</f>
        <v>-</v>
      </c>
      <c r="F213" s="92" t="str">
        <f>IF('①-1入力シート（一般項目）'!F210="","-",'①-1入力シート（一般項目）'!F210)</f>
        <v>-</v>
      </c>
      <c r="G213" s="92" t="str">
        <f>IF('①-1入力シート（一般項目）'!G210="","-",'①-1入力シート（一般項目）'!G210)</f>
        <v>-</v>
      </c>
      <c r="H213" s="197" t="str">
        <f>IF('①-1入力シート（一般項目）'!H210="","-",'①-1入力シート（一般項目）'!H210)</f>
        <v>-</v>
      </c>
      <c r="I213" s="133" t="str">
        <f>IF('①-1入力シート（一般項目）'!I210="","-",'①-1入力シート（一般項目）'!I210)</f>
        <v>-</v>
      </c>
      <c r="J213" s="138" t="str">
        <f>IF('①-1入力シート（一般項目）'!J210="","-",'①-1入力シート（一般項目）'!J210)</f>
        <v>　　①多様な働き方実践企業</v>
      </c>
      <c r="K213" s="108" t="str">
        <f>IF('①-1入力シート（一般項目）'!K210="","-",'①-1入力シート（一般項目）'!K210)</f>
        <v>「埼玉県多様な働き方実践企業認定制度」の多様な働き方実践企業の認定を受けている</v>
      </c>
      <c r="L213" s="219" t="str">
        <f>IF('①-1入力シート（一般項目）'!L210="","-",'①-1入力シート（一般項目）'!L210)</f>
        <v>-</v>
      </c>
      <c r="M213" s="219">
        <f>IF('①-1入力シート（一般項目）'!M210="","-",'①-1入力シート（一般項目）'!M210)</f>
        <v>2</v>
      </c>
      <c r="N213" s="219" t="str">
        <f>IF('①-1入力シート（一般項目）'!N210="","-",'①-1入力シート（一般項目）'!N210)</f>
        <v>-</v>
      </c>
      <c r="O213" s="219" t="b">
        <f>IF('①-1入力シート（一般項目）'!O210="","-",'①-1入力シート（一般項目）'!O210)</f>
        <v>0</v>
      </c>
      <c r="P213" s="219" t="str">
        <f>IF('①-1入力シート（一般項目）'!P210="","-",'①-1入力シート（一般項目）'!P210)</f>
        <v>-</v>
      </c>
      <c r="Q213" s="219">
        <f>IF('①-1入力シート（一般項目）'!Q210="","-",'①-1入力シート（一般項目）'!Q210)</f>
        <v>0</v>
      </c>
      <c r="R213" s="219" t="str">
        <f>IF('①-1入力シート（一般項目）'!R210="","-",'①-1入力シート（一般項目）'!R210)</f>
        <v>-</v>
      </c>
      <c r="S213" s="219" t="str">
        <f>IF('①-1入力シート（一般項目）'!S210="","-",'①-1入力シート（一般項目）'!S210)</f>
        <v>-</v>
      </c>
      <c r="T213" s="220" t="str">
        <f t="shared" si="16"/>
        <v/>
      </c>
      <c r="U213" s="224" t="str">
        <f>IF(P213="回答済",(_xlfn.RANK.EQ($T213,$T$14:$T$411,0)+COUNTIF($T$14:$T213,$T213)-1),IF(P213="未回答",0,"-"))</f>
        <v>-</v>
      </c>
      <c r="V213" s="224" t="str">
        <f t="shared" si="19"/>
        <v>-</v>
      </c>
      <c r="W213" s="224" t="str">
        <f t="shared" si="17"/>
        <v/>
      </c>
      <c r="X213" s="224" t="str">
        <f t="shared" si="15"/>
        <v/>
      </c>
      <c r="Y213" s="224" t="str">
        <f>IF(X213="","",IF(X213="-","-",X213+COUNTIFS($V$14:V213,V213,$W$14:W213,W213)-1))</f>
        <v/>
      </c>
      <c r="Z213" s="224" t="str">
        <f t="shared" si="18"/>
        <v/>
      </c>
    </row>
    <row r="214" spans="1:27" s="61" customFormat="1" ht="28.35" customHeight="1" outlineLevel="1">
      <c r="A214" s="61">
        <f>ROW()</f>
        <v>214</v>
      </c>
      <c r="B214" s="68" t="str">
        <f>IF('①-1入力シート（一般項目）'!B211="","-",'①-1入力シート（一般項目）'!B211)</f>
        <v>-</v>
      </c>
      <c r="C214" s="71" t="str">
        <f>IF('①-1入力シート（一般項目）'!C211="","-",'①-1入力シート（一般項目）'!C211)</f>
        <v>-</v>
      </c>
      <c r="D214" s="351" t="str">
        <f>IF('①-1入力シート（一般項目）'!D211="","0",'①-1入力シート（一般項目）'!D211)</f>
        <v>0</v>
      </c>
      <c r="E214" s="92" t="str">
        <f>IF('①-1入力シート（一般項目）'!E211="","-",'①-1入力シート（一般項目）'!E211)</f>
        <v>-</v>
      </c>
      <c r="F214" s="92" t="str">
        <f>IF('①-1入力シート（一般項目）'!F211="","-",'①-1入力シート（一般項目）'!F211)</f>
        <v>-</v>
      </c>
      <c r="G214" s="92" t="str">
        <f>IF('①-1入力シート（一般項目）'!G211="","-",'①-1入力シート（一般項目）'!G211)</f>
        <v>-</v>
      </c>
      <c r="H214" s="197" t="str">
        <f>IF('①-1入力シート（一般項目）'!H211="","-",'①-1入力シート（一般項目）'!H211)</f>
        <v>-</v>
      </c>
      <c r="I214" s="133" t="str">
        <f>IF('①-1入力シート（一般項目）'!I211="","-",'①-1入力シート（一般項目）'!I211)</f>
        <v>-</v>
      </c>
      <c r="J214" s="138" t="str">
        <f>IF('①-1入力シート（一般項目）'!J211="","-",'①-1入力シート（一般項目）'!J211)</f>
        <v>　　②多様な働き方実践企業　プライム企業</v>
      </c>
      <c r="K214" s="108" t="str">
        <f>IF('①-1入力シート（一般項目）'!K211="","-",'①-1入力シート（一般項目）'!K211)</f>
        <v>「埼玉県多様な働き方実践企業認定制度」の多様な働き方実践企業　プライム企業の認定を受けている</v>
      </c>
      <c r="L214" s="219" t="str">
        <f>IF('①-1入力シート（一般項目）'!L211="","-",'①-1入力シート（一般項目）'!L211)</f>
        <v>-</v>
      </c>
      <c r="M214" s="219">
        <f>IF('①-1入力シート（一般項目）'!M211="","-",'①-1入力シート（一般項目）'!M211)</f>
        <v>3</v>
      </c>
      <c r="N214" s="219" t="str">
        <f>IF('①-1入力シート（一般項目）'!N211="","-",'①-1入力シート（一般項目）'!N211)</f>
        <v>-</v>
      </c>
      <c r="O214" s="219" t="b">
        <f>IF('①-1入力シート（一般項目）'!O211="","-",'①-1入力シート（一般項目）'!O211)</f>
        <v>0</v>
      </c>
      <c r="P214" s="219" t="str">
        <f>IF('①-1入力シート（一般項目）'!P211="","-",'①-1入力シート（一般項目）'!P211)</f>
        <v>-</v>
      </c>
      <c r="Q214" s="219">
        <f>IF('①-1入力シート（一般項目）'!Q211="","-",'①-1入力シート（一般項目）'!Q211)</f>
        <v>0</v>
      </c>
      <c r="R214" s="219" t="str">
        <f>IF('①-1入力シート（一般項目）'!R211="","-",'①-1入力シート（一般項目）'!R211)</f>
        <v>-</v>
      </c>
      <c r="S214" s="219" t="str">
        <f>IF('①-1入力シート（一般項目）'!S211="","-",'①-1入力シート（一般項目）'!S211)</f>
        <v>-</v>
      </c>
      <c r="T214" s="220" t="str">
        <f t="shared" si="16"/>
        <v/>
      </c>
      <c r="U214" s="224" t="str">
        <f>IF(P214="回答済",(_xlfn.RANK.EQ($T214,$T$14:$T$411,0)+COUNTIF($T$14:$T214,$T214)-1),IF(P214="未回答",0,"-"))</f>
        <v>-</v>
      </c>
      <c r="V214" s="224" t="str">
        <f t="shared" si="19"/>
        <v>-</v>
      </c>
      <c r="W214" s="224" t="str">
        <f t="shared" si="17"/>
        <v/>
      </c>
      <c r="X214" s="224" t="str">
        <f t="shared" si="15"/>
        <v/>
      </c>
      <c r="Y214" s="224" t="str">
        <f>IF(X214="","",IF(X214="-","-",X214+COUNTIFS($V$14:V214,V214,$W$14:W214,W214)-1))</f>
        <v/>
      </c>
      <c r="Z214" s="224" t="str">
        <f t="shared" si="18"/>
        <v/>
      </c>
    </row>
    <row r="215" spans="1:27" s="61" customFormat="1" ht="28.35" customHeight="1" outlineLevel="1">
      <c r="A215" s="61">
        <f>ROW()</f>
        <v>215</v>
      </c>
      <c r="B215" s="68" t="str">
        <f>IF('①-1入力シート（一般項目）'!B212="","-",'①-1入力シート（一般項目）'!B212)</f>
        <v>-</v>
      </c>
      <c r="C215" s="71" t="str">
        <f>IF('①-1入力シート（一般項目）'!C212="","-",'①-1入力シート（一般項目）'!C212)</f>
        <v>-</v>
      </c>
      <c r="D215" s="351" t="str">
        <f>IF('①-1入力シート（一般項目）'!D212="","0",'①-1入力シート（一般項目）'!D212)</f>
        <v>0</v>
      </c>
      <c r="E215" s="92" t="str">
        <f>IF('①-1入力シート（一般項目）'!E212="","-",'①-1入力シート（一般項目）'!E212)</f>
        <v>-</v>
      </c>
      <c r="F215" s="92" t="str">
        <f>IF('①-1入力シート（一般項目）'!F212="","-",'①-1入力シート（一般項目）'!F212)</f>
        <v>-</v>
      </c>
      <c r="G215" s="92" t="str">
        <f>IF('①-1入力シート（一般項目）'!G212="","-",'①-1入力シート（一般項目）'!G212)</f>
        <v>-</v>
      </c>
      <c r="H215" s="197" t="str">
        <f>IF('①-1入力シート（一般項目）'!H212="","-",'①-1入力シート（一般項目）'!H212)</f>
        <v>-</v>
      </c>
      <c r="I215" s="133" t="str">
        <f>IF('①-1入力シート（一般項目）'!I212="","-",'①-1入力シート（一般項目）'!I212)</f>
        <v>-</v>
      </c>
      <c r="J215" s="154" t="str">
        <f>IF('①-1入力シート（一般項目）'!J212="","-",'①-1入力シート（一般項目）'!J212)</f>
        <v>エ　ア～ウに類似の制度の認定を受けている</v>
      </c>
      <c r="K215" s="108" t="str">
        <f>IF('①-1入力シート（一般項目）'!K212="","-",'①-1入力シート（一般項目）'!K212)</f>
        <v>従業員にとって働きやすい職場であることの認定を受けている</v>
      </c>
      <c r="L215" s="219" t="str">
        <f>IF('①-1入力シート（一般項目）'!L212="","-",'①-1入力シート（一般項目）'!L212)</f>
        <v>-</v>
      </c>
      <c r="M215" s="219">
        <f>IF('①-1入力シート（一般項目）'!M212="","-",'①-1入力シート（一般項目）'!M212)</f>
        <v>1</v>
      </c>
      <c r="N215" s="219" t="str">
        <f>IF('①-1入力シート（一般項目）'!N212="","-",'①-1入力シート（一般項目）'!N212)</f>
        <v>-</v>
      </c>
      <c r="O215" s="219" t="b">
        <f>IF('①-1入力シート（一般項目）'!O212="","-",'①-1入力シート（一般項目）'!O212)</f>
        <v>0</v>
      </c>
      <c r="P215" s="219" t="str">
        <f>IF('①-1入力シート（一般項目）'!P212="","-",'①-1入力シート（一般項目）'!P212)</f>
        <v>-</v>
      </c>
      <c r="Q215" s="219">
        <f>IF('①-1入力シート（一般項目）'!Q212="","-",'①-1入力シート（一般項目）'!Q212)</f>
        <v>0</v>
      </c>
      <c r="R215" s="219" t="str">
        <f>IF('①-1入力シート（一般項目）'!R212="","-",'①-1入力シート（一般項目）'!R212)</f>
        <v>-</v>
      </c>
      <c r="S215" s="219" t="str">
        <f>IF('①-1入力シート（一般項目）'!S212="","-",'①-1入力シート（一般項目）'!S212)</f>
        <v>-</v>
      </c>
      <c r="T215" s="220" t="str">
        <f t="shared" si="16"/>
        <v/>
      </c>
      <c r="U215" s="224" t="str">
        <f>IF(P215="回答済",(_xlfn.RANK.EQ($T215,$T$14:$T$411,0)+COUNTIF($T$14:$T215,$T215)-1),IF(P215="未回答",0,"-"))</f>
        <v>-</v>
      </c>
      <c r="V215" s="224" t="str">
        <f t="shared" si="19"/>
        <v>-</v>
      </c>
      <c r="W215" s="224" t="str">
        <f t="shared" si="17"/>
        <v/>
      </c>
      <c r="X215" s="224" t="str">
        <f t="shared" si="15"/>
        <v/>
      </c>
      <c r="Y215" s="224" t="str">
        <f>IF(X215="","",IF(X215="-","-",X215+COUNTIFS($V$14:V215,V215,$W$14:W215,W215)-1))</f>
        <v/>
      </c>
      <c r="Z215" s="224" t="str">
        <f t="shared" si="18"/>
        <v/>
      </c>
    </row>
    <row r="216" spans="1:27" s="61" customFormat="1" ht="28.35" customHeight="1" outlineLevel="1">
      <c r="A216" s="61">
        <f>ROW()</f>
        <v>216</v>
      </c>
      <c r="B216" s="68" t="str">
        <f>IF('①-1入力シート（一般項目）'!B213="","-",'①-1入力シート（一般項目）'!B213)</f>
        <v>-</v>
      </c>
      <c r="C216" s="71" t="str">
        <f>IF('①-1入力シート（一般項目）'!C213="","-",'①-1入力シート（一般項目）'!C213)</f>
        <v>-</v>
      </c>
      <c r="D216" s="351" t="str">
        <f>IF('①-1入力シート（一般項目）'!D213="","0",'①-1入力シート（一般項目）'!D213)</f>
        <v>0</v>
      </c>
      <c r="E216" s="93" t="str">
        <f>IF('①-1入力シート（一般項目）'!E213="","-",'①-1入力シート（一般項目）'!E213)</f>
        <v>-</v>
      </c>
      <c r="F216" s="93" t="str">
        <f>IF('①-1入力シート（一般項目）'!F213="","-",'①-1入力シート（一般項目）'!F213)</f>
        <v>-</v>
      </c>
      <c r="G216" s="93" t="str">
        <f>IF('①-1入力シート（一般項目）'!G213="","-",'①-1入力シート（一般項目）'!G213)</f>
        <v>-</v>
      </c>
      <c r="H216" s="198" t="str">
        <f>IF('①-1入力シート（一般項目）'!H213="","-",'①-1入力シート（一般項目）'!H213)</f>
        <v>-</v>
      </c>
      <c r="I216" s="135" t="str">
        <f>IF('①-1入力シート（一般項目）'!I213="","-",'①-1入力シート（一般項目）'!I213)</f>
        <v>-</v>
      </c>
      <c r="J216" s="155" t="str">
        <f>IF('①-1入力シート（一般項目）'!J213="","-",'①-1入力シート（一般項目）'!J213)</f>
        <v>オ　認定を受けていない</v>
      </c>
      <c r="K216" s="126" t="str">
        <f>IF('①-1入力シート（一般項目）'!K213="","-",'①-1入力シート（一般項目）'!K213)</f>
        <v>オ　認定を受けていない</v>
      </c>
      <c r="L216" s="221" t="str">
        <f>IF('①-1入力シート（一般項目）'!L213="","-",'①-1入力シート（一般項目）'!L213)</f>
        <v>-</v>
      </c>
      <c r="M216" s="221">
        <f>IF('①-1入力シート（一般項目）'!M213="","-",'①-1入力シート（一般項目）'!M213)</f>
        <v>0</v>
      </c>
      <c r="N216" s="221" t="str">
        <f>IF('①-1入力シート（一般項目）'!N213="","-",'①-1入力シート（一般項目）'!N213)</f>
        <v>-</v>
      </c>
      <c r="O216" s="221" t="b">
        <f>IF('①-1入力シート（一般項目）'!O213="","-",'①-1入力シート（一般項目）'!O213)</f>
        <v>0</v>
      </c>
      <c r="P216" s="221" t="str">
        <f>IF('①-1入力シート（一般項目）'!P213="","-",'①-1入力シート（一般項目）'!P213)</f>
        <v>-</v>
      </c>
      <c r="Q216" s="221">
        <f>IF('①-1入力シート（一般項目）'!Q213="","-",'①-1入力シート（一般項目）'!Q213)</f>
        <v>0</v>
      </c>
      <c r="R216" s="221" t="str">
        <f>IF('①-1入力シート（一般項目）'!R213="","-",'①-1入力シート（一般項目）'!R213)</f>
        <v>-</v>
      </c>
      <c r="S216" s="221" t="str">
        <f>IF('①-1入力シート（一般項目）'!S213="","-",'①-1入力シート（一般項目）'!S213)</f>
        <v>-</v>
      </c>
      <c r="T216" s="222" t="str">
        <f t="shared" si="16"/>
        <v/>
      </c>
      <c r="U216" s="224" t="str">
        <f>IF(P216="回答済",(_xlfn.RANK.EQ($T216,$T$14:$T$411,0)+COUNTIF($T$14:$T216,$T216)-1),IF(P216="未回答",0,"-"))</f>
        <v>-</v>
      </c>
      <c r="V216" s="224" t="str">
        <f t="shared" si="19"/>
        <v>-</v>
      </c>
      <c r="W216" s="224" t="str">
        <f t="shared" si="17"/>
        <v/>
      </c>
      <c r="X216" s="224" t="str">
        <f t="shared" si="15"/>
        <v/>
      </c>
      <c r="Y216" s="224" t="str">
        <f>IF(X216="","",IF(X216="-","-",X216+COUNTIFS($V$14:V216,V216,$W$14:W216,W216)-1))</f>
        <v/>
      </c>
      <c r="Z216" s="224" t="str">
        <f t="shared" si="18"/>
        <v/>
      </c>
    </row>
    <row r="217" spans="1:27" s="98" customFormat="1" ht="46.35" customHeight="1" outlineLevel="1">
      <c r="A217" s="98">
        <f>ROW()</f>
        <v>217</v>
      </c>
      <c r="B217" s="106" t="str">
        <f>IF('①-1入力シート（一般項目）'!B214="","-",'①-1入力シート（一般項目）'!B214)</f>
        <v>-</v>
      </c>
      <c r="C217" s="117" t="str">
        <f>IF('①-1入力シート（一般項目）'!C214="","-",'①-1入力シート（一般項目）'!C214)</f>
        <v>-</v>
      </c>
      <c r="D217" s="351" t="str">
        <f>IF('①-1入力シート（一般項目）'!D214="","0",'①-1入力シート（一般項目）'!D214)</f>
        <v>0</v>
      </c>
      <c r="E217" s="107" t="str">
        <f>IF('①-1入力シート（一般項目）'!E214="","-",'①-1入力シート（一般項目）'!E214)</f>
        <v>リスク管理</v>
      </c>
      <c r="F217" s="107" t="str">
        <f>IF('①-1入力シート（一般項目）'!F214="","-",'①-1入力シート（一般項目）'!F214)</f>
        <v>複数回答</v>
      </c>
      <c r="G217" s="107">
        <f>IF('①-1入力シート（一般項目）'!G214="","-",'①-1入力シート（一般項目）'!G214)</f>
        <v>0</v>
      </c>
      <c r="H217" s="200">
        <f>IF('①-1入力シート（一般項目）'!H214="","-",'①-1入力シート（一般項目）'!H214)</f>
        <v>31</v>
      </c>
      <c r="I217" s="356" t="str">
        <f>IF('①-1入力シート（一般項目）'!I214="","-",'①-1入力シート（一般項目）'!I214)</f>
        <v>●従業員の企業へのエンゲージメント向上による離職防止のため、次の取組を行っている。</v>
      </c>
      <c r="J217" s="357" t="str">
        <f>IF('①-1入力シート（一般項目）'!J214="","0",'①-1入力シート（一般項目）'!J214)</f>
        <v>0</v>
      </c>
      <c r="K217" s="124" t="str">
        <f>IF('①-1入力シート（一般項目）'!K214="","-",'①-1入力シート（一般項目）'!K214)</f>
        <v>-</v>
      </c>
      <c r="L217" s="212" t="str">
        <f>IF('①-1入力シート（一般項目）'!L214="","-",'①-1入力シート（一般項目）'!L214)</f>
        <v>-</v>
      </c>
      <c r="M217" s="212">
        <f>IF('①-1入力シート（一般項目）'!M214="","-",'①-1入力シート（一般項目）'!M214)</f>
        <v>4</v>
      </c>
      <c r="N217" s="212" t="str">
        <f>IF('①-1入力シート（一般項目）'!N214="","-",'①-1入力シート（一般項目）'!N214)</f>
        <v>-</v>
      </c>
      <c r="O217" s="213" t="str">
        <f>IF('①-1入力シート（一般項目）'!O214="","-",'①-1入力シート（一般項目）'!O214)</f>
        <v>未回答</v>
      </c>
      <c r="P217" s="213" t="str">
        <f>IF('①-1入力シート（一般項目）'!P214="","-",'①-1入力シート（一般項目）'!P214)</f>
        <v>-</v>
      </c>
      <c r="Q217" s="212">
        <f>IF('①-1入力シート（一般項目）'!Q214="","-",'①-1入力シート（一般項目）'!Q214)</f>
        <v>0</v>
      </c>
      <c r="R217" s="212">
        <f>IF('①-1入力シート（一般項目）'!R214="","-",'①-1入力シート（一般項目）'!R214)</f>
        <v>0</v>
      </c>
      <c r="S217" s="212" t="str">
        <f>IF('①-1入力シート（一般項目）'!S214="","-",'①-1入力シート（一般項目）'!S214)</f>
        <v>-</v>
      </c>
      <c r="T217" s="214" t="str">
        <f t="shared" si="16"/>
        <v/>
      </c>
      <c r="U217" s="224" t="str">
        <f>IF(P217="回答済",(_xlfn.RANK.EQ($T217,$T$14:$T$411,0)+COUNTIF($T$14:$T217,$T217)-1),IF(P217="未回答",0,"-"))</f>
        <v>-</v>
      </c>
      <c r="V217" s="224" t="str">
        <f t="shared" si="19"/>
        <v>-</v>
      </c>
      <c r="W217" s="224" t="str">
        <f t="shared" si="17"/>
        <v/>
      </c>
      <c r="X217" s="224" t="str">
        <f t="shared" si="15"/>
        <v/>
      </c>
      <c r="Y217" s="224" t="str">
        <f>IF(X217="","",IF(X217="-","-",X217+COUNTIFS($V$14:V217,V217,$W$14:W217,W217)-1))</f>
        <v/>
      </c>
      <c r="Z217" s="224" t="str">
        <f t="shared" si="18"/>
        <v/>
      </c>
      <c r="AA217" s="61"/>
    </row>
    <row r="218" spans="1:27" s="61" customFormat="1" ht="28.35" customHeight="1" outlineLevel="1">
      <c r="A218" s="61">
        <f>ROW()</f>
        <v>218</v>
      </c>
      <c r="B218" s="68" t="str">
        <f>IF('①-1入力シート（一般項目）'!B215="","-",'①-1入力シート（一般項目）'!B215)</f>
        <v>-</v>
      </c>
      <c r="C218" s="71" t="str">
        <f>IF('①-1入力シート（一般項目）'!C215="","-",'①-1入力シート（一般項目）'!C215)</f>
        <v>-</v>
      </c>
      <c r="D218" s="351" t="str">
        <f>IF('①-1入力シート（一般項目）'!D215="","0",'①-1入力シート（一般項目）'!D215)</f>
        <v>0</v>
      </c>
      <c r="E218" s="92" t="str">
        <f>IF('①-1入力シート（一般項目）'!E215="","-",'①-1入力シート（一般項目）'!E215)</f>
        <v>-</v>
      </c>
      <c r="F218" s="92" t="str">
        <f>IF('①-1入力シート（一般項目）'!F215="","-",'①-1入力シート（一般項目）'!F215)</f>
        <v>-</v>
      </c>
      <c r="G218" s="92" t="str">
        <f>IF('①-1入力シート（一般項目）'!G215="","-",'①-1入力シート（一般項目）'!G215)</f>
        <v>-</v>
      </c>
      <c r="H218" s="197" t="str">
        <f>IF('①-1入力シート（一般項目）'!H215="","-",'①-1入力シート（一般項目）'!H215)</f>
        <v>-</v>
      </c>
      <c r="I218" s="131" t="str">
        <f>IF('①-1入力シート（一般項目）'!I215="","-",'①-1入力シート（一般項目）'!I215)</f>
        <v>-</v>
      </c>
      <c r="J218" s="137" t="str">
        <f>IF('①-1入力シート（一般項目）'!J215="","-",'①-1入力シート（一般項目）'!J215)</f>
        <v>ア　従業員を対象とした表彰制度を設けている</v>
      </c>
      <c r="K218" s="125" t="str">
        <f>IF('①-1入力シート（一般項目）'!K215="","-",'①-1入力シート（一般項目）'!K215)</f>
        <v>従業員を対象とした表彰制度を設けている</v>
      </c>
      <c r="L218" s="216" t="str">
        <f>IF('①-1入力シート（一般項目）'!L215="","-",'①-1入力シート（一般項目）'!L215)</f>
        <v>-</v>
      </c>
      <c r="M218" s="216">
        <f>IF('①-1入力シート（一般項目）'!M215="","-",'①-1入力シート（一般項目）'!M215)</f>
        <v>1</v>
      </c>
      <c r="N218" s="216" t="str">
        <f>IF('①-1入力シート（一般項目）'!N215="","-",'①-1入力シート（一般項目）'!N215)</f>
        <v>-</v>
      </c>
      <c r="O218" s="216" t="b">
        <f>IF('①-1入力シート（一般項目）'!O215="","-",'①-1入力シート（一般項目）'!O215)</f>
        <v>0</v>
      </c>
      <c r="P218" s="216" t="str">
        <f>IF('①-1入力シート（一般項目）'!P215="","-",'①-1入力シート（一般項目）'!P215)</f>
        <v>-</v>
      </c>
      <c r="Q218" s="216">
        <f>IF('①-1入力シート（一般項目）'!Q215="","-",'①-1入力シート（一般項目）'!Q215)</f>
        <v>0</v>
      </c>
      <c r="R218" s="216" t="str">
        <f>IF('①-1入力シート（一般項目）'!R215="","-",'①-1入力シート（一般項目）'!R215)</f>
        <v>-</v>
      </c>
      <c r="S218" s="216" t="str">
        <f>IF('①-1入力シート（一般項目）'!S215="","-",'①-1入力シート（一般項目）'!S215)</f>
        <v>-</v>
      </c>
      <c r="T218" s="217" t="str">
        <f t="shared" si="16"/>
        <v/>
      </c>
      <c r="U218" s="224" t="str">
        <f>IF(P218="回答済",(_xlfn.RANK.EQ($T218,$T$14:$T$411,0)+COUNTIF($T$14:$T218,$T218)-1),IF(P218="未回答",0,"-"))</f>
        <v>-</v>
      </c>
      <c r="V218" s="224" t="str">
        <f t="shared" si="19"/>
        <v>-</v>
      </c>
      <c r="W218" s="224" t="str">
        <f t="shared" si="17"/>
        <v/>
      </c>
      <c r="X218" s="224" t="str">
        <f t="shared" si="15"/>
        <v/>
      </c>
      <c r="Y218" s="224" t="str">
        <f>IF(X218="","",IF(X218="-","-",X218+COUNTIFS($V$14:V218,V218,$W$14:W218,W218)-1))</f>
        <v/>
      </c>
      <c r="Z218" s="224" t="str">
        <f t="shared" si="18"/>
        <v/>
      </c>
    </row>
    <row r="219" spans="1:27" s="61" customFormat="1" ht="28.35" customHeight="1" outlineLevel="1">
      <c r="A219" s="61">
        <f>ROW()</f>
        <v>219</v>
      </c>
      <c r="B219" s="68" t="str">
        <f>IF('①-1入力シート（一般項目）'!B216="","-",'①-1入力シート（一般項目）'!B216)</f>
        <v>-</v>
      </c>
      <c r="C219" s="71" t="str">
        <f>IF('①-1入力シート（一般項目）'!C216="","-",'①-1入力シート（一般項目）'!C216)</f>
        <v>-</v>
      </c>
      <c r="D219" s="351" t="str">
        <f>IF('①-1入力シート（一般項目）'!D216="","0",'①-1入力シート（一般項目）'!D216)</f>
        <v>0</v>
      </c>
      <c r="E219" s="92" t="str">
        <f>IF('①-1入力シート（一般項目）'!E216="","-",'①-1入力シート（一般項目）'!E216)</f>
        <v>-</v>
      </c>
      <c r="F219" s="92" t="str">
        <f>IF('①-1入力シート（一般項目）'!F216="","-",'①-1入力シート（一般項目）'!F216)</f>
        <v>-</v>
      </c>
      <c r="G219" s="92" t="str">
        <f>IF('①-1入力シート（一般項目）'!G216="","-",'①-1入力シート（一般項目）'!G216)</f>
        <v>-</v>
      </c>
      <c r="H219" s="197" t="str">
        <f>IF('①-1入力シート（一般項目）'!H216="","-",'①-1入力シート（一般項目）'!H216)</f>
        <v>-</v>
      </c>
      <c r="I219" s="133" t="str">
        <f>IF('①-1入力シート（一般項目）'!I216="","-",'①-1入力シート（一般項目）'!I216)</f>
        <v>-</v>
      </c>
      <c r="J219" s="138" t="str">
        <f>IF('①-1入力シート（一般項目）'!J216="","-",'①-1入力シート（一般項目）'!J216)</f>
        <v>イ　永年勤続などに対する特別休暇取得制度を設けている</v>
      </c>
      <c r="K219" s="108" t="str">
        <f>IF('①-1入力シート（一般項目）'!K216="","-",'①-1入力シート（一般項目）'!K216)</f>
        <v>永年勤続などに対する特別休暇取得制度を設けている</v>
      </c>
      <c r="L219" s="219" t="str">
        <f>IF('①-1入力シート（一般項目）'!L216="","-",'①-1入力シート（一般項目）'!L216)</f>
        <v>-</v>
      </c>
      <c r="M219" s="219">
        <f>IF('①-1入力シート（一般項目）'!M216="","-",'①-1入力シート（一般項目）'!M216)</f>
        <v>1</v>
      </c>
      <c r="N219" s="219" t="str">
        <f>IF('①-1入力シート（一般項目）'!N216="","-",'①-1入力シート（一般項目）'!N216)</f>
        <v>-</v>
      </c>
      <c r="O219" s="219" t="b">
        <f>IF('①-1入力シート（一般項目）'!O216="","-",'①-1入力シート（一般項目）'!O216)</f>
        <v>0</v>
      </c>
      <c r="P219" s="219" t="str">
        <f>IF('①-1入力シート（一般項目）'!P216="","-",'①-1入力シート（一般項目）'!P216)</f>
        <v>-</v>
      </c>
      <c r="Q219" s="219">
        <f>IF('①-1入力シート（一般項目）'!Q216="","-",'①-1入力シート（一般項目）'!Q216)</f>
        <v>0</v>
      </c>
      <c r="R219" s="219" t="str">
        <f>IF('①-1入力シート（一般項目）'!R216="","-",'①-1入力シート（一般項目）'!R216)</f>
        <v>-</v>
      </c>
      <c r="S219" s="219" t="str">
        <f>IF('①-1入力シート（一般項目）'!S216="","-",'①-1入力シート（一般項目）'!S216)</f>
        <v>-</v>
      </c>
      <c r="T219" s="220" t="str">
        <f t="shared" si="16"/>
        <v/>
      </c>
      <c r="U219" s="224" t="str">
        <f>IF(P219="回答済",(_xlfn.RANK.EQ($T219,$T$14:$T$411,0)+COUNTIF($T$14:$T219,$T219)-1),IF(P219="未回答",0,"-"))</f>
        <v>-</v>
      </c>
      <c r="V219" s="224" t="str">
        <f t="shared" si="19"/>
        <v>-</v>
      </c>
      <c r="W219" s="224" t="str">
        <f t="shared" si="17"/>
        <v/>
      </c>
      <c r="X219" s="224" t="str">
        <f t="shared" si="15"/>
        <v/>
      </c>
      <c r="Y219" s="224" t="str">
        <f>IF(X219="","",IF(X219="-","-",X219+COUNTIFS($V$14:V219,V219,$W$14:W219,W219)-1))</f>
        <v/>
      </c>
      <c r="Z219" s="224" t="str">
        <f t="shared" si="18"/>
        <v/>
      </c>
    </row>
    <row r="220" spans="1:27" s="61" customFormat="1" ht="28.35" customHeight="1" outlineLevel="1">
      <c r="A220" s="61">
        <f>ROW()</f>
        <v>220</v>
      </c>
      <c r="B220" s="68" t="str">
        <f>IF('①-1入力シート（一般項目）'!B217="","-",'①-1入力シート（一般項目）'!B217)</f>
        <v>-</v>
      </c>
      <c r="C220" s="71" t="str">
        <f>IF('①-1入力シート（一般項目）'!C217="","-",'①-1入力シート（一般項目）'!C217)</f>
        <v>-</v>
      </c>
      <c r="D220" s="351" t="str">
        <f>IF('①-1入力シート（一般項目）'!D217="","0",'①-1入力シート（一般項目）'!D217)</f>
        <v>0</v>
      </c>
      <c r="E220" s="92" t="str">
        <f>IF('①-1入力シート（一般項目）'!E217="","-",'①-1入力シート（一般項目）'!E217)</f>
        <v>-</v>
      </c>
      <c r="F220" s="92" t="str">
        <f>IF('①-1入力シート（一般項目）'!F217="","-",'①-1入力シート（一般項目）'!F217)</f>
        <v>-</v>
      </c>
      <c r="G220" s="92" t="str">
        <f>IF('①-1入力シート（一般項目）'!G217="","-",'①-1入力シート（一般項目）'!G217)</f>
        <v>-</v>
      </c>
      <c r="H220" s="197" t="str">
        <f>IF('①-1入力シート（一般項目）'!H217="","-",'①-1入力シート（一般項目）'!H217)</f>
        <v>-</v>
      </c>
      <c r="I220" s="133" t="str">
        <f>IF('①-1入力シート（一般項目）'!I217="","-",'①-1入力シート（一般項目）'!I217)</f>
        <v>-</v>
      </c>
      <c r="J220" s="138" t="str">
        <f>IF('①-1入力シート（一般項目）'!J217="","-",'①-1入力シート（一般項目）'!J217)</f>
        <v>ウ　奨学金の返済支援の制度を設けている</v>
      </c>
      <c r="K220" s="108" t="str">
        <f>IF('①-1入力シート（一般項目）'!K217="","-",'①-1入力シート（一般項目）'!K217)</f>
        <v>奨学金の返済支援の制度を設けている</v>
      </c>
      <c r="L220" s="219" t="str">
        <f>IF('①-1入力シート（一般項目）'!L217="","-",'①-1入力シート（一般項目）'!L217)</f>
        <v>-</v>
      </c>
      <c r="M220" s="219">
        <f>IF('①-1入力シート（一般項目）'!M217="","-",'①-1入力シート（一般項目）'!M217)</f>
        <v>2</v>
      </c>
      <c r="N220" s="219" t="str">
        <f>IF('①-1入力シート（一般項目）'!N217="","-",'①-1入力シート（一般項目）'!N217)</f>
        <v>-</v>
      </c>
      <c r="O220" s="219" t="b">
        <f>IF('①-1入力シート（一般項目）'!O217="","-",'①-1入力シート（一般項目）'!O217)</f>
        <v>0</v>
      </c>
      <c r="P220" s="219" t="str">
        <f>IF('①-1入力シート（一般項目）'!P217="","-",'①-1入力シート（一般項目）'!P217)</f>
        <v>-</v>
      </c>
      <c r="Q220" s="219">
        <f>IF('①-1入力シート（一般項目）'!Q217="","-",'①-1入力シート（一般項目）'!Q217)</f>
        <v>0</v>
      </c>
      <c r="R220" s="219" t="str">
        <f>IF('①-1入力シート（一般項目）'!R217="","-",'①-1入力シート（一般項目）'!R217)</f>
        <v>-</v>
      </c>
      <c r="S220" s="219" t="str">
        <f>IF('①-1入力シート（一般項目）'!S217="","-",'①-1入力シート（一般項目）'!S217)</f>
        <v>-</v>
      </c>
      <c r="T220" s="220" t="str">
        <f t="shared" si="16"/>
        <v/>
      </c>
      <c r="U220" s="224" t="str">
        <f>IF(P220="回答済",(_xlfn.RANK.EQ($T220,$T$14:$T$411,0)+COUNTIF($T$14:$T220,$T220)-1),IF(P220="未回答",0,"-"))</f>
        <v>-</v>
      </c>
      <c r="V220" s="224" t="str">
        <f t="shared" si="19"/>
        <v>-</v>
      </c>
      <c r="W220" s="224" t="str">
        <f t="shared" si="17"/>
        <v/>
      </c>
      <c r="X220" s="224" t="str">
        <f t="shared" si="15"/>
        <v/>
      </c>
      <c r="Y220" s="224" t="str">
        <f>IF(X220="","",IF(X220="-","-",X220+COUNTIFS($V$14:V220,V220,$W$14:W220,W220)-1))</f>
        <v/>
      </c>
      <c r="Z220" s="224" t="str">
        <f t="shared" si="18"/>
        <v/>
      </c>
    </row>
    <row r="221" spans="1:27" s="61" customFormat="1" ht="28.35" customHeight="1" outlineLevel="1">
      <c r="A221" s="61">
        <f>ROW()</f>
        <v>221</v>
      </c>
      <c r="B221" s="68" t="str">
        <f>IF('①-1入力シート（一般項目）'!B218="","-",'①-1入力シート（一般項目）'!B218)</f>
        <v>-</v>
      </c>
      <c r="C221" s="71" t="str">
        <f>IF('①-1入力シート（一般項目）'!C218="","-",'①-1入力シート（一般項目）'!C218)</f>
        <v>-</v>
      </c>
      <c r="D221" s="351" t="str">
        <f>IF('①-1入力シート（一般項目）'!D218="","0",'①-1入力シート（一般項目）'!D218)</f>
        <v>0</v>
      </c>
      <c r="E221" s="92" t="str">
        <f>IF('①-1入力シート（一般項目）'!E218="","-",'①-1入力シート（一般項目）'!E218)</f>
        <v>-</v>
      </c>
      <c r="F221" s="92" t="str">
        <f>IF('①-1入力シート（一般項目）'!F218="","-",'①-1入力シート（一般項目）'!F218)</f>
        <v>-</v>
      </c>
      <c r="G221" s="92" t="str">
        <f>IF('①-1入力シート（一般項目）'!G218="","-",'①-1入力シート（一般項目）'!G218)</f>
        <v>-</v>
      </c>
      <c r="H221" s="197" t="str">
        <f>IF('①-1入力シート（一般項目）'!H218="","-",'①-1入力シート（一般項目）'!H218)</f>
        <v>-</v>
      </c>
      <c r="I221" s="133" t="str">
        <f>IF('①-1入力シート（一般項目）'!I218="","-",'①-1入力シート（一般項目）'!I218)</f>
        <v>-</v>
      </c>
      <c r="J221" s="138" t="str">
        <f>IF('①-1入力シート（一般項目）'!J218="","-",'①-1入力シート（一般項目）'!J218)</f>
        <v>エ　大学等への修学や資格取得の支援制度を設けている</v>
      </c>
      <c r="K221" s="108" t="str">
        <f>IF('①-1入力シート（一般項目）'!K218="","-",'①-1入力シート（一般項目）'!K218)</f>
        <v>大学等への修学や資格取得の支援制度を設けている</v>
      </c>
      <c r="L221" s="219" t="str">
        <f>IF('①-1入力シート（一般項目）'!L218="","-",'①-1入力シート（一般項目）'!L218)</f>
        <v>-</v>
      </c>
      <c r="M221" s="219">
        <f>IF('①-1入力シート（一般項目）'!M218="","-",'①-1入力シート（一般項目）'!M218)</f>
        <v>2</v>
      </c>
      <c r="N221" s="219" t="str">
        <f>IF('①-1入力シート（一般項目）'!N218="","-",'①-1入力シート（一般項目）'!N218)</f>
        <v>-</v>
      </c>
      <c r="O221" s="219" t="b">
        <f>IF('①-1入力シート（一般項目）'!O218="","-",'①-1入力シート（一般項目）'!O218)</f>
        <v>0</v>
      </c>
      <c r="P221" s="219" t="str">
        <f>IF('①-1入力シート（一般項目）'!P218="","-",'①-1入力シート（一般項目）'!P218)</f>
        <v>-</v>
      </c>
      <c r="Q221" s="219">
        <f>IF('①-1入力シート（一般項目）'!Q218="","-",'①-1入力シート（一般項目）'!Q218)</f>
        <v>0</v>
      </c>
      <c r="R221" s="219" t="str">
        <f>IF('①-1入力シート（一般項目）'!R218="","-",'①-1入力シート（一般項目）'!R218)</f>
        <v>-</v>
      </c>
      <c r="S221" s="219" t="str">
        <f>IF('①-1入力シート（一般項目）'!S218="","-",'①-1入力シート（一般項目）'!S218)</f>
        <v>-</v>
      </c>
      <c r="T221" s="220" t="str">
        <f t="shared" si="16"/>
        <v/>
      </c>
      <c r="U221" s="224" t="str">
        <f>IF(P221="回答済",(_xlfn.RANK.EQ($T221,$T$14:$T$411,0)+COUNTIF($T$14:$T221,$T221)-1),IF(P221="未回答",0,"-"))</f>
        <v>-</v>
      </c>
      <c r="V221" s="224" t="str">
        <f t="shared" si="19"/>
        <v>-</v>
      </c>
      <c r="W221" s="224" t="str">
        <f t="shared" si="17"/>
        <v/>
      </c>
      <c r="X221" s="224" t="str">
        <f t="shared" si="15"/>
        <v/>
      </c>
      <c r="Y221" s="224" t="str">
        <f>IF(X221="","",IF(X221="-","-",X221+COUNTIFS($V$14:V221,V221,$W$14:W221,W221)-1))</f>
        <v/>
      </c>
      <c r="Z221" s="224" t="str">
        <f t="shared" si="18"/>
        <v/>
      </c>
    </row>
    <row r="222" spans="1:27" s="61" customFormat="1" ht="28.35" customHeight="1" outlineLevel="1">
      <c r="A222" s="61">
        <f>ROW()</f>
        <v>222</v>
      </c>
      <c r="B222" s="68" t="str">
        <f>IF('①-1入力シート（一般項目）'!B219="","-",'①-1入力シート（一般項目）'!B219)</f>
        <v>-</v>
      </c>
      <c r="C222" s="71" t="str">
        <f>IF('①-1入力シート（一般項目）'!C219="","-",'①-1入力シート（一般項目）'!C219)</f>
        <v>-</v>
      </c>
      <c r="D222" s="351" t="str">
        <f>IF('①-1入力シート（一般項目）'!D219="","0",'①-1入力シート（一般項目）'!D219)</f>
        <v>0</v>
      </c>
      <c r="E222" s="92" t="str">
        <f>IF('①-1入力シート（一般項目）'!E219="","-",'①-1入力シート（一般項目）'!E219)</f>
        <v>-</v>
      </c>
      <c r="F222" s="92" t="str">
        <f>IF('①-1入力シート（一般項目）'!F219="","-",'①-1入力シート（一般項目）'!F219)</f>
        <v>-</v>
      </c>
      <c r="G222" s="92" t="str">
        <f>IF('①-1入力シート（一般項目）'!G219="","-",'①-1入力シート（一般項目）'!G219)</f>
        <v>-</v>
      </c>
      <c r="H222" s="197" t="str">
        <f>IF('①-1入力シート（一般項目）'!H219="","-",'①-1入力シート（一般項目）'!H219)</f>
        <v>-</v>
      </c>
      <c r="I222" s="133" t="str">
        <f>IF('①-1入力シート（一般項目）'!I219="","-",'①-1入力シート（一般項目）'!I219)</f>
        <v>-</v>
      </c>
      <c r="J222" s="138" t="str">
        <f>IF('①-1入力シート（一般項目）'!J219="","-",'①-1入力シート（一般項目）'!J219)</f>
        <v>オ　業種平均を上回る賃金の引き上げやボーナスの支給等を行っている</v>
      </c>
      <c r="K222" s="108" t="str">
        <f>IF('①-1入力シート（一般項目）'!K219="","-",'①-1入力シート（一般項目）'!K219)</f>
        <v>業種平均を上回る賃金の引き上げやボーナスの支給等を行っている</v>
      </c>
      <c r="L222" s="219" t="str">
        <f>IF('①-1入力シート（一般項目）'!L219="","-",'①-1入力シート（一般項目）'!L219)</f>
        <v>-</v>
      </c>
      <c r="M222" s="219">
        <f>IF('①-1入力シート（一般項目）'!M219="","-",'①-1入力シート（一般項目）'!M219)</f>
        <v>2</v>
      </c>
      <c r="N222" s="219" t="str">
        <f>IF('①-1入力シート（一般項目）'!N219="","-",'①-1入力シート（一般項目）'!N219)</f>
        <v>-</v>
      </c>
      <c r="O222" s="219" t="b">
        <f>IF('①-1入力シート（一般項目）'!O219="","-",'①-1入力シート（一般項目）'!O219)</f>
        <v>0</v>
      </c>
      <c r="P222" s="219" t="str">
        <f>IF('①-1入力シート（一般項目）'!P219="","-",'①-1入力シート（一般項目）'!P219)</f>
        <v>-</v>
      </c>
      <c r="Q222" s="219">
        <f>IF('①-1入力シート（一般項目）'!Q219="","-",'①-1入力シート（一般項目）'!Q219)</f>
        <v>0</v>
      </c>
      <c r="R222" s="219" t="str">
        <f>IF('①-1入力シート（一般項目）'!R219="","-",'①-1入力シート（一般項目）'!R219)</f>
        <v>-</v>
      </c>
      <c r="S222" s="219" t="str">
        <f>IF('①-1入力シート（一般項目）'!S219="","-",'①-1入力シート（一般項目）'!S219)</f>
        <v>-</v>
      </c>
      <c r="T222" s="220" t="str">
        <f t="shared" si="16"/>
        <v/>
      </c>
      <c r="U222" s="224" t="str">
        <f>IF(P222="回答済",(_xlfn.RANK.EQ($T222,$T$14:$T$411,0)+COUNTIF($T$14:$T222,$T222)-1),IF(P222="未回答",0,"-"))</f>
        <v>-</v>
      </c>
      <c r="V222" s="224" t="str">
        <f t="shared" si="19"/>
        <v>-</v>
      </c>
      <c r="W222" s="224" t="str">
        <f t="shared" si="17"/>
        <v/>
      </c>
      <c r="X222" s="224" t="str">
        <f t="shared" si="15"/>
        <v/>
      </c>
      <c r="Y222" s="224" t="str">
        <f>IF(X222="","",IF(X222="-","-",X222+COUNTIFS($V$14:V222,V222,$W$14:W222,W222)-1))</f>
        <v/>
      </c>
      <c r="Z222" s="224" t="str">
        <f t="shared" si="18"/>
        <v/>
      </c>
    </row>
    <row r="223" spans="1:27" s="61" customFormat="1" ht="28.35" customHeight="1" outlineLevel="1">
      <c r="A223" s="61">
        <f>ROW()</f>
        <v>223</v>
      </c>
      <c r="B223" s="68" t="str">
        <f>IF('①-1入力シート（一般項目）'!B220="","-",'①-1入力シート（一般項目）'!B220)</f>
        <v>-</v>
      </c>
      <c r="C223" s="71" t="str">
        <f>IF('①-1入力シート（一般項目）'!C220="","-",'①-1入力シート（一般項目）'!C220)</f>
        <v>-</v>
      </c>
      <c r="D223" s="351" t="str">
        <f>IF('①-1入力シート（一般項目）'!D220="","0",'①-1入力シート（一般項目）'!D220)</f>
        <v>0</v>
      </c>
      <c r="E223" s="92" t="str">
        <f>IF('①-1入力シート（一般項目）'!E220="","-",'①-1入力シート（一般項目）'!E220)</f>
        <v>-</v>
      </c>
      <c r="F223" s="92" t="str">
        <f>IF('①-1入力シート（一般項目）'!F220="","-",'①-1入力シート（一般項目）'!F220)</f>
        <v>-</v>
      </c>
      <c r="G223" s="92" t="str">
        <f>IF('①-1入力シート（一般項目）'!G220="","-",'①-1入力シート（一般項目）'!G220)</f>
        <v>-</v>
      </c>
      <c r="H223" s="197" t="str">
        <f>IF('①-1入力シート（一般項目）'!H220="","-",'①-1入力シート（一般項目）'!H220)</f>
        <v>-</v>
      </c>
      <c r="I223" s="133" t="str">
        <f>IF('①-1入力シート（一般項目）'!I220="","-",'①-1入力シート（一般項目）'!I220)</f>
        <v>-</v>
      </c>
      <c r="J223" s="138" t="str">
        <f>IF('①-1入力シート（一般項目）'!J220="","-",'①-1入力シート（一般項目）'!J220)</f>
        <v>カ　退職年金制度(確定給付年金、確定拠出年金、中小事業主掛金納付制度)等を設けている</v>
      </c>
      <c r="K223" s="108" t="str">
        <f>IF('①-1入力シート（一般項目）'!K220="","-",'①-1入力シート（一般項目）'!K220)</f>
        <v>退職年金制度(確定給付年金、確定拠出年金、中小事業主掛金納付制度)等を設けている</v>
      </c>
      <c r="L223" s="219" t="str">
        <f>IF('①-1入力シート（一般項目）'!L220="","-",'①-1入力シート（一般項目）'!L220)</f>
        <v>-</v>
      </c>
      <c r="M223" s="219">
        <f>IF('①-1入力シート（一般項目）'!M220="","-",'①-1入力シート（一般項目）'!M220)</f>
        <v>3</v>
      </c>
      <c r="N223" s="219" t="str">
        <f>IF('①-1入力シート（一般項目）'!N220="","-",'①-1入力シート（一般項目）'!N220)</f>
        <v>-</v>
      </c>
      <c r="O223" s="219" t="b">
        <f>IF('①-1入力シート（一般項目）'!O220="","-",'①-1入力シート（一般項目）'!O220)</f>
        <v>0</v>
      </c>
      <c r="P223" s="219" t="str">
        <f>IF('①-1入力シート（一般項目）'!P220="","-",'①-1入力シート（一般項目）'!P220)</f>
        <v>-</v>
      </c>
      <c r="Q223" s="219">
        <f>IF('①-1入力シート（一般項目）'!Q220="","-",'①-1入力シート（一般項目）'!Q220)</f>
        <v>0</v>
      </c>
      <c r="R223" s="219" t="str">
        <f>IF('①-1入力シート（一般項目）'!R220="","-",'①-1入力シート（一般項目）'!R220)</f>
        <v>-</v>
      </c>
      <c r="S223" s="219" t="str">
        <f>IF('①-1入力シート（一般項目）'!S220="","-",'①-1入力シート（一般項目）'!S220)</f>
        <v>-</v>
      </c>
      <c r="T223" s="220" t="str">
        <f t="shared" si="16"/>
        <v/>
      </c>
      <c r="U223" s="224" t="str">
        <f>IF(P223="回答済",(_xlfn.RANK.EQ($T223,$T$14:$T$411,0)+COUNTIF($T$14:$T223,$T223)-1),IF(P223="未回答",0,"-"))</f>
        <v>-</v>
      </c>
      <c r="V223" s="224" t="str">
        <f t="shared" si="19"/>
        <v>-</v>
      </c>
      <c r="W223" s="224" t="str">
        <f t="shared" si="17"/>
        <v/>
      </c>
      <c r="X223" s="224" t="str">
        <f t="shared" si="15"/>
        <v/>
      </c>
      <c r="Y223" s="224" t="str">
        <f>IF(X223="","",IF(X223="-","-",X223+COUNTIFS($V$14:V223,V223,$W$14:W223,W223)-1))</f>
        <v/>
      </c>
      <c r="Z223" s="224" t="str">
        <f t="shared" si="18"/>
        <v/>
      </c>
    </row>
    <row r="224" spans="1:27" s="61" customFormat="1" ht="28.35" customHeight="1" outlineLevel="1">
      <c r="A224" s="61">
        <f>ROW()</f>
        <v>224</v>
      </c>
      <c r="B224" s="68" t="str">
        <f>IF('①-1入力シート（一般項目）'!B221="","-",'①-1入力シート（一般項目）'!B221)</f>
        <v>-</v>
      </c>
      <c r="C224" s="71" t="str">
        <f>IF('①-1入力シート（一般項目）'!C221="","-",'①-1入力シート（一般項目）'!C221)</f>
        <v>-</v>
      </c>
      <c r="D224" s="351" t="str">
        <f>IF('①-1入力シート（一般項目）'!D221="","0",'①-1入力シート（一般項目）'!D221)</f>
        <v>0</v>
      </c>
      <c r="E224" s="92" t="str">
        <f>IF('①-1入力シート（一般項目）'!E221="","-",'①-1入力シート（一般項目）'!E221)</f>
        <v>-</v>
      </c>
      <c r="F224" s="92" t="str">
        <f>IF('①-1入力シート（一般項目）'!F221="","-",'①-1入力シート（一般項目）'!F221)</f>
        <v>-</v>
      </c>
      <c r="G224" s="92" t="str">
        <f>IF('①-1入力シート（一般項目）'!G221="","-",'①-1入力シート（一般項目）'!G221)</f>
        <v>-</v>
      </c>
      <c r="H224" s="197" t="str">
        <f>IF('①-1入力シート（一般項目）'!H221="","-",'①-1入力シート（一般項目）'!H221)</f>
        <v>-</v>
      </c>
      <c r="I224" s="133" t="str">
        <f>IF('①-1入力シート（一般項目）'!I221="","-",'①-1入力シート（一般項目）'!I221)</f>
        <v>-</v>
      </c>
      <c r="J224" s="138" t="str">
        <f>IF('①-1入力シート（一般項目）'!J221="","-",'①-1入力シート（一般項目）'!J221)</f>
        <v>キ　ア～カに類似のエンゲージメント向上の取組を行っている</v>
      </c>
      <c r="K224" s="108" t="str">
        <f>IF('①-1入力シート（一般項目）'!K221="","-",'①-1入力シート（一般項目）'!K221)</f>
        <v>エンゲージメント向上の取組を行っている</v>
      </c>
      <c r="L224" s="219" t="str">
        <f>IF('①-1入力シート（一般項目）'!L221="","-",'①-1入力シート（一般項目）'!L221)</f>
        <v>-</v>
      </c>
      <c r="M224" s="219">
        <f>IF('①-1入力シート（一般項目）'!M221="","-",'①-1入力シート（一般項目）'!M221)</f>
        <v>2</v>
      </c>
      <c r="N224" s="219" t="str">
        <f>IF('①-1入力シート（一般項目）'!N221="","-",'①-1入力シート（一般項目）'!N221)</f>
        <v>-</v>
      </c>
      <c r="O224" s="219" t="b">
        <f>IF('①-1入力シート（一般項目）'!O221="","-",'①-1入力シート（一般項目）'!O221)</f>
        <v>0</v>
      </c>
      <c r="P224" s="219" t="str">
        <f>IF('①-1入力シート（一般項目）'!P221="","-",'①-1入力シート（一般項目）'!P221)</f>
        <v>-</v>
      </c>
      <c r="Q224" s="219">
        <f>IF('①-1入力シート（一般項目）'!Q221="","-",'①-1入力シート（一般項目）'!Q221)</f>
        <v>0</v>
      </c>
      <c r="R224" s="219" t="str">
        <f>IF('①-1入力シート（一般項目）'!R221="","-",'①-1入力シート（一般項目）'!R221)</f>
        <v>-</v>
      </c>
      <c r="S224" s="219" t="str">
        <f>IF('①-1入力シート（一般項目）'!S221="","-",'①-1入力シート（一般項目）'!S221)</f>
        <v>-</v>
      </c>
      <c r="T224" s="220" t="str">
        <f t="shared" si="16"/>
        <v/>
      </c>
      <c r="U224" s="224" t="str">
        <f>IF(P224="回答済",(_xlfn.RANK.EQ($T224,$T$14:$T$411,0)+COUNTIF($T$14:$T224,$T224)-1),IF(P224="未回答",0,"-"))</f>
        <v>-</v>
      </c>
      <c r="V224" s="224" t="str">
        <f t="shared" si="19"/>
        <v>-</v>
      </c>
      <c r="W224" s="224" t="str">
        <f t="shared" si="17"/>
        <v/>
      </c>
      <c r="X224" s="224" t="str">
        <f t="shared" si="15"/>
        <v/>
      </c>
      <c r="Y224" s="224" t="str">
        <f>IF(X224="","",IF(X224="-","-",X224+COUNTIFS($V$14:V224,V224,$W$14:W224,W224)-1))</f>
        <v/>
      </c>
      <c r="Z224" s="224" t="str">
        <f t="shared" si="18"/>
        <v/>
      </c>
    </row>
    <row r="225" spans="1:27" s="61" customFormat="1" ht="28.35" customHeight="1" outlineLevel="1">
      <c r="A225" s="61">
        <f>ROW()</f>
        <v>225</v>
      </c>
      <c r="B225" s="68" t="str">
        <f>IF('①-1入力シート（一般項目）'!B222="","-",'①-1入力シート（一般項目）'!B222)</f>
        <v>-</v>
      </c>
      <c r="C225" s="71" t="str">
        <f>IF('①-1入力シート（一般項目）'!C222="","-",'①-1入力シート（一般項目）'!C222)</f>
        <v>-</v>
      </c>
      <c r="D225" s="351" t="str">
        <f>IF('①-1入力シート（一般項目）'!D222="","0",'①-1入力シート（一般項目）'!D222)</f>
        <v>0</v>
      </c>
      <c r="E225" s="93" t="str">
        <f>IF('①-1入力シート（一般項目）'!E222="","-",'①-1入力シート（一般項目）'!E222)</f>
        <v>-</v>
      </c>
      <c r="F225" s="93" t="str">
        <f>IF('①-1入力シート（一般項目）'!F222="","-",'①-1入力シート（一般項目）'!F222)</f>
        <v>-</v>
      </c>
      <c r="G225" s="93" t="str">
        <f>IF('①-1入力シート（一般項目）'!G222="","-",'①-1入力シート（一般項目）'!G222)</f>
        <v>-</v>
      </c>
      <c r="H225" s="198" t="str">
        <f>IF('①-1入力シート（一般項目）'!H222="","-",'①-1入力シート（一般項目）'!H222)</f>
        <v>-</v>
      </c>
      <c r="I225" s="135" t="str">
        <f>IF('①-1入力シート（一般項目）'!I222="","-",'①-1入力シート（一般項目）'!I222)</f>
        <v>-</v>
      </c>
      <c r="J225" s="139" t="str">
        <f>IF('①-1入力シート（一般項目）'!J222="","-",'①-1入力シート（一般項目）'!J222)</f>
        <v>ク　行っていない</v>
      </c>
      <c r="K225" s="126" t="str">
        <f>IF('①-1入力シート（一般項目）'!K222="","-",'①-1入力シート（一般項目）'!K222)</f>
        <v>ク　行っていない</v>
      </c>
      <c r="L225" s="221" t="str">
        <f>IF('①-1入力シート（一般項目）'!L222="","-",'①-1入力シート（一般項目）'!L222)</f>
        <v>-</v>
      </c>
      <c r="M225" s="221">
        <f>IF('①-1入力シート（一般項目）'!M222="","-",'①-1入力シート（一般項目）'!M222)</f>
        <v>0</v>
      </c>
      <c r="N225" s="221" t="str">
        <f>IF('①-1入力シート（一般項目）'!N222="","-",'①-1入力シート（一般項目）'!N222)</f>
        <v>-</v>
      </c>
      <c r="O225" s="221" t="b">
        <f>IF('①-1入力シート（一般項目）'!O222="","-",'①-1入力シート（一般項目）'!O222)</f>
        <v>0</v>
      </c>
      <c r="P225" s="221" t="str">
        <f>IF('①-1入力シート（一般項目）'!P222="","-",'①-1入力シート（一般項目）'!P222)</f>
        <v>-</v>
      </c>
      <c r="Q225" s="221">
        <f>IF('①-1入力シート（一般項目）'!Q222="","-",'①-1入力シート（一般項目）'!Q222)</f>
        <v>0</v>
      </c>
      <c r="R225" s="221" t="str">
        <f>IF('①-1入力シート（一般項目）'!R222="","-",'①-1入力シート（一般項目）'!R222)</f>
        <v>-</v>
      </c>
      <c r="S225" s="221" t="str">
        <f>IF('①-1入力シート（一般項目）'!S222="","-",'①-1入力シート（一般項目）'!S222)</f>
        <v>-</v>
      </c>
      <c r="T225" s="222" t="str">
        <f t="shared" si="16"/>
        <v/>
      </c>
      <c r="U225" s="224" t="str">
        <f>IF(P225="回答済",(_xlfn.RANK.EQ($T225,$T$14:$T$411,0)+COUNTIF($T$14:$T225,$T225)-1),IF(P225="未回答",0,"-"))</f>
        <v>-</v>
      </c>
      <c r="V225" s="224" t="str">
        <f t="shared" si="19"/>
        <v>-</v>
      </c>
      <c r="W225" s="224" t="str">
        <f t="shared" si="17"/>
        <v/>
      </c>
      <c r="X225" s="224" t="str">
        <f t="shared" si="15"/>
        <v/>
      </c>
      <c r="Y225" s="224" t="str">
        <f>IF(X225="","",IF(X225="-","-",X225+COUNTIFS($V$14:V225,V225,$W$14:W225,W225)-1))</f>
        <v/>
      </c>
      <c r="Z225" s="224" t="str">
        <f t="shared" si="18"/>
        <v/>
      </c>
    </row>
    <row r="226" spans="1:27" s="98" customFormat="1" ht="46.35" customHeight="1" outlineLevel="1">
      <c r="A226" s="98">
        <f>ROW()</f>
        <v>226</v>
      </c>
      <c r="B226" s="106" t="str">
        <f>IF('①-1入力シート（一般項目）'!B223="","-",'①-1入力シート（一般項目）'!B223)</f>
        <v>-</v>
      </c>
      <c r="C226" s="117" t="str">
        <f>IF('①-1入力シート（一般項目）'!C223="","-",'①-1入力シート（一般項目）'!C223)</f>
        <v>-</v>
      </c>
      <c r="D226" s="351" t="str">
        <f>IF('①-1入力シート（一般項目）'!D223="","0",'①-1入力シート（一般項目）'!D223)</f>
        <v>0</v>
      </c>
      <c r="E226" s="107" t="str">
        <f>IF('①-1入力シート（一般項目）'!E223="","-",'①-1入力シート（一般項目）'!E223)</f>
        <v>リスク管理</v>
      </c>
      <c r="F226" s="107" t="str">
        <f>IF('①-1入力シート（一般項目）'!F223="","-",'①-1入力シート（一般項目）'!F223)</f>
        <v>複数回答</v>
      </c>
      <c r="G226" s="107">
        <f>IF('①-1入力シート（一般項目）'!G223="","-",'①-1入力シート（一般項目）'!G223)</f>
        <v>0</v>
      </c>
      <c r="H226" s="200">
        <f>IF('①-1入力シート（一般項目）'!H223="","-",'①-1入力シート（一般項目）'!H223)</f>
        <v>32</v>
      </c>
      <c r="I226" s="356" t="str">
        <f>IF('①-1入力シート（一般項目）'!I223="","-",'①-1入力シート（一般項目）'!I223)</f>
        <v>●労働者の離職防止と満足度向上のため、次の取組を行っている。</v>
      </c>
      <c r="J226" s="357" t="str">
        <f>IF('①-1入力シート（一般項目）'!J223="","0",'①-1入力シート（一般項目）'!J223)</f>
        <v>0</v>
      </c>
      <c r="K226" s="124" t="str">
        <f>IF('①-1入力シート（一般項目）'!K223="","-",'①-1入力シート（一般項目）'!K223)</f>
        <v>-</v>
      </c>
      <c r="L226" s="212" t="str">
        <f>IF('①-1入力シート（一般項目）'!L223="","-",'①-1入力シート（一般項目）'!L223)</f>
        <v>-</v>
      </c>
      <c r="M226" s="212">
        <f>IF('①-1入力シート（一般項目）'!M223="","-",'①-1入力シート（一般項目）'!M223)</f>
        <v>4</v>
      </c>
      <c r="N226" s="212" t="str">
        <f>IF('①-1入力シート（一般項目）'!N223="","-",'①-1入力シート（一般項目）'!N223)</f>
        <v>-</v>
      </c>
      <c r="O226" s="213" t="str">
        <f>IF('①-1入力シート（一般項目）'!O223="","-",'①-1入力シート（一般項目）'!O223)</f>
        <v>未回答</v>
      </c>
      <c r="P226" s="213" t="str">
        <f>IF('①-1入力シート（一般項目）'!P223="","-",'①-1入力シート（一般項目）'!P223)</f>
        <v>-</v>
      </c>
      <c r="Q226" s="212">
        <f>IF('①-1入力シート（一般項目）'!Q223="","-",'①-1入力シート（一般項目）'!Q223)</f>
        <v>0</v>
      </c>
      <c r="R226" s="212">
        <f>IF('①-1入力シート（一般項目）'!R223="","-",'①-1入力シート（一般項目）'!R223)</f>
        <v>0</v>
      </c>
      <c r="S226" s="212" t="str">
        <f>IF('①-1入力シート（一般項目）'!S223="","-",'①-1入力シート（一般項目）'!S223)</f>
        <v>-</v>
      </c>
      <c r="T226" s="214" t="str">
        <f t="shared" si="16"/>
        <v/>
      </c>
      <c r="U226" s="224" t="str">
        <f>IF(P226="回答済",(_xlfn.RANK.EQ($T226,$T$14:$T$411,0)+COUNTIF($T$14:$T226,$T226)-1),IF(P226="未回答",0,"-"))</f>
        <v>-</v>
      </c>
      <c r="V226" s="224" t="str">
        <f t="shared" si="19"/>
        <v>-</v>
      </c>
      <c r="W226" s="224" t="str">
        <f t="shared" si="17"/>
        <v/>
      </c>
      <c r="X226" s="224" t="str">
        <f t="shared" si="15"/>
        <v/>
      </c>
      <c r="Y226" s="224" t="str">
        <f>IF(X226="","",IF(X226="-","-",X226+COUNTIFS($V$14:V226,V226,$W$14:W226,W226)-1))</f>
        <v/>
      </c>
      <c r="Z226" s="224" t="str">
        <f t="shared" si="18"/>
        <v/>
      </c>
      <c r="AA226" s="61"/>
    </row>
    <row r="227" spans="1:27" s="61" customFormat="1" ht="28.35" customHeight="1" outlineLevel="1">
      <c r="A227" s="61">
        <f>ROW()</f>
        <v>227</v>
      </c>
      <c r="B227" s="68" t="str">
        <f>IF('①-1入力シート（一般項目）'!B224="","-",'①-1入力シート（一般項目）'!B224)</f>
        <v>-</v>
      </c>
      <c r="C227" s="71" t="str">
        <f>IF('①-1入力シート（一般項目）'!C224="","-",'①-1入力シート（一般項目）'!C224)</f>
        <v>-</v>
      </c>
      <c r="D227" s="351" t="str">
        <f>IF('①-1入力シート（一般項目）'!D224="","0",'①-1入力シート（一般項目）'!D224)</f>
        <v>0</v>
      </c>
      <c r="E227" s="92" t="str">
        <f>IF('①-1入力シート（一般項目）'!E224="","-",'①-1入力シート（一般項目）'!E224)</f>
        <v>-</v>
      </c>
      <c r="F227" s="92" t="str">
        <f>IF('①-1入力シート（一般項目）'!F224="","-",'①-1入力シート（一般項目）'!F224)</f>
        <v>-</v>
      </c>
      <c r="G227" s="92" t="str">
        <f>IF('①-1入力シート（一般項目）'!G224="","-",'①-1入力シート（一般項目）'!G224)</f>
        <v>-</v>
      </c>
      <c r="H227" s="197" t="str">
        <f>IF('①-1入力シート（一般項目）'!H224="","-",'①-1入力シート（一般項目）'!H224)</f>
        <v>-</v>
      </c>
      <c r="I227" s="131" t="str">
        <f>IF('①-1入力シート（一般項目）'!I224="","-",'①-1入力シート（一般項目）'!I224)</f>
        <v>-</v>
      </c>
      <c r="J227" s="137" t="str">
        <f>IF('①-1入力シート（一般項目）'!J224="","-",'①-1入力シート（一般項目）'!J224)</f>
        <v>ア　定期的な面談などにより従業員の希望や不満等を聞き取る仕組みを設けている</v>
      </c>
      <c r="K227" s="125" t="str">
        <f>IF('①-1入力シート（一般項目）'!K224="","-",'①-1入力シート（一般項目）'!K224)</f>
        <v>定期的な面談などにより従業員の希望や不満等を聞き取る仕組みを設けている</v>
      </c>
      <c r="L227" s="216" t="str">
        <f>IF('①-1入力シート（一般項目）'!L224="","-",'①-1入力シート（一般項目）'!L224)</f>
        <v>-</v>
      </c>
      <c r="M227" s="216">
        <f>IF('①-1入力シート（一般項目）'!M224="","-",'①-1入力シート（一般項目）'!M224)</f>
        <v>1</v>
      </c>
      <c r="N227" s="216" t="str">
        <f>IF('①-1入力シート（一般項目）'!N224="","-",'①-1入力シート（一般項目）'!N224)</f>
        <v>-</v>
      </c>
      <c r="O227" s="216" t="b">
        <f>IF('①-1入力シート（一般項目）'!O224="","-",'①-1入力シート（一般項目）'!O224)</f>
        <v>0</v>
      </c>
      <c r="P227" s="216" t="str">
        <f>IF('①-1入力シート（一般項目）'!P224="","-",'①-1入力シート（一般項目）'!P224)</f>
        <v>-</v>
      </c>
      <c r="Q227" s="216">
        <f>IF('①-1入力シート（一般項目）'!Q224="","-",'①-1入力シート（一般項目）'!Q224)</f>
        <v>0</v>
      </c>
      <c r="R227" s="216" t="str">
        <f>IF('①-1入力シート（一般項目）'!R224="","-",'①-1入力シート（一般項目）'!R224)</f>
        <v>-</v>
      </c>
      <c r="S227" s="216" t="str">
        <f>IF('①-1入力シート（一般項目）'!S224="","-",'①-1入力シート（一般項目）'!S224)</f>
        <v>-</v>
      </c>
      <c r="T227" s="217" t="str">
        <f t="shared" si="16"/>
        <v/>
      </c>
      <c r="U227" s="224" t="str">
        <f>IF(P227="回答済",(_xlfn.RANK.EQ($T227,$T$14:$T$411,0)+COUNTIF($T$14:$T227,$T227)-1),IF(P227="未回答",0,"-"))</f>
        <v>-</v>
      </c>
      <c r="V227" s="224" t="str">
        <f t="shared" si="19"/>
        <v>-</v>
      </c>
      <c r="W227" s="224" t="str">
        <f t="shared" si="17"/>
        <v/>
      </c>
      <c r="X227" s="224" t="str">
        <f t="shared" si="15"/>
        <v/>
      </c>
      <c r="Y227" s="224" t="str">
        <f>IF(X227="","",IF(X227="-","-",X227+COUNTIFS($V$14:V227,V227,$W$14:W227,W227)-1))</f>
        <v/>
      </c>
      <c r="Z227" s="224" t="str">
        <f t="shared" si="18"/>
        <v/>
      </c>
    </row>
    <row r="228" spans="1:27" s="61" customFormat="1" ht="28.35" customHeight="1" outlineLevel="1">
      <c r="A228" s="61">
        <f>ROW()</f>
        <v>228</v>
      </c>
      <c r="B228" s="68" t="str">
        <f>IF('①-1入力シート（一般項目）'!B225="","-",'①-1入力シート（一般項目）'!B225)</f>
        <v>-</v>
      </c>
      <c r="C228" s="71" t="str">
        <f>IF('①-1入力シート（一般項目）'!C225="","-",'①-1入力シート（一般項目）'!C225)</f>
        <v>-</v>
      </c>
      <c r="D228" s="351" t="str">
        <f>IF('①-1入力シート（一般項目）'!D225="","0",'①-1入力シート（一般項目）'!D225)</f>
        <v>0</v>
      </c>
      <c r="E228" s="92" t="str">
        <f>IF('①-1入力シート（一般項目）'!E225="","-",'①-1入力シート（一般項目）'!E225)</f>
        <v>-</v>
      </c>
      <c r="F228" s="92" t="str">
        <f>IF('①-1入力シート（一般項目）'!F225="","-",'①-1入力シート（一般項目）'!F225)</f>
        <v>-</v>
      </c>
      <c r="G228" s="92" t="str">
        <f>IF('①-1入力シート（一般項目）'!G225="","-",'①-1入力シート（一般項目）'!G225)</f>
        <v>-</v>
      </c>
      <c r="H228" s="197" t="str">
        <f>IF('①-1入力シート（一般項目）'!H225="","-",'①-1入力シート（一般項目）'!H225)</f>
        <v>-</v>
      </c>
      <c r="I228" s="133" t="str">
        <f>IF('①-1入力シート（一般項目）'!I225="","-",'①-1入力シート（一般項目）'!I225)</f>
        <v>-</v>
      </c>
      <c r="J228" s="138" t="str">
        <f>IF('①-1入力シート（一般項目）'!J225="","-",'①-1入力シート（一般項目）'!J225)</f>
        <v>イ　人事評価制度を運用し、目標設定や評価結果に対してフィードバックの機会を設けている</v>
      </c>
      <c r="K228" s="108" t="str">
        <f>IF('①-1入力シート（一般項目）'!K225="","-",'①-1入力シート（一般項目）'!K225)</f>
        <v>人事評価制度を運用し、目標設定や評価結果に対してフィードバックの機会を設けている</v>
      </c>
      <c r="L228" s="219" t="str">
        <f>IF('①-1入力シート（一般項目）'!L225="","-",'①-1入力シート（一般項目）'!L225)</f>
        <v>-</v>
      </c>
      <c r="M228" s="219">
        <f>IF('①-1入力シート（一般項目）'!M225="","-",'①-1入力シート（一般項目）'!M225)</f>
        <v>1</v>
      </c>
      <c r="N228" s="219" t="str">
        <f>IF('①-1入力シート（一般項目）'!N225="","-",'①-1入力シート（一般項目）'!N225)</f>
        <v>-</v>
      </c>
      <c r="O228" s="219" t="b">
        <f>IF('①-1入力シート（一般項目）'!O225="","-",'①-1入力シート（一般項目）'!O225)</f>
        <v>0</v>
      </c>
      <c r="P228" s="219" t="str">
        <f>IF('①-1入力シート（一般項目）'!P225="","-",'①-1入力シート（一般項目）'!P225)</f>
        <v>-</v>
      </c>
      <c r="Q228" s="219">
        <f>IF('①-1入力シート（一般項目）'!Q225="","-",'①-1入力シート（一般項目）'!Q225)</f>
        <v>0</v>
      </c>
      <c r="R228" s="219" t="str">
        <f>IF('①-1入力シート（一般項目）'!R225="","-",'①-1入力シート（一般項目）'!R225)</f>
        <v>-</v>
      </c>
      <c r="S228" s="219" t="str">
        <f>IF('①-1入力シート（一般項目）'!S225="","-",'①-1入力シート（一般項目）'!S225)</f>
        <v>-</v>
      </c>
      <c r="T228" s="220" t="str">
        <f t="shared" si="16"/>
        <v/>
      </c>
      <c r="U228" s="224" t="str">
        <f>IF(P228="回答済",(_xlfn.RANK.EQ($T228,$T$14:$T$411,0)+COUNTIF($T$14:$T228,$T228)-1),IF(P228="未回答",0,"-"))</f>
        <v>-</v>
      </c>
      <c r="V228" s="224" t="str">
        <f t="shared" si="19"/>
        <v>-</v>
      </c>
      <c r="W228" s="224" t="str">
        <f t="shared" si="17"/>
        <v/>
      </c>
      <c r="X228" s="224" t="str">
        <f t="shared" si="15"/>
        <v/>
      </c>
      <c r="Y228" s="224" t="str">
        <f>IF(X228="","",IF(X228="-","-",X228+COUNTIFS($V$14:V228,V228,$W$14:W228,W228)-1))</f>
        <v/>
      </c>
      <c r="Z228" s="224" t="str">
        <f t="shared" si="18"/>
        <v/>
      </c>
    </row>
    <row r="229" spans="1:27" s="61" customFormat="1" ht="28.35" customHeight="1" outlineLevel="1">
      <c r="A229" s="61">
        <f>ROW()</f>
        <v>229</v>
      </c>
      <c r="B229" s="68" t="str">
        <f>IF('①-1入力シート（一般項目）'!B226="","-",'①-1入力シート（一般項目）'!B226)</f>
        <v>-</v>
      </c>
      <c r="C229" s="71" t="str">
        <f>IF('①-1入力シート（一般項目）'!C226="","-",'①-1入力シート（一般項目）'!C226)</f>
        <v>-</v>
      </c>
      <c r="D229" s="351" t="str">
        <f>IF('①-1入力シート（一般項目）'!D226="","0",'①-1入力シート（一般項目）'!D226)</f>
        <v>0</v>
      </c>
      <c r="E229" s="92" t="str">
        <f>IF('①-1入力シート（一般項目）'!E226="","-",'①-1入力シート（一般項目）'!E226)</f>
        <v>-</v>
      </c>
      <c r="F229" s="92" t="str">
        <f>IF('①-1入力シート（一般項目）'!F226="","-",'①-1入力シート（一般項目）'!F226)</f>
        <v>-</v>
      </c>
      <c r="G229" s="92" t="str">
        <f>IF('①-1入力シート（一般項目）'!G226="","-",'①-1入力シート（一般項目）'!G226)</f>
        <v>-</v>
      </c>
      <c r="H229" s="197" t="str">
        <f>IF('①-1入力シート（一般項目）'!H226="","-",'①-1入力シート（一般項目）'!H226)</f>
        <v>-</v>
      </c>
      <c r="I229" s="133" t="str">
        <f>IF('①-1入力シート（一般項目）'!I226="","-",'①-1入力シート（一般項目）'!I226)</f>
        <v>-</v>
      </c>
      <c r="J229" s="138" t="str">
        <f>IF('①-1入力シート（一般項目）'!J226="","-",'①-1入力シート（一般項目）'!J226)</f>
        <v>ウ　従業員の直近３年間程度の離職率を算出している</v>
      </c>
      <c r="K229" s="108" t="str">
        <f>IF('①-1入力シート（一般項目）'!K226="","-",'①-1入力シート（一般項目）'!K226)</f>
        <v>従業員の直近３年間程度の離職率を算出している</v>
      </c>
      <c r="L229" s="219" t="str">
        <f>IF('①-1入力シート（一般項目）'!L226="","-",'①-1入力シート（一般項目）'!L226)</f>
        <v>-</v>
      </c>
      <c r="M229" s="219">
        <f>IF('①-1入力シート（一般項目）'!M226="","-",'①-1入力シート（一般項目）'!M226)</f>
        <v>1</v>
      </c>
      <c r="N229" s="219" t="str">
        <f>IF('①-1入力シート（一般項目）'!N226="","-",'①-1入力シート（一般項目）'!N226)</f>
        <v>-</v>
      </c>
      <c r="O229" s="219" t="b">
        <f>IF('①-1入力シート（一般項目）'!O226="","-",'①-1入力シート（一般項目）'!O226)</f>
        <v>0</v>
      </c>
      <c r="P229" s="219" t="str">
        <f>IF('①-1入力シート（一般項目）'!P226="","-",'①-1入力シート（一般項目）'!P226)</f>
        <v>-</v>
      </c>
      <c r="Q229" s="219">
        <f>IF('①-1入力シート（一般項目）'!Q226="","-",'①-1入力シート（一般項目）'!Q226)</f>
        <v>0</v>
      </c>
      <c r="R229" s="219" t="str">
        <f>IF('①-1入力シート（一般項目）'!R226="","-",'①-1入力シート（一般項目）'!R226)</f>
        <v>-</v>
      </c>
      <c r="S229" s="219" t="str">
        <f>IF('①-1入力シート（一般項目）'!S226="","-",'①-1入力シート（一般項目）'!S226)</f>
        <v>-</v>
      </c>
      <c r="T229" s="220" t="str">
        <f t="shared" si="16"/>
        <v/>
      </c>
      <c r="U229" s="224" t="str">
        <f>IF(P229="回答済",(_xlfn.RANK.EQ($T229,$T$14:$T$411,0)+COUNTIF($T$14:$T229,$T229)-1),IF(P229="未回答",0,"-"))</f>
        <v>-</v>
      </c>
      <c r="V229" s="224" t="str">
        <f t="shared" si="19"/>
        <v>-</v>
      </c>
      <c r="W229" s="224" t="str">
        <f t="shared" si="17"/>
        <v/>
      </c>
      <c r="X229" s="224" t="str">
        <f t="shared" si="15"/>
        <v/>
      </c>
      <c r="Y229" s="224" t="str">
        <f>IF(X229="","",IF(X229="-","-",X229+COUNTIFS($V$14:V229,V229,$W$14:W229,W229)-1))</f>
        <v/>
      </c>
      <c r="Z229" s="224" t="str">
        <f t="shared" si="18"/>
        <v/>
      </c>
    </row>
    <row r="230" spans="1:27" s="61" customFormat="1" ht="28.35" customHeight="1" outlineLevel="1">
      <c r="A230" s="61">
        <f>ROW()</f>
        <v>230</v>
      </c>
      <c r="B230" s="68" t="str">
        <f>IF('①-1入力シート（一般項目）'!B227="","-",'①-1入力シート（一般項目）'!B227)</f>
        <v>-</v>
      </c>
      <c r="C230" s="71" t="str">
        <f>IF('①-1入力シート（一般項目）'!C227="","-",'①-1入力シート（一般項目）'!C227)</f>
        <v>-</v>
      </c>
      <c r="D230" s="351" t="str">
        <f>IF('①-1入力シート（一般項目）'!D227="","0",'①-1入力シート（一般項目）'!D227)</f>
        <v>0</v>
      </c>
      <c r="E230" s="92" t="str">
        <f>IF('①-1入力シート（一般項目）'!E227="","-",'①-1入力シート（一般項目）'!E227)</f>
        <v>-</v>
      </c>
      <c r="F230" s="92" t="str">
        <f>IF('①-1入力シート（一般項目）'!F227="","-",'①-1入力シート（一般項目）'!F227)</f>
        <v>-</v>
      </c>
      <c r="G230" s="92" t="str">
        <f>IF('①-1入力シート（一般項目）'!G227="","-",'①-1入力シート（一般項目）'!G227)</f>
        <v>-</v>
      </c>
      <c r="H230" s="197" t="str">
        <f>IF('①-1入力シート（一般項目）'!H227="","-",'①-1入力シート（一般項目）'!H227)</f>
        <v>-</v>
      </c>
      <c r="I230" s="133" t="str">
        <f>IF('①-1入力シート（一般項目）'!I227="","-",'①-1入力シート（一般項目）'!I227)</f>
        <v>-</v>
      </c>
      <c r="J230" s="138" t="str">
        <f>IF('①-1入力シート（一般項目）'!J227="","-",'①-1入力シート（一般項目）'!J227)</f>
        <v>エ　従業員の離職原因について、把握し、分析している</v>
      </c>
      <c r="K230" s="108" t="str">
        <f>IF('①-1入力シート（一般項目）'!K227="","-",'①-1入力シート（一般項目）'!K227)</f>
        <v>従業員の離職原因について、把握し、分析している</v>
      </c>
      <c r="L230" s="219" t="str">
        <f>IF('①-1入力シート（一般項目）'!L227="","-",'①-1入力シート（一般項目）'!L227)</f>
        <v>-</v>
      </c>
      <c r="M230" s="219">
        <f>IF('①-1入力シート（一般項目）'!M227="","-",'①-1入力シート（一般項目）'!M227)</f>
        <v>1</v>
      </c>
      <c r="N230" s="219" t="str">
        <f>IF('①-1入力シート（一般項目）'!N227="","-",'①-1入力シート（一般項目）'!N227)</f>
        <v>-</v>
      </c>
      <c r="O230" s="219" t="b">
        <f>IF('①-1入力シート（一般項目）'!O227="","-",'①-1入力シート（一般項目）'!O227)</f>
        <v>0</v>
      </c>
      <c r="P230" s="219" t="str">
        <f>IF('①-1入力シート（一般項目）'!P227="","-",'①-1入力シート（一般項目）'!P227)</f>
        <v>-</v>
      </c>
      <c r="Q230" s="219">
        <f>IF('①-1入力シート（一般項目）'!Q227="","-",'①-1入力シート（一般項目）'!Q227)</f>
        <v>0</v>
      </c>
      <c r="R230" s="219" t="str">
        <f>IF('①-1入力シート（一般項目）'!R227="","-",'①-1入力シート（一般項目）'!R227)</f>
        <v>-</v>
      </c>
      <c r="S230" s="219" t="str">
        <f>IF('①-1入力シート（一般項目）'!S227="","-",'①-1入力シート（一般項目）'!S227)</f>
        <v>-</v>
      </c>
      <c r="T230" s="220" t="str">
        <f t="shared" si="16"/>
        <v/>
      </c>
      <c r="U230" s="224" t="str">
        <f>IF(P230="回答済",(_xlfn.RANK.EQ($T230,$T$14:$T$411,0)+COUNTIF($T$14:$T230,$T230)-1),IF(P230="未回答",0,"-"))</f>
        <v>-</v>
      </c>
      <c r="V230" s="224" t="str">
        <f t="shared" si="19"/>
        <v>-</v>
      </c>
      <c r="W230" s="224" t="str">
        <f t="shared" si="17"/>
        <v/>
      </c>
      <c r="X230" s="224" t="str">
        <f t="shared" si="15"/>
        <v/>
      </c>
      <c r="Y230" s="224" t="str">
        <f>IF(X230="","",IF(X230="-","-",X230+COUNTIFS($V$14:V230,V230,$W$14:W230,W230)-1))</f>
        <v/>
      </c>
      <c r="Z230" s="224" t="str">
        <f t="shared" si="18"/>
        <v/>
      </c>
    </row>
    <row r="231" spans="1:27" s="61" customFormat="1" ht="28.35" customHeight="1" outlineLevel="1">
      <c r="A231" s="61">
        <f>ROW()</f>
        <v>231</v>
      </c>
      <c r="B231" s="68" t="str">
        <f>IF('①-1入力シート（一般項目）'!B228="","-",'①-1入力シート（一般項目）'!B228)</f>
        <v>-</v>
      </c>
      <c r="C231" s="71" t="str">
        <f>IF('①-1入力シート（一般項目）'!C228="","-",'①-1入力シート（一般項目）'!C228)</f>
        <v>-</v>
      </c>
      <c r="D231" s="351" t="str">
        <f>IF('①-1入力シート（一般項目）'!D228="","0",'①-1入力シート（一般項目）'!D228)</f>
        <v>0</v>
      </c>
      <c r="E231" s="92" t="str">
        <f>IF('①-1入力シート（一般項目）'!E228="","-",'①-1入力シート（一般項目）'!E228)</f>
        <v>-</v>
      </c>
      <c r="F231" s="92" t="str">
        <f>IF('①-1入力シート（一般項目）'!F228="","-",'①-1入力シート（一般項目）'!F228)</f>
        <v>-</v>
      </c>
      <c r="G231" s="92" t="str">
        <f>IF('①-1入力シート（一般項目）'!G228="","-",'①-1入力シート（一般項目）'!G228)</f>
        <v>-</v>
      </c>
      <c r="H231" s="197" t="str">
        <f>IF('①-1入力シート（一般項目）'!H228="","-",'①-1入力シート（一般項目）'!H228)</f>
        <v>-</v>
      </c>
      <c r="I231" s="133" t="str">
        <f>IF('①-1入力シート（一般項目）'!I228="","-",'①-1入力シート（一般項目）'!I228)</f>
        <v>-</v>
      </c>
      <c r="J231" s="138" t="str">
        <f>IF('①-1入力シート（一般項目）'!J228="","-",'①-1入力シート（一般項目）'!J228)</f>
        <v>オ　定期的（年 1 回以上）に従業員満足度調査（ES調査）等を実施している</v>
      </c>
      <c r="K231" s="108" t="str">
        <f>IF('①-1入力シート（一般項目）'!K228="","-",'①-1入力シート（一般項目）'!K228)</f>
        <v>定期的（年 1 回以上）に従業員満足度調査（ES調査）等を実施している</v>
      </c>
      <c r="L231" s="219" t="str">
        <f>IF('①-1入力シート（一般項目）'!L228="","-",'①-1入力シート（一般項目）'!L228)</f>
        <v>-</v>
      </c>
      <c r="M231" s="219">
        <f>IF('①-1入力シート（一般項目）'!M228="","-",'①-1入力シート（一般項目）'!M228)</f>
        <v>2</v>
      </c>
      <c r="N231" s="219" t="str">
        <f>IF('①-1入力シート（一般項目）'!N228="","-",'①-1入力シート（一般項目）'!N228)</f>
        <v>-</v>
      </c>
      <c r="O231" s="219" t="b">
        <f>IF('①-1入力シート（一般項目）'!O228="","-",'①-1入力シート（一般項目）'!O228)</f>
        <v>0</v>
      </c>
      <c r="P231" s="219" t="str">
        <f>IF('①-1入力シート（一般項目）'!P228="","-",'①-1入力シート（一般項目）'!P228)</f>
        <v>-</v>
      </c>
      <c r="Q231" s="219">
        <f>IF('①-1入力シート（一般項目）'!Q228="","-",'①-1入力シート（一般項目）'!Q228)</f>
        <v>0</v>
      </c>
      <c r="R231" s="219" t="str">
        <f>IF('①-1入力シート（一般項目）'!R228="","-",'①-1入力シート（一般項目）'!R228)</f>
        <v>-</v>
      </c>
      <c r="S231" s="219" t="str">
        <f>IF('①-1入力シート（一般項目）'!S228="","-",'①-1入力シート（一般項目）'!S228)</f>
        <v>-</v>
      </c>
      <c r="T231" s="220" t="str">
        <f t="shared" si="16"/>
        <v/>
      </c>
      <c r="U231" s="224" t="str">
        <f>IF(P231="回答済",(_xlfn.RANK.EQ($T231,$T$14:$T$411,0)+COUNTIF($T$14:$T231,$T231)-1),IF(P231="未回答",0,"-"))</f>
        <v>-</v>
      </c>
      <c r="V231" s="224" t="str">
        <f t="shared" si="19"/>
        <v>-</v>
      </c>
      <c r="W231" s="224" t="str">
        <f t="shared" si="17"/>
        <v/>
      </c>
      <c r="X231" s="224" t="str">
        <f t="shared" si="15"/>
        <v/>
      </c>
      <c r="Y231" s="224" t="str">
        <f>IF(X231="","",IF(X231="-","-",X231+COUNTIFS($V$14:V231,V231,$W$14:W231,W231)-1))</f>
        <v/>
      </c>
      <c r="Z231" s="224" t="str">
        <f t="shared" si="18"/>
        <v/>
      </c>
    </row>
    <row r="232" spans="1:27" s="61" customFormat="1" ht="28.35" customHeight="1" outlineLevel="1">
      <c r="A232" s="61">
        <f>ROW()</f>
        <v>232</v>
      </c>
      <c r="B232" s="68" t="str">
        <f>IF('①-1入力シート（一般項目）'!B229="","-",'①-1入力シート（一般項目）'!B229)</f>
        <v>-</v>
      </c>
      <c r="C232" s="71" t="str">
        <f>IF('①-1入力シート（一般項目）'!C229="","-",'①-1入力シート（一般項目）'!C229)</f>
        <v>-</v>
      </c>
      <c r="D232" s="351" t="str">
        <f>IF('①-1入力シート（一般項目）'!D229="","0",'①-1入力シート（一般項目）'!D229)</f>
        <v>0</v>
      </c>
      <c r="E232" s="92" t="str">
        <f>IF('①-1入力シート（一般項目）'!E229="","-",'①-1入力シート（一般項目）'!E229)</f>
        <v>-</v>
      </c>
      <c r="F232" s="92" t="str">
        <f>IF('①-1入力シート（一般項目）'!F229="","-",'①-1入力シート（一般項目）'!F229)</f>
        <v>-</v>
      </c>
      <c r="G232" s="92" t="str">
        <f>IF('①-1入力シート（一般項目）'!G229="","-",'①-1入力シート（一般項目）'!G229)</f>
        <v>-</v>
      </c>
      <c r="H232" s="197" t="str">
        <f>IF('①-1入力シート（一般項目）'!H229="","-",'①-1入力シート（一般項目）'!H229)</f>
        <v>-</v>
      </c>
      <c r="I232" s="133" t="str">
        <f>IF('①-1入力シート（一般項目）'!I229="","-",'①-1入力シート（一般項目）'!I229)</f>
        <v>-</v>
      </c>
      <c r="J232" s="138" t="str">
        <f>IF('①-1入力シート（一般項目）'!J229="","-",'①-1入力シート（一般項目）'!J229)</f>
        <v>カ　ア～オに類似の取組を行っている</v>
      </c>
      <c r="K232" s="108" t="str">
        <f>IF('①-1入力シート（一般項目）'!K229="","-",'①-1入力シート（一般項目）'!K229)</f>
        <v>労働者の離職防止と満足度向上のための取組を行っている</v>
      </c>
      <c r="L232" s="219" t="str">
        <f>IF('①-1入力シート（一般項目）'!L229="","-",'①-1入力シート（一般項目）'!L229)</f>
        <v>-</v>
      </c>
      <c r="M232" s="219">
        <f>IF('①-1入力シート（一般項目）'!M229="","-",'①-1入力シート（一般項目）'!M229)</f>
        <v>1</v>
      </c>
      <c r="N232" s="219" t="str">
        <f>IF('①-1入力シート（一般項目）'!N229="","-",'①-1入力シート（一般項目）'!N229)</f>
        <v>-</v>
      </c>
      <c r="O232" s="219" t="b">
        <f>IF('①-1入力シート（一般項目）'!O229="","-",'①-1入力シート（一般項目）'!O229)</f>
        <v>0</v>
      </c>
      <c r="P232" s="219" t="str">
        <f>IF('①-1入力シート（一般項目）'!P229="","-",'①-1入力シート（一般項目）'!P229)</f>
        <v>-</v>
      </c>
      <c r="Q232" s="219">
        <f>IF('①-1入力シート（一般項目）'!Q229="","-",'①-1入力シート（一般項目）'!Q229)</f>
        <v>0</v>
      </c>
      <c r="R232" s="219" t="str">
        <f>IF('①-1入力シート（一般項目）'!R229="","-",'①-1入力シート（一般項目）'!R229)</f>
        <v>-</v>
      </c>
      <c r="S232" s="219" t="str">
        <f>IF('①-1入力シート（一般項目）'!S229="","-",'①-1入力シート（一般項目）'!S229)</f>
        <v>-</v>
      </c>
      <c r="T232" s="220" t="str">
        <f t="shared" si="16"/>
        <v/>
      </c>
      <c r="U232" s="224" t="str">
        <f>IF(P232="回答済",(_xlfn.RANK.EQ($T232,$T$14:$T$411,0)+COUNTIF($T$14:$T232,$T232)-1),IF(P232="未回答",0,"-"))</f>
        <v>-</v>
      </c>
      <c r="V232" s="224" t="str">
        <f t="shared" si="19"/>
        <v>-</v>
      </c>
      <c r="W232" s="224" t="str">
        <f t="shared" si="17"/>
        <v/>
      </c>
      <c r="X232" s="224" t="str">
        <f t="shared" si="15"/>
        <v/>
      </c>
      <c r="Y232" s="224" t="str">
        <f>IF(X232="","",IF(X232="-","-",X232+COUNTIFS($V$14:V232,V232,$W$14:W232,W232)-1))</f>
        <v/>
      </c>
      <c r="Z232" s="224" t="str">
        <f t="shared" si="18"/>
        <v/>
      </c>
    </row>
    <row r="233" spans="1:27" s="61" customFormat="1" ht="28.35" customHeight="1" outlineLevel="1">
      <c r="A233" s="61">
        <f>ROW()</f>
        <v>233</v>
      </c>
      <c r="B233" s="68" t="str">
        <f>IF('①-1入力シート（一般項目）'!B230="","-",'①-1入力シート（一般項目）'!B230)</f>
        <v>-</v>
      </c>
      <c r="C233" s="71" t="str">
        <f>IF('①-1入力シート（一般項目）'!C230="","-",'①-1入力シート（一般項目）'!C230)</f>
        <v>-</v>
      </c>
      <c r="D233" s="351" t="str">
        <f>IF('①-1入力シート（一般項目）'!D230="","0",'①-1入力シート（一般項目）'!D230)</f>
        <v>0</v>
      </c>
      <c r="E233" s="93" t="str">
        <f>IF('①-1入力シート（一般項目）'!E230="","-",'①-1入力シート（一般項目）'!E230)</f>
        <v>-</v>
      </c>
      <c r="F233" s="93" t="str">
        <f>IF('①-1入力シート（一般項目）'!F230="","-",'①-1入力シート（一般項目）'!F230)</f>
        <v>-</v>
      </c>
      <c r="G233" s="93" t="str">
        <f>IF('①-1入力シート（一般項目）'!G230="","-",'①-1入力シート（一般項目）'!G230)</f>
        <v>-</v>
      </c>
      <c r="H233" s="198" t="str">
        <f>IF('①-1入力シート（一般項目）'!H230="","-",'①-1入力シート（一般項目）'!H230)</f>
        <v>-</v>
      </c>
      <c r="I233" s="135" t="str">
        <f>IF('①-1入力シート（一般項目）'!I230="","-",'①-1入力シート（一般項目）'!I230)</f>
        <v>-</v>
      </c>
      <c r="J233" s="139" t="str">
        <f>IF('①-1入力シート（一般項目）'!J230="","-",'①-1入力シート（一般項目）'!J230)</f>
        <v>キ　行っていない</v>
      </c>
      <c r="K233" s="126" t="str">
        <f>IF('①-1入力シート（一般項目）'!K230="","-",'①-1入力シート（一般項目）'!K230)</f>
        <v>キ　行っていない</v>
      </c>
      <c r="L233" s="221" t="str">
        <f>IF('①-1入力シート（一般項目）'!L230="","-",'①-1入力シート（一般項目）'!L230)</f>
        <v>-</v>
      </c>
      <c r="M233" s="221">
        <f>IF('①-1入力シート（一般項目）'!M230="","-",'①-1入力シート（一般項目）'!M230)</f>
        <v>0</v>
      </c>
      <c r="N233" s="221" t="str">
        <f>IF('①-1入力シート（一般項目）'!N230="","-",'①-1入力シート（一般項目）'!N230)</f>
        <v>-</v>
      </c>
      <c r="O233" s="221" t="b">
        <f>IF('①-1入力シート（一般項目）'!O230="","-",'①-1入力シート（一般項目）'!O230)</f>
        <v>0</v>
      </c>
      <c r="P233" s="221" t="str">
        <f>IF('①-1入力シート（一般項目）'!P230="","-",'①-1入力シート（一般項目）'!P230)</f>
        <v>-</v>
      </c>
      <c r="Q233" s="221">
        <f>IF('①-1入力シート（一般項目）'!Q230="","-",'①-1入力シート（一般項目）'!Q230)</f>
        <v>0</v>
      </c>
      <c r="R233" s="221" t="str">
        <f>IF('①-1入力シート（一般項目）'!R230="","-",'①-1入力シート（一般項目）'!R230)</f>
        <v>-</v>
      </c>
      <c r="S233" s="221" t="str">
        <f>IF('①-1入力シート（一般項目）'!S230="","-",'①-1入力シート（一般項目）'!S230)</f>
        <v>-</v>
      </c>
      <c r="T233" s="222" t="str">
        <f t="shared" si="16"/>
        <v/>
      </c>
      <c r="U233" s="224" t="str">
        <f>IF(P233="回答済",(_xlfn.RANK.EQ($T233,$T$14:$T$411,0)+COUNTIF($T$14:$T233,$T233)-1),IF(P233="未回答",0,"-"))</f>
        <v>-</v>
      </c>
      <c r="V233" s="224" t="str">
        <f t="shared" si="19"/>
        <v>-</v>
      </c>
      <c r="W233" s="224" t="str">
        <f t="shared" si="17"/>
        <v/>
      </c>
      <c r="X233" s="224" t="str">
        <f t="shared" si="15"/>
        <v/>
      </c>
      <c r="Y233" s="224" t="str">
        <f>IF(X233="","",IF(X233="-","-",X233+COUNTIFS($V$14:V233,V233,$W$14:W233,W233)-1))</f>
        <v/>
      </c>
      <c r="Z233" s="224" t="str">
        <f t="shared" si="18"/>
        <v/>
      </c>
    </row>
    <row r="234" spans="1:27" s="98" customFormat="1" ht="46.35" customHeight="1" outlineLevel="1">
      <c r="A234" s="98">
        <f>ROW()</f>
        <v>234</v>
      </c>
      <c r="B234" s="106" t="str">
        <f>IF('①-1入力シート（一般項目）'!B231="","-",'①-1入力シート（一般項目）'!B231)</f>
        <v>-</v>
      </c>
      <c r="C234" s="117" t="str">
        <f>IF('①-1入力シート（一般項目）'!C231="","-",'①-1入力シート（一般項目）'!C231)</f>
        <v>-</v>
      </c>
      <c r="D234" s="351" t="str">
        <f>IF('①-1入力シート（一般項目）'!D231="","0",'①-1入力シート（一般項目）'!D231)</f>
        <v>0</v>
      </c>
      <c r="E234" s="107" t="str">
        <f>IF('①-1入力シート（一般項目）'!E231="","-",'①-1入力シート（一般項目）'!E231)</f>
        <v>指標及び目標</v>
      </c>
      <c r="F234" s="107" t="str">
        <f>IF('①-1入力シート（一般項目）'!F231="","-",'①-1入力シート（一般項目）'!F231)</f>
        <v>単回答</v>
      </c>
      <c r="G234" s="107">
        <f>IF('①-1入力シート（一般項目）'!G231="","-",'①-1入力シート（一般項目）'!G231)</f>
        <v>0</v>
      </c>
      <c r="H234" s="200">
        <f>IF('①-1入力シート（一般項目）'!H231="","-",'①-1入力シート（一般項目）'!H231)</f>
        <v>33</v>
      </c>
      <c r="I234" s="356" t="str">
        <f>IF('①-1入力シート（一般項目）'!I231="","-",'①-1入力シート（一般項目）'!I231)</f>
        <v>●男性の従業員で、育児・介護休業法における育児休業（出産時育児休業を含む）を取得した者の割合が別に示す県の目標を上回っている。</v>
      </c>
      <c r="J234" s="357" t="str">
        <f>IF('①-1入力シート（一般項目）'!J231="","0",'①-1入力シート（一般項目）'!J231)</f>
        <v>0</v>
      </c>
      <c r="K234" s="124" t="str">
        <f>IF('①-1入力シート（一般項目）'!K231="","-",'①-1入力シート（一般項目）'!K231)</f>
        <v>-</v>
      </c>
      <c r="L234" s="212" t="str">
        <f>IF('①-1入力シート（一般項目）'!L231="","-",'①-1入力シート（一般項目）'!L231)</f>
        <v>-</v>
      </c>
      <c r="M234" s="212">
        <f>IF('①-1入力シート（一般項目）'!M231="","-",'①-1入力シート（一般項目）'!M231)</f>
        <v>1</v>
      </c>
      <c r="N234" s="212" t="str">
        <f>IF('①-1入力シート（一般項目）'!N231="","-",'①-1入力シート（一般項目）'!N231)</f>
        <v>-</v>
      </c>
      <c r="O234" s="213" t="str">
        <f>IF('①-1入力シート（一般項目）'!O231="","-",'①-1入力シート（一般項目）'!O231)</f>
        <v>未回答</v>
      </c>
      <c r="P234" s="213" t="str">
        <f>IF('①-1入力シート（一般項目）'!P231="","-",'①-1入力シート（一般項目）'!P231)</f>
        <v>-</v>
      </c>
      <c r="Q234" s="212">
        <f>IF('①-1入力シート（一般項目）'!Q231="","-",'①-1入力シート（一般項目）'!Q231)</f>
        <v>0</v>
      </c>
      <c r="R234" s="212">
        <f>IF('①-1入力シート（一般項目）'!R231="","-",'①-1入力シート（一般項目）'!R231)</f>
        <v>0</v>
      </c>
      <c r="S234" s="212" t="str">
        <f>IF('①-1入力シート（一般項目）'!S231="","-",'①-1入力シート（一般項目）'!S231)</f>
        <v>-</v>
      </c>
      <c r="T234" s="214" t="str">
        <f t="shared" si="16"/>
        <v/>
      </c>
      <c r="U234" s="224" t="str">
        <f>IF(P234="回答済",(_xlfn.RANK.EQ($T234,$T$14:$T$411,0)+COUNTIF($T$14:$T234,$T234)-1),IF(P234="未回答",0,"-"))</f>
        <v>-</v>
      </c>
      <c r="V234" s="224" t="str">
        <f t="shared" si="19"/>
        <v>-</v>
      </c>
      <c r="W234" s="224" t="str">
        <f t="shared" si="17"/>
        <v/>
      </c>
      <c r="X234" s="224" t="str">
        <f t="shared" si="15"/>
        <v/>
      </c>
      <c r="Y234" s="224" t="str">
        <f>IF(X234="","",IF(X234="-","-",X234+COUNTIFS($V$14:V234,V234,$W$14:W234,W234)-1))</f>
        <v/>
      </c>
      <c r="Z234" s="224" t="str">
        <f t="shared" si="18"/>
        <v/>
      </c>
      <c r="AA234" s="61"/>
    </row>
    <row r="235" spans="1:27" s="61" customFormat="1" ht="28.35" customHeight="1" outlineLevel="1">
      <c r="A235" s="61">
        <f>ROW()</f>
        <v>235</v>
      </c>
      <c r="B235" s="68" t="str">
        <f>IF('①-1入力シート（一般項目）'!B232="","-",'①-1入力シート（一般項目）'!B232)</f>
        <v>-</v>
      </c>
      <c r="C235" s="71" t="str">
        <f>IF('①-1入力シート（一般項目）'!C232="","-",'①-1入力シート（一般項目）'!C232)</f>
        <v>-</v>
      </c>
      <c r="D235" s="351" t="str">
        <f>IF('①-1入力シート（一般項目）'!D232="","0",'①-1入力シート（一般項目）'!D232)</f>
        <v>0</v>
      </c>
      <c r="E235" s="92" t="str">
        <f>IF('①-1入力シート（一般項目）'!E232="","-",'①-1入力シート（一般項目）'!E232)</f>
        <v>-</v>
      </c>
      <c r="F235" s="92" t="str">
        <f>IF('①-1入力シート（一般項目）'!F232="","-",'①-1入力シート（一般項目）'!F232)</f>
        <v>-</v>
      </c>
      <c r="G235" s="92" t="str">
        <f>IF('①-1入力シート（一般項目）'!G232="","-",'①-1入力シート（一般項目）'!G232)</f>
        <v>-</v>
      </c>
      <c r="H235" s="197" t="str">
        <f>IF('①-1入力シート（一般項目）'!H232="","-",'①-1入力シート（一般項目）'!H232)</f>
        <v>-</v>
      </c>
      <c r="I235" s="131" t="str">
        <f>IF('①-1入力シート（一般項目）'!I232="","-",'①-1入力シート（一般項目）'!I232)</f>
        <v>-</v>
      </c>
      <c r="J235" s="137" t="str">
        <f>IF('①-1入力シート（一般項目）'!J232="","-",'①-1入力シート（一般項目）'!J232)</f>
        <v>ア　上回っている</v>
      </c>
      <c r="K235" s="125" t="str">
        <f>IF('①-1入力シート（一般項目）'!K232="","-",'①-1入力シート（一般項目）'!K232)</f>
        <v>男性の従業員で、育児・介護休業法における育児休業を取得した者の割合が県の目標を上回っている</v>
      </c>
      <c r="L235" s="216" t="str">
        <f>IF('①-1入力シート（一般項目）'!L232="","-",'①-1入力シート（一般項目）'!L232)</f>
        <v>-</v>
      </c>
      <c r="M235" s="216">
        <f>IF('①-1入力シート（一般項目）'!M232="","-",'①-1入力シート（一般項目）'!M232)</f>
        <v>1</v>
      </c>
      <c r="N235" s="216" t="str">
        <f>IF('①-1入力シート（一般項目）'!N232="","-",'①-1入力シート（一般項目）'!N232)</f>
        <v>-</v>
      </c>
      <c r="O235" s="216">
        <f>IF('①-1入力シート（一般項目）'!O232="","-",'①-1入力シート（一般項目）'!O232)</f>
        <v>0</v>
      </c>
      <c r="P235" s="216" t="str">
        <f>IF('①-1入力シート（一般項目）'!P232="","-",'①-1入力シート（一般項目）'!P232)</f>
        <v>-</v>
      </c>
      <c r="Q235" s="216">
        <f>IF('①-1入力シート（一般項目）'!Q232="","-",'①-1入力シート（一般項目）'!Q232)</f>
        <v>0</v>
      </c>
      <c r="R235" s="216" t="str">
        <f>IF('①-1入力シート（一般項目）'!R232="","-",'①-1入力シート（一般項目）'!R232)</f>
        <v>-</v>
      </c>
      <c r="S235" s="216" t="str">
        <f>IF('①-1入力シート（一般項目）'!S232="","-",'①-1入力シート（一般項目）'!S232)</f>
        <v>-</v>
      </c>
      <c r="T235" s="217" t="str">
        <f t="shared" si="16"/>
        <v/>
      </c>
      <c r="U235" s="224" t="str">
        <f>IF(P235="回答済",(_xlfn.RANK.EQ($T235,$T$14:$T$411,0)+COUNTIF($T$14:$T235,$T235)-1),IF(P235="未回答",0,"-"))</f>
        <v>-</v>
      </c>
      <c r="V235" s="224" t="str">
        <f t="shared" si="19"/>
        <v>-</v>
      </c>
      <c r="W235" s="224" t="str">
        <f t="shared" si="17"/>
        <v/>
      </c>
      <c r="X235" s="224" t="str">
        <f t="shared" si="15"/>
        <v/>
      </c>
      <c r="Y235" s="224" t="str">
        <f>IF(X235="","",IF(X235="-","-",X235+COUNTIFS($V$14:V235,V235,$W$14:W235,W235)-1))</f>
        <v/>
      </c>
      <c r="Z235" s="224" t="str">
        <f t="shared" si="18"/>
        <v/>
      </c>
    </row>
    <row r="236" spans="1:27" s="61" customFormat="1" ht="28.35" customHeight="1" outlineLevel="1">
      <c r="A236" s="61">
        <f>ROW()</f>
        <v>236</v>
      </c>
      <c r="B236" s="68" t="str">
        <f>IF('①-1入力シート（一般項目）'!B233="","-",'①-1入力シート（一般項目）'!B233)</f>
        <v>-</v>
      </c>
      <c r="C236" s="71" t="str">
        <f>IF('①-1入力シート（一般項目）'!C233="","-",'①-1入力シート（一般項目）'!C233)</f>
        <v>-</v>
      </c>
      <c r="D236" s="351" t="str">
        <f>IF('①-1入力シート（一般項目）'!D233="","0",'①-1入力シート（一般項目）'!D233)</f>
        <v>0</v>
      </c>
      <c r="E236" s="93" t="str">
        <f>IF('①-1入力シート（一般項目）'!E233="","-",'①-1入力シート（一般項目）'!E233)</f>
        <v>-</v>
      </c>
      <c r="F236" s="93" t="str">
        <f>IF('①-1入力シート（一般項目）'!F233="","-",'①-1入力シート（一般項目）'!F233)</f>
        <v>-</v>
      </c>
      <c r="G236" s="93" t="str">
        <f>IF('①-1入力シート（一般項目）'!G233="","-",'①-1入力シート（一般項目）'!G233)</f>
        <v>-</v>
      </c>
      <c r="H236" s="198" t="str">
        <f>IF('①-1入力シート（一般項目）'!H233="","-",'①-1入力シート（一般項目）'!H233)</f>
        <v>-</v>
      </c>
      <c r="I236" s="135" t="str">
        <f>IF('①-1入力シート（一般項目）'!I233="","-",'①-1入力シート（一般項目）'!I233)</f>
        <v>-</v>
      </c>
      <c r="J236" s="139" t="str">
        <f>IF('①-1入力シート（一般項目）'!J233="","-",'①-1入力シート（一般項目）'!J233)</f>
        <v>イ　上回っていない</v>
      </c>
      <c r="K236" s="126" t="str">
        <f>IF('①-1入力シート（一般項目）'!K233="","-",'①-1入力シート（一般項目）'!K233)</f>
        <v>イ　上回っていない</v>
      </c>
      <c r="L236" s="221" t="str">
        <f>IF('①-1入力シート（一般項目）'!L233="","-",'①-1入力シート（一般項目）'!L233)</f>
        <v>-</v>
      </c>
      <c r="M236" s="221">
        <f>IF('①-1入力シート（一般項目）'!M233="","-",'①-1入力シート（一般項目）'!M233)</f>
        <v>0</v>
      </c>
      <c r="N236" s="221" t="str">
        <f>IF('①-1入力シート（一般項目）'!N233="","-",'①-1入力シート（一般項目）'!N233)</f>
        <v>-</v>
      </c>
      <c r="O236" s="221" t="str">
        <f>IF('①-1入力シート（一般項目）'!O233="","-",'①-1入力シート（一般項目）'!O233)</f>
        <v>-</v>
      </c>
      <c r="P236" s="221" t="str">
        <f>IF('①-1入力シート（一般項目）'!P233="","-",'①-1入力シート（一般項目）'!P233)</f>
        <v>-</v>
      </c>
      <c r="Q236" s="221">
        <f>IF('①-1入力シート（一般項目）'!Q233="","-",'①-1入力シート（一般項目）'!Q233)</f>
        <v>0</v>
      </c>
      <c r="R236" s="221" t="str">
        <f>IF('①-1入力シート（一般項目）'!R233="","-",'①-1入力シート（一般項目）'!R233)</f>
        <v>-</v>
      </c>
      <c r="S236" s="221" t="str">
        <f>IF('①-1入力シート（一般項目）'!S233="","-",'①-1入力シート（一般項目）'!S233)</f>
        <v>-</v>
      </c>
      <c r="T236" s="222" t="str">
        <f t="shared" si="16"/>
        <v/>
      </c>
      <c r="U236" s="224" t="str">
        <f>IF(P236="回答済",(_xlfn.RANK.EQ($T236,$T$14:$T$411,0)+COUNTIF($T$14:$T236,$T236)-1),IF(P236="未回答",0,"-"))</f>
        <v>-</v>
      </c>
      <c r="V236" s="224" t="str">
        <f t="shared" si="19"/>
        <v>-</v>
      </c>
      <c r="W236" s="224" t="str">
        <f t="shared" si="17"/>
        <v/>
      </c>
      <c r="X236" s="224" t="str">
        <f t="shared" si="15"/>
        <v/>
      </c>
      <c r="Y236" s="224" t="str">
        <f>IF(X236="","",IF(X236="-","-",X236+COUNTIFS($V$14:V236,V236,$W$14:W236,W236)-1))</f>
        <v/>
      </c>
      <c r="Z236" s="224" t="str">
        <f t="shared" si="18"/>
        <v/>
      </c>
    </row>
    <row r="237" spans="1:27" s="98" customFormat="1" ht="46.35" customHeight="1" outlineLevel="1">
      <c r="A237" s="98">
        <f>ROW()</f>
        <v>237</v>
      </c>
      <c r="B237" s="106" t="str">
        <f>IF('①-1入力シート（一般項目）'!B234="","-",'①-1入力シート（一般項目）'!B234)</f>
        <v>-</v>
      </c>
      <c r="C237" s="117" t="str">
        <f>IF('①-1入力シート（一般項目）'!C234="","-",'①-1入力シート（一般項目）'!C234)</f>
        <v>-</v>
      </c>
      <c r="D237" s="351" t="str">
        <f>IF('①-1入力シート（一般項目）'!D234="","0",'①-1入力シート（一般項目）'!D234)</f>
        <v>0</v>
      </c>
      <c r="E237" s="107" t="str">
        <f>IF('①-1入力シート（一般項目）'!E234="","-",'①-1入力シート（一般項目）'!E234)</f>
        <v>指標及び目標</v>
      </c>
      <c r="F237" s="107" t="str">
        <f>IF('①-1入力シート（一般項目）'!F234="","-",'①-1入力シート（一般項目）'!F234)</f>
        <v>単回答</v>
      </c>
      <c r="G237" s="107">
        <f>IF('①-1入力シート（一般項目）'!G234="","-",'①-1入力シート（一般項目）'!G234)</f>
        <v>0</v>
      </c>
      <c r="H237" s="200">
        <f>IF('①-1入力シート（一般項目）'!H234="","-",'①-1入力シート（一般項目）'!H234)</f>
        <v>34</v>
      </c>
      <c r="I237" s="356" t="str">
        <f>IF('①-1入力シート（一般項目）'!I234="","-",'①-1入力シート（一般項目）'!I234)</f>
        <v>●年間の１人当たり月平均残業時間が別に示す業種別平均と比較して次のとおりである。なお、業種別平均がない場合は、全産業の平均と比較する。</v>
      </c>
      <c r="J237" s="357" t="str">
        <f>IF('①-1入力シート（一般項目）'!J234="","0",'①-1入力シート（一般項目）'!J234)</f>
        <v>0</v>
      </c>
      <c r="K237" s="124" t="str">
        <f>IF('①-1入力シート（一般項目）'!K234="","-",'①-1入力シート（一般項目）'!K234)</f>
        <v>-</v>
      </c>
      <c r="L237" s="212" t="str">
        <f>IF('①-1入力シート（一般項目）'!L234="","-",'①-1入力シート（一般項目）'!L234)</f>
        <v>-</v>
      </c>
      <c r="M237" s="212">
        <f>IF('①-1入力シート（一般項目）'!M234="","-",'①-1入力シート（一般項目）'!M234)</f>
        <v>1</v>
      </c>
      <c r="N237" s="212" t="str">
        <f>IF('①-1入力シート（一般項目）'!N234="","-",'①-1入力シート（一般項目）'!N234)</f>
        <v>-</v>
      </c>
      <c r="O237" s="213" t="str">
        <f>IF('①-1入力シート（一般項目）'!O234="","-",'①-1入力シート（一般項目）'!O234)</f>
        <v>未回答</v>
      </c>
      <c r="P237" s="213" t="str">
        <f>IF('①-1入力シート（一般項目）'!P234="","-",'①-1入力シート（一般項目）'!P234)</f>
        <v>-</v>
      </c>
      <c r="Q237" s="212">
        <f>IF('①-1入力シート（一般項目）'!Q234="","-",'①-1入力シート（一般項目）'!Q234)</f>
        <v>0</v>
      </c>
      <c r="R237" s="212">
        <f>IF('①-1入力シート（一般項目）'!R234="","-",'①-1入力シート（一般項目）'!R234)</f>
        <v>0</v>
      </c>
      <c r="S237" s="212" t="str">
        <f>IF('①-1入力シート（一般項目）'!S234="","-",'①-1入力シート（一般項目）'!S234)</f>
        <v>-</v>
      </c>
      <c r="T237" s="214" t="str">
        <f t="shared" si="16"/>
        <v/>
      </c>
      <c r="U237" s="224" t="str">
        <f>IF(P237="回答済",(_xlfn.RANK.EQ($T237,$T$14:$T$411,0)+COUNTIF($T$14:$T237,$T237)-1),IF(P237="未回答",0,"-"))</f>
        <v>-</v>
      </c>
      <c r="V237" s="224" t="str">
        <f t="shared" si="19"/>
        <v>-</v>
      </c>
      <c r="W237" s="224" t="str">
        <f t="shared" si="17"/>
        <v/>
      </c>
      <c r="X237" s="224" t="str">
        <f t="shared" si="15"/>
        <v/>
      </c>
      <c r="Y237" s="224" t="str">
        <f>IF(X237="","",IF(X237="-","-",X237+COUNTIFS($V$14:V237,V237,$W$14:W237,W237)-1))</f>
        <v/>
      </c>
      <c r="Z237" s="224" t="str">
        <f t="shared" si="18"/>
        <v/>
      </c>
      <c r="AA237" s="61"/>
    </row>
    <row r="238" spans="1:27" s="61" customFormat="1" ht="28.35" customHeight="1" outlineLevel="1">
      <c r="A238" s="61">
        <f>ROW()</f>
        <v>238</v>
      </c>
      <c r="B238" s="68" t="str">
        <f>IF('①-1入力シート（一般項目）'!B235="","-",'①-1入力シート（一般項目）'!B235)</f>
        <v>-</v>
      </c>
      <c r="C238" s="71" t="str">
        <f>IF('①-1入力シート（一般項目）'!C235="","-",'①-1入力シート（一般項目）'!C235)</f>
        <v>-</v>
      </c>
      <c r="D238" s="351" t="str">
        <f>IF('①-1入力シート（一般項目）'!D235="","0",'①-1入力シート（一般項目）'!D235)</f>
        <v>0</v>
      </c>
      <c r="E238" s="92" t="str">
        <f>IF('①-1入力シート（一般項目）'!E235="","-",'①-1入力シート（一般項目）'!E235)</f>
        <v>-</v>
      </c>
      <c r="F238" s="92" t="str">
        <f>IF('①-1入力シート（一般項目）'!F235="","-",'①-1入力シート（一般項目）'!F235)</f>
        <v>-</v>
      </c>
      <c r="G238" s="92" t="str">
        <f>IF('①-1入力シート（一般項目）'!G235="","-",'①-1入力シート（一般項目）'!G235)</f>
        <v>-</v>
      </c>
      <c r="H238" s="197" t="str">
        <f>IF('①-1入力シート（一般項目）'!H235="","-",'①-1入力シート（一般項目）'!H235)</f>
        <v>-</v>
      </c>
      <c r="I238" s="131" t="str">
        <f>IF('①-1入力シート（一般項目）'!I235="","-",'①-1入力シート（一般項目）'!I235)</f>
        <v>-</v>
      </c>
      <c r="J238" s="137" t="str">
        <f>IF('①-1入力シート（一般項目）'!J235="","-",'①-1入力シート（一般項目）'!J235)</f>
        <v>ア　下回っている</v>
      </c>
      <c r="K238" s="125" t="str">
        <f>IF('①-1入力シート（一般項目）'!K235="","-",'①-1入力シート（一般項目）'!K235)</f>
        <v>年間の１人当たり月平均残業時間が業種別平均を下回っている</v>
      </c>
      <c r="L238" s="216" t="str">
        <f>IF('①-1入力シート（一般項目）'!L235="","-",'①-1入力シート（一般項目）'!L235)</f>
        <v>-</v>
      </c>
      <c r="M238" s="216">
        <f>IF('①-1入力シート（一般項目）'!M235="","-",'①-1入力シート（一般項目）'!M235)</f>
        <v>1</v>
      </c>
      <c r="N238" s="216" t="str">
        <f>IF('①-1入力シート（一般項目）'!N235="","-",'①-1入力シート（一般項目）'!N235)</f>
        <v>-</v>
      </c>
      <c r="O238" s="227">
        <f>IF('①-1入力シート（一般項目）'!O235="","-",'①-1入力シート（一般項目）'!O235)</f>
        <v>0</v>
      </c>
      <c r="P238" s="216" t="str">
        <f>IF('①-1入力シート（一般項目）'!P235="","-",'①-1入力シート（一般項目）'!P235)</f>
        <v>-</v>
      </c>
      <c r="Q238" s="216">
        <f>IF('①-1入力シート（一般項目）'!Q235="","-",'①-1入力シート（一般項目）'!Q235)</f>
        <v>0</v>
      </c>
      <c r="R238" s="216" t="str">
        <f>IF('①-1入力シート（一般項目）'!R235="","-",'①-1入力シート（一般項目）'!R235)</f>
        <v>-</v>
      </c>
      <c r="S238" s="216" t="str">
        <f>IF('①-1入力シート（一般項目）'!S235="","-",'①-1入力シート（一般項目）'!S235)</f>
        <v>-</v>
      </c>
      <c r="T238" s="217" t="str">
        <f t="shared" si="16"/>
        <v/>
      </c>
      <c r="U238" s="224" t="str">
        <f>IF(P238="回答済",(_xlfn.RANK.EQ($T238,$T$14:$T$411,0)+COUNTIF($T$14:$T238,$T238)-1),IF(P238="未回答",0,"-"))</f>
        <v>-</v>
      </c>
      <c r="V238" s="224" t="str">
        <f t="shared" si="19"/>
        <v>-</v>
      </c>
      <c r="W238" s="224" t="str">
        <f t="shared" si="17"/>
        <v/>
      </c>
      <c r="X238" s="224" t="str">
        <f t="shared" si="15"/>
        <v/>
      </c>
      <c r="Y238" s="224" t="str">
        <f>IF(X238="","",IF(X238="-","-",X238+COUNTIFS($V$14:V238,V238,$W$14:W238,W238)-1))</f>
        <v/>
      </c>
      <c r="Z238" s="224" t="str">
        <f t="shared" si="18"/>
        <v/>
      </c>
    </row>
    <row r="239" spans="1:27" s="61" customFormat="1" ht="28.35" customHeight="1" outlineLevel="1">
      <c r="A239" s="61">
        <f>ROW()</f>
        <v>239</v>
      </c>
      <c r="B239" s="68" t="str">
        <f>IF('①-1入力シート（一般項目）'!B236="","-",'①-1入力シート（一般項目）'!B236)</f>
        <v>-</v>
      </c>
      <c r="C239" s="71" t="str">
        <f>IF('①-1入力シート（一般項目）'!C236="","-",'①-1入力シート（一般項目）'!C236)</f>
        <v>-</v>
      </c>
      <c r="D239" s="351" t="str">
        <f>IF('①-1入力シート（一般項目）'!D236="","0",'①-1入力シート（一般項目）'!D236)</f>
        <v>0</v>
      </c>
      <c r="E239" s="93" t="str">
        <f>IF('①-1入力シート（一般項目）'!E236="","-",'①-1入力シート（一般項目）'!E236)</f>
        <v>-</v>
      </c>
      <c r="F239" s="93" t="str">
        <f>IF('①-1入力シート（一般項目）'!F236="","-",'①-1入力シート（一般項目）'!F236)</f>
        <v>-</v>
      </c>
      <c r="G239" s="93" t="str">
        <f>IF('①-1入力シート（一般項目）'!G236="","-",'①-1入力シート（一般項目）'!G236)</f>
        <v>-</v>
      </c>
      <c r="H239" s="198" t="str">
        <f>IF('①-1入力シート（一般項目）'!H236="","-",'①-1入力シート（一般項目）'!H236)</f>
        <v>-</v>
      </c>
      <c r="I239" s="135" t="str">
        <f>IF('①-1入力シート（一般項目）'!I236="","-",'①-1入力シート（一般項目）'!I236)</f>
        <v>-</v>
      </c>
      <c r="J239" s="139" t="str">
        <f>IF('①-1入力シート（一般項目）'!J236="","-",'①-1入力シート（一般項目）'!J236)</f>
        <v>イ　下回っていない</v>
      </c>
      <c r="K239" s="126" t="str">
        <f>IF('①-1入力シート（一般項目）'!K236="","-",'①-1入力シート（一般項目）'!K236)</f>
        <v>イ　下回っていない</v>
      </c>
      <c r="L239" s="221" t="str">
        <f>IF('①-1入力シート（一般項目）'!L236="","-",'①-1入力シート（一般項目）'!L236)</f>
        <v>-</v>
      </c>
      <c r="M239" s="221">
        <f>IF('①-1入力シート（一般項目）'!M236="","-",'①-1入力シート（一般項目）'!M236)</f>
        <v>0</v>
      </c>
      <c r="N239" s="221" t="str">
        <f>IF('①-1入力シート（一般項目）'!N236="","-",'①-1入力シート（一般項目）'!N236)</f>
        <v>-</v>
      </c>
      <c r="O239" s="221" t="str">
        <f>IF('①-1入力シート（一般項目）'!O236="","-",'①-1入力シート（一般項目）'!O236)</f>
        <v>-</v>
      </c>
      <c r="P239" s="221" t="str">
        <f>IF('①-1入力シート（一般項目）'!P236="","-",'①-1入力シート（一般項目）'!P236)</f>
        <v>-</v>
      </c>
      <c r="Q239" s="221">
        <f>IF('①-1入力シート（一般項目）'!Q236="","-",'①-1入力シート（一般項目）'!Q236)</f>
        <v>0</v>
      </c>
      <c r="R239" s="221" t="str">
        <f>IF('①-1入力シート（一般項目）'!R236="","-",'①-1入力シート（一般項目）'!R236)</f>
        <v>-</v>
      </c>
      <c r="S239" s="221" t="str">
        <f>IF('①-1入力シート（一般項目）'!S236="","-",'①-1入力シート（一般項目）'!S236)</f>
        <v>-</v>
      </c>
      <c r="T239" s="222" t="str">
        <f t="shared" si="16"/>
        <v/>
      </c>
      <c r="U239" s="224" t="str">
        <f>IF(P239="回答済",(_xlfn.RANK.EQ($T239,$T$14:$T$411,0)+COUNTIF($T$14:$T239,$T239)-1),IF(P239="未回答",0,"-"))</f>
        <v>-</v>
      </c>
      <c r="V239" s="224" t="str">
        <f t="shared" si="19"/>
        <v>-</v>
      </c>
      <c r="W239" s="224" t="str">
        <f t="shared" si="17"/>
        <v/>
      </c>
      <c r="X239" s="224" t="str">
        <f t="shared" si="15"/>
        <v/>
      </c>
      <c r="Y239" s="224" t="str">
        <f>IF(X239="","",IF(X239="-","-",X239+COUNTIFS($V$14:V239,V239,$W$14:W239,W239)-1))</f>
        <v/>
      </c>
      <c r="Z239" s="224" t="str">
        <f t="shared" si="18"/>
        <v/>
      </c>
    </row>
    <row r="240" spans="1:27" s="98" customFormat="1" ht="46.35" customHeight="1" outlineLevel="1">
      <c r="A240" s="98">
        <f>ROW()</f>
        <v>240</v>
      </c>
      <c r="B240" s="106" t="str">
        <f>IF('①-1入力シート（一般項目）'!B237="","-",'①-1入力シート（一般項目）'!B237)</f>
        <v>-</v>
      </c>
      <c r="C240" s="117" t="str">
        <f>IF('①-1入力シート（一般項目）'!C237="","-",'①-1入力シート（一般項目）'!C237)</f>
        <v>-</v>
      </c>
      <c r="D240" s="351" t="str">
        <f>IF('①-1入力シート（一般項目）'!D237="","0",'①-1入力シート（一般項目）'!D237)</f>
        <v>0</v>
      </c>
      <c r="E240" s="107" t="str">
        <f>IF('①-1入力シート（一般項目）'!E237="","-",'①-1入力シート（一般項目）'!E237)</f>
        <v>指標及び目標</v>
      </c>
      <c r="F240" s="107" t="str">
        <f>IF('①-1入力シート（一般項目）'!F237="","-",'①-1入力シート（一般項目）'!F237)</f>
        <v>単回答</v>
      </c>
      <c r="G240" s="107">
        <f>IF('①-1入力シート（一般項目）'!G237="","-",'①-1入力シート（一般項目）'!G237)</f>
        <v>0</v>
      </c>
      <c r="H240" s="200">
        <f>IF('①-1入力シート（一般項目）'!H237="","-",'①-1入力シート（一般項目）'!H237)</f>
        <v>35</v>
      </c>
      <c r="I240" s="356" t="str">
        <f>IF('①-1入力シート（一般項目）'!I237="","-",'①-1入力シート（一般項目）'!I237)</f>
        <v>●年次有給休暇の年間取得率が別に示す業種別平均と比較して次のとおりである。なお、業種別平均がない場合は、全産業の平均と比較する。</v>
      </c>
      <c r="J240" s="357" t="str">
        <f>IF('①-1入力シート（一般項目）'!J237="","0",'①-1入力シート（一般項目）'!J237)</f>
        <v>0</v>
      </c>
      <c r="K240" s="186" t="str">
        <f>IF('①-1入力シート（一般項目）'!K237="","-",'①-1入力シート（一般項目）'!K237)</f>
        <v>-</v>
      </c>
      <c r="L240" s="228" t="str">
        <f>IF('①-1入力シート（一般項目）'!L237="","-",'①-1入力シート（一般項目）'!L237)</f>
        <v>-</v>
      </c>
      <c r="M240" s="228">
        <f>IF('①-1入力シート（一般項目）'!M237="","-",'①-1入力シート（一般項目）'!M237)</f>
        <v>1</v>
      </c>
      <c r="N240" s="228" t="str">
        <f>IF('①-1入力シート（一般項目）'!N237="","-",'①-1入力シート（一般項目）'!N237)</f>
        <v>-</v>
      </c>
      <c r="O240" s="229" t="str">
        <f>IF('①-1入力シート（一般項目）'!O237="","-",'①-1入力シート（一般項目）'!O237)</f>
        <v>未回答</v>
      </c>
      <c r="P240" s="229" t="str">
        <f>IF('①-1入力シート（一般項目）'!P237="","-",'①-1入力シート（一般項目）'!P237)</f>
        <v>-</v>
      </c>
      <c r="Q240" s="228">
        <f>IF('①-1入力シート（一般項目）'!Q237="","-",'①-1入力シート（一般項目）'!Q237)</f>
        <v>0</v>
      </c>
      <c r="R240" s="228">
        <f>IF('①-1入力シート（一般項目）'!R237="","-",'①-1入力シート（一般項目）'!R237)</f>
        <v>0</v>
      </c>
      <c r="S240" s="228" t="str">
        <f>IF('①-1入力シート（一般項目）'!S237="","-",'①-1入力シート（一般項目）'!S237)</f>
        <v>-</v>
      </c>
      <c r="T240" s="230" t="str">
        <f t="shared" si="16"/>
        <v/>
      </c>
      <c r="U240" s="224" t="str">
        <f>IF(P240="回答済",(_xlfn.RANK.EQ($T240,$T$14:$T$411,0)+COUNTIF($T$14:$T240,$T240)-1),IF(P240="未回答",0,"-"))</f>
        <v>-</v>
      </c>
      <c r="V240" s="224" t="str">
        <f t="shared" si="19"/>
        <v>-</v>
      </c>
      <c r="W240" s="224" t="str">
        <f t="shared" si="17"/>
        <v/>
      </c>
      <c r="X240" s="224" t="str">
        <f t="shared" si="15"/>
        <v/>
      </c>
      <c r="Y240" s="224" t="str">
        <f>IF(X240="","",IF(X240="-","-",X240+COUNTIFS($V$14:V240,V240,$W$14:W240,W240)-1))</f>
        <v/>
      </c>
      <c r="Z240" s="224" t="str">
        <f t="shared" si="18"/>
        <v/>
      </c>
      <c r="AA240" s="61"/>
    </row>
    <row r="241" spans="1:27" s="61" customFormat="1" ht="28.35" customHeight="1" outlineLevel="1">
      <c r="A241" s="61">
        <f>ROW()</f>
        <v>241</v>
      </c>
      <c r="B241" s="68" t="str">
        <f>IF('①-1入力シート（一般項目）'!B238="","-",'①-1入力シート（一般項目）'!B238)</f>
        <v>-</v>
      </c>
      <c r="C241" s="71" t="str">
        <f>IF('①-1入力シート（一般項目）'!C238="","-",'①-1入力シート（一般項目）'!C238)</f>
        <v>-</v>
      </c>
      <c r="D241" s="351" t="str">
        <f>IF('①-1入力シート（一般項目）'!D238="","0",'①-1入力シート（一般項目）'!D238)</f>
        <v>0</v>
      </c>
      <c r="E241" s="92" t="str">
        <f>IF('①-1入力シート（一般項目）'!E238="","-",'①-1入力シート（一般項目）'!E238)</f>
        <v>-</v>
      </c>
      <c r="F241" s="92" t="str">
        <f>IF('①-1入力シート（一般項目）'!F238="","-",'①-1入力シート（一般項目）'!F238)</f>
        <v>-</v>
      </c>
      <c r="G241" s="92" t="str">
        <f>IF('①-1入力シート（一般項目）'!G238="","-",'①-1入力シート（一般項目）'!G238)</f>
        <v>-</v>
      </c>
      <c r="H241" s="197" t="str">
        <f>IF('①-1入力シート（一般項目）'!H238="","-",'①-1入力シート（一般項目）'!H238)</f>
        <v>-</v>
      </c>
      <c r="I241" s="131" t="str">
        <f>IF('①-1入力シート（一般項目）'!I238="","-",'①-1入力シート（一般項目）'!I238)</f>
        <v>-</v>
      </c>
      <c r="J241" s="137" t="str">
        <f>IF('①-1入力シート（一般項目）'!J238="","-",'①-1入力シート（一般項目）'!J238)</f>
        <v>ア　上回っている</v>
      </c>
      <c r="K241" s="125" t="str">
        <f>IF('①-1入力シート（一般項目）'!K238="","-",'①-1入力シート（一般項目）'!K238)</f>
        <v>年次有給休暇の年間取得率が業種別平均を上回っている</v>
      </c>
      <c r="L241" s="216" t="str">
        <f>IF('①-1入力シート（一般項目）'!L238="","-",'①-1入力シート（一般項目）'!L238)</f>
        <v>-</v>
      </c>
      <c r="M241" s="216">
        <f>IF('①-1入力シート（一般項目）'!M238="","-",'①-1入力シート（一般項目）'!M238)</f>
        <v>1</v>
      </c>
      <c r="N241" s="216" t="str">
        <f>IF('①-1入力シート（一般項目）'!N238="","-",'①-1入力シート（一般項目）'!N238)</f>
        <v>-</v>
      </c>
      <c r="O241" s="216">
        <f>IF('①-1入力シート（一般項目）'!O238="","-",'①-1入力シート（一般項目）'!O238)</f>
        <v>0</v>
      </c>
      <c r="P241" s="216" t="str">
        <f>IF('①-1入力シート（一般項目）'!P238="","-",'①-1入力シート（一般項目）'!P238)</f>
        <v>-</v>
      </c>
      <c r="Q241" s="216">
        <f>IF('①-1入力シート（一般項目）'!Q238="","-",'①-1入力シート（一般項目）'!Q238)</f>
        <v>0</v>
      </c>
      <c r="R241" s="216" t="str">
        <f>IF('①-1入力シート（一般項目）'!R238="","-",'①-1入力シート（一般項目）'!R238)</f>
        <v>-</v>
      </c>
      <c r="S241" s="216" t="str">
        <f>IF('①-1入力シート（一般項目）'!S238="","-",'①-1入力シート（一般項目）'!S238)</f>
        <v>-</v>
      </c>
      <c r="T241" s="217" t="str">
        <f t="shared" si="16"/>
        <v/>
      </c>
      <c r="U241" s="224" t="str">
        <f>IF(P241="回答済",(_xlfn.RANK.EQ($T241,$T$14:$T$411,0)+COUNTIF($T$14:$T241,$T241)-1),IF(P241="未回答",0,"-"))</f>
        <v>-</v>
      </c>
      <c r="V241" s="224" t="str">
        <f t="shared" si="19"/>
        <v>-</v>
      </c>
      <c r="W241" s="224" t="str">
        <f t="shared" si="17"/>
        <v/>
      </c>
      <c r="X241" s="224" t="str">
        <f t="shared" si="15"/>
        <v/>
      </c>
      <c r="Y241" s="224" t="str">
        <f>IF(X241="","",IF(X241="-","-",X241+COUNTIFS($V$14:V241,V241,$W$14:W241,W241)-1))</f>
        <v/>
      </c>
      <c r="Z241" s="224" t="str">
        <f t="shared" si="18"/>
        <v/>
      </c>
    </row>
    <row r="242" spans="1:27" s="61" customFormat="1" ht="28.35" customHeight="1" outlineLevel="1">
      <c r="A242" s="61">
        <f>ROW()</f>
        <v>242</v>
      </c>
      <c r="B242" s="68" t="str">
        <f>IF('①-1入力シート（一般項目）'!B239="","-",'①-1入力シート（一般項目）'!B239)</f>
        <v>-</v>
      </c>
      <c r="C242" s="71" t="str">
        <f>IF('①-1入力シート（一般項目）'!C239="","-",'①-1入力シート（一般項目）'!C239)</f>
        <v>-</v>
      </c>
      <c r="D242" s="351" t="str">
        <f>IF('①-1入力シート（一般項目）'!D239="","0",'①-1入力シート（一般項目）'!D239)</f>
        <v>0</v>
      </c>
      <c r="E242" s="93" t="str">
        <f>IF('①-1入力シート（一般項目）'!E239="","-",'①-1入力シート（一般項目）'!E239)</f>
        <v>-</v>
      </c>
      <c r="F242" s="93" t="str">
        <f>IF('①-1入力シート（一般項目）'!F239="","-",'①-1入力シート（一般項目）'!F239)</f>
        <v>-</v>
      </c>
      <c r="G242" s="93" t="str">
        <f>IF('①-1入力シート（一般項目）'!G239="","-",'①-1入力シート（一般項目）'!G239)</f>
        <v>-</v>
      </c>
      <c r="H242" s="198" t="str">
        <f>IF('①-1入力シート（一般項目）'!H239="","-",'①-1入力シート（一般項目）'!H239)</f>
        <v>-</v>
      </c>
      <c r="I242" s="135" t="str">
        <f>IF('①-1入力シート（一般項目）'!I239="","-",'①-1入力シート（一般項目）'!I239)</f>
        <v>-</v>
      </c>
      <c r="J242" s="139" t="str">
        <f>IF('①-1入力シート（一般項目）'!J239="","-",'①-1入力シート（一般項目）'!J239)</f>
        <v>イ　上回っていない</v>
      </c>
      <c r="K242" s="126" t="str">
        <f>IF('①-1入力シート（一般項目）'!K239="","-",'①-1入力シート（一般項目）'!K239)</f>
        <v>イ　上回っていない</v>
      </c>
      <c r="L242" s="221" t="str">
        <f>IF('①-1入力シート（一般項目）'!L239="","-",'①-1入力シート（一般項目）'!L239)</f>
        <v>-</v>
      </c>
      <c r="M242" s="221">
        <f>IF('①-1入力シート（一般項目）'!M239="","-",'①-1入力シート（一般項目）'!M239)</f>
        <v>0</v>
      </c>
      <c r="N242" s="221" t="str">
        <f>IF('①-1入力シート（一般項目）'!N239="","-",'①-1入力シート（一般項目）'!N239)</f>
        <v>-</v>
      </c>
      <c r="O242" s="221" t="str">
        <f>IF('①-1入力シート（一般項目）'!O239="","-",'①-1入力シート（一般項目）'!O239)</f>
        <v>-</v>
      </c>
      <c r="P242" s="221" t="str">
        <f>IF('①-1入力シート（一般項目）'!P239="","-",'①-1入力シート（一般項目）'!P239)</f>
        <v>-</v>
      </c>
      <c r="Q242" s="221">
        <f>IF('①-1入力シート（一般項目）'!Q239="","-",'①-1入力シート（一般項目）'!Q239)</f>
        <v>0</v>
      </c>
      <c r="R242" s="221" t="str">
        <f>IF('①-1入力シート（一般項目）'!R239="","-",'①-1入力シート（一般項目）'!R239)</f>
        <v>-</v>
      </c>
      <c r="S242" s="221" t="str">
        <f>IF('①-1入力シート（一般項目）'!S239="","-",'①-1入力シート（一般項目）'!S239)</f>
        <v>-</v>
      </c>
      <c r="T242" s="222" t="str">
        <f t="shared" si="16"/>
        <v/>
      </c>
      <c r="U242" s="224" t="str">
        <f>IF(P242="回答済",(_xlfn.RANK.EQ($T242,$T$14:$T$411,0)+COUNTIF($T$14:$T242,$T242)-1),IF(P242="未回答",0,"-"))</f>
        <v>-</v>
      </c>
      <c r="V242" s="224" t="str">
        <f t="shared" si="19"/>
        <v>-</v>
      </c>
      <c r="W242" s="224" t="str">
        <f t="shared" si="17"/>
        <v/>
      </c>
      <c r="X242" s="224" t="str">
        <f t="shared" si="15"/>
        <v/>
      </c>
      <c r="Y242" s="224" t="str">
        <f>IF(X242="","",IF(X242="-","-",X242+COUNTIFS($V$14:V242,V242,$W$14:W242,W242)-1))</f>
        <v/>
      </c>
      <c r="Z242" s="224" t="str">
        <f t="shared" si="18"/>
        <v/>
      </c>
    </row>
    <row r="243" spans="1:27" s="98" customFormat="1" ht="46.35" customHeight="1" outlineLevel="1">
      <c r="A243" s="98">
        <f>ROW()</f>
        <v>243</v>
      </c>
      <c r="B243" s="106" t="str">
        <f>IF('①-1入力シート（一般項目）'!B240="","-",'①-1入力シート（一般項目）'!B240)</f>
        <v>-</v>
      </c>
      <c r="C243" s="117" t="str">
        <f>IF('①-1入力シート（一般項目）'!C240="","-",'①-1入力シート（一般項目）'!C240)</f>
        <v>-</v>
      </c>
      <c r="D243" s="351" t="str">
        <f>IF('①-1入力シート（一般項目）'!D240="","0",'①-1入力シート（一般項目）'!D240)</f>
        <v>0</v>
      </c>
      <c r="E243" s="107" t="str">
        <f>IF('①-1入力シート（一般項目）'!E240="","-",'①-1入力シート（一般項目）'!E240)</f>
        <v>指標及び目標</v>
      </c>
      <c r="F243" s="107" t="str">
        <f>IF('①-1入力シート（一般項目）'!F240="","-",'①-1入力シート（一般項目）'!F240)</f>
        <v>単回答</v>
      </c>
      <c r="G243" s="107">
        <f>IF('①-1入力シート（一般項目）'!G240="","-",'①-1入力シート（一般項目）'!G240)</f>
        <v>0</v>
      </c>
      <c r="H243" s="200">
        <f>IF('①-1入力シート（一般項目）'!H240="","-",'①-1入力シート（一般項目）'!H240)</f>
        <v>36</v>
      </c>
      <c r="I243" s="356" t="str">
        <f>IF('①-1入力シート（一般項目）'!I240="","-",'①-1入力シート（一般項目）'!I240)</f>
        <v>●従業員の平均勤続年数が別に示す業種別平均と比較して次のとおりである。なお、業種別平均がない場合は、全産業の平均と比較する。</v>
      </c>
      <c r="J243" s="357" t="str">
        <f>IF('①-1入力シート（一般項目）'!J240="","0",'①-1入力シート（一般項目）'!J240)</f>
        <v>0</v>
      </c>
      <c r="K243" s="124" t="str">
        <f>IF('①-1入力シート（一般項目）'!K240="","-",'①-1入力シート（一般項目）'!K240)</f>
        <v>-</v>
      </c>
      <c r="L243" s="212" t="str">
        <f>IF('①-1入力シート（一般項目）'!L240="","-",'①-1入力シート（一般項目）'!L240)</f>
        <v>-</v>
      </c>
      <c r="M243" s="212">
        <f>IF('①-1入力シート（一般項目）'!M240="","-",'①-1入力シート（一般項目）'!M240)</f>
        <v>1</v>
      </c>
      <c r="N243" s="212" t="str">
        <f>IF('①-1入力シート（一般項目）'!N240="","-",'①-1入力シート（一般項目）'!N240)</f>
        <v>-</v>
      </c>
      <c r="O243" s="213" t="str">
        <f>IF('①-1入力シート（一般項目）'!O240="","-",'①-1入力シート（一般項目）'!O240)</f>
        <v>未回答</v>
      </c>
      <c r="P243" s="213" t="str">
        <f>IF('①-1入力シート（一般項目）'!P240="","-",'①-1入力シート（一般項目）'!P240)</f>
        <v>-</v>
      </c>
      <c r="Q243" s="212">
        <f>IF('①-1入力シート（一般項目）'!Q240="","-",'①-1入力シート（一般項目）'!Q240)</f>
        <v>0</v>
      </c>
      <c r="R243" s="212">
        <f>IF('①-1入力シート（一般項目）'!R240="","-",'①-1入力シート（一般項目）'!R240)</f>
        <v>0</v>
      </c>
      <c r="S243" s="212" t="str">
        <f>IF('①-1入力シート（一般項目）'!S240="","-",'①-1入力シート（一般項目）'!S240)</f>
        <v>-</v>
      </c>
      <c r="T243" s="214" t="str">
        <f t="shared" si="16"/>
        <v/>
      </c>
      <c r="U243" s="224" t="str">
        <f>IF(P243="回答済",(_xlfn.RANK.EQ($T243,$T$14:$T$411,0)+COUNTIF($T$14:$T243,$T243)-1),IF(P243="未回答",0,"-"))</f>
        <v>-</v>
      </c>
      <c r="V243" s="224" t="str">
        <f t="shared" si="19"/>
        <v>-</v>
      </c>
      <c r="W243" s="224" t="str">
        <f t="shared" si="17"/>
        <v/>
      </c>
      <c r="X243" s="224" t="str">
        <f t="shared" si="15"/>
        <v/>
      </c>
      <c r="Y243" s="224" t="str">
        <f>IF(X243="","",IF(X243="-","-",X243+COUNTIFS($V$14:V243,V243,$W$14:W243,W243)-1))</f>
        <v/>
      </c>
      <c r="Z243" s="224" t="str">
        <f t="shared" si="18"/>
        <v/>
      </c>
      <c r="AA243" s="61"/>
    </row>
    <row r="244" spans="1:27" s="61" customFormat="1" ht="28.35" customHeight="1" outlineLevel="1">
      <c r="A244" s="61">
        <f>ROW()</f>
        <v>244</v>
      </c>
      <c r="B244" s="68" t="str">
        <f>IF('①-1入力シート（一般項目）'!B241="","-",'①-1入力シート（一般項目）'!B241)</f>
        <v>-</v>
      </c>
      <c r="C244" s="71" t="str">
        <f>IF('①-1入力シート（一般項目）'!C241="","-",'①-1入力シート（一般項目）'!C241)</f>
        <v>-</v>
      </c>
      <c r="D244" s="351" t="str">
        <f>IF('①-1入力シート（一般項目）'!D241="","0",'①-1入力シート（一般項目）'!D241)</f>
        <v>0</v>
      </c>
      <c r="E244" s="92" t="str">
        <f>IF('①-1入力シート（一般項目）'!E241="","-",'①-1入力シート（一般項目）'!E241)</f>
        <v>-</v>
      </c>
      <c r="F244" s="92" t="str">
        <f>IF('①-1入力シート（一般項目）'!F241="","-",'①-1入力シート（一般項目）'!F241)</f>
        <v>-</v>
      </c>
      <c r="G244" s="92" t="str">
        <f>IF('①-1入力シート（一般項目）'!G241="","-",'①-1入力シート（一般項目）'!G241)</f>
        <v>-</v>
      </c>
      <c r="H244" s="197" t="str">
        <f>IF('①-1入力シート（一般項目）'!H241="","-",'①-1入力シート（一般項目）'!H241)</f>
        <v>-</v>
      </c>
      <c r="I244" s="131" t="str">
        <f>IF('①-1入力シート（一般項目）'!I241="","-",'①-1入力シート（一般項目）'!I241)</f>
        <v>-</v>
      </c>
      <c r="J244" s="137" t="str">
        <f>IF('①-1入力シート（一般項目）'!J241="","-",'①-1入力シート（一般項目）'!J241)</f>
        <v>ア　会社設立時から申請日までの期間が業種別平均勤続年数の期間未満である</v>
      </c>
      <c r="K244" s="125" t="str">
        <f>IF('①-1入力シート（一般項目）'!K241="","-",'①-1入力シート（一般項目）'!K241)</f>
        <v>会社設立時から申請日まで、従業員の平均勤続年数が業種別平均勤続年数の期間未満である</v>
      </c>
      <c r="L244" s="216" t="str">
        <f>IF('①-1入力シート（一般項目）'!L241="","-",'①-1入力シート（一般項目）'!L241)</f>
        <v>-</v>
      </c>
      <c r="M244" s="216">
        <f>IF('①-1入力シート（一般項目）'!M241="","-",'①-1入力シート（一般項目）'!M241)</f>
        <v>1</v>
      </c>
      <c r="N244" s="216" t="str">
        <f>IF('①-1入力シート（一般項目）'!N241="","-",'①-1入力シート（一般項目）'!N241)</f>
        <v>-</v>
      </c>
      <c r="O244" s="216">
        <f>IF('①-1入力シート（一般項目）'!O241="","-",'①-1入力シート（一般項目）'!O241)</f>
        <v>0</v>
      </c>
      <c r="P244" s="216" t="str">
        <f>IF('①-1入力シート（一般項目）'!P241="","-",'①-1入力シート（一般項目）'!P241)</f>
        <v>-</v>
      </c>
      <c r="Q244" s="216">
        <f>IF('①-1入力シート（一般項目）'!Q241="","-",'①-1入力シート（一般項目）'!Q241)</f>
        <v>0</v>
      </c>
      <c r="R244" s="216" t="str">
        <f>IF('①-1入力シート（一般項目）'!R241="","-",'①-1入力シート（一般項目）'!R241)</f>
        <v>-</v>
      </c>
      <c r="S244" s="216" t="str">
        <f>IF('①-1入力シート（一般項目）'!S241="","-",'①-1入力シート（一般項目）'!S241)</f>
        <v>-</v>
      </c>
      <c r="T244" s="217" t="str">
        <f t="shared" si="16"/>
        <v/>
      </c>
      <c r="U244" s="224" t="str">
        <f>IF(P244="回答済",(_xlfn.RANK.EQ($T244,$T$14:$T$411,0)+COUNTIF($T$14:$T244,$T244)-1),IF(P244="未回答",0,"-"))</f>
        <v>-</v>
      </c>
      <c r="V244" s="224" t="str">
        <f t="shared" si="19"/>
        <v>-</v>
      </c>
      <c r="W244" s="224" t="str">
        <f t="shared" si="17"/>
        <v/>
      </c>
      <c r="X244" s="224" t="str">
        <f t="shared" si="15"/>
        <v/>
      </c>
      <c r="Y244" s="224" t="str">
        <f>IF(X244="","",IF(X244="-","-",X244+COUNTIFS($V$14:V244,V244,$W$14:W244,W244)-1))</f>
        <v/>
      </c>
      <c r="Z244" s="224" t="str">
        <f t="shared" si="18"/>
        <v/>
      </c>
    </row>
    <row r="245" spans="1:27" s="61" customFormat="1" ht="28.35" customHeight="1" outlineLevel="1">
      <c r="A245" s="61">
        <f>ROW()</f>
        <v>245</v>
      </c>
      <c r="B245" s="68" t="str">
        <f>IF('①-1入力シート（一般項目）'!B242="","-",'①-1入力シート（一般項目）'!B242)</f>
        <v>-</v>
      </c>
      <c r="C245" s="71" t="str">
        <f>IF('①-1入力シート（一般項目）'!C242="","-",'①-1入力シート（一般項目）'!C242)</f>
        <v>-</v>
      </c>
      <c r="D245" s="351" t="str">
        <f>IF('①-1入力シート（一般項目）'!D242="","0",'①-1入力シート（一般項目）'!D242)</f>
        <v>0</v>
      </c>
      <c r="E245" s="92" t="str">
        <f>IF('①-1入力シート（一般項目）'!E242="","-",'①-1入力シート（一般項目）'!E242)</f>
        <v>-</v>
      </c>
      <c r="F245" s="92" t="str">
        <f>IF('①-1入力シート（一般項目）'!F242="","-",'①-1入力シート（一般項目）'!F242)</f>
        <v>-</v>
      </c>
      <c r="G245" s="92" t="str">
        <f>IF('①-1入力シート（一般項目）'!G242="","-",'①-1入力シート（一般項目）'!G242)</f>
        <v>-</v>
      </c>
      <c r="H245" s="197" t="str">
        <f>IF('①-1入力シート（一般項目）'!H242="","-",'①-1入力シート（一般項目）'!H242)</f>
        <v>-</v>
      </c>
      <c r="I245" s="145" t="str">
        <f>IF('①-1入力シート（一般項目）'!I242="","-",'①-1入力シート（一般項目）'!I242)</f>
        <v>-</v>
      </c>
      <c r="J245" s="138" t="str">
        <f>IF('①-1入力シート（一般項目）'!J242="","-",'①-1入力シート（一般項目）'!J242)</f>
        <v>イ　上回っている</v>
      </c>
      <c r="K245" s="108" t="str">
        <f>IF('①-1入力シート（一般項目）'!K242="","-",'①-1入力シート（一般項目）'!K242)</f>
        <v>従業員の平均勤続年数が業種別平均を上回っている</v>
      </c>
      <c r="L245" s="219" t="str">
        <f>IF('①-1入力シート（一般項目）'!L242="","-",'①-1入力シート（一般項目）'!L242)</f>
        <v>-</v>
      </c>
      <c r="M245" s="219">
        <f>IF('①-1入力シート（一般項目）'!M242="","-",'①-1入力シート（一般項目）'!M242)</f>
        <v>1</v>
      </c>
      <c r="N245" s="219" t="str">
        <f>IF('①-1入力シート（一般項目）'!N242="","-",'①-1入力シート（一般項目）'!N242)</f>
        <v>-</v>
      </c>
      <c r="O245" s="219" t="str">
        <f>IF('①-1入力シート（一般項目）'!O242="","-",'①-1入力シート（一般項目）'!O242)</f>
        <v>-</v>
      </c>
      <c r="P245" s="219" t="str">
        <f>IF('①-1入力シート（一般項目）'!P242="","-",'①-1入力シート（一般項目）'!P242)</f>
        <v>-</v>
      </c>
      <c r="Q245" s="219">
        <f>IF('①-1入力シート（一般項目）'!Q242="","-",'①-1入力シート（一般項目）'!Q242)</f>
        <v>0</v>
      </c>
      <c r="R245" s="219" t="str">
        <f>IF('①-1入力シート（一般項目）'!R242="","-",'①-1入力シート（一般項目）'!R242)</f>
        <v>-</v>
      </c>
      <c r="S245" s="219" t="str">
        <f>IF('①-1入力シート（一般項目）'!S242="","-",'①-1入力シート（一般項目）'!S242)</f>
        <v>-</v>
      </c>
      <c r="T245" s="220" t="str">
        <f t="shared" si="16"/>
        <v/>
      </c>
      <c r="U245" s="224" t="str">
        <f>IF(P245="回答済",(_xlfn.RANK.EQ($T245,$T$14:$T$411,0)+COUNTIF($T$14:$T245,$T245)-1),IF(P245="未回答",0,"-"))</f>
        <v>-</v>
      </c>
      <c r="V245" s="224" t="str">
        <f t="shared" si="19"/>
        <v>-</v>
      </c>
      <c r="W245" s="224" t="str">
        <f t="shared" si="17"/>
        <v/>
      </c>
      <c r="X245" s="224" t="str">
        <f t="shared" si="15"/>
        <v/>
      </c>
      <c r="Y245" s="224" t="str">
        <f>IF(X245="","",IF(X245="-","-",X245+COUNTIFS($V$14:V245,V245,$W$14:W245,W245)-1))</f>
        <v/>
      </c>
      <c r="Z245" s="224" t="str">
        <f t="shared" si="18"/>
        <v/>
      </c>
    </row>
    <row r="246" spans="1:27" s="61" customFormat="1" ht="28.35" customHeight="1" outlineLevel="1">
      <c r="A246" s="61">
        <f>ROW()</f>
        <v>246</v>
      </c>
      <c r="B246" s="68" t="str">
        <f>IF('①-1入力シート（一般項目）'!B243="","-",'①-1入力シート（一般項目）'!B243)</f>
        <v>-</v>
      </c>
      <c r="C246" s="73" t="str">
        <f>IF('①-1入力シート（一般項目）'!C243="","-",'①-1入力シート（一般項目）'!C243)</f>
        <v>-</v>
      </c>
      <c r="D246" s="352" t="str">
        <f>IF('①-1入力シート（一般項目）'!D243="","0",'①-1入力シート（一般項目）'!D243)</f>
        <v>0</v>
      </c>
      <c r="E246" s="93" t="str">
        <f>IF('①-1入力シート（一般項目）'!E243="","-",'①-1入力シート（一般項目）'!E243)</f>
        <v>-</v>
      </c>
      <c r="F246" s="93" t="str">
        <f>IF('①-1入力シート（一般項目）'!F243="","-",'①-1入力シート（一般項目）'!F243)</f>
        <v>-</v>
      </c>
      <c r="G246" s="93" t="str">
        <f>IF('①-1入力シート（一般項目）'!G243="","-",'①-1入力シート（一般項目）'!G243)</f>
        <v>-</v>
      </c>
      <c r="H246" s="198" t="str">
        <f>IF('①-1入力シート（一般項目）'!H243="","-",'①-1入力シート（一般項目）'!H243)</f>
        <v>-</v>
      </c>
      <c r="I246" s="146" t="str">
        <f>IF('①-1入力シート（一般項目）'!I243="","-",'①-1入力シート（一般項目）'!I243)</f>
        <v>-</v>
      </c>
      <c r="J246" s="139" t="str">
        <f>IF('①-1入力シート（一般項目）'!J243="","-",'①-1入力シート（一般項目）'!J243)</f>
        <v>ウ　上回っていない</v>
      </c>
      <c r="K246" s="126" t="str">
        <f>IF('①-1入力シート（一般項目）'!K243="","-",'①-1入力シート（一般項目）'!K243)</f>
        <v>イ　上回っていない</v>
      </c>
      <c r="L246" s="221" t="str">
        <f>IF('①-1入力シート（一般項目）'!L243="","-",'①-1入力シート（一般項目）'!L243)</f>
        <v>-</v>
      </c>
      <c r="M246" s="221">
        <f>IF('①-1入力シート（一般項目）'!M243="","-",'①-1入力シート（一般項目）'!M243)</f>
        <v>0</v>
      </c>
      <c r="N246" s="221" t="str">
        <f>IF('①-1入力シート（一般項目）'!N243="","-",'①-1入力シート（一般項目）'!N243)</f>
        <v>-</v>
      </c>
      <c r="O246" s="221" t="str">
        <f>IF('①-1入力シート（一般項目）'!O243="","-",'①-1入力シート（一般項目）'!O243)</f>
        <v>-</v>
      </c>
      <c r="P246" s="221" t="str">
        <f>IF('①-1入力シート（一般項目）'!P243="","-",'①-1入力シート（一般項目）'!P243)</f>
        <v>-</v>
      </c>
      <c r="Q246" s="221">
        <f>IF('①-1入力シート（一般項目）'!Q243="","-",'①-1入力シート（一般項目）'!Q243)</f>
        <v>0</v>
      </c>
      <c r="R246" s="221" t="str">
        <f>IF('①-1入力シート（一般項目）'!R243="","-",'①-1入力シート（一般項目）'!R243)</f>
        <v>-</v>
      </c>
      <c r="S246" s="221" t="str">
        <f>IF('①-1入力シート（一般項目）'!S243="","-",'①-1入力シート（一般項目）'!S243)</f>
        <v>-</v>
      </c>
      <c r="T246" s="222" t="str">
        <f t="shared" si="16"/>
        <v/>
      </c>
      <c r="U246" s="224" t="str">
        <f>IF(P246="回答済",(_xlfn.RANK.EQ($T246,$T$14:$T$411,0)+COUNTIF($T$14:$T246,$T246)-1),IF(P246="未回答",0,"-"))</f>
        <v>-</v>
      </c>
      <c r="V246" s="224" t="str">
        <f t="shared" si="19"/>
        <v>-</v>
      </c>
      <c r="W246" s="224" t="str">
        <f t="shared" si="17"/>
        <v/>
      </c>
      <c r="X246" s="224" t="str">
        <f t="shared" si="15"/>
        <v/>
      </c>
      <c r="Y246" s="224" t="str">
        <f>IF(X246="","",IF(X246="-","-",X246+COUNTIFS($V$14:V246,V246,$W$14:W246,W246)-1))</f>
        <v/>
      </c>
      <c r="Z246" s="224" t="str">
        <f t="shared" si="18"/>
        <v/>
      </c>
    </row>
    <row r="247" spans="1:27" s="98" customFormat="1" ht="46.35" customHeight="1" outlineLevel="1">
      <c r="A247" s="98">
        <f>ROW()</f>
        <v>247</v>
      </c>
      <c r="B247" s="106" t="str">
        <f>IF('①-1入力シート（一般項目）'!B244="","-",'①-1入力シート（一般項目）'!B244)</f>
        <v>-</v>
      </c>
      <c r="C247" s="116" t="str">
        <f>IF('①-1入力シート（一般項目）'!C244="","-",'①-1入力シート（一般項目）'!C244)</f>
        <v>選択</v>
      </c>
      <c r="D247" s="350" t="str">
        <f>IF('①-1入力シート（一般項目）'!D244="","-",'①-1入力シート（一般項目）'!D244)</f>
        <v>健康経営への取組</v>
      </c>
      <c r="E247" s="104" t="str">
        <f>IF('①-1入力シート（一般項目）'!E244="","-",'①-1入力シート（一般項目）'!E244)</f>
        <v>戦略</v>
      </c>
      <c r="F247" s="104" t="str">
        <f>IF('①-1入力シート（一般項目）'!F244="","-",'①-1入力シート（一般項目）'!F244)</f>
        <v>複数回答</v>
      </c>
      <c r="G247" s="104">
        <f>IF('①-1入力シート（一般項目）'!G244="","-",'①-1入力シート（一般項目）'!G244)</f>
        <v>0</v>
      </c>
      <c r="H247" s="196">
        <f>IF('①-1入力シート（一般項目）'!H244="","-",'①-1入力シート（一般項目）'!H244)</f>
        <v>37</v>
      </c>
      <c r="I247" s="356" t="str">
        <f>IF('①-1入力シート（一般項目）'!I244="","-",'①-1入力シート（一般項目）'!I244)</f>
        <v>●企業へのエンゲージメントや仕事へのモチベーションの向上を目指し、従業員の健康を保持・増進するため、次の取組を行っている。</v>
      </c>
      <c r="J247" s="357" t="str">
        <f>IF('①-1入力シート（一般項目）'!J244="","0",'①-1入力シート（一般項目）'!J244)</f>
        <v>0</v>
      </c>
      <c r="K247" s="124" t="str">
        <f>IF('①-1入力シート（一般項目）'!K244="","-",'①-1入力シート（一般項目）'!K244)</f>
        <v>-</v>
      </c>
      <c r="L247" s="212" t="str">
        <f>IF('①-1入力シート（一般項目）'!L244="","-",'①-1入力シート（一般項目）'!L244)</f>
        <v>-</v>
      </c>
      <c r="M247" s="212">
        <f>IF('①-1入力シート（一般項目）'!M244="","-",'①-1入力シート（一般項目）'!M244)</f>
        <v>7</v>
      </c>
      <c r="N247" s="212">
        <f>IF('①-1入力シート（一般項目）'!N244="","-",'①-1入力シート（一般項目）'!N244)</f>
        <v>20</v>
      </c>
      <c r="O247" s="213" t="str">
        <f>IF('①-1入力シート（一般項目）'!O244="","-",'①-1入力シート（一般項目）'!O244)</f>
        <v>未回答</v>
      </c>
      <c r="P247" s="213" t="str">
        <f>IF('①-1入力シート（一般項目）'!P244="","-",'①-1入力シート（一般項目）'!P244)</f>
        <v>未回答</v>
      </c>
      <c r="Q247" s="212">
        <f>IF('①-1入力シート（一般項目）'!Q244="","-",'①-1入力シート（一般項目）'!Q244)</f>
        <v>0</v>
      </c>
      <c r="R247" s="212">
        <f>IF('①-1入力シート（一般項目）'!R244="","-",'①-1入力シート（一般項目）'!R244)</f>
        <v>0</v>
      </c>
      <c r="S247" s="212">
        <f>IF('①-1入力シート（一般項目）'!S244="","-",'①-1入力シート（一般項目）'!S244)</f>
        <v>0</v>
      </c>
      <c r="T247" s="214">
        <f t="shared" si="16"/>
        <v>0</v>
      </c>
      <c r="U247" s="215">
        <f>IF(P247="回答済",(_xlfn.RANK.EQ($T247,$T$14:$T$411,0)+COUNTIF($T$14:$T247,$T247)-1),IF(P247="未回答",0,"-"))</f>
        <v>0</v>
      </c>
      <c r="V247" s="215" t="str">
        <f t="shared" si="19"/>
        <v>-</v>
      </c>
      <c r="W247" s="215" t="str">
        <f t="shared" si="17"/>
        <v/>
      </c>
      <c r="X247" s="215" t="str">
        <f t="shared" si="15"/>
        <v/>
      </c>
      <c r="Y247" s="215" t="str">
        <f>IF(X247="","",IF(X247="-","-",X247+COUNTIFS($V$14:V247,V247,$W$14:W247,W247)-1))</f>
        <v/>
      </c>
      <c r="Z247" s="215" t="str">
        <f t="shared" si="18"/>
        <v/>
      </c>
      <c r="AA247" s="61"/>
    </row>
    <row r="248" spans="1:27" s="61" customFormat="1" ht="28.35" customHeight="1" outlineLevel="1">
      <c r="A248" s="61">
        <f>ROW()</f>
        <v>248</v>
      </c>
      <c r="B248" s="68" t="str">
        <f>IF('①-1入力シート（一般項目）'!B245="","-",'①-1入力シート（一般項目）'!B245)</f>
        <v>-</v>
      </c>
      <c r="C248" s="71" t="str">
        <f>IF('①-1入力シート（一般項目）'!C245="","-",'①-1入力シート（一般項目）'!C245)</f>
        <v>-</v>
      </c>
      <c r="D248" s="351" t="str">
        <f>IF('①-1入力シート（一般項目）'!D245="","0",'①-1入力シート（一般項目）'!D245)</f>
        <v>0</v>
      </c>
      <c r="E248" s="92" t="str">
        <f>IF('①-1入力シート（一般項目）'!E245="","-",'①-1入力シート（一般項目）'!E245)</f>
        <v>-</v>
      </c>
      <c r="F248" s="92" t="str">
        <f>IF('①-1入力シート（一般項目）'!F245="","-",'①-1入力シート（一般項目）'!F245)</f>
        <v>-</v>
      </c>
      <c r="G248" s="92" t="str">
        <f>IF('①-1入力シート（一般項目）'!G245="","-",'①-1入力シート（一般項目）'!G245)</f>
        <v>-</v>
      </c>
      <c r="H248" s="197" t="str">
        <f>IF('①-1入力シート（一般項目）'!H245="","-",'①-1入力シート（一般項目）'!H245)</f>
        <v>-</v>
      </c>
      <c r="I248" s="131" t="str">
        <f>IF('①-1入力シート（一般項目）'!I245="","-",'①-1入力シート（一般項目）'!I245)</f>
        <v>-</v>
      </c>
      <c r="J248" s="137" t="str">
        <f>IF('①-1入力シート（一般項目）'!J245="","-",'①-1入力シート（一般項目）'!J245)</f>
        <v>ア　健康的なメニューの紹介等、食生活改善に関する情報提供</v>
      </c>
      <c r="K248" s="125" t="str">
        <f>IF('①-1入力シート（一般項目）'!K245="","-",'①-1入力シート（一般項目）'!K245)</f>
        <v>健康的なメニューの紹介等、食生活改善に関する情報提供を行っている</v>
      </c>
      <c r="L248" s="216" t="str">
        <f>IF('①-1入力シート（一般項目）'!L245="","-",'①-1入力シート（一般項目）'!L245)</f>
        <v>-</v>
      </c>
      <c r="M248" s="216">
        <f>IF('①-1入力シート（一般項目）'!M245="","-",'①-1入力シート（一般項目）'!M245)</f>
        <v>1</v>
      </c>
      <c r="N248" s="216" t="str">
        <f>IF('①-1入力シート（一般項目）'!N245="","-",'①-1入力シート（一般項目）'!N245)</f>
        <v>-</v>
      </c>
      <c r="O248" s="216" t="b">
        <f>IF('①-1入力シート（一般項目）'!O245="","-",'①-1入力シート（一般項目）'!O245)</f>
        <v>0</v>
      </c>
      <c r="P248" s="216" t="str">
        <f>IF('①-1入力シート（一般項目）'!P245="","-",'①-1入力シート（一般項目）'!P245)</f>
        <v>-</v>
      </c>
      <c r="Q248" s="216">
        <f>IF('①-1入力シート（一般項目）'!Q245="","-",'①-1入力シート（一般項目）'!Q245)</f>
        <v>0</v>
      </c>
      <c r="R248" s="216" t="str">
        <f>IF('①-1入力シート（一般項目）'!R245="","-",'①-1入力シート（一般項目）'!R245)</f>
        <v>-</v>
      </c>
      <c r="S248" s="216" t="str">
        <f>IF('①-1入力シート（一般項目）'!S245="","-",'①-1入力シート（一般項目）'!S245)</f>
        <v>-</v>
      </c>
      <c r="T248" s="217" t="str">
        <f t="shared" si="16"/>
        <v/>
      </c>
      <c r="U248" s="224" t="str">
        <f>IF(P248="回答済",(_xlfn.RANK.EQ($T248,$T$14:$T$411,0)+COUNTIF($T$14:$T248,$T248)-1),IF(P248="未回答",0,"-"))</f>
        <v>-</v>
      </c>
      <c r="V248" s="224" t="str">
        <f t="shared" si="19"/>
        <v>-</v>
      </c>
      <c r="W248" s="224" t="str">
        <f t="shared" si="17"/>
        <v/>
      </c>
      <c r="X248" s="224" t="str">
        <f t="shared" si="15"/>
        <v/>
      </c>
      <c r="Y248" s="224" t="str">
        <f>IF(X248="","",IF(X248="-","-",X248+COUNTIFS($V$14:V248,V248,$W$14:W248,W248)-1))</f>
        <v/>
      </c>
      <c r="Z248" s="224" t="str">
        <f t="shared" si="18"/>
        <v/>
      </c>
    </row>
    <row r="249" spans="1:27" s="61" customFormat="1" ht="28.35" customHeight="1" outlineLevel="1">
      <c r="A249" s="61">
        <f>ROW()</f>
        <v>249</v>
      </c>
      <c r="B249" s="68" t="str">
        <f>IF('①-1入力シート（一般項目）'!B246="","-",'①-1入力シート（一般項目）'!B246)</f>
        <v>-</v>
      </c>
      <c r="C249" s="71" t="str">
        <f>IF('①-1入力シート（一般項目）'!C246="","-",'①-1入力シート（一般項目）'!C246)</f>
        <v>-</v>
      </c>
      <c r="D249" s="351" t="str">
        <f>IF('①-1入力シート（一般項目）'!D246="","0",'①-1入力シート（一般項目）'!D246)</f>
        <v>0</v>
      </c>
      <c r="E249" s="92" t="str">
        <f>IF('①-1入力シート（一般項目）'!E246="","-",'①-1入力シート（一般項目）'!E246)</f>
        <v>-</v>
      </c>
      <c r="F249" s="92" t="str">
        <f>IF('①-1入力シート（一般項目）'!F246="","-",'①-1入力シート（一般項目）'!F246)</f>
        <v>-</v>
      </c>
      <c r="G249" s="92" t="str">
        <f>IF('①-1入力シート（一般項目）'!G246="","-",'①-1入力シート（一般項目）'!G246)</f>
        <v>-</v>
      </c>
      <c r="H249" s="197" t="str">
        <f>IF('①-1入力シート（一般項目）'!H246="","-",'①-1入力シート（一般項目）'!H246)</f>
        <v>-</v>
      </c>
      <c r="I249" s="133" t="str">
        <f>IF('①-1入力シート（一般項目）'!I246="","-",'①-1入力シート（一般項目）'!I246)</f>
        <v>-</v>
      </c>
      <c r="J249" s="138" t="str">
        <f>IF('①-1入力シート（一般項目）'!J246="","-",'①-1入力シート（一般項目）'!J246)</f>
        <v>イ　体操やストレッチ等の時間の設定</v>
      </c>
      <c r="K249" s="108" t="str">
        <f>IF('①-1入力シート（一般項目）'!K246="","-",'①-1入力シート（一般項目）'!K246)</f>
        <v>体操やストレッチ等の時間を設定している</v>
      </c>
      <c r="L249" s="219" t="str">
        <f>IF('①-1入力シート（一般項目）'!L246="","-",'①-1入力シート（一般項目）'!L246)</f>
        <v>-</v>
      </c>
      <c r="M249" s="219">
        <f>IF('①-1入力シート（一般項目）'!M246="","-",'①-1入力シート（一般項目）'!M246)</f>
        <v>1</v>
      </c>
      <c r="N249" s="219" t="str">
        <f>IF('①-1入力シート（一般項目）'!N246="","-",'①-1入力シート（一般項目）'!N246)</f>
        <v>-</v>
      </c>
      <c r="O249" s="219" t="b">
        <f>IF('①-1入力シート（一般項目）'!O246="","-",'①-1入力シート（一般項目）'!O246)</f>
        <v>0</v>
      </c>
      <c r="P249" s="219" t="str">
        <f>IF('①-1入力シート（一般項目）'!P246="","-",'①-1入力シート（一般項目）'!P246)</f>
        <v>-</v>
      </c>
      <c r="Q249" s="219">
        <f>IF('①-1入力シート（一般項目）'!Q246="","-",'①-1入力シート（一般項目）'!Q246)</f>
        <v>0</v>
      </c>
      <c r="R249" s="219" t="str">
        <f>IF('①-1入力シート（一般項目）'!R246="","-",'①-1入力シート（一般項目）'!R246)</f>
        <v>-</v>
      </c>
      <c r="S249" s="219" t="str">
        <f>IF('①-1入力シート（一般項目）'!S246="","-",'①-1入力シート（一般項目）'!S246)</f>
        <v>-</v>
      </c>
      <c r="T249" s="220" t="str">
        <f t="shared" si="16"/>
        <v/>
      </c>
      <c r="U249" s="224" t="str">
        <f>IF(P249="回答済",(_xlfn.RANK.EQ($T249,$T$14:$T$411,0)+COUNTIF($T$14:$T249,$T249)-1),IF(P249="未回答",0,"-"))</f>
        <v>-</v>
      </c>
      <c r="V249" s="224" t="str">
        <f t="shared" si="19"/>
        <v>-</v>
      </c>
      <c r="W249" s="224" t="str">
        <f t="shared" si="17"/>
        <v/>
      </c>
      <c r="X249" s="224" t="str">
        <f t="shared" si="15"/>
        <v/>
      </c>
      <c r="Y249" s="224" t="str">
        <f>IF(X249="","",IF(X249="-","-",X249+COUNTIFS($V$14:V249,V249,$W$14:W249,W249)-1))</f>
        <v/>
      </c>
      <c r="Z249" s="224" t="str">
        <f t="shared" si="18"/>
        <v/>
      </c>
    </row>
    <row r="250" spans="1:27" s="61" customFormat="1" ht="28.35" customHeight="1" outlineLevel="1">
      <c r="A250" s="61">
        <f>ROW()</f>
        <v>250</v>
      </c>
      <c r="B250" s="68" t="str">
        <f>IF('①-1入力シート（一般項目）'!B247="","-",'①-1入力シート（一般項目）'!B247)</f>
        <v>-</v>
      </c>
      <c r="C250" s="71" t="str">
        <f>IF('①-1入力シート（一般項目）'!C247="","-",'①-1入力シート（一般項目）'!C247)</f>
        <v>-</v>
      </c>
      <c r="D250" s="351" t="str">
        <f>IF('①-1入力シート（一般項目）'!D247="","0",'①-1入力シート（一般項目）'!D247)</f>
        <v>0</v>
      </c>
      <c r="E250" s="92" t="str">
        <f>IF('①-1入力シート（一般項目）'!E247="","-",'①-1入力シート（一般項目）'!E247)</f>
        <v>-</v>
      </c>
      <c r="F250" s="92" t="str">
        <f>IF('①-1入力シート（一般項目）'!F247="","-",'①-1入力シート（一般項目）'!F247)</f>
        <v>-</v>
      </c>
      <c r="G250" s="92" t="str">
        <f>IF('①-1入力シート（一般項目）'!G247="","-",'①-1入力シート（一般項目）'!G247)</f>
        <v>-</v>
      </c>
      <c r="H250" s="197" t="str">
        <f>IF('①-1入力シート（一般項目）'!H247="","-",'①-1入力シート（一般項目）'!H247)</f>
        <v>-</v>
      </c>
      <c r="I250" s="133" t="str">
        <f>IF('①-1入力シート（一般項目）'!I247="","-",'①-1入力シート（一般項目）'!I247)</f>
        <v>-</v>
      </c>
      <c r="J250" s="138" t="str">
        <f>IF('①-1入力シート（一般項目）'!J247="","-",'①-1入力シート（一般項目）'!J247)</f>
        <v>ウ　敷地内禁煙または屋内禁煙</v>
      </c>
      <c r="K250" s="108" t="str">
        <f>IF('①-1入力シート（一般項目）'!K247="","-",'①-1入力シート（一般項目）'!K247)</f>
        <v>敷地内禁煙または屋内禁煙を行っている</v>
      </c>
      <c r="L250" s="219" t="str">
        <f>IF('①-1入力シート（一般項目）'!L247="","-",'①-1入力シート（一般項目）'!L247)</f>
        <v>-</v>
      </c>
      <c r="M250" s="219">
        <f>IF('①-1入力シート（一般項目）'!M247="","-",'①-1入力シート（一般項目）'!M247)</f>
        <v>1</v>
      </c>
      <c r="N250" s="219" t="str">
        <f>IF('①-1入力シート（一般項目）'!N247="","-",'①-1入力シート（一般項目）'!N247)</f>
        <v>-</v>
      </c>
      <c r="O250" s="219" t="b">
        <f>IF('①-1入力シート（一般項目）'!O247="","-",'①-1入力シート（一般項目）'!O247)</f>
        <v>0</v>
      </c>
      <c r="P250" s="219" t="str">
        <f>IF('①-1入力シート（一般項目）'!P247="","-",'①-1入力シート（一般項目）'!P247)</f>
        <v>-</v>
      </c>
      <c r="Q250" s="219">
        <f>IF('①-1入力シート（一般項目）'!Q247="","-",'①-1入力シート（一般項目）'!Q247)</f>
        <v>0</v>
      </c>
      <c r="R250" s="219" t="str">
        <f>IF('①-1入力シート（一般項目）'!R247="","-",'①-1入力シート（一般項目）'!R247)</f>
        <v>-</v>
      </c>
      <c r="S250" s="219" t="str">
        <f>IF('①-1入力シート（一般項目）'!S247="","-",'①-1入力シート（一般項目）'!S247)</f>
        <v>-</v>
      </c>
      <c r="T250" s="220" t="str">
        <f t="shared" si="16"/>
        <v/>
      </c>
      <c r="U250" s="224" t="str">
        <f>IF(P250="回答済",(_xlfn.RANK.EQ($T250,$T$14:$T$411,0)+COUNTIF($T$14:$T250,$T250)-1),IF(P250="未回答",0,"-"))</f>
        <v>-</v>
      </c>
      <c r="V250" s="224" t="str">
        <f t="shared" si="19"/>
        <v>-</v>
      </c>
      <c r="W250" s="224" t="str">
        <f t="shared" si="17"/>
        <v/>
      </c>
      <c r="X250" s="224" t="str">
        <f t="shared" si="15"/>
        <v/>
      </c>
      <c r="Y250" s="224" t="str">
        <f>IF(X250="","",IF(X250="-","-",X250+COUNTIFS($V$14:V250,V250,$W$14:W250,W250)-1))</f>
        <v/>
      </c>
      <c r="Z250" s="224" t="str">
        <f t="shared" si="18"/>
        <v/>
      </c>
    </row>
    <row r="251" spans="1:27" s="61" customFormat="1" ht="28.35" customHeight="1" outlineLevel="1">
      <c r="A251" s="61">
        <f>ROW()</f>
        <v>251</v>
      </c>
      <c r="B251" s="68" t="str">
        <f>IF('①-1入力シート（一般項目）'!B248="","-",'①-1入力シート（一般項目）'!B248)</f>
        <v>-</v>
      </c>
      <c r="C251" s="71" t="str">
        <f>IF('①-1入力シート（一般項目）'!C248="","-",'①-1入力シート（一般項目）'!C248)</f>
        <v>-</v>
      </c>
      <c r="D251" s="351" t="str">
        <f>IF('①-1入力シート（一般項目）'!D248="","0",'①-1入力シート（一般項目）'!D248)</f>
        <v>0</v>
      </c>
      <c r="E251" s="92" t="str">
        <f>IF('①-1入力シート（一般項目）'!E248="","-",'①-1入力シート（一般項目）'!E248)</f>
        <v>-</v>
      </c>
      <c r="F251" s="92" t="str">
        <f>IF('①-1入力シート（一般項目）'!F248="","-",'①-1入力シート（一般項目）'!F248)</f>
        <v>-</v>
      </c>
      <c r="G251" s="92" t="str">
        <f>IF('①-1入力シート（一般項目）'!G248="","-",'①-1入力シート（一般項目）'!G248)</f>
        <v>-</v>
      </c>
      <c r="H251" s="197" t="str">
        <f>IF('①-1入力シート（一般項目）'!H248="","-",'①-1入力シート（一般項目）'!H248)</f>
        <v>-</v>
      </c>
      <c r="I251" s="133" t="str">
        <f>IF('①-1入力シート（一般項目）'!I248="","-",'①-1入力シート（一般項目）'!I248)</f>
        <v>-</v>
      </c>
      <c r="J251" s="138" t="str">
        <f>IF('①-1入力シート（一般項目）'!J248="","-",'①-1入力シート（一般項目）'!J248)</f>
        <v>エ　たばこの害に関する情報提供</v>
      </c>
      <c r="K251" s="108" t="str">
        <f>IF('①-1入力シート（一般項目）'!K248="","-",'①-1入力シート（一般項目）'!K248)</f>
        <v>たばこの害に関する情報提供を行っている</v>
      </c>
      <c r="L251" s="219" t="str">
        <f>IF('①-1入力シート（一般項目）'!L248="","-",'①-1入力シート（一般項目）'!L248)</f>
        <v>-</v>
      </c>
      <c r="M251" s="219">
        <f>IF('①-1入力シート（一般項目）'!M248="","-",'①-1入力シート（一般項目）'!M248)</f>
        <v>1</v>
      </c>
      <c r="N251" s="219" t="str">
        <f>IF('①-1入力シート（一般項目）'!N248="","-",'①-1入力シート（一般項目）'!N248)</f>
        <v>-</v>
      </c>
      <c r="O251" s="219" t="b">
        <f>IF('①-1入力シート（一般項目）'!O248="","-",'①-1入力シート（一般項目）'!O248)</f>
        <v>0</v>
      </c>
      <c r="P251" s="219" t="str">
        <f>IF('①-1入力シート（一般項目）'!P248="","-",'①-1入力シート（一般項目）'!P248)</f>
        <v>-</v>
      </c>
      <c r="Q251" s="219">
        <f>IF('①-1入力シート（一般項目）'!Q248="","-",'①-1入力シート（一般項目）'!Q248)</f>
        <v>0</v>
      </c>
      <c r="R251" s="219" t="str">
        <f>IF('①-1入力シート（一般項目）'!R248="","-",'①-1入力シート（一般項目）'!R248)</f>
        <v>-</v>
      </c>
      <c r="S251" s="219" t="str">
        <f>IF('①-1入力シート（一般項目）'!S248="","-",'①-1入力シート（一般項目）'!S248)</f>
        <v>-</v>
      </c>
      <c r="T251" s="220" t="str">
        <f t="shared" si="16"/>
        <v/>
      </c>
      <c r="U251" s="224" t="str">
        <f>IF(P251="回答済",(_xlfn.RANK.EQ($T251,$T$14:$T$411,0)+COUNTIF($T$14:$T251,$T251)-1),IF(P251="未回答",0,"-"))</f>
        <v>-</v>
      </c>
      <c r="V251" s="224" t="str">
        <f t="shared" si="19"/>
        <v>-</v>
      </c>
      <c r="W251" s="224" t="str">
        <f t="shared" si="17"/>
        <v/>
      </c>
      <c r="X251" s="224" t="str">
        <f t="shared" si="15"/>
        <v/>
      </c>
      <c r="Y251" s="224" t="str">
        <f>IF(X251="","",IF(X251="-","-",X251+COUNTIFS($V$14:V251,V251,$W$14:W251,W251)-1))</f>
        <v/>
      </c>
      <c r="Z251" s="224" t="str">
        <f t="shared" si="18"/>
        <v/>
      </c>
    </row>
    <row r="252" spans="1:27" s="61" customFormat="1" ht="28.35" customHeight="1" outlineLevel="1">
      <c r="A252" s="61">
        <f>ROW()</f>
        <v>252</v>
      </c>
      <c r="B252" s="68" t="str">
        <f>IF('①-1入力シート（一般項目）'!B249="","-",'①-1入力シート（一般項目）'!B249)</f>
        <v>-</v>
      </c>
      <c r="C252" s="71" t="str">
        <f>IF('①-1入力シート（一般項目）'!C249="","-",'①-1入力シート（一般項目）'!C249)</f>
        <v>-</v>
      </c>
      <c r="D252" s="351" t="str">
        <f>IF('①-1入力シート（一般項目）'!D249="","0",'①-1入力シート（一般項目）'!D249)</f>
        <v>0</v>
      </c>
      <c r="E252" s="92" t="str">
        <f>IF('①-1入力シート（一般項目）'!E249="","-",'①-1入力シート（一般項目）'!E249)</f>
        <v>-</v>
      </c>
      <c r="F252" s="92" t="str">
        <f>IF('①-1入力シート（一般項目）'!F249="","-",'①-1入力シート（一般項目）'!F249)</f>
        <v>-</v>
      </c>
      <c r="G252" s="92" t="str">
        <f>IF('①-1入力シート（一般項目）'!G249="","-",'①-1入力シート（一般項目）'!G249)</f>
        <v>-</v>
      </c>
      <c r="H252" s="197" t="str">
        <f>IF('①-1入力シート（一般項目）'!H249="","-",'①-1入力シート（一般項目）'!H249)</f>
        <v>-</v>
      </c>
      <c r="I252" s="133" t="str">
        <f>IF('①-1入力シート（一般項目）'!I249="","-",'①-1入力シート（一般項目）'!I249)</f>
        <v>-</v>
      </c>
      <c r="J252" s="138" t="str">
        <f>IF('①-1入力シート（一般項目）'!J249="","-",'①-1入力シート（一般項目）'!J249)</f>
        <v>オ　運動施設の紹介や歩数増加の勧奨等運動する機会を増やす対策</v>
      </c>
      <c r="K252" s="108" t="str">
        <f>IF('①-1入力シート（一般項目）'!K249="","-",'①-1入力シート（一般項目）'!K249)</f>
        <v>運動施設の紹介や歩数増加の勧奨等運動する機会を増やす対策を実施している</v>
      </c>
      <c r="L252" s="219" t="str">
        <f>IF('①-1入力シート（一般項目）'!L249="","-",'①-1入力シート（一般項目）'!L249)</f>
        <v>-</v>
      </c>
      <c r="M252" s="219">
        <f>IF('①-1入力シート（一般項目）'!M249="","-",'①-1入力シート（一般項目）'!M249)</f>
        <v>1</v>
      </c>
      <c r="N252" s="219" t="str">
        <f>IF('①-1入力シート（一般項目）'!N249="","-",'①-1入力シート（一般項目）'!N249)</f>
        <v>-</v>
      </c>
      <c r="O252" s="219" t="b">
        <f>IF('①-1入力シート（一般項目）'!O249="","-",'①-1入力シート（一般項目）'!O249)</f>
        <v>0</v>
      </c>
      <c r="P252" s="219" t="str">
        <f>IF('①-1入力シート（一般項目）'!P249="","-",'①-1入力シート（一般項目）'!P249)</f>
        <v>-</v>
      </c>
      <c r="Q252" s="219">
        <f>IF('①-1入力シート（一般項目）'!Q249="","-",'①-1入力シート（一般項目）'!Q249)</f>
        <v>0</v>
      </c>
      <c r="R252" s="219" t="str">
        <f>IF('①-1入力シート（一般項目）'!R249="","-",'①-1入力シート（一般項目）'!R249)</f>
        <v>-</v>
      </c>
      <c r="S252" s="219" t="str">
        <f>IF('①-1入力シート（一般項目）'!S249="","-",'①-1入力シート（一般項目）'!S249)</f>
        <v>-</v>
      </c>
      <c r="T252" s="220" t="str">
        <f t="shared" si="16"/>
        <v/>
      </c>
      <c r="U252" s="224" t="str">
        <f>IF(P252="回答済",(_xlfn.RANK.EQ($T252,$T$14:$T$411,0)+COUNTIF($T$14:$T252,$T252)-1),IF(P252="未回答",0,"-"))</f>
        <v>-</v>
      </c>
      <c r="V252" s="224" t="str">
        <f t="shared" si="19"/>
        <v>-</v>
      </c>
      <c r="W252" s="224" t="str">
        <f t="shared" si="17"/>
        <v/>
      </c>
      <c r="X252" s="224" t="str">
        <f t="shared" si="15"/>
        <v/>
      </c>
      <c r="Y252" s="224" t="str">
        <f>IF(X252="","",IF(X252="-","-",X252+COUNTIFS($V$14:V252,V252,$W$14:W252,W252)-1))</f>
        <v/>
      </c>
      <c r="Z252" s="224" t="str">
        <f t="shared" si="18"/>
        <v/>
      </c>
    </row>
    <row r="253" spans="1:27" s="61" customFormat="1" ht="28.35" customHeight="1" outlineLevel="1">
      <c r="A253" s="61">
        <f>ROW()</f>
        <v>253</v>
      </c>
      <c r="B253" s="68" t="str">
        <f>IF('①-1入力シート（一般項目）'!B250="","-",'①-1入力シート（一般項目）'!B250)</f>
        <v>-</v>
      </c>
      <c r="C253" s="71" t="str">
        <f>IF('①-1入力シート（一般項目）'!C250="","-",'①-1入力シート（一般項目）'!C250)</f>
        <v>-</v>
      </c>
      <c r="D253" s="351"/>
      <c r="E253" s="92" t="str">
        <f>IF('①-1入力シート（一般項目）'!E250="","-",'①-1入力シート（一般項目）'!E250)</f>
        <v>-</v>
      </c>
      <c r="F253" s="92" t="str">
        <f>IF('①-1入力シート（一般項目）'!F250="","-",'①-1入力シート（一般項目）'!F250)</f>
        <v>-</v>
      </c>
      <c r="G253" s="92" t="str">
        <f>IF('①-1入力シート（一般項目）'!G250="","-",'①-1入力シート（一般項目）'!G250)</f>
        <v>-</v>
      </c>
      <c r="H253" s="197" t="str">
        <f>IF('①-1入力シート（一般項目）'!H250="","-",'①-1入力シート（一般項目）'!H250)</f>
        <v>-</v>
      </c>
      <c r="I253" s="133" t="str">
        <f>IF('①-1入力シート（一般項目）'!I250="","-",'①-1入力シート（一般項目）'!I250)</f>
        <v>-</v>
      </c>
      <c r="J253" s="138" t="str">
        <f>IF('①-1入力シート（一般項目）'!J250="","-",'①-1入力シート（一般項目）'!J250)</f>
        <v>カ　メンタルヘルス相談窓口の設置</v>
      </c>
      <c r="K253" s="108" t="str">
        <f>IF('①-1入力シート（一般項目）'!K250="","-",'①-1入力シート（一般項目）'!K250)</f>
        <v>メンタルヘルス相談窓口を設置している</v>
      </c>
      <c r="L253" s="219" t="str">
        <f>IF('①-1入力シート（一般項目）'!L250="","-",'①-1入力シート（一般項目）'!L250)</f>
        <v>-</v>
      </c>
      <c r="M253" s="219">
        <f>IF('①-1入力シート（一般項目）'!M250="","-",'①-1入力シート（一般項目）'!M250)</f>
        <v>1</v>
      </c>
      <c r="N253" s="219" t="str">
        <f>IF('①-1入力シート（一般項目）'!N250="","-",'①-1入力シート（一般項目）'!N250)</f>
        <v>-</v>
      </c>
      <c r="O253" s="219" t="b">
        <f>IF('①-1入力シート（一般項目）'!O250="","-",'①-1入力シート（一般項目）'!O250)</f>
        <v>0</v>
      </c>
      <c r="P253" s="219" t="str">
        <f>IF('①-1入力シート（一般項目）'!P250="","-",'①-1入力シート（一般項目）'!P250)</f>
        <v>-</v>
      </c>
      <c r="Q253" s="219">
        <f>IF('①-1入力シート（一般項目）'!Q250="","-",'①-1入力シート（一般項目）'!Q250)</f>
        <v>0</v>
      </c>
      <c r="R253" s="219" t="str">
        <f>IF('①-1入力シート（一般項目）'!R250="","-",'①-1入力シート（一般項目）'!R250)</f>
        <v>-</v>
      </c>
      <c r="S253" s="219" t="str">
        <f>IF('①-1入力シート（一般項目）'!S250="","-",'①-1入力シート（一般項目）'!S250)</f>
        <v>-</v>
      </c>
      <c r="T253" s="220" t="str">
        <f>IF(OR(P253="回答済",P253="未回答"),S253/N253,"")</f>
        <v/>
      </c>
      <c r="U253" s="224" t="str">
        <f>IF(P253="回答済",(_xlfn.RANK.EQ($T253,$T$14:$T$411,0)+COUNTIF($T$14:$T253,$T253)-1),IF(P253="未回答",0,"-"))</f>
        <v>-</v>
      </c>
      <c r="V253" s="224" t="str">
        <f>IF(AND(ISNUMBER(U253),U253&gt;0),U253,IF(AND(U253="-",V252&gt;0),V252,"-"))</f>
        <v>-</v>
      </c>
      <c r="W253" s="224" t="str">
        <f>IF(O253=TRUE,M253,"")</f>
        <v/>
      </c>
      <c r="X253" s="224" t="str">
        <f t="shared" si="15"/>
        <v/>
      </c>
      <c r="Y253" s="224" t="str">
        <f>IF(X253="","",IF(X253="-","-",X253+COUNTIFS($V$14:V253,V253,$W$14:W253,W253)-1))</f>
        <v/>
      </c>
      <c r="Z253" s="224" t="str">
        <f>IF(Y253="","",V253*10+Y253)</f>
        <v/>
      </c>
    </row>
    <row r="254" spans="1:27" s="61" customFormat="1" ht="28.35" customHeight="1" outlineLevel="1">
      <c r="A254" s="61">
        <f>ROW()</f>
        <v>254</v>
      </c>
      <c r="B254" s="68" t="str">
        <f>IF('①-1入力シート（一般項目）'!B251="","-",'①-1入力シート（一般項目）'!B251)</f>
        <v>-</v>
      </c>
      <c r="C254" s="71" t="str">
        <f>IF('①-1入力シート（一般項目）'!C251="","-",'①-1入力シート（一般項目）'!C251)</f>
        <v>-</v>
      </c>
      <c r="D254" s="351" t="str">
        <f>IF('①-1入力シート（一般項目）'!D251="","0",'①-1入力シート（一般項目）'!D251)</f>
        <v>0</v>
      </c>
      <c r="E254" s="92" t="str">
        <f>IF('①-1入力シート（一般項目）'!E251="","-",'①-1入力シート（一般項目）'!E251)</f>
        <v>-</v>
      </c>
      <c r="F254" s="92" t="str">
        <f>IF('①-1入力シート（一般項目）'!F251="","-",'①-1入力シート（一般項目）'!F251)</f>
        <v>-</v>
      </c>
      <c r="G254" s="92" t="str">
        <f>IF('①-1入力シート（一般項目）'!G251="","-",'①-1入力シート（一般項目）'!G251)</f>
        <v>-</v>
      </c>
      <c r="H254" s="197" t="str">
        <f>IF('①-1入力シート（一般項目）'!H251="","-",'①-1入力シート（一般項目）'!H251)</f>
        <v>-</v>
      </c>
      <c r="I254" s="133" t="str">
        <f>IF('①-1入力シート（一般項目）'!I251="","-",'①-1入力シート（一般項目）'!I251)</f>
        <v>-</v>
      </c>
      <c r="J254" s="138" t="str">
        <f>IF('①-1入力シート（一般項目）'!J251="","-",'①-1入力シート（一般項目）'!J251)</f>
        <v>キ　ア～カに類似した取組</v>
      </c>
      <c r="K254" s="108" t="str">
        <f>IF('①-1入力シート（一般項目）'!K251="","-",'①-1入力シート（一般項目）'!K251)</f>
        <v>従業員の健康を保持・増進するための取組を行っている</v>
      </c>
      <c r="L254" s="219" t="str">
        <f>IF('①-1入力シート（一般項目）'!L251="","-",'①-1入力シート（一般項目）'!L251)</f>
        <v>-</v>
      </c>
      <c r="M254" s="219">
        <f>IF('①-1入力シート（一般項目）'!M251="","-",'①-1入力シート（一般項目）'!M251)</f>
        <v>1</v>
      </c>
      <c r="N254" s="219" t="str">
        <f>IF('①-1入力シート（一般項目）'!N251="","-",'①-1入力シート（一般項目）'!N251)</f>
        <v>-</v>
      </c>
      <c r="O254" s="219" t="b">
        <f>IF('①-1入力シート（一般項目）'!O251="","-",'①-1入力シート（一般項目）'!O251)</f>
        <v>0</v>
      </c>
      <c r="P254" s="219" t="str">
        <f>IF('①-1入力シート（一般項目）'!P251="","-",'①-1入力シート（一般項目）'!P251)</f>
        <v>-</v>
      </c>
      <c r="Q254" s="219">
        <f>IF('①-1入力シート（一般項目）'!Q251="","-",'①-1入力シート（一般項目）'!Q251)</f>
        <v>0</v>
      </c>
      <c r="R254" s="219" t="str">
        <f>IF('①-1入力シート（一般項目）'!R251="","-",'①-1入力シート（一般項目）'!R251)</f>
        <v>-</v>
      </c>
      <c r="S254" s="219" t="str">
        <f>IF('①-1入力シート（一般項目）'!S251="","-",'①-1入力シート（一般項目）'!S251)</f>
        <v>-</v>
      </c>
      <c r="T254" s="220" t="str">
        <f t="shared" si="16"/>
        <v/>
      </c>
      <c r="U254" s="224" t="str">
        <f>IF(P254="回答済",(_xlfn.RANK.EQ($T254,$T$14:$T$411,0)+COUNTIF($T$14:$T254,$T254)-1),IF(P254="未回答",0,"-"))</f>
        <v>-</v>
      </c>
      <c r="V254" s="224" t="str">
        <f>IF(AND(ISNUMBER(U254),U254&gt;0),U254,IF(AND(U254="-",V252&gt;0),V252,"-"))</f>
        <v>-</v>
      </c>
      <c r="W254" s="224" t="str">
        <f t="shared" si="17"/>
        <v/>
      </c>
      <c r="X254" s="224" t="str">
        <f t="shared" si="15"/>
        <v/>
      </c>
      <c r="Y254" s="224" t="str">
        <f>IF(X254="","",IF(X254="-","-",X254+COUNTIFS($V$14:V254,V254,$W$14:W254,W254)-1))</f>
        <v/>
      </c>
      <c r="Z254" s="224" t="str">
        <f t="shared" si="18"/>
        <v/>
      </c>
    </row>
    <row r="255" spans="1:27" s="61" customFormat="1" ht="28.35" customHeight="1" outlineLevel="1">
      <c r="A255" s="61">
        <f>ROW()</f>
        <v>255</v>
      </c>
      <c r="B255" s="68" t="str">
        <f>IF('①-1入力シート（一般項目）'!B252="","-",'①-1入力シート（一般項目）'!B252)</f>
        <v>-</v>
      </c>
      <c r="C255" s="71" t="str">
        <f>IF('①-1入力シート（一般項目）'!C252="","-",'①-1入力シート（一般項目）'!C252)</f>
        <v>-</v>
      </c>
      <c r="D255" s="351" t="str">
        <f>IF('①-1入力シート（一般項目）'!D252="","0",'①-1入力シート（一般項目）'!D252)</f>
        <v>0</v>
      </c>
      <c r="E255" s="93" t="str">
        <f>IF('①-1入力シート（一般項目）'!E252="","-",'①-1入力シート（一般項目）'!E252)</f>
        <v>-</v>
      </c>
      <c r="F255" s="93" t="str">
        <f>IF('①-1入力シート（一般項目）'!F252="","-",'①-1入力シート（一般項目）'!F252)</f>
        <v>-</v>
      </c>
      <c r="G255" s="93" t="str">
        <f>IF('①-1入力シート（一般項目）'!G252="","-",'①-1入力シート（一般項目）'!G252)</f>
        <v>-</v>
      </c>
      <c r="H255" s="198" t="str">
        <f>IF('①-1入力シート（一般項目）'!H252="","-",'①-1入力シート（一般項目）'!H252)</f>
        <v>-</v>
      </c>
      <c r="I255" s="135" t="str">
        <f>IF('①-1入力シート（一般項目）'!I252="","-",'①-1入力シート（一般項目）'!I252)</f>
        <v>-</v>
      </c>
      <c r="J255" s="139" t="str">
        <f>IF('①-1入力シート（一般項目）'!J252="","-",'①-1入力シート（一般項目）'!J252)</f>
        <v>ク　行っていない</v>
      </c>
      <c r="K255" s="126" t="str">
        <f>IF('①-1入力シート（一般項目）'!K252="","-",'①-1入力シート（一般項目）'!K252)</f>
        <v>キ　行っていない</v>
      </c>
      <c r="L255" s="221" t="str">
        <f>IF('①-1入力シート（一般項目）'!L252="","-",'①-1入力シート（一般項目）'!L252)</f>
        <v>-</v>
      </c>
      <c r="M255" s="221">
        <f>IF('①-1入力シート（一般項目）'!M252="","-",'①-1入力シート（一般項目）'!M252)</f>
        <v>0</v>
      </c>
      <c r="N255" s="221" t="str">
        <f>IF('①-1入力シート（一般項目）'!N252="","-",'①-1入力シート（一般項目）'!N252)</f>
        <v>-</v>
      </c>
      <c r="O255" s="221" t="b">
        <f>IF('①-1入力シート（一般項目）'!O252="","-",'①-1入力シート（一般項目）'!O252)</f>
        <v>0</v>
      </c>
      <c r="P255" s="221" t="str">
        <f>IF('①-1入力シート（一般項目）'!P252="","-",'①-1入力シート（一般項目）'!P252)</f>
        <v>-</v>
      </c>
      <c r="Q255" s="221">
        <f>IF('①-1入力シート（一般項目）'!Q252="","-",'①-1入力シート（一般項目）'!Q252)</f>
        <v>0</v>
      </c>
      <c r="R255" s="221" t="str">
        <f>IF('①-1入力シート（一般項目）'!R252="","-",'①-1入力シート（一般項目）'!R252)</f>
        <v>-</v>
      </c>
      <c r="S255" s="221" t="str">
        <f>IF('①-1入力シート（一般項目）'!S252="","-",'①-1入力シート（一般項目）'!S252)</f>
        <v>-</v>
      </c>
      <c r="T255" s="222" t="str">
        <f t="shared" si="16"/>
        <v/>
      </c>
      <c r="U255" s="224" t="str">
        <f>IF(P255="回答済",(_xlfn.RANK.EQ($T255,$T$14:$T$411,0)+COUNTIF($T$14:$T255,$T255)-1),IF(P255="未回答",0,"-"))</f>
        <v>-</v>
      </c>
      <c r="V255" s="224" t="str">
        <f t="shared" si="19"/>
        <v>-</v>
      </c>
      <c r="W255" s="224" t="str">
        <f t="shared" si="17"/>
        <v/>
      </c>
      <c r="X255" s="224" t="str">
        <f t="shared" si="15"/>
        <v/>
      </c>
      <c r="Y255" s="224" t="str">
        <f>IF(X255="","",IF(X255="-","-",X255+COUNTIFS($V$14:V255,V255,$W$14:W255,W255)-1))</f>
        <v/>
      </c>
      <c r="Z255" s="224" t="str">
        <f t="shared" si="18"/>
        <v/>
      </c>
    </row>
    <row r="256" spans="1:27" s="98" customFormat="1" ht="46.35" customHeight="1" outlineLevel="1">
      <c r="A256" s="98">
        <f>ROW()</f>
        <v>256</v>
      </c>
      <c r="B256" s="106" t="str">
        <f>IF('①-1入力シート（一般項目）'!B253="","-",'①-1入力シート（一般項目）'!B253)</f>
        <v>-</v>
      </c>
      <c r="C256" s="117" t="str">
        <f>IF('①-1入力シート（一般項目）'!C253="","-",'①-1入力シート（一般項目）'!C253)</f>
        <v>-</v>
      </c>
      <c r="D256" s="351" t="str">
        <f>IF('①-1入力シート（一般項目）'!D253="","0",'①-1入力シート（一般項目）'!D253)</f>
        <v>0</v>
      </c>
      <c r="E256" s="107" t="str">
        <f>IF('①-1入力シート（一般項目）'!E253="","-",'①-1入力シート（一般項目）'!E253)</f>
        <v>リスク管理</v>
      </c>
      <c r="F256" s="107" t="str">
        <f>IF('①-1入力シート（一般項目）'!F253="","-",'①-1入力シート（一般項目）'!F253)</f>
        <v>複数回答</v>
      </c>
      <c r="G256" s="107">
        <f>IF('①-1入力シート（一般項目）'!G253="","-",'①-1入力シート（一般項目）'!G253)</f>
        <v>0</v>
      </c>
      <c r="H256" s="200">
        <f>IF('①-1入力シート（一般項目）'!H253="","-",'①-1入力シート（一般項目）'!H253)</f>
        <v>38</v>
      </c>
      <c r="I256" s="356" t="str">
        <f>IF('①-1入力シート（一般項目）'!I253="","-",'①-1入力シート（一般項目）'!I253)</f>
        <v>●従業員の健康課題の把握と必要な対策を検討するため、次の取組を行っている。</v>
      </c>
      <c r="J256" s="357" t="str">
        <f>IF('①-1入力シート（一般項目）'!J253="","0",'①-1入力シート（一般項目）'!J253)</f>
        <v>0</v>
      </c>
      <c r="K256" s="124" t="str">
        <f>IF('①-1入力シート（一般項目）'!K253="","-",'①-1入力シート（一般項目）'!K253)</f>
        <v>-</v>
      </c>
      <c r="L256" s="212" t="str">
        <f>IF('①-1入力シート（一般項目）'!L253="","-",'①-1入力シート（一般項目）'!L253)</f>
        <v>-</v>
      </c>
      <c r="M256" s="212">
        <f>IF('①-1入力シート（一般項目）'!M253="","-",'①-1入力シート（一般項目）'!M253)</f>
        <v>10</v>
      </c>
      <c r="N256" s="212" t="str">
        <f>IF('①-1入力シート（一般項目）'!N253="","-",'①-1入力シート（一般項目）'!N253)</f>
        <v>-</v>
      </c>
      <c r="O256" s="213" t="str">
        <f>IF('①-1入力シート（一般項目）'!O253="","-",'①-1入力シート（一般項目）'!O253)</f>
        <v>未回答</v>
      </c>
      <c r="P256" s="213" t="str">
        <f>IF('①-1入力シート（一般項目）'!P253="","-",'①-1入力シート（一般項目）'!P253)</f>
        <v>-</v>
      </c>
      <c r="Q256" s="212">
        <f>IF('①-1入力シート（一般項目）'!Q253="","-",'①-1入力シート（一般項目）'!Q253)</f>
        <v>0</v>
      </c>
      <c r="R256" s="212">
        <f>IF('①-1入力シート（一般項目）'!R253="","-",'①-1入力シート（一般項目）'!R253)</f>
        <v>0</v>
      </c>
      <c r="S256" s="212" t="str">
        <f>IF('①-1入力シート（一般項目）'!S253="","-",'①-1入力シート（一般項目）'!S253)</f>
        <v>-</v>
      </c>
      <c r="T256" s="214" t="str">
        <f t="shared" si="16"/>
        <v/>
      </c>
      <c r="U256" s="224" t="str">
        <f>IF(P256="回答済",(_xlfn.RANK.EQ($T256,$T$14:$T$411,0)+COUNTIF($T$14:$T256,$T256)-1),IF(P256="未回答",0,"-"))</f>
        <v>-</v>
      </c>
      <c r="V256" s="224" t="str">
        <f t="shared" si="19"/>
        <v>-</v>
      </c>
      <c r="W256" s="224" t="str">
        <f t="shared" si="17"/>
        <v/>
      </c>
      <c r="X256" s="224" t="str">
        <f t="shared" si="15"/>
        <v/>
      </c>
      <c r="Y256" s="224" t="str">
        <f>IF(X256="","",IF(X256="-","-",X256+COUNTIFS($V$14:V256,V256,$W$14:W256,W256)-1))</f>
        <v/>
      </c>
      <c r="Z256" s="224" t="str">
        <f t="shared" si="18"/>
        <v/>
      </c>
      <c r="AA256" s="61"/>
    </row>
    <row r="257" spans="1:27" s="61" customFormat="1" ht="28.35" customHeight="1" outlineLevel="1">
      <c r="A257" s="61">
        <f>ROW()</f>
        <v>257</v>
      </c>
      <c r="B257" s="68" t="str">
        <f>IF('①-1入力シート（一般項目）'!B254="","-",'①-1入力シート（一般項目）'!B254)</f>
        <v>-</v>
      </c>
      <c r="C257" s="71" t="str">
        <f>IF('①-1入力シート（一般項目）'!C254="","-",'①-1入力シート（一般項目）'!C254)</f>
        <v>-</v>
      </c>
      <c r="D257" s="351" t="str">
        <f>IF('①-1入力シート（一般項目）'!D254="","0",'①-1入力シート（一般項目）'!D254)</f>
        <v>0</v>
      </c>
      <c r="E257" s="92" t="str">
        <f>IF('①-1入力シート（一般項目）'!E254="","-",'①-1入力シート（一般項目）'!E254)</f>
        <v>-</v>
      </c>
      <c r="F257" s="92" t="str">
        <f>IF('①-1入力シート（一般項目）'!F254="","-",'①-1入力シート（一般項目）'!F254)</f>
        <v>-</v>
      </c>
      <c r="G257" s="92" t="str">
        <f>IF('①-1入力シート（一般項目）'!G254="","-",'①-1入力シート（一般項目）'!G254)</f>
        <v>-</v>
      </c>
      <c r="H257" s="197" t="str">
        <f>IF('①-1入力シート（一般項目）'!H254="","-",'①-1入力シート（一般項目）'!H254)</f>
        <v>-</v>
      </c>
      <c r="I257" s="131" t="str">
        <f>IF('①-1入力シート（一般項目）'!I254="","-",'①-1入力シート（一般項目）'!I254)</f>
        <v>-</v>
      </c>
      <c r="J257" s="137" t="str">
        <f>IF('①-1入力シート（一般項目）'!J254="","-",'①-1入力シート（一般項目）'!J254)</f>
        <v>ア　特定保健指導を実施している</v>
      </c>
      <c r="K257" s="125" t="str">
        <f>IF('①-1入力シート（一般項目）'!K254="","-",'①-1入力シート（一般項目）'!K254)</f>
        <v>特定保健指導を実施している</v>
      </c>
      <c r="L257" s="216" t="str">
        <f>IF('①-1入力シート（一般項目）'!L254="","-",'①-1入力シート（一般項目）'!L254)</f>
        <v>-</v>
      </c>
      <c r="M257" s="216">
        <f>IF('①-1入力シート（一般項目）'!M254="","-",'①-1入力シート（一般項目）'!M254)</f>
        <v>1</v>
      </c>
      <c r="N257" s="216" t="str">
        <f>IF('①-1入力シート（一般項目）'!N254="","-",'①-1入力シート（一般項目）'!N254)</f>
        <v>-</v>
      </c>
      <c r="O257" s="216" t="b">
        <f>IF('①-1入力シート（一般項目）'!O254="","-",'①-1入力シート（一般項目）'!O254)</f>
        <v>0</v>
      </c>
      <c r="P257" s="216" t="str">
        <f>IF('①-1入力シート（一般項目）'!P254="","-",'①-1入力シート（一般項目）'!P254)</f>
        <v>-</v>
      </c>
      <c r="Q257" s="216">
        <f>IF('①-1入力シート（一般項目）'!Q254="","-",'①-1入力シート（一般項目）'!Q254)</f>
        <v>0</v>
      </c>
      <c r="R257" s="216" t="str">
        <f>IF('①-1入力シート（一般項目）'!R254="","-",'①-1入力シート（一般項目）'!R254)</f>
        <v>-</v>
      </c>
      <c r="S257" s="216" t="str">
        <f>IF('①-1入力シート（一般項目）'!S254="","-",'①-1入力シート（一般項目）'!S254)</f>
        <v>-</v>
      </c>
      <c r="T257" s="217" t="str">
        <f t="shared" si="16"/>
        <v/>
      </c>
      <c r="U257" s="224" t="str">
        <f>IF(P257="回答済",(_xlfn.RANK.EQ($T257,$T$14:$T$411,0)+COUNTIF($T$14:$T257,$T257)-1),IF(P257="未回答",0,"-"))</f>
        <v>-</v>
      </c>
      <c r="V257" s="224" t="str">
        <f t="shared" si="19"/>
        <v>-</v>
      </c>
      <c r="W257" s="224" t="str">
        <f t="shared" si="17"/>
        <v/>
      </c>
      <c r="X257" s="224" t="str">
        <f t="shared" si="15"/>
        <v/>
      </c>
      <c r="Y257" s="224" t="str">
        <f>IF(X257="","",IF(X257="-","-",X257+COUNTIFS($V$14:V257,V257,$W$14:W257,W257)-1))</f>
        <v/>
      </c>
      <c r="Z257" s="224" t="str">
        <f t="shared" si="18"/>
        <v/>
      </c>
    </row>
    <row r="258" spans="1:27" s="61" customFormat="1" ht="28.35" customHeight="1" outlineLevel="1">
      <c r="A258" s="61">
        <f>ROW()</f>
        <v>258</v>
      </c>
      <c r="B258" s="68" t="str">
        <f>IF('①-1入力シート（一般項目）'!B255="","-",'①-1入力シート（一般項目）'!B255)</f>
        <v>-</v>
      </c>
      <c r="C258" s="71" t="str">
        <f>IF('①-1入力シート（一般項目）'!C255="","-",'①-1入力シート（一般項目）'!C255)</f>
        <v>-</v>
      </c>
      <c r="D258" s="351" t="str">
        <f>IF('①-1入力シート（一般項目）'!D255="","0",'①-1入力シート（一般項目）'!D255)</f>
        <v>0</v>
      </c>
      <c r="E258" s="92" t="str">
        <f>IF('①-1入力シート（一般項目）'!E255="","-",'①-1入力シート（一般項目）'!E255)</f>
        <v>-</v>
      </c>
      <c r="F258" s="92" t="str">
        <f>IF('①-1入力シート（一般項目）'!F255="","-",'①-1入力シート（一般項目）'!F255)</f>
        <v>-</v>
      </c>
      <c r="G258" s="92" t="str">
        <f>IF('①-1入力シート（一般項目）'!G255="","-",'①-1入力シート（一般項目）'!G255)</f>
        <v>-</v>
      </c>
      <c r="H258" s="197" t="str">
        <f>IF('①-1入力シート（一般項目）'!H255="","-",'①-1入力シート（一般項目）'!H255)</f>
        <v>-</v>
      </c>
      <c r="I258" s="133" t="str">
        <f>IF('①-1入力シート（一般項目）'!I255="","-",'①-1入力シート（一般項目）'!I255)</f>
        <v>-</v>
      </c>
      <c r="J258" s="138" t="str">
        <f>IF('①-1入力シート（一般項目）'!J255="","-",'①-1入力シート（一般項目）'!J255)</f>
        <v>イ　がん検診等、任意検診の受診を促すための取組または制度がある</v>
      </c>
      <c r="K258" s="108" t="str">
        <f>IF('①-1入力シート（一般項目）'!K255="","-",'①-1入力シート（一般項目）'!K255)</f>
        <v>がん検診等、任意検診の受診を促すための取組または制度がある</v>
      </c>
      <c r="L258" s="219" t="str">
        <f>IF('①-1入力シート（一般項目）'!L255="","-",'①-1入力シート（一般項目）'!L255)</f>
        <v>-</v>
      </c>
      <c r="M258" s="219">
        <f>IF('①-1入力シート（一般項目）'!M255="","-",'①-1入力シート（一般項目）'!M255)</f>
        <v>2</v>
      </c>
      <c r="N258" s="219" t="str">
        <f>IF('①-1入力シート（一般項目）'!N255="","-",'①-1入力シート（一般項目）'!N255)</f>
        <v>-</v>
      </c>
      <c r="O258" s="219" t="b">
        <f>IF('①-1入力シート（一般項目）'!O255="","-",'①-1入力シート（一般項目）'!O255)</f>
        <v>0</v>
      </c>
      <c r="P258" s="219" t="str">
        <f>IF('①-1入力シート（一般項目）'!P255="","-",'①-1入力シート（一般項目）'!P255)</f>
        <v>-</v>
      </c>
      <c r="Q258" s="219">
        <f>IF('①-1入力シート（一般項目）'!Q255="","-",'①-1入力シート（一般項目）'!Q255)</f>
        <v>0</v>
      </c>
      <c r="R258" s="219" t="str">
        <f>IF('①-1入力シート（一般項目）'!R255="","-",'①-1入力シート（一般項目）'!R255)</f>
        <v>-</v>
      </c>
      <c r="S258" s="219" t="str">
        <f>IF('①-1入力シート（一般項目）'!S255="","-",'①-1入力シート（一般項目）'!S255)</f>
        <v>-</v>
      </c>
      <c r="T258" s="220" t="str">
        <f t="shared" si="16"/>
        <v/>
      </c>
      <c r="U258" s="224" t="str">
        <f>IF(P258="回答済",(_xlfn.RANK.EQ($T258,$T$14:$T$411,0)+COUNTIF($T$14:$T258,$T258)-1),IF(P258="未回答",0,"-"))</f>
        <v>-</v>
      </c>
      <c r="V258" s="224" t="str">
        <f t="shared" si="19"/>
        <v>-</v>
      </c>
      <c r="W258" s="224" t="str">
        <f t="shared" si="17"/>
        <v/>
      </c>
      <c r="X258" s="224" t="str">
        <f t="shared" si="15"/>
        <v/>
      </c>
      <c r="Y258" s="224" t="str">
        <f>IF(X258="","",IF(X258="-","-",X258+COUNTIFS($V$14:V258,V258,$W$14:W258,W258)-1))</f>
        <v/>
      </c>
      <c r="Z258" s="224" t="str">
        <f t="shared" si="18"/>
        <v/>
      </c>
    </row>
    <row r="259" spans="1:27" s="61" customFormat="1" ht="28.35" customHeight="1" outlineLevel="1">
      <c r="A259" s="61">
        <f>ROW()</f>
        <v>259</v>
      </c>
      <c r="B259" s="68" t="str">
        <f>IF('①-1入力シート（一般項目）'!B256="","-",'①-1入力シート（一般項目）'!B256)</f>
        <v>-</v>
      </c>
      <c r="C259" s="71" t="str">
        <f>IF('①-1入力シート（一般項目）'!C256="","-",'①-1入力シート（一般項目）'!C256)</f>
        <v>-</v>
      </c>
      <c r="D259" s="351" t="str">
        <f>IF('①-1入力シート（一般項目）'!D256="","0",'①-1入力シート（一般項目）'!D256)</f>
        <v>0</v>
      </c>
      <c r="E259" s="92" t="str">
        <f>IF('①-1入力シート（一般項目）'!E256="","-",'①-1入力シート（一般項目）'!E256)</f>
        <v>-</v>
      </c>
      <c r="F259" s="92" t="str">
        <f>IF('①-1入力シート（一般項目）'!F256="","-",'①-1入力シート（一般項目）'!F256)</f>
        <v>-</v>
      </c>
      <c r="G259" s="92" t="str">
        <f>IF('①-1入力シート（一般項目）'!G256="","-",'①-1入力シート（一般項目）'!G256)</f>
        <v>-</v>
      </c>
      <c r="H259" s="197" t="str">
        <f>IF('①-1入力シート（一般項目）'!H256="","-",'①-1入力シート（一般項目）'!H256)</f>
        <v>-</v>
      </c>
      <c r="I259" s="133" t="str">
        <f>IF('①-1入力シート（一般項目）'!I256="","-",'①-1入力シート（一般項目）'!I256)</f>
        <v>-</v>
      </c>
      <c r="J259" s="138" t="str">
        <f>IF('①-1入力シート（一般項目）'!J256="","-",'①-1入力シート（一般項目）'!J256)</f>
        <v>ウ　直近1年間で従業員全員が健康診断を受診している</v>
      </c>
      <c r="K259" s="108" t="str">
        <f>IF('①-1入力シート（一般項目）'!K256="","-",'①-1入力シート（一般項目）'!K256)</f>
        <v>直近1年間で従業員全員が健康診断を受診している</v>
      </c>
      <c r="L259" s="219" t="str">
        <f>IF('①-1入力シート（一般項目）'!L256="","-",'①-1入力シート（一般項目）'!L256)</f>
        <v>-</v>
      </c>
      <c r="M259" s="219">
        <f>IF('①-1入力シート（一般項目）'!M256="","-",'①-1入力シート（一般項目）'!M256)</f>
        <v>3</v>
      </c>
      <c r="N259" s="219" t="str">
        <f>IF('①-1入力シート（一般項目）'!N256="","-",'①-1入力シート（一般項目）'!N256)</f>
        <v>-</v>
      </c>
      <c r="O259" s="219" t="b">
        <f>IF('①-1入力シート（一般項目）'!O256="","-",'①-1入力シート（一般項目）'!O256)</f>
        <v>0</v>
      </c>
      <c r="P259" s="219" t="str">
        <f>IF('①-1入力シート（一般項目）'!P256="","-",'①-1入力シート（一般項目）'!P256)</f>
        <v>-</v>
      </c>
      <c r="Q259" s="219">
        <f>IF('①-1入力シート（一般項目）'!Q256="","-",'①-1入力シート（一般項目）'!Q256)</f>
        <v>0</v>
      </c>
      <c r="R259" s="219" t="str">
        <f>IF('①-1入力シート（一般項目）'!R256="","-",'①-1入力シート（一般項目）'!R256)</f>
        <v>-</v>
      </c>
      <c r="S259" s="219" t="str">
        <f>IF('①-1入力シート（一般項目）'!S256="","-",'①-1入力シート（一般項目）'!S256)</f>
        <v>-</v>
      </c>
      <c r="T259" s="220" t="str">
        <f t="shared" si="16"/>
        <v/>
      </c>
      <c r="U259" s="224" t="str">
        <f>IF(P259="回答済",(_xlfn.RANK.EQ($T259,$T$14:$T$411,0)+COUNTIF($T$14:$T259,$T259)-1),IF(P259="未回答",0,"-"))</f>
        <v>-</v>
      </c>
      <c r="V259" s="224" t="str">
        <f t="shared" si="19"/>
        <v>-</v>
      </c>
      <c r="W259" s="224" t="str">
        <f t="shared" si="17"/>
        <v/>
      </c>
      <c r="X259" s="224" t="str">
        <f t="shared" si="15"/>
        <v/>
      </c>
      <c r="Y259" s="224" t="str">
        <f>IF(X259="","",IF(X259="-","-",X259+COUNTIFS($V$14:V259,V259,$W$14:W259,W259)-1))</f>
        <v/>
      </c>
      <c r="Z259" s="224" t="str">
        <f t="shared" si="18"/>
        <v/>
      </c>
    </row>
    <row r="260" spans="1:27" s="61" customFormat="1" ht="28.35" customHeight="1" outlineLevel="1">
      <c r="A260" s="61">
        <f>ROW()</f>
        <v>260</v>
      </c>
      <c r="B260" s="68" t="str">
        <f>IF('①-1入力シート（一般項目）'!B257="","-",'①-1入力シート（一般項目）'!B257)</f>
        <v>-</v>
      </c>
      <c r="C260" s="71" t="str">
        <f>IF('①-1入力シート（一般項目）'!C257="","-",'①-1入力シート（一般項目）'!C257)</f>
        <v>-</v>
      </c>
      <c r="D260" s="351" t="str">
        <f>IF('①-1入力シート（一般項目）'!D257="","0",'①-1入力シート（一般項目）'!D257)</f>
        <v>0</v>
      </c>
      <c r="E260" s="92" t="str">
        <f>IF('①-1入力シート（一般項目）'!E257="","-",'①-1入力シート（一般項目）'!E257)</f>
        <v>-</v>
      </c>
      <c r="F260" s="92" t="str">
        <f>IF('①-1入力シート（一般項目）'!F257="","-",'①-1入力シート（一般項目）'!F257)</f>
        <v>-</v>
      </c>
      <c r="G260" s="92" t="str">
        <f>IF('①-1入力シート（一般項目）'!G257="","-",'①-1入力シート（一般項目）'!G257)</f>
        <v>-</v>
      </c>
      <c r="H260" s="197" t="str">
        <f>IF('①-1入力シート（一般項目）'!H257="","-",'①-1入力シート（一般項目）'!H257)</f>
        <v>-</v>
      </c>
      <c r="I260" s="133" t="str">
        <f>IF('①-1入力シート（一般項目）'!I257="","-",'①-1入力シート（一般項目）'!I257)</f>
        <v>-</v>
      </c>
      <c r="J260" s="138" t="str">
        <f>IF('①-1入力シート（一般項目）'!J257="","-",'①-1入力シート（一般項目）'!J257)</f>
        <v>エ　「埼玉県健康経営実践事業所」の認定を受けている</v>
      </c>
      <c r="K260" s="108" t="str">
        <f>IF('①-1入力シート（一般項目）'!K257="","-",'①-1入力シート（一般項目）'!K257)</f>
        <v>「埼玉県健康経営実践事業所」の認定を受けている</v>
      </c>
      <c r="L260" s="219" t="str">
        <f>IF('①-1入力シート（一般項目）'!L257="","-",'①-1入力シート（一般項目）'!L257)</f>
        <v>-</v>
      </c>
      <c r="M260" s="219">
        <f>IF('①-1入力シート（一般項目）'!M257="","-",'①-1入力シート（一般項目）'!M257)</f>
        <v>2</v>
      </c>
      <c r="N260" s="219" t="str">
        <f>IF('①-1入力シート（一般項目）'!N257="","-",'①-1入力シート（一般項目）'!N257)</f>
        <v>-</v>
      </c>
      <c r="O260" s="219" t="b">
        <f>IF('①-1入力シート（一般項目）'!O257="","-",'①-1入力シート（一般項目）'!O257)</f>
        <v>0</v>
      </c>
      <c r="P260" s="219" t="str">
        <f>IF('①-1入力シート（一般項目）'!P257="","-",'①-1入力シート（一般項目）'!P257)</f>
        <v>-</v>
      </c>
      <c r="Q260" s="219">
        <f>IF('①-1入力シート（一般項目）'!Q257="","-",'①-1入力シート（一般項目）'!Q257)</f>
        <v>0</v>
      </c>
      <c r="R260" s="219" t="str">
        <f>IF('①-1入力シート（一般項目）'!R257="","-",'①-1入力シート（一般項目）'!R257)</f>
        <v>-</v>
      </c>
      <c r="S260" s="219" t="str">
        <f>IF('①-1入力シート（一般項目）'!S257="","-",'①-1入力シート（一般項目）'!S257)</f>
        <v>-</v>
      </c>
      <c r="T260" s="220" t="str">
        <f t="shared" si="16"/>
        <v/>
      </c>
      <c r="U260" s="224" t="str">
        <f>IF(P260="回答済",(_xlfn.RANK.EQ($T260,$T$14:$T$411,0)+COUNTIF($T$14:$T260,$T260)-1),IF(P260="未回答",0,"-"))</f>
        <v>-</v>
      </c>
      <c r="V260" s="224" t="str">
        <f t="shared" si="19"/>
        <v>-</v>
      </c>
      <c r="W260" s="224" t="str">
        <f t="shared" si="17"/>
        <v/>
      </c>
      <c r="X260" s="224" t="str">
        <f t="shared" si="15"/>
        <v/>
      </c>
      <c r="Y260" s="224" t="str">
        <f>IF(X260="","",IF(X260="-","-",X260+COUNTIFS($V$14:V260,V260,$W$14:W260,W260)-1))</f>
        <v/>
      </c>
      <c r="Z260" s="224" t="str">
        <f t="shared" si="18"/>
        <v/>
      </c>
    </row>
    <row r="261" spans="1:27" s="61" customFormat="1" ht="28.35" customHeight="1" outlineLevel="1">
      <c r="A261" s="61">
        <f>ROW()</f>
        <v>261</v>
      </c>
      <c r="B261" s="68" t="str">
        <f>IF('①-1入力シート（一般項目）'!B258="","-",'①-1入力シート（一般項目）'!B258)</f>
        <v>-</v>
      </c>
      <c r="C261" s="71" t="str">
        <f>IF('①-1入力シート（一般項目）'!C258="","-",'①-1入力シート（一般項目）'!C258)</f>
        <v>-</v>
      </c>
      <c r="D261" s="351" t="str">
        <f>IF('①-1入力シート（一般項目）'!D258="","0",'①-1入力シート（一般項目）'!D258)</f>
        <v>0</v>
      </c>
      <c r="E261" s="92" t="str">
        <f>IF('①-1入力シート（一般項目）'!E258="","-",'①-1入力シート（一般項目）'!E258)</f>
        <v>-</v>
      </c>
      <c r="F261" s="92" t="str">
        <f>IF('①-1入力シート（一般項目）'!F258="","-",'①-1入力シート（一般項目）'!F258)</f>
        <v>-</v>
      </c>
      <c r="G261" s="92" t="str">
        <f>IF('①-1入力シート（一般項目）'!G258="","-",'①-1入力シート（一般項目）'!G258)</f>
        <v>-</v>
      </c>
      <c r="H261" s="197" t="str">
        <f>IF('①-1入力シート（一般項目）'!H258="","-",'①-1入力シート（一般項目）'!H258)</f>
        <v>-</v>
      </c>
      <c r="I261" s="133" t="str">
        <f>IF('①-1入力シート（一般項目）'!I258="","-",'①-1入力シート（一般項目）'!I258)</f>
        <v>-</v>
      </c>
      <c r="J261" s="138" t="str">
        <f>IF('①-1入力シート（一般項目）'!J258="","-",'①-1入力シート（一般項目）'!J258)</f>
        <v>オ　「健康経営優良法人」（経済産業省）の認定を受けている</v>
      </c>
      <c r="K261" s="108" t="str">
        <f>IF('①-1入力シート（一般項目）'!K258="","-",'①-1入力シート（一般項目）'!K258)</f>
        <v>「健康経営優良法人」（経済産業省）の認定を受けている</v>
      </c>
      <c r="L261" s="219" t="str">
        <f>IF('①-1入力シート（一般項目）'!L258="","-",'①-1入力シート（一般項目）'!L258)</f>
        <v>-</v>
      </c>
      <c r="M261" s="219">
        <f>IF('①-1入力シート（一般項目）'!M258="","-",'①-1入力シート（一般項目）'!M258)</f>
        <v>2</v>
      </c>
      <c r="N261" s="219" t="str">
        <f>IF('①-1入力シート（一般項目）'!N258="","-",'①-1入力シート（一般項目）'!N258)</f>
        <v>-</v>
      </c>
      <c r="O261" s="219" t="b">
        <f>IF('①-1入力シート（一般項目）'!O258="","-",'①-1入力シート（一般項目）'!O258)</f>
        <v>0</v>
      </c>
      <c r="P261" s="219" t="str">
        <f>IF('①-1入力シート（一般項目）'!P258="","-",'①-1入力シート（一般項目）'!P258)</f>
        <v>-</v>
      </c>
      <c r="Q261" s="219">
        <f>IF('①-1入力シート（一般項目）'!Q258="","-",'①-1入力シート（一般項目）'!Q258)</f>
        <v>0</v>
      </c>
      <c r="R261" s="219" t="str">
        <f>IF('①-1入力シート（一般項目）'!R258="","-",'①-1入力シート（一般項目）'!R258)</f>
        <v>-</v>
      </c>
      <c r="S261" s="219" t="str">
        <f>IF('①-1入力シート（一般項目）'!S258="","-",'①-1入力シート（一般項目）'!S258)</f>
        <v>-</v>
      </c>
      <c r="T261" s="220" t="str">
        <f t="shared" si="16"/>
        <v/>
      </c>
      <c r="U261" s="224" t="str">
        <f>IF(P261="回答済",(_xlfn.RANK.EQ($T261,$T$14:$T$411,0)+COUNTIF($T$14:$T261,$T261)-1),IF(P261="未回答",0,"-"))</f>
        <v>-</v>
      </c>
      <c r="V261" s="224" t="str">
        <f t="shared" si="19"/>
        <v>-</v>
      </c>
      <c r="W261" s="224" t="str">
        <f t="shared" si="17"/>
        <v/>
      </c>
      <c r="X261" s="224" t="str">
        <f t="shared" si="15"/>
        <v/>
      </c>
      <c r="Y261" s="224" t="str">
        <f>IF(X261="","",IF(X261="-","-",X261+COUNTIFS($V$14:V261,V261,$W$14:W261,W261)-1))</f>
        <v/>
      </c>
      <c r="Z261" s="224" t="str">
        <f t="shared" si="18"/>
        <v/>
      </c>
    </row>
    <row r="262" spans="1:27" s="61" customFormat="1" ht="28.35" customHeight="1" outlineLevel="1">
      <c r="A262" s="61">
        <f>ROW()</f>
        <v>262</v>
      </c>
      <c r="B262" s="68" t="str">
        <f>IF('①-1入力シート（一般項目）'!B259="","-",'①-1入力シート（一般項目）'!B259)</f>
        <v>-</v>
      </c>
      <c r="C262" s="71" t="str">
        <f>IF('①-1入力シート（一般項目）'!C259="","-",'①-1入力シート（一般項目）'!C259)</f>
        <v>-</v>
      </c>
      <c r="D262" s="351" t="str">
        <f>IF('①-1入力シート（一般項目）'!D259="","0",'①-1入力シート（一般項目）'!D259)</f>
        <v>0</v>
      </c>
      <c r="E262" s="93" t="str">
        <f>IF('①-1入力シート（一般項目）'!E259="","-",'①-1入力シート（一般項目）'!E259)</f>
        <v>-</v>
      </c>
      <c r="F262" s="93" t="str">
        <f>IF('①-1入力シート（一般項目）'!F259="","-",'①-1入力シート（一般項目）'!F259)</f>
        <v>-</v>
      </c>
      <c r="G262" s="93" t="str">
        <f>IF('①-1入力シート（一般項目）'!G259="","-",'①-1入力シート（一般項目）'!G259)</f>
        <v>-</v>
      </c>
      <c r="H262" s="198" t="str">
        <f>IF('①-1入力シート（一般項目）'!H259="","-",'①-1入力シート（一般項目）'!H259)</f>
        <v>-</v>
      </c>
      <c r="I262" s="135" t="str">
        <f>IF('①-1入力シート（一般項目）'!I259="","-",'①-1入力シート（一般項目）'!I259)</f>
        <v>-</v>
      </c>
      <c r="J262" s="139" t="str">
        <f>IF('①-1入力シート（一般項目）'!J259="","-",'①-1入力シート（一般項目）'!J259)</f>
        <v>カ　行っていない</v>
      </c>
      <c r="K262" s="126" t="str">
        <f>IF('①-1入力シート（一般項目）'!K259="","-",'①-1入力シート（一般項目）'!K259)</f>
        <v>キ　行っていない。</v>
      </c>
      <c r="L262" s="221" t="str">
        <f>IF('①-1入力シート（一般項目）'!L259="","-",'①-1入力シート（一般項目）'!L259)</f>
        <v>-</v>
      </c>
      <c r="M262" s="221">
        <f>IF('①-1入力シート（一般項目）'!M259="","-",'①-1入力シート（一般項目）'!M259)</f>
        <v>0</v>
      </c>
      <c r="N262" s="221" t="str">
        <f>IF('①-1入力シート（一般項目）'!N259="","-",'①-1入力シート（一般項目）'!N259)</f>
        <v>-</v>
      </c>
      <c r="O262" s="221" t="b">
        <f>IF('①-1入力シート（一般項目）'!O259="","-",'①-1入力シート（一般項目）'!O259)</f>
        <v>0</v>
      </c>
      <c r="P262" s="221" t="str">
        <f>IF('①-1入力シート（一般項目）'!P259="","-",'①-1入力シート（一般項目）'!P259)</f>
        <v>-</v>
      </c>
      <c r="Q262" s="221">
        <f>IF('①-1入力シート（一般項目）'!Q259="","-",'①-1入力シート（一般項目）'!Q259)</f>
        <v>0</v>
      </c>
      <c r="R262" s="221" t="str">
        <f>IF('①-1入力シート（一般項目）'!R259="","-",'①-1入力シート（一般項目）'!R259)</f>
        <v>-</v>
      </c>
      <c r="S262" s="221" t="str">
        <f>IF('①-1入力シート（一般項目）'!S259="","-",'①-1入力シート（一般項目）'!S259)</f>
        <v>-</v>
      </c>
      <c r="T262" s="222" t="str">
        <f t="shared" si="16"/>
        <v/>
      </c>
      <c r="U262" s="224" t="str">
        <f>IF(P262="回答済",(_xlfn.RANK.EQ($T262,$T$14:$T$411,0)+COUNTIF($T$14:$T262,$T262)-1),IF(P262="未回答",0,"-"))</f>
        <v>-</v>
      </c>
      <c r="V262" s="224" t="str">
        <f t="shared" si="19"/>
        <v>-</v>
      </c>
      <c r="W262" s="224" t="str">
        <f t="shared" si="17"/>
        <v/>
      </c>
      <c r="X262" s="224" t="str">
        <f t="shared" si="15"/>
        <v/>
      </c>
      <c r="Y262" s="224" t="str">
        <f>IF(X262="","",IF(X262="-","-",X262+COUNTIFS($V$14:V262,V262,$W$14:W262,W262)-1))</f>
        <v/>
      </c>
      <c r="Z262" s="224" t="str">
        <f t="shared" si="18"/>
        <v/>
      </c>
    </row>
    <row r="263" spans="1:27" s="98" customFormat="1" ht="46.35" customHeight="1" outlineLevel="1">
      <c r="A263" s="98">
        <f>ROW()</f>
        <v>263</v>
      </c>
      <c r="B263" s="106" t="str">
        <f>IF('①-1入力シート（一般項目）'!B260="","-",'①-1入力シート（一般項目）'!B260)</f>
        <v>-</v>
      </c>
      <c r="C263" s="117" t="str">
        <f>IF('①-1入力シート（一般項目）'!C260="","-",'①-1入力シート（一般項目）'!C260)</f>
        <v>-</v>
      </c>
      <c r="D263" s="351" t="str">
        <f>IF('①-1入力シート（一般項目）'!D260="","0",'①-1入力シート（一般項目）'!D260)</f>
        <v>0</v>
      </c>
      <c r="E263" s="107" t="str">
        <f>IF('①-1入力シート（一般項目）'!E260="","-",'①-1入力シート（一般項目）'!E260)</f>
        <v>指標及び目標</v>
      </c>
      <c r="F263" s="107" t="str">
        <f>IF('①-1入力シート（一般項目）'!F260="","-",'①-1入力シート（一般項目）'!F260)</f>
        <v>単回答</v>
      </c>
      <c r="G263" s="107">
        <f>IF('①-1入力シート（一般項目）'!G260="","-",'①-1入力シート（一般項目）'!G260)</f>
        <v>0</v>
      </c>
      <c r="H263" s="200">
        <f>IF('①-1入力シート（一般項目）'!H260="","-",'①-1入力シート（一般項目）'!H260)</f>
        <v>39</v>
      </c>
      <c r="I263" s="356" t="str">
        <f>IF('①-1入力シート（一般項目）'!I260="","-",'①-1入力シート（一般項目）'!I260)</f>
        <v>●直近２年間の業務災害（業務上の事由による労働者の負傷、疾病、障害または死亡）について、次のいずれかである。</v>
      </c>
      <c r="J263" s="357" t="str">
        <f>IF('①-1入力シート（一般項目）'!J260="","0",'①-1入力シート（一般項目）'!J260)</f>
        <v>0</v>
      </c>
      <c r="K263" s="124" t="str">
        <f>IF('①-1入力シート（一般項目）'!K260="","-",'①-1入力シート（一般項目）'!K260)</f>
        <v>-</v>
      </c>
      <c r="L263" s="212" t="str">
        <f>IF('①-1入力シート（一般項目）'!L260="","-",'①-1入力シート（一般項目）'!L260)</f>
        <v>-</v>
      </c>
      <c r="M263" s="212">
        <f>IF('①-1入力シート（一般項目）'!M260="","-",'①-1入力シート（一般項目）'!M260)</f>
        <v>3</v>
      </c>
      <c r="N263" s="212" t="str">
        <f>IF('①-1入力シート（一般項目）'!N260="","-",'①-1入力シート（一般項目）'!N260)</f>
        <v>-</v>
      </c>
      <c r="O263" s="213" t="str">
        <f>IF('①-1入力シート（一般項目）'!O260="","-",'①-1入力シート（一般項目）'!O260)</f>
        <v>未回答</v>
      </c>
      <c r="P263" s="213" t="str">
        <f>IF('①-1入力シート（一般項目）'!P260="","-",'①-1入力シート（一般項目）'!P260)</f>
        <v>-</v>
      </c>
      <c r="Q263" s="212">
        <f>IF('①-1入力シート（一般項目）'!Q260="","-",'①-1入力シート（一般項目）'!Q260)</f>
        <v>0</v>
      </c>
      <c r="R263" s="212">
        <f>IF('①-1入力シート（一般項目）'!R260="","-",'①-1入力シート（一般項目）'!R260)</f>
        <v>0</v>
      </c>
      <c r="S263" s="212" t="str">
        <f>IF('①-1入力シート（一般項目）'!S260="","-",'①-1入力シート（一般項目）'!S260)</f>
        <v>-</v>
      </c>
      <c r="T263" s="214" t="str">
        <f t="shared" si="16"/>
        <v/>
      </c>
      <c r="U263" s="224" t="str">
        <f>IF(P263="回答済",(_xlfn.RANK.EQ($T263,$T$14:$T$411,0)+COUNTIF($T$14:$T263,$T263)-1),IF(P263="未回答",0,"-"))</f>
        <v>-</v>
      </c>
      <c r="V263" s="224" t="str">
        <f t="shared" si="19"/>
        <v>-</v>
      </c>
      <c r="W263" s="224" t="str">
        <f t="shared" si="17"/>
        <v/>
      </c>
      <c r="X263" s="224" t="str">
        <f t="shared" si="15"/>
        <v/>
      </c>
      <c r="Y263" s="224" t="str">
        <f>IF(X263="","",IF(X263="-","-",X263+COUNTIFS($V$14:V263,V263,$W$14:W263,W263)-1))</f>
        <v/>
      </c>
      <c r="Z263" s="224" t="str">
        <f t="shared" si="18"/>
        <v/>
      </c>
      <c r="AA263" s="61"/>
    </row>
    <row r="264" spans="1:27" s="61" customFormat="1" ht="28.35" customHeight="1" outlineLevel="1">
      <c r="A264" s="61">
        <f>ROW()</f>
        <v>264</v>
      </c>
      <c r="B264" s="68" t="str">
        <f>IF('①-1入力シート（一般項目）'!B261="","-",'①-1入力シート（一般項目）'!B261)</f>
        <v>-</v>
      </c>
      <c r="C264" s="71" t="str">
        <f>IF('①-1入力シート（一般項目）'!C261="","-",'①-1入力シート（一般項目）'!C261)</f>
        <v>-</v>
      </c>
      <c r="D264" s="351" t="str">
        <f>IF('①-1入力シート（一般項目）'!D261="","0",'①-1入力シート（一般項目）'!D261)</f>
        <v>0</v>
      </c>
      <c r="E264" s="92" t="str">
        <f>IF('①-1入力シート（一般項目）'!E261="","-",'①-1入力シート（一般項目）'!E261)</f>
        <v>-</v>
      </c>
      <c r="F264" s="92" t="str">
        <f>IF('①-1入力シート（一般項目）'!F261="","-",'①-1入力シート（一般項目）'!F261)</f>
        <v>-</v>
      </c>
      <c r="G264" s="92" t="str">
        <f>IF('①-1入力シート（一般項目）'!G261="","-",'①-1入力シート（一般項目）'!G261)</f>
        <v>-</v>
      </c>
      <c r="H264" s="197" t="str">
        <f>IF('①-1入力シート（一般項目）'!H261="","-",'①-1入力シート（一般項目）'!H261)</f>
        <v>-</v>
      </c>
      <c r="I264" s="131" t="str">
        <f>IF('①-1入力シート（一般項目）'!I261="","-",'①-1入力シート（一般項目）'!I261)</f>
        <v>-</v>
      </c>
      <c r="J264" s="137" t="str">
        <f>IF('①-1入力シート（一般項目）'!J261="","-",'①-1入力シート（一般項目）'!J261)</f>
        <v>ア　業務災害発生件数を把握している</v>
      </c>
      <c r="K264" s="125" t="str">
        <f>IF('①-1入力シート（一般項目）'!K261="","-",'①-1入力シート（一般項目）'!K261)</f>
        <v>直近２年間の業務災害発生件数を把握している</v>
      </c>
      <c r="L264" s="216" t="str">
        <f>IF('①-1入力シート（一般項目）'!L261="","-",'①-1入力シート（一般項目）'!L261)</f>
        <v>-</v>
      </c>
      <c r="M264" s="216">
        <f>IF('①-1入力シート（一般項目）'!M261="","-",'①-1入力シート（一般項目）'!M261)</f>
        <v>1</v>
      </c>
      <c r="N264" s="216" t="str">
        <f>IF('①-1入力シート（一般項目）'!N261="","-",'①-1入力シート（一般項目）'!N261)</f>
        <v>-</v>
      </c>
      <c r="O264" s="216">
        <f>IF('①-1入力シート（一般項目）'!O261="","-",'①-1入力シート（一般項目）'!O261)</f>
        <v>0</v>
      </c>
      <c r="P264" s="216" t="str">
        <f>IF('①-1入力シート（一般項目）'!P261="","-",'①-1入力シート（一般項目）'!P261)</f>
        <v>-</v>
      </c>
      <c r="Q264" s="216">
        <f>IF('①-1入力シート（一般項目）'!Q261="","-",'①-1入力シート（一般項目）'!Q261)</f>
        <v>0</v>
      </c>
      <c r="R264" s="216" t="str">
        <f>IF('①-1入力シート（一般項目）'!R261="","-",'①-1入力シート（一般項目）'!R261)</f>
        <v>-</v>
      </c>
      <c r="S264" s="216" t="str">
        <f>IF('①-1入力シート（一般項目）'!S261="","-",'①-1入力シート（一般項目）'!S261)</f>
        <v>-</v>
      </c>
      <c r="T264" s="217" t="str">
        <f t="shared" si="16"/>
        <v/>
      </c>
      <c r="U264" s="224" t="str">
        <f>IF(P264="回答済",(_xlfn.RANK.EQ($T264,$T$14:$T$411,0)+COUNTIF($T$14:$T264,$T264)-1),IF(P264="未回答",0,"-"))</f>
        <v>-</v>
      </c>
      <c r="V264" s="224" t="str">
        <f t="shared" si="19"/>
        <v>-</v>
      </c>
      <c r="W264" s="224" t="str">
        <f t="shared" si="17"/>
        <v/>
      </c>
      <c r="X264" s="224" t="str">
        <f t="shared" si="15"/>
        <v/>
      </c>
      <c r="Y264" s="224" t="str">
        <f>IF(X264="","",IF(X264="-","-",X264+COUNTIFS($V$14:V264,V264,$W$14:W264,W264)-1))</f>
        <v/>
      </c>
      <c r="Z264" s="224" t="str">
        <f t="shared" si="18"/>
        <v/>
      </c>
    </row>
    <row r="265" spans="1:27" s="61" customFormat="1" ht="28.35" customHeight="1" outlineLevel="1">
      <c r="A265" s="61">
        <f>ROW()</f>
        <v>265</v>
      </c>
      <c r="B265" s="68" t="str">
        <f>IF('①-1入力シート（一般項目）'!B262="","-",'①-1入力シート（一般項目）'!B262)</f>
        <v>-</v>
      </c>
      <c r="C265" s="71" t="str">
        <f>IF('①-1入力シート（一般項目）'!C262="","-",'①-1入力シート（一般項目）'!C262)</f>
        <v>-</v>
      </c>
      <c r="D265" s="351" t="str">
        <f>IF('①-1入力シート（一般項目）'!D262="","0",'①-1入力シート（一般項目）'!D262)</f>
        <v>0</v>
      </c>
      <c r="E265" s="92" t="str">
        <f>IF('①-1入力シート（一般項目）'!E262="","-",'①-1入力シート（一般項目）'!E262)</f>
        <v>-</v>
      </c>
      <c r="F265" s="92" t="str">
        <f>IF('①-1入力シート（一般項目）'!F262="","-",'①-1入力シート（一般項目）'!F262)</f>
        <v>-</v>
      </c>
      <c r="G265" s="92" t="str">
        <f>IF('①-1入力シート（一般項目）'!G262="","-",'①-1入力シート（一般項目）'!G262)</f>
        <v>-</v>
      </c>
      <c r="H265" s="197" t="str">
        <f>IF('①-1入力シート（一般項目）'!H262="","-",'①-1入力シート（一般項目）'!H262)</f>
        <v>-</v>
      </c>
      <c r="I265" s="133" t="str">
        <f>IF('①-1入力シート（一般項目）'!I262="","-",'①-1入力シート（一般項目）'!I262)</f>
        <v>-</v>
      </c>
      <c r="J265" s="138" t="str">
        <f>IF('①-1入力シート（一般項目）'!J262="","-",'①-1入力シート（一般項目）'!J262)</f>
        <v>イ　業務災害はあるが、直近5年間の平均値より減少</v>
      </c>
      <c r="K265" s="108" t="str">
        <f>IF('①-1入力シート（一般項目）'!K262="","-",'①-1入力シート（一般項目）'!K262)</f>
        <v>直近２年間の業務災害があるが、直近5年間の平均値より減少している</v>
      </c>
      <c r="L265" s="219" t="str">
        <f>IF('①-1入力シート（一般項目）'!L262="","-",'①-1入力シート（一般項目）'!L262)</f>
        <v>-</v>
      </c>
      <c r="M265" s="219">
        <f>IF('①-1入力シート（一般項目）'!M262="","-",'①-1入力シート（一般項目）'!M262)</f>
        <v>2</v>
      </c>
      <c r="N265" s="219" t="str">
        <f>IF('①-1入力シート（一般項目）'!N262="","-",'①-1入力シート（一般項目）'!N262)</f>
        <v>-</v>
      </c>
      <c r="O265" s="219">
        <f>IF('①-1入力シート（一般項目）'!O262="","-",'①-1入力シート（一般項目）'!O262)</f>
        <v>0</v>
      </c>
      <c r="P265" s="219" t="str">
        <f>IF('①-1入力シート（一般項目）'!P262="","-",'①-1入力シート（一般項目）'!P262)</f>
        <v>-</v>
      </c>
      <c r="Q265" s="219">
        <f>IF('①-1入力シート（一般項目）'!Q262="","-",'①-1入力シート（一般項目）'!Q262)</f>
        <v>0</v>
      </c>
      <c r="R265" s="219" t="str">
        <f>IF('①-1入力シート（一般項目）'!R262="","-",'①-1入力シート（一般項目）'!R262)</f>
        <v>-</v>
      </c>
      <c r="S265" s="219" t="str">
        <f>IF('①-1入力シート（一般項目）'!S262="","-",'①-1入力シート（一般項目）'!S262)</f>
        <v>-</v>
      </c>
      <c r="T265" s="220" t="str">
        <f t="shared" si="16"/>
        <v/>
      </c>
      <c r="U265" s="224" t="str">
        <f>IF(P265="回答済",(_xlfn.RANK.EQ($T265,$T$14:$T$411,0)+COUNTIF($T$14:$T265,$T265)-1),IF(P265="未回答",0,"-"))</f>
        <v>-</v>
      </c>
      <c r="V265" s="224" t="str">
        <f t="shared" si="19"/>
        <v>-</v>
      </c>
      <c r="W265" s="224" t="str">
        <f t="shared" si="17"/>
        <v/>
      </c>
      <c r="X265" s="224" t="str">
        <f t="shared" si="15"/>
        <v/>
      </c>
      <c r="Y265" s="224" t="str">
        <f>IF(X265="","",IF(X265="-","-",X265+COUNTIFS($V$14:V265,V265,$W$14:W265,W265)-1))</f>
        <v/>
      </c>
      <c r="Z265" s="224" t="str">
        <f t="shared" si="18"/>
        <v/>
      </c>
    </row>
    <row r="266" spans="1:27" s="61" customFormat="1" ht="28.35" customHeight="1" outlineLevel="1">
      <c r="A266" s="61">
        <f>ROW()</f>
        <v>266</v>
      </c>
      <c r="B266" s="68" t="str">
        <f>IF('①-1入力シート（一般項目）'!B263="","-",'①-1入力シート（一般項目）'!B263)</f>
        <v>-</v>
      </c>
      <c r="C266" s="71" t="str">
        <f>IF('①-1入力シート（一般項目）'!C263="","-",'①-1入力シート（一般項目）'!C263)</f>
        <v>-</v>
      </c>
      <c r="D266" s="351" t="str">
        <f>IF('①-1入力シート（一般項目）'!D263="","0",'①-1入力シート（一般項目）'!D263)</f>
        <v>0</v>
      </c>
      <c r="E266" s="92" t="str">
        <f>IF('①-1入力シート（一般項目）'!E263="","-",'①-1入力シート（一般項目）'!E263)</f>
        <v>-</v>
      </c>
      <c r="F266" s="92" t="str">
        <f>IF('①-1入力シート（一般項目）'!F263="","-",'①-1入力シート（一般項目）'!F263)</f>
        <v>-</v>
      </c>
      <c r="G266" s="92" t="str">
        <f>IF('①-1入力シート（一般項目）'!G263="","-",'①-1入力シート（一般項目）'!G263)</f>
        <v>-</v>
      </c>
      <c r="H266" s="197" t="str">
        <f>IF('①-1入力シート（一般項目）'!H263="","-",'①-1入力シート（一般項目）'!H263)</f>
        <v>-</v>
      </c>
      <c r="I266" s="133" t="str">
        <f>IF('①-1入力シート（一般項目）'!I263="","-",'①-1入力シート（一般項目）'!I263)</f>
        <v>-</v>
      </c>
      <c r="J266" s="138" t="str">
        <f>IF('①-1入力シート（一般項目）'!J263="","-",'①-1入力シート（一般項目）'!J263)</f>
        <v>ウ　業務災害はない</v>
      </c>
      <c r="K266" s="108" t="str">
        <f>IF('①-1入力シート（一般項目）'!K263="","-",'①-1入力シート（一般項目）'!K263)</f>
        <v>直近２年間の業務災害がない</v>
      </c>
      <c r="L266" s="219" t="str">
        <f>IF('①-1入力シート（一般項目）'!L263="","-",'①-1入力シート（一般項目）'!L263)</f>
        <v>-</v>
      </c>
      <c r="M266" s="219">
        <f>IF('①-1入力シート（一般項目）'!M263="","-",'①-1入力シート（一般項目）'!M263)</f>
        <v>3</v>
      </c>
      <c r="N266" s="219" t="str">
        <f>IF('①-1入力シート（一般項目）'!N263="","-",'①-1入力シート（一般項目）'!N263)</f>
        <v>-</v>
      </c>
      <c r="O266" s="219">
        <f>IF('①-1入力シート（一般項目）'!O263="","-",'①-1入力シート（一般項目）'!O263)</f>
        <v>0</v>
      </c>
      <c r="P266" s="219" t="str">
        <f>IF('①-1入力シート（一般項目）'!P263="","-",'①-1入力シート（一般項目）'!P263)</f>
        <v>-</v>
      </c>
      <c r="Q266" s="219">
        <f>IF('①-1入力シート（一般項目）'!Q263="","-",'①-1入力シート（一般項目）'!Q263)</f>
        <v>0</v>
      </c>
      <c r="R266" s="219" t="str">
        <f>IF('①-1入力シート（一般項目）'!R263="","-",'①-1入力シート（一般項目）'!R263)</f>
        <v>-</v>
      </c>
      <c r="S266" s="219" t="str">
        <f>IF('①-1入力シート（一般項目）'!S263="","-",'①-1入力シート（一般項目）'!S263)</f>
        <v>-</v>
      </c>
      <c r="T266" s="220" t="str">
        <f t="shared" si="16"/>
        <v/>
      </c>
      <c r="U266" s="224" t="str">
        <f>IF(P266="回答済",(_xlfn.RANK.EQ($T266,$T$14:$T$411,0)+COUNTIF($T$14:$T266,$T266)-1),IF(P266="未回答",0,"-"))</f>
        <v>-</v>
      </c>
      <c r="V266" s="224" t="str">
        <f t="shared" si="19"/>
        <v>-</v>
      </c>
      <c r="W266" s="224" t="str">
        <f t="shared" si="17"/>
        <v/>
      </c>
      <c r="X266" s="224" t="str">
        <f t="shared" si="15"/>
        <v/>
      </c>
      <c r="Y266" s="224" t="str">
        <f>IF(X266="","",IF(X266="-","-",X266+COUNTIFS($V$14:V266,V266,$W$14:W266,W266)-1))</f>
        <v/>
      </c>
      <c r="Z266" s="224" t="str">
        <f t="shared" si="18"/>
        <v/>
      </c>
    </row>
    <row r="267" spans="1:27" s="61" customFormat="1" ht="28.35" customHeight="1" outlineLevel="1">
      <c r="A267" s="61">
        <f>ROW()</f>
        <v>267</v>
      </c>
      <c r="B267" s="68" t="str">
        <f>IF('①-1入力シート（一般項目）'!B264="","-",'①-1入力シート（一般項目）'!B264)</f>
        <v>-</v>
      </c>
      <c r="C267" s="73" t="str">
        <f>IF('①-1入力シート（一般項目）'!C264="","-",'①-1入力シート（一般項目）'!C264)</f>
        <v>-</v>
      </c>
      <c r="D267" s="352" t="str">
        <f>IF('①-1入力シート（一般項目）'!D264="","0",'①-1入力シート（一般項目）'!D264)</f>
        <v>0</v>
      </c>
      <c r="E267" s="93" t="str">
        <f>IF('①-1入力シート（一般項目）'!E264="","-",'①-1入力シート（一般項目）'!E264)</f>
        <v>-</v>
      </c>
      <c r="F267" s="93" t="str">
        <f>IF('①-1入力シート（一般項目）'!F264="","-",'①-1入力シート（一般項目）'!F264)</f>
        <v>-</v>
      </c>
      <c r="G267" s="93" t="str">
        <f>IF('①-1入力シート（一般項目）'!G264="","-",'①-1入力シート（一般項目）'!G264)</f>
        <v>-</v>
      </c>
      <c r="H267" s="198" t="str">
        <f>IF('①-1入力シート（一般項目）'!H264="","-",'①-1入力シート（一般項目）'!H264)</f>
        <v>-</v>
      </c>
      <c r="I267" s="135" t="str">
        <f>IF('①-1入力シート（一般項目）'!I264="","-",'①-1入力シート（一般項目）'!I264)</f>
        <v>-</v>
      </c>
      <c r="J267" s="139" t="str">
        <f>IF('①-1入力シート（一般項目）'!J264="","-",'①-1入力シート（一般項目）'!J264)</f>
        <v>エ　業務災害の発生件数を把握していない</v>
      </c>
      <c r="K267" s="177" t="str">
        <f>IF('①-1入力シート（一般項目）'!K264="","-",'①-1入力シート（一般項目）'!K264)</f>
        <v>業務災害の発生件数を把握していない</v>
      </c>
      <c r="L267" s="225" t="str">
        <f>IF('①-1入力シート（一般項目）'!L264="","-",'①-1入力シート（一般項目）'!L264)</f>
        <v>-</v>
      </c>
      <c r="M267" s="225">
        <f>IF('①-1入力シート（一般項目）'!M264="","-",'①-1入力シート（一般項目）'!M264)</f>
        <v>0</v>
      </c>
      <c r="N267" s="225" t="str">
        <f>IF('①-1入力シート（一般項目）'!N264="","-",'①-1入力シート（一般項目）'!N264)</f>
        <v>-</v>
      </c>
      <c r="O267" s="225">
        <f>IF('①-1入力シート（一般項目）'!O264="","-",'①-1入力シート（一般項目）'!O264)</f>
        <v>0</v>
      </c>
      <c r="P267" s="225" t="str">
        <f>IF('①-1入力シート（一般項目）'!P264="","-",'①-1入力シート（一般項目）'!P264)</f>
        <v>-</v>
      </c>
      <c r="Q267" s="225">
        <f>IF('①-1入力シート（一般項目）'!Q264="","-",'①-1入力シート（一般項目）'!Q264)</f>
        <v>0</v>
      </c>
      <c r="R267" s="225" t="str">
        <f>IF('①-1入力シート（一般項目）'!R264="","-",'①-1入力シート（一般項目）'!R264)</f>
        <v>-</v>
      </c>
      <c r="S267" s="225" t="str">
        <f>IF('①-1入力シート（一般項目）'!S264="","-",'①-1入力シート（一般項目）'!S264)</f>
        <v>-</v>
      </c>
      <c r="T267" s="226" t="str">
        <f t="shared" si="16"/>
        <v/>
      </c>
      <c r="U267" s="224" t="str">
        <f>IF(P267="回答済",(_xlfn.RANK.EQ($T267,$T$14:$T$411,0)+COUNTIF($T$14:$T267,$T267)-1),IF(P267="未回答",0,"-"))</f>
        <v>-</v>
      </c>
      <c r="V267" s="224" t="str">
        <f t="shared" si="19"/>
        <v>-</v>
      </c>
      <c r="W267" s="224" t="str">
        <f t="shared" si="17"/>
        <v/>
      </c>
      <c r="X267" s="224" t="str">
        <f t="shared" si="15"/>
        <v/>
      </c>
      <c r="Y267" s="224" t="str">
        <f>IF(X267="","",IF(X267="-","-",X267+COUNTIFS($V$14:V267,V267,$W$14:W267,W267)-1))</f>
        <v/>
      </c>
      <c r="Z267" s="224" t="str">
        <f t="shared" si="18"/>
        <v/>
      </c>
    </row>
    <row r="268" spans="1:27" s="98" customFormat="1" ht="46.35" customHeight="1" outlineLevel="1">
      <c r="A268" s="98">
        <f>ROW()</f>
        <v>268</v>
      </c>
      <c r="B268" s="106" t="str">
        <f>IF('①-1入力シート（一般項目）'!B265="","-",'①-1入力シート（一般項目）'!B265)</f>
        <v>-</v>
      </c>
      <c r="C268" s="116" t="str">
        <f>IF('①-1入力シート（一般項目）'!C265="","-",'①-1入力シート（一般項目）'!C265)</f>
        <v>選択</v>
      </c>
      <c r="D268" s="350" t="str">
        <f>IF('①-1入力シート（一般項目）'!D265="","-",'①-1入力シート（一般項目）'!D265)</f>
        <v>製品・サービスの
品質と安全性</v>
      </c>
      <c r="E268" s="104" t="str">
        <f>IF('①-1入力シート（一般項目）'!E265="","-",'①-1入力シート（一般項目）'!E265)</f>
        <v>戦略</v>
      </c>
      <c r="F268" s="104" t="str">
        <f>IF('①-1入力シート（一般項目）'!F265="","-",'①-1入力シート（一般項目）'!F265)</f>
        <v>複数回答</v>
      </c>
      <c r="G268" s="104">
        <f>IF('①-1入力シート（一般項目）'!G265="","-",'①-1入力シート（一般項目）'!G265)</f>
        <v>0</v>
      </c>
      <c r="H268" s="196">
        <f>IF('①-1入力シート（一般項目）'!H265="","-",'①-1入力シート（一般項目）'!H265)</f>
        <v>40</v>
      </c>
      <c r="I268" s="356" t="str">
        <f>IF('①-1入力シート（一般項目）'!I265="","-",'①-1入力シート（一般項目）'!I265)</f>
        <v>●取引先や顧客等ステークホルダーの満足度を向上させるため、次の取組を行っている。</v>
      </c>
      <c r="J268" s="357" t="str">
        <f>IF('①-1入力シート（一般項目）'!J265="","0",'①-1入力シート（一般項目）'!J265)</f>
        <v>0</v>
      </c>
      <c r="K268" s="124" t="str">
        <f>IF('①-1入力シート（一般項目）'!K265="","-",'①-1入力シート（一般項目）'!K265)</f>
        <v>-</v>
      </c>
      <c r="L268" s="212" t="str">
        <f>IF('①-1入力シート（一般項目）'!L265="","-",'①-1入力シート（一般項目）'!L265)</f>
        <v>-</v>
      </c>
      <c r="M268" s="212">
        <f>IF('①-1入力シート（一般項目）'!M265="","-",'①-1入力シート（一般項目）'!M265)</f>
        <v>10</v>
      </c>
      <c r="N268" s="212">
        <f>IF('①-1入力シート（一般項目）'!N265="","-",'①-1入力シート（一般項目）'!N265)</f>
        <v>20</v>
      </c>
      <c r="O268" s="213" t="str">
        <f>IF('①-1入力シート（一般項目）'!O265="","-",'①-1入力シート（一般項目）'!O265)</f>
        <v>未回答</v>
      </c>
      <c r="P268" s="213" t="str">
        <f>IF('①-1入力シート（一般項目）'!P265="","-",'①-1入力シート（一般項目）'!P265)</f>
        <v>未回答</v>
      </c>
      <c r="Q268" s="212">
        <f>IF('①-1入力シート（一般項目）'!Q265="","-",'①-1入力シート（一般項目）'!Q265)</f>
        <v>0</v>
      </c>
      <c r="R268" s="212">
        <f>IF('①-1入力シート（一般項目）'!R265="","-",'①-1入力シート（一般項目）'!R265)</f>
        <v>0</v>
      </c>
      <c r="S268" s="212">
        <f>IF('①-1入力シート（一般項目）'!S265="","-",'①-1入力シート（一般項目）'!S265)</f>
        <v>0</v>
      </c>
      <c r="T268" s="214">
        <f t="shared" si="16"/>
        <v>0</v>
      </c>
      <c r="U268" s="215">
        <f>IF(P268="回答済",(_xlfn.RANK.EQ($T268,$T$14:$T$411,0)+COUNTIF($T$14:$T268,$T268)-1),IF(P268="未回答",0,"-"))</f>
        <v>0</v>
      </c>
      <c r="V268" s="215" t="str">
        <f t="shared" si="19"/>
        <v>-</v>
      </c>
      <c r="W268" s="215" t="str">
        <f t="shared" si="17"/>
        <v/>
      </c>
      <c r="X268" s="215" t="str">
        <f t="shared" si="15"/>
        <v/>
      </c>
      <c r="Y268" s="215" t="str">
        <f>IF(X268="","",IF(X268="-","-",X268+COUNTIFS($V$14:V268,V268,$W$14:W268,W268)-1))</f>
        <v/>
      </c>
      <c r="Z268" s="215" t="str">
        <f t="shared" si="18"/>
        <v/>
      </c>
      <c r="AA268" s="61"/>
    </row>
    <row r="269" spans="1:27" s="61" customFormat="1" ht="28.35" customHeight="1" outlineLevel="1">
      <c r="A269" s="61">
        <f>ROW()</f>
        <v>269</v>
      </c>
      <c r="B269" s="68" t="str">
        <f>IF('①-1入力シート（一般項目）'!B266="","-",'①-1入力シート（一般項目）'!B266)</f>
        <v>-</v>
      </c>
      <c r="C269" s="71" t="str">
        <f>IF('①-1入力シート（一般項目）'!C266="","-",'①-1入力シート（一般項目）'!C266)</f>
        <v>-</v>
      </c>
      <c r="D269" s="351" t="str">
        <f>IF('①-1入力シート（一般項目）'!D266="","0",'①-1入力シート（一般項目）'!D266)</f>
        <v>0</v>
      </c>
      <c r="E269" s="92" t="str">
        <f>IF('①-1入力シート（一般項目）'!E266="","-",'①-1入力シート（一般項目）'!E266)</f>
        <v>-</v>
      </c>
      <c r="F269" s="92" t="str">
        <f>IF('①-1入力シート（一般項目）'!F266="","-",'①-1入力シート（一般項目）'!F266)</f>
        <v>-</v>
      </c>
      <c r="G269" s="92" t="str">
        <f>IF('①-1入力シート（一般項目）'!G266="","-",'①-1入力シート（一般項目）'!G266)</f>
        <v>-</v>
      </c>
      <c r="H269" s="197" t="str">
        <f>IF('①-1入力シート（一般項目）'!H266="","-",'①-1入力シート（一般項目）'!H266)</f>
        <v>-</v>
      </c>
      <c r="I269" s="131" t="str">
        <f>IF('①-1入力シート（一般項目）'!I266="","-",'①-1入力シート（一般項目）'!I266)</f>
        <v>-</v>
      </c>
      <c r="J269" s="137" t="str">
        <f>IF('①-1入力シート（一般項目）'!J266="","-",'①-1入力シート（一般項目）'!J266)</f>
        <v>ア　ステークホルダーエンゲージメントに関する方針を明文化している</v>
      </c>
      <c r="K269" s="125" t="str">
        <f>IF('①-1入力シート（一般項目）'!K266="","-",'①-1入力シート（一般項目）'!K266)</f>
        <v>ステークホルダーエンゲージメントに関する方針を明文化している</v>
      </c>
      <c r="L269" s="216" t="str">
        <f>IF('①-1入力シート（一般項目）'!L266="","-",'①-1入力シート（一般項目）'!L266)</f>
        <v>-</v>
      </c>
      <c r="M269" s="216">
        <f>IF('①-1入力シート（一般項目）'!M266="","-",'①-1入力シート（一般項目）'!M266)</f>
        <v>2</v>
      </c>
      <c r="N269" s="216" t="str">
        <f>IF('①-1入力シート（一般項目）'!N266="","-",'①-1入力シート（一般項目）'!N266)</f>
        <v>-</v>
      </c>
      <c r="O269" s="216" t="b">
        <f>IF('①-1入力シート（一般項目）'!O266="","-",'①-1入力シート（一般項目）'!O266)</f>
        <v>0</v>
      </c>
      <c r="P269" s="216" t="str">
        <f>IF('①-1入力シート（一般項目）'!P266="","-",'①-1入力シート（一般項目）'!P266)</f>
        <v>-</v>
      </c>
      <c r="Q269" s="216">
        <f>IF('①-1入力シート（一般項目）'!Q266="","-",'①-1入力シート（一般項目）'!Q266)</f>
        <v>0</v>
      </c>
      <c r="R269" s="216" t="str">
        <f>IF('①-1入力シート（一般項目）'!R266="","-",'①-1入力シート（一般項目）'!R266)</f>
        <v>-</v>
      </c>
      <c r="S269" s="216" t="str">
        <f>IF('①-1入力シート（一般項目）'!S266="","-",'①-1入力シート（一般項目）'!S266)</f>
        <v>-</v>
      </c>
      <c r="T269" s="217" t="str">
        <f t="shared" si="16"/>
        <v/>
      </c>
      <c r="U269" s="224" t="str">
        <f>IF(P269="回答済",(_xlfn.RANK.EQ($T269,$T$14:$T$411,0)+COUNTIF($T$14:$T269,$T269)-1),IF(P269="未回答",0,"-"))</f>
        <v>-</v>
      </c>
      <c r="V269" s="224" t="str">
        <f t="shared" si="19"/>
        <v>-</v>
      </c>
      <c r="W269" s="224" t="str">
        <f t="shared" si="17"/>
        <v/>
      </c>
      <c r="X269" s="224" t="str">
        <f t="shared" si="15"/>
        <v/>
      </c>
      <c r="Y269" s="224" t="str">
        <f>IF(X269="","",IF(X269="-","-",X269+COUNTIFS($V$14:V269,V269,$W$14:W269,W269)-1))</f>
        <v/>
      </c>
      <c r="Z269" s="224" t="str">
        <f t="shared" si="18"/>
        <v/>
      </c>
    </row>
    <row r="270" spans="1:27" s="61" customFormat="1" ht="28.35" customHeight="1" outlineLevel="1">
      <c r="A270" s="61">
        <f>ROW()</f>
        <v>270</v>
      </c>
      <c r="B270" s="68" t="str">
        <f>IF('①-1入力シート（一般項目）'!B267="","-",'①-1入力シート（一般項目）'!B267)</f>
        <v>-</v>
      </c>
      <c r="C270" s="71" t="str">
        <f>IF('①-1入力シート（一般項目）'!C267="","-",'①-1入力シート（一般項目）'!C267)</f>
        <v>-</v>
      </c>
      <c r="D270" s="351" t="str">
        <f>IF('①-1入力シート（一般項目）'!D267="","0",'①-1入力シート（一般項目）'!D267)</f>
        <v>0</v>
      </c>
      <c r="E270" s="92" t="str">
        <f>IF('①-1入力シート（一般項目）'!E267="","-",'①-1入力シート（一般項目）'!E267)</f>
        <v>-</v>
      </c>
      <c r="F270" s="92" t="str">
        <f>IF('①-1入力シート（一般項目）'!F267="","-",'①-1入力シート（一般項目）'!F267)</f>
        <v>-</v>
      </c>
      <c r="G270" s="92" t="str">
        <f>IF('①-1入力シート（一般項目）'!G267="","-",'①-1入力シート（一般項目）'!G267)</f>
        <v>-</v>
      </c>
      <c r="H270" s="197" t="str">
        <f>IF('①-1入力シート（一般項目）'!H267="","-",'①-1入力シート（一般項目）'!H267)</f>
        <v>-</v>
      </c>
      <c r="I270" s="133" t="str">
        <f>IF('①-1入力シート（一般項目）'!I267="","-",'①-1入力シート（一般項目）'!I267)</f>
        <v>-</v>
      </c>
      <c r="J270" s="138" t="str">
        <f>IF('①-1入力シート（一般項目）'!J267="","-",'①-1入力シート（一般項目）'!J267)</f>
        <v>イ　口コミサイトやサービスの認証等自社以外の仕組みを活用することで、価値や品質の見える化に取り組んでいる</v>
      </c>
      <c r="K270" s="108" t="str">
        <f>IF('①-1入力シート（一般項目）'!K267="","-",'①-1入力シート（一般項目）'!K267)</f>
        <v>口コミサイトやサービスの認証等自社以外の仕組みを活用することで、価値や品質の見える化に取り組んでいる</v>
      </c>
      <c r="L270" s="219" t="str">
        <f>IF('①-1入力シート（一般項目）'!L267="","-",'①-1入力シート（一般項目）'!L267)</f>
        <v>-</v>
      </c>
      <c r="M270" s="219">
        <f>IF('①-1入力シート（一般項目）'!M267="","-",'①-1入力シート（一般項目）'!M267)</f>
        <v>3</v>
      </c>
      <c r="N270" s="219" t="str">
        <f>IF('①-1入力シート（一般項目）'!N267="","-",'①-1入力シート（一般項目）'!N267)</f>
        <v>-</v>
      </c>
      <c r="O270" s="219" t="b">
        <f>IF('①-1入力シート（一般項目）'!O267="","-",'①-1入力シート（一般項目）'!O267)</f>
        <v>0</v>
      </c>
      <c r="P270" s="219" t="str">
        <f>IF('①-1入力シート（一般項目）'!P267="","-",'①-1入力シート（一般項目）'!P267)</f>
        <v>-</v>
      </c>
      <c r="Q270" s="219">
        <f>IF('①-1入力シート（一般項目）'!Q267="","-",'①-1入力シート（一般項目）'!Q267)</f>
        <v>0</v>
      </c>
      <c r="R270" s="219" t="str">
        <f>IF('①-1入力シート（一般項目）'!R267="","-",'①-1入力シート（一般項目）'!R267)</f>
        <v>-</v>
      </c>
      <c r="S270" s="219" t="str">
        <f>IF('①-1入力シート（一般項目）'!S267="","-",'①-1入力シート（一般項目）'!S267)</f>
        <v>-</v>
      </c>
      <c r="T270" s="220" t="str">
        <f t="shared" si="16"/>
        <v/>
      </c>
      <c r="U270" s="224" t="str">
        <f>IF(P270="回答済",(_xlfn.RANK.EQ($T270,$T$14:$T$411,0)+COUNTIF($T$14:$T270,$T270)-1),IF(P270="未回答",0,"-"))</f>
        <v>-</v>
      </c>
      <c r="V270" s="224" t="str">
        <f t="shared" si="19"/>
        <v>-</v>
      </c>
      <c r="W270" s="224" t="str">
        <f t="shared" si="17"/>
        <v/>
      </c>
      <c r="X270" s="224" t="str">
        <f t="shared" ref="X270:X292" si="20">IF(W270="","",IF(W270=0,"",IF(W270="-","-",1+COUNTIFS($V$14:$V$411,V270,$W$14:$W$411,"&gt;"&amp;W270))))</f>
        <v/>
      </c>
      <c r="Y270" s="224" t="str">
        <f>IF(X270="","",IF(X270="-","-",X270+COUNTIFS($V$14:V270,V270,$W$14:W270,W270)-1))</f>
        <v/>
      </c>
      <c r="Z270" s="224" t="str">
        <f t="shared" si="18"/>
        <v/>
      </c>
    </row>
    <row r="271" spans="1:27" s="61" customFormat="1" ht="28.35" customHeight="1" outlineLevel="1">
      <c r="A271" s="61">
        <f>ROW()</f>
        <v>271</v>
      </c>
      <c r="B271" s="68" t="str">
        <f>IF('①-1入力シート（一般項目）'!B268="","-",'①-1入力シート（一般項目）'!B268)</f>
        <v>-</v>
      </c>
      <c r="C271" s="71" t="str">
        <f>IF('①-1入力シート（一般項目）'!C268="","-",'①-1入力シート（一般項目）'!C268)</f>
        <v>-</v>
      </c>
      <c r="D271" s="351" t="str">
        <f>IF('①-1入力シート（一般項目）'!D268="","0",'①-1入力シート（一般項目）'!D268)</f>
        <v>0</v>
      </c>
      <c r="E271" s="92" t="str">
        <f>IF('①-1入力シート（一般項目）'!E268="","-",'①-1入力シート（一般項目）'!E268)</f>
        <v>-</v>
      </c>
      <c r="F271" s="92" t="str">
        <f>IF('①-1入力シート（一般項目）'!F268="","-",'①-1入力シート（一般項目）'!F268)</f>
        <v>-</v>
      </c>
      <c r="G271" s="92" t="str">
        <f>IF('①-1入力シート（一般項目）'!G268="","-",'①-1入力シート（一般項目）'!G268)</f>
        <v>-</v>
      </c>
      <c r="H271" s="197" t="str">
        <f>IF('①-1入力シート（一般項目）'!H268="","-",'①-1入力シート（一般項目）'!H268)</f>
        <v>-</v>
      </c>
      <c r="I271" s="133" t="str">
        <f>IF('①-1入力シート（一般項目）'!I268="","-",'①-1入力シート（一般項目）'!I268)</f>
        <v>-</v>
      </c>
      <c r="J271" s="138" t="str">
        <f>IF('①-1入力シート（一般項目）'!J268="","-",'①-1入力シート（一般項目）'!J268)</f>
        <v>ウ　アンケート調査等によりステークホルダーの満足度を定期的（年1回以上）に把握している</v>
      </c>
      <c r="K271" s="108" t="str">
        <f>IF('①-1入力シート（一般項目）'!K268="","-",'①-1入力シート（一般項目）'!K268)</f>
        <v>アンケート調査等によりステークホルダーの満足度を定期的（年1回以上）に把握している</v>
      </c>
      <c r="L271" s="219" t="str">
        <f>IF('①-1入力シート（一般項目）'!L268="","-",'①-1入力シート（一般項目）'!L268)</f>
        <v>-</v>
      </c>
      <c r="M271" s="219">
        <f>IF('①-1入力シート（一般項目）'!M268="","-",'①-1入力シート（一般項目）'!M268)</f>
        <v>3</v>
      </c>
      <c r="N271" s="219" t="str">
        <f>IF('①-1入力シート（一般項目）'!N268="","-",'①-1入力シート（一般項目）'!N268)</f>
        <v>-</v>
      </c>
      <c r="O271" s="219" t="b">
        <f>IF('①-1入力シート（一般項目）'!O268="","-",'①-1入力シート（一般項目）'!O268)</f>
        <v>0</v>
      </c>
      <c r="P271" s="219" t="str">
        <f>IF('①-1入力シート（一般項目）'!P268="","-",'①-1入力シート（一般項目）'!P268)</f>
        <v>-</v>
      </c>
      <c r="Q271" s="219">
        <f>IF('①-1入力シート（一般項目）'!Q268="","-",'①-1入力シート（一般項目）'!Q268)</f>
        <v>0</v>
      </c>
      <c r="R271" s="219" t="str">
        <f>IF('①-1入力シート（一般項目）'!R268="","-",'①-1入力シート（一般項目）'!R268)</f>
        <v>-</v>
      </c>
      <c r="S271" s="219" t="str">
        <f>IF('①-1入力シート（一般項目）'!S268="","-",'①-1入力シート（一般項目）'!S268)</f>
        <v>-</v>
      </c>
      <c r="T271" s="220" t="str">
        <f t="shared" si="16"/>
        <v/>
      </c>
      <c r="U271" s="224" t="str">
        <f>IF(P271="回答済",(_xlfn.RANK.EQ($T271,$T$14:$T$411,0)+COUNTIF($T$14:$T271,$T271)-1),IF(P271="未回答",0,"-"))</f>
        <v>-</v>
      </c>
      <c r="V271" s="224" t="str">
        <f t="shared" si="19"/>
        <v>-</v>
      </c>
      <c r="W271" s="224" t="str">
        <f t="shared" si="17"/>
        <v/>
      </c>
      <c r="X271" s="224" t="str">
        <f t="shared" si="20"/>
        <v/>
      </c>
      <c r="Y271" s="224" t="str">
        <f>IF(X271="","",IF(X271="-","-",X271+COUNTIFS($V$14:V271,V271,$W$14:W271,W271)-1))</f>
        <v/>
      </c>
      <c r="Z271" s="224" t="str">
        <f t="shared" si="18"/>
        <v/>
      </c>
    </row>
    <row r="272" spans="1:27" s="61" customFormat="1" ht="28.35" customHeight="1" outlineLevel="1">
      <c r="A272" s="61">
        <f>ROW()</f>
        <v>272</v>
      </c>
      <c r="B272" s="68" t="str">
        <f>IF('①-1入力シート（一般項目）'!B269="","-",'①-1入力シート（一般項目）'!B269)</f>
        <v>-</v>
      </c>
      <c r="C272" s="71" t="str">
        <f>IF('①-1入力シート（一般項目）'!C269="","-",'①-1入力シート（一般項目）'!C269)</f>
        <v>-</v>
      </c>
      <c r="D272" s="351" t="str">
        <f>IF('①-1入力シート（一般項目）'!D269="","0",'①-1入力シート（一般項目）'!D269)</f>
        <v>0</v>
      </c>
      <c r="E272" s="92" t="str">
        <f>IF('①-1入力シート（一般項目）'!E269="","-",'①-1入力シート（一般項目）'!E269)</f>
        <v>-</v>
      </c>
      <c r="F272" s="92" t="str">
        <f>IF('①-1入力シート（一般項目）'!F269="","-",'①-1入力シート（一般項目）'!F269)</f>
        <v>-</v>
      </c>
      <c r="G272" s="92" t="str">
        <f>IF('①-1入力シート（一般項目）'!G269="","-",'①-1入力シート（一般項目）'!G269)</f>
        <v>-</v>
      </c>
      <c r="H272" s="197" t="str">
        <f>IF('①-1入力シート（一般項目）'!H269="","-",'①-1入力シート（一般項目）'!H269)</f>
        <v>-</v>
      </c>
      <c r="I272" s="133" t="str">
        <f>IF('①-1入力シート（一般項目）'!I269="","-",'①-1入力シート（一般項目）'!I269)</f>
        <v>-</v>
      </c>
      <c r="J272" s="138" t="str">
        <f>IF('①-1入力シート（一般項目）'!J269="","-",'①-1入力シート（一般項目）'!J269)</f>
        <v>エ　ステークホルダーのテストやフィードバックを製品やサービスの設計に反映させるための仕組みがある</v>
      </c>
      <c r="K272" s="108" t="str">
        <f>IF('①-1入力シート（一般項目）'!K269="","-",'①-1入力シート（一般項目）'!K269)</f>
        <v>ステークホルダーのテストやフィードバックを製品やサービスの設計に反映させるための仕組みがある</v>
      </c>
      <c r="L272" s="219" t="str">
        <f>IF('①-1入力シート（一般項目）'!L269="","-",'①-1入力シート（一般項目）'!L269)</f>
        <v>-</v>
      </c>
      <c r="M272" s="219">
        <f>IF('①-1入力シート（一般項目）'!M269="","-",'①-1入力シート（一般項目）'!M269)</f>
        <v>3</v>
      </c>
      <c r="N272" s="219" t="str">
        <f>IF('①-1入力シート（一般項目）'!N269="","-",'①-1入力シート（一般項目）'!N269)</f>
        <v>-</v>
      </c>
      <c r="O272" s="219" t="b">
        <f>IF('①-1入力シート（一般項目）'!O269="","-",'①-1入力シート（一般項目）'!O269)</f>
        <v>0</v>
      </c>
      <c r="P272" s="219" t="str">
        <f>IF('①-1入力シート（一般項目）'!P269="","-",'①-1入力シート（一般項目）'!P269)</f>
        <v>-</v>
      </c>
      <c r="Q272" s="219">
        <f>IF('①-1入力シート（一般項目）'!Q269="","-",'①-1入力シート（一般項目）'!Q269)</f>
        <v>0</v>
      </c>
      <c r="R272" s="219" t="str">
        <f>IF('①-1入力シート（一般項目）'!R269="","-",'①-1入力シート（一般項目）'!R269)</f>
        <v>-</v>
      </c>
      <c r="S272" s="219" t="str">
        <f>IF('①-1入力シート（一般項目）'!S269="","-",'①-1入力シート（一般項目）'!S269)</f>
        <v>-</v>
      </c>
      <c r="T272" s="220" t="str">
        <f t="shared" si="16"/>
        <v/>
      </c>
      <c r="U272" s="224" t="str">
        <f>IF(P272="回答済",(_xlfn.RANK.EQ($T272,$T$14:$T$411,0)+COUNTIF($T$14:$T272,$T272)-1),IF(P272="未回答",0,"-"))</f>
        <v>-</v>
      </c>
      <c r="V272" s="224" t="str">
        <f t="shared" si="19"/>
        <v>-</v>
      </c>
      <c r="W272" s="224" t="str">
        <f t="shared" si="17"/>
        <v/>
      </c>
      <c r="X272" s="224" t="str">
        <f t="shared" si="20"/>
        <v/>
      </c>
      <c r="Y272" s="224" t="str">
        <f>IF(X272="","",IF(X272="-","-",X272+COUNTIFS($V$14:V272,V272,$W$14:W272,W272)-1))</f>
        <v/>
      </c>
      <c r="Z272" s="224" t="str">
        <f t="shared" si="18"/>
        <v/>
      </c>
    </row>
    <row r="273" spans="1:27" s="61" customFormat="1" ht="28.35" customHeight="1" outlineLevel="1">
      <c r="A273" s="61">
        <f>ROW()</f>
        <v>273</v>
      </c>
      <c r="B273" s="68" t="str">
        <f>IF('①-1入力シート（一般項目）'!B270="","-",'①-1入力シート（一般項目）'!B270)</f>
        <v>-</v>
      </c>
      <c r="C273" s="71" t="str">
        <f>IF('①-1入力シート（一般項目）'!C270="","-",'①-1入力シート（一般項目）'!C270)</f>
        <v>-</v>
      </c>
      <c r="D273" s="351" t="str">
        <f>IF('①-1入力シート（一般項目）'!D270="","0",'①-1入力シート（一般項目）'!D270)</f>
        <v>0</v>
      </c>
      <c r="E273" s="92" t="str">
        <f>IF('①-1入力シート（一般項目）'!E270="","-",'①-1入力シート（一般項目）'!E270)</f>
        <v>-</v>
      </c>
      <c r="F273" s="92" t="str">
        <f>IF('①-1入力シート（一般項目）'!F270="","-",'①-1入力シート（一般項目）'!F270)</f>
        <v>-</v>
      </c>
      <c r="G273" s="92" t="str">
        <f>IF('①-1入力シート（一般項目）'!G270="","-",'①-1入力シート（一般項目）'!G270)</f>
        <v>-</v>
      </c>
      <c r="H273" s="197" t="str">
        <f>IF('①-1入力シート（一般項目）'!H270="","-",'①-1入力シート（一般項目）'!H270)</f>
        <v>-</v>
      </c>
      <c r="I273" s="133" t="str">
        <f>IF('①-1入力シート（一般項目）'!I270="","-",'①-1入力シート（一般項目）'!I270)</f>
        <v>-</v>
      </c>
      <c r="J273" s="138" t="str">
        <f>IF('①-1入力シート（一般項目）'!J270="","-",'①-1入力シート（一般項目）'!J270)</f>
        <v>オ　ア～エに類似した取組を行っている</v>
      </c>
      <c r="K273" s="108" t="str">
        <f>IF('①-1入力シート（一般項目）'!K270="","-",'①-1入力シート（一般項目）'!K270)</f>
        <v>取引先や顧客等ステークホルダーの満足度を向上させるための取組を行っている</v>
      </c>
      <c r="L273" s="219" t="str">
        <f>IF('①-1入力シート（一般項目）'!L270="","-",'①-1入力シート（一般項目）'!L270)</f>
        <v>-</v>
      </c>
      <c r="M273" s="219">
        <f>IF('①-1入力シート（一般項目）'!M270="","-",'①-1入力シート（一般項目）'!M270)</f>
        <v>1</v>
      </c>
      <c r="N273" s="219" t="str">
        <f>IF('①-1入力シート（一般項目）'!N270="","-",'①-1入力シート（一般項目）'!N270)</f>
        <v>-</v>
      </c>
      <c r="O273" s="219" t="b">
        <f>IF('①-1入力シート（一般項目）'!O270="","-",'①-1入力シート（一般項目）'!O270)</f>
        <v>0</v>
      </c>
      <c r="P273" s="219" t="str">
        <f>IF('①-1入力シート（一般項目）'!P270="","-",'①-1入力シート（一般項目）'!P270)</f>
        <v>-</v>
      </c>
      <c r="Q273" s="219">
        <f>IF('①-1入力シート（一般項目）'!Q270="","-",'①-1入力シート（一般項目）'!Q270)</f>
        <v>0</v>
      </c>
      <c r="R273" s="219" t="str">
        <f>IF('①-1入力シート（一般項目）'!R270="","-",'①-1入力シート（一般項目）'!R270)</f>
        <v>-</v>
      </c>
      <c r="S273" s="219" t="str">
        <f>IF('①-1入力シート（一般項目）'!S270="","-",'①-1入力シート（一般項目）'!S270)</f>
        <v>-</v>
      </c>
      <c r="T273" s="220" t="str">
        <f t="shared" si="16"/>
        <v/>
      </c>
      <c r="U273" s="224" t="str">
        <f>IF(P273="回答済",(_xlfn.RANK.EQ($T273,$T$14:$T$411,0)+COUNTIF($T$14:$T273,$T273)-1),IF(P273="未回答",0,"-"))</f>
        <v>-</v>
      </c>
      <c r="V273" s="224" t="str">
        <f t="shared" si="19"/>
        <v>-</v>
      </c>
      <c r="W273" s="224" t="str">
        <f t="shared" si="17"/>
        <v/>
      </c>
      <c r="X273" s="224" t="str">
        <f t="shared" si="20"/>
        <v/>
      </c>
      <c r="Y273" s="224" t="str">
        <f>IF(X273="","",IF(X273="-","-",X273+COUNTIFS($V$14:V273,V273,$W$14:W273,W273)-1))</f>
        <v/>
      </c>
      <c r="Z273" s="224" t="str">
        <f t="shared" si="18"/>
        <v/>
      </c>
    </row>
    <row r="274" spans="1:27" s="61" customFormat="1" ht="28.35" customHeight="1" outlineLevel="1">
      <c r="A274" s="61">
        <f>ROW()</f>
        <v>274</v>
      </c>
      <c r="B274" s="68" t="str">
        <f>IF('①-1入力シート（一般項目）'!B271="","-",'①-1入力シート（一般項目）'!B271)</f>
        <v>-</v>
      </c>
      <c r="C274" s="71" t="str">
        <f>IF('①-1入力シート（一般項目）'!C271="","-",'①-1入力シート（一般項目）'!C271)</f>
        <v>-</v>
      </c>
      <c r="D274" s="351" t="str">
        <f>IF('①-1入力シート（一般項目）'!D271="","0",'①-1入力シート（一般項目）'!D271)</f>
        <v>0</v>
      </c>
      <c r="E274" s="93" t="str">
        <f>IF('①-1入力シート（一般項目）'!E271="","-",'①-1入力シート（一般項目）'!E271)</f>
        <v>-</v>
      </c>
      <c r="F274" s="93" t="str">
        <f>IF('①-1入力シート（一般項目）'!F271="","-",'①-1入力シート（一般項目）'!F271)</f>
        <v>-</v>
      </c>
      <c r="G274" s="93" t="str">
        <f>IF('①-1入力シート（一般項目）'!G271="","-",'①-1入力シート（一般項目）'!G271)</f>
        <v>-</v>
      </c>
      <c r="H274" s="198" t="str">
        <f>IF('①-1入力シート（一般項目）'!H271="","-",'①-1入力シート（一般項目）'!H271)</f>
        <v>-</v>
      </c>
      <c r="I274" s="135" t="str">
        <f>IF('①-1入力シート（一般項目）'!I271="","-",'①-1入力シート（一般項目）'!I271)</f>
        <v>-</v>
      </c>
      <c r="J274" s="139" t="str">
        <f>IF('①-1入力シート（一般項目）'!J271="","-",'①-1入力シート（一般項目）'!J271)</f>
        <v>カ　行っていない</v>
      </c>
      <c r="K274" s="126" t="str">
        <f>IF('①-1入力シート（一般項目）'!K271="","-",'①-1入力シート（一般項目）'!K271)</f>
        <v>オ　行っていない</v>
      </c>
      <c r="L274" s="221" t="str">
        <f>IF('①-1入力シート（一般項目）'!L271="","-",'①-1入力シート（一般項目）'!L271)</f>
        <v>-</v>
      </c>
      <c r="M274" s="221">
        <f>IF('①-1入力シート（一般項目）'!M271="","-",'①-1入力シート（一般項目）'!M271)</f>
        <v>0</v>
      </c>
      <c r="N274" s="221" t="str">
        <f>IF('①-1入力シート（一般項目）'!N271="","-",'①-1入力シート（一般項目）'!N271)</f>
        <v>-</v>
      </c>
      <c r="O274" s="221" t="b">
        <f>IF('①-1入力シート（一般項目）'!O271="","-",'①-1入力シート（一般項目）'!O271)</f>
        <v>0</v>
      </c>
      <c r="P274" s="221" t="str">
        <f>IF('①-1入力シート（一般項目）'!P271="","-",'①-1入力シート（一般項目）'!P271)</f>
        <v>-</v>
      </c>
      <c r="Q274" s="221">
        <f>IF('①-1入力シート（一般項目）'!Q271="","-",'①-1入力シート（一般項目）'!Q271)</f>
        <v>0</v>
      </c>
      <c r="R274" s="221" t="str">
        <f>IF('①-1入力シート（一般項目）'!R271="","-",'①-1入力シート（一般項目）'!R271)</f>
        <v>-</v>
      </c>
      <c r="S274" s="221" t="str">
        <f>IF('①-1入力シート（一般項目）'!S271="","-",'①-1入力シート（一般項目）'!S271)</f>
        <v>-</v>
      </c>
      <c r="T274" s="222" t="str">
        <f t="shared" ref="T274:T335" si="21">IF(OR(P274="回答済",P274="未回答"),S274/N274,"")</f>
        <v/>
      </c>
      <c r="U274" s="224" t="str">
        <f>IF(P274="回答済",(_xlfn.RANK.EQ($T274,$T$14:$T$411,0)+COUNTIF($T$14:$T274,$T274)-1),IF(P274="未回答",0,"-"))</f>
        <v>-</v>
      </c>
      <c r="V274" s="224" t="str">
        <f t="shared" si="19"/>
        <v>-</v>
      </c>
      <c r="W274" s="224" t="str">
        <f t="shared" si="17"/>
        <v/>
      </c>
      <c r="X274" s="224" t="str">
        <f t="shared" si="20"/>
        <v/>
      </c>
      <c r="Y274" s="224" t="str">
        <f>IF(X274="","",IF(X274="-","-",X274+COUNTIFS($V$14:V274,V274,$W$14:W274,W274)-1))</f>
        <v/>
      </c>
      <c r="Z274" s="224" t="str">
        <f t="shared" si="18"/>
        <v/>
      </c>
    </row>
    <row r="275" spans="1:27" s="98" customFormat="1" ht="46.35" customHeight="1" outlineLevel="1">
      <c r="A275" s="98">
        <f>ROW()</f>
        <v>275</v>
      </c>
      <c r="B275" s="106" t="str">
        <f>IF('①-1入力シート（一般項目）'!B272="","-",'①-1入力シート（一般項目）'!B272)</f>
        <v>-</v>
      </c>
      <c r="C275" s="117" t="str">
        <f>IF('①-1入力シート（一般項目）'!C272="","-",'①-1入力シート（一般項目）'!C272)</f>
        <v>-</v>
      </c>
      <c r="D275" s="351" t="str">
        <f>IF('①-1入力シート（一般項目）'!D272="","0",'①-1入力シート（一般項目）'!D272)</f>
        <v>0</v>
      </c>
      <c r="E275" s="107" t="str">
        <f>IF('①-1入力シート（一般項目）'!E272="","-",'①-1入力シート（一般項目）'!E272)</f>
        <v>リスク管理</v>
      </c>
      <c r="F275" s="107" t="str">
        <f>IF('①-1入力シート（一般項目）'!F272="","-",'①-1入力シート（一般項目）'!F272)</f>
        <v>複数回答</v>
      </c>
      <c r="G275" s="107">
        <f>IF('①-1入力シート（一般項目）'!G272="","-",'①-1入力シート（一般項目）'!G272)</f>
        <v>0</v>
      </c>
      <c r="H275" s="200">
        <f>IF('①-1入力シート（一般項目）'!H272="","-",'①-1入力シート（一般項目）'!H272)</f>
        <v>41</v>
      </c>
      <c r="I275" s="356" t="str">
        <f>IF('①-1入力シート（一般項目）'!I272="","-",'①-1入力シート（一般項目）'!I272)</f>
        <v>●製品やサービスの品質・安全性管理のため、次の取組を行っている。</v>
      </c>
      <c r="J275" s="357" t="str">
        <f>IF('①-1入力シート（一般項目）'!J272="","0",'①-1入力シート（一般項目）'!J272)</f>
        <v>0</v>
      </c>
      <c r="K275" s="124" t="str">
        <f>IF('①-1入力シート（一般項目）'!K272="","-",'①-1入力シート（一般項目）'!K272)</f>
        <v>-</v>
      </c>
      <c r="L275" s="212" t="str">
        <f>IF('①-1入力シート（一般項目）'!L272="","-",'①-1入力シート（一般項目）'!L272)</f>
        <v>-</v>
      </c>
      <c r="M275" s="212">
        <f>IF('①-1入力シート（一般項目）'!M272="","-",'①-1入力シート（一般項目）'!M272)</f>
        <v>7</v>
      </c>
      <c r="N275" s="212" t="str">
        <f>IF('①-1入力シート（一般項目）'!N272="","-",'①-1入力シート（一般項目）'!N272)</f>
        <v>-</v>
      </c>
      <c r="O275" s="213" t="str">
        <f>IF('①-1入力シート（一般項目）'!O272="","-",'①-1入力シート（一般項目）'!O272)</f>
        <v>未回答</v>
      </c>
      <c r="P275" s="213" t="str">
        <f>IF('①-1入力シート（一般項目）'!P272="","-",'①-1入力シート（一般項目）'!P272)</f>
        <v>-</v>
      </c>
      <c r="Q275" s="212">
        <f>IF('①-1入力シート（一般項目）'!Q272="","-",'①-1入力シート（一般項目）'!Q272)</f>
        <v>0</v>
      </c>
      <c r="R275" s="212">
        <f>IF('①-1入力シート（一般項目）'!R272="","-",'①-1入力シート（一般項目）'!R272)</f>
        <v>0</v>
      </c>
      <c r="S275" s="212" t="str">
        <f>IF('①-1入力シート（一般項目）'!S272="","-",'①-1入力シート（一般項目）'!S272)</f>
        <v>-</v>
      </c>
      <c r="T275" s="214" t="str">
        <f t="shared" si="21"/>
        <v/>
      </c>
      <c r="U275" s="224" t="str">
        <f>IF(P275="回答済",(_xlfn.RANK.EQ($T275,$T$14:$T$411,0)+COUNTIF($T$14:$T275,$T275)-1),IF(P275="未回答",0,"-"))</f>
        <v>-</v>
      </c>
      <c r="V275" s="224" t="str">
        <f t="shared" si="19"/>
        <v>-</v>
      </c>
      <c r="W275" s="224" t="str">
        <f t="shared" ref="W275:W336" si="22">IF(O275=TRUE,M275,"")</f>
        <v/>
      </c>
      <c r="X275" s="224" t="str">
        <f t="shared" si="20"/>
        <v/>
      </c>
      <c r="Y275" s="224" t="str">
        <f>IF(X275="","",IF(X275="-","-",X275+COUNTIFS($V$14:V275,V275,$W$14:W275,W275)-1))</f>
        <v/>
      </c>
      <c r="Z275" s="224" t="str">
        <f t="shared" ref="Z275:Z336" si="23">IF(Y275="","",V275*10+Y275)</f>
        <v/>
      </c>
      <c r="AA275" s="61"/>
    </row>
    <row r="276" spans="1:27" s="61" customFormat="1" ht="28.35" customHeight="1" outlineLevel="1">
      <c r="A276" s="61">
        <f>ROW()</f>
        <v>276</v>
      </c>
      <c r="B276" s="68" t="str">
        <f>IF('①-1入力シート（一般項目）'!B273="","-",'①-1入力シート（一般項目）'!B273)</f>
        <v>-</v>
      </c>
      <c r="C276" s="71" t="str">
        <f>IF('①-1入力シート（一般項目）'!C273="","-",'①-1入力シート（一般項目）'!C273)</f>
        <v>-</v>
      </c>
      <c r="D276" s="351" t="str">
        <f>IF('①-1入力シート（一般項目）'!D273="","0",'①-1入力シート（一般項目）'!D273)</f>
        <v>0</v>
      </c>
      <c r="E276" s="92" t="str">
        <f>IF('①-1入力シート（一般項目）'!E273="","-",'①-1入力シート（一般項目）'!E273)</f>
        <v>-</v>
      </c>
      <c r="F276" s="92" t="str">
        <f>IF('①-1入力シート（一般項目）'!F273="","-",'①-1入力シート（一般項目）'!F273)</f>
        <v>-</v>
      </c>
      <c r="G276" s="92" t="str">
        <f>IF('①-1入力シート（一般項目）'!G273="","-",'①-1入力シート（一般項目）'!G273)</f>
        <v>-</v>
      </c>
      <c r="H276" s="197" t="str">
        <f>IF('①-1入力シート（一般項目）'!H273="","-",'①-1入力シート（一般項目）'!H273)</f>
        <v>-</v>
      </c>
      <c r="I276" s="131" t="str">
        <f>IF('①-1入力シート（一般項目）'!I273="","-",'①-1入力シート（一般項目）'!I273)</f>
        <v>-</v>
      </c>
      <c r="J276" s="137" t="str">
        <f>IF('①-1入力シート（一般項目）'!J273="","-",'①-1入力シート（一般項目）'!J273)</f>
        <v>ア　品質・安全性管理メカニズムを設定している</v>
      </c>
      <c r="K276" s="125" t="str">
        <f>IF('①-1入力シート（一般項目）'!K273="","-",'①-1入力シート（一般項目）'!K273)</f>
        <v>品質・安全性管理メカニズムを設定している</v>
      </c>
      <c r="L276" s="216" t="str">
        <f>IF('①-1入力シート（一般項目）'!L273="","-",'①-1入力シート（一般項目）'!L273)</f>
        <v>-</v>
      </c>
      <c r="M276" s="216">
        <f>IF('①-1入力シート（一般項目）'!M273="","-",'①-1入力シート（一般項目）'!M273)</f>
        <v>2</v>
      </c>
      <c r="N276" s="216" t="str">
        <f>IF('①-1入力シート（一般項目）'!N273="","-",'①-1入力シート（一般項目）'!N273)</f>
        <v>-</v>
      </c>
      <c r="O276" s="216" t="b">
        <f>IF('①-1入力シート（一般項目）'!O273="","-",'①-1入力シート（一般項目）'!O273)</f>
        <v>0</v>
      </c>
      <c r="P276" s="216" t="str">
        <f>IF('①-1入力シート（一般項目）'!P273="","-",'①-1入力シート（一般項目）'!P273)</f>
        <v>-</v>
      </c>
      <c r="Q276" s="216">
        <f>IF('①-1入力シート（一般項目）'!Q273="","-",'①-1入力シート（一般項目）'!Q273)</f>
        <v>0</v>
      </c>
      <c r="R276" s="216" t="str">
        <f>IF('①-1入力シート（一般項目）'!R273="","-",'①-1入力シート（一般項目）'!R273)</f>
        <v>-</v>
      </c>
      <c r="S276" s="216" t="str">
        <f>IF('①-1入力シート（一般項目）'!S273="","-",'①-1入力シート（一般項目）'!S273)</f>
        <v>-</v>
      </c>
      <c r="T276" s="217" t="str">
        <f t="shared" si="21"/>
        <v/>
      </c>
      <c r="U276" s="224" t="str">
        <f>IF(P276="回答済",(_xlfn.RANK.EQ($T276,$T$14:$T$411,0)+COUNTIF($T$14:$T276,$T276)-1),IF(P276="未回答",0,"-"))</f>
        <v>-</v>
      </c>
      <c r="V276" s="224" t="str">
        <f t="shared" ref="V276:V337" si="24">IF(AND(ISNUMBER(U276),U276&gt;0),U276,IF(AND(U276="-",V275&gt;0),V275,"-"))</f>
        <v>-</v>
      </c>
      <c r="W276" s="224" t="str">
        <f t="shared" si="22"/>
        <v/>
      </c>
      <c r="X276" s="224" t="str">
        <f t="shared" si="20"/>
        <v/>
      </c>
      <c r="Y276" s="224" t="str">
        <f>IF(X276="","",IF(X276="-","-",X276+COUNTIFS($V$14:V276,V276,$W$14:W276,W276)-1))</f>
        <v/>
      </c>
      <c r="Z276" s="224" t="str">
        <f t="shared" si="23"/>
        <v/>
      </c>
    </row>
    <row r="277" spans="1:27" s="61" customFormat="1" ht="28.35" customHeight="1" outlineLevel="1">
      <c r="A277" s="61">
        <f>ROW()</f>
        <v>277</v>
      </c>
      <c r="B277" s="68" t="str">
        <f>IF('①-1入力シート（一般項目）'!B274="","-",'①-1入力シート（一般項目）'!B274)</f>
        <v>-</v>
      </c>
      <c r="C277" s="71" t="str">
        <f>IF('①-1入力シート（一般項目）'!C274="","-",'①-1入力シート（一般項目）'!C274)</f>
        <v>-</v>
      </c>
      <c r="D277" s="351" t="str">
        <f>IF('①-1入力シート（一般項目）'!D274="","0",'①-1入力シート（一般項目）'!D274)</f>
        <v>0</v>
      </c>
      <c r="E277" s="92" t="str">
        <f>IF('①-1入力シート（一般項目）'!E274="","-",'①-1入力シート（一般項目）'!E274)</f>
        <v>-</v>
      </c>
      <c r="F277" s="92" t="str">
        <f>IF('①-1入力シート（一般項目）'!F274="","-",'①-1入力シート（一般項目）'!F274)</f>
        <v>-</v>
      </c>
      <c r="G277" s="92" t="str">
        <f>IF('①-1入力シート（一般項目）'!G274="","-",'①-1入力シート（一般項目）'!G274)</f>
        <v>-</v>
      </c>
      <c r="H277" s="197" t="str">
        <f>IF('①-1入力シート（一般項目）'!H274="","-",'①-1入力シート（一般項目）'!H274)</f>
        <v>-</v>
      </c>
      <c r="I277" s="133" t="str">
        <f>IF('①-1入力シート（一般項目）'!I274="","-",'①-1入力シート（一般項目）'!I274)</f>
        <v>-</v>
      </c>
      <c r="J277" s="138" t="str">
        <f>IF('①-1入力シート（一般項目）'!J274="","-",'①-1入力シート（一般項目）'!J274)</f>
        <v>イ　製品やサービスの保証または保護方針を定めている</v>
      </c>
      <c r="K277" s="108" t="str">
        <f>IF('①-1入力シート（一般項目）'!K274="","-",'①-1入力シート（一般項目）'!K274)</f>
        <v>製品やサービスの保証または保護方針を定めている</v>
      </c>
      <c r="L277" s="219" t="str">
        <f>IF('①-1入力シート（一般項目）'!L274="","-",'①-1入力シート（一般項目）'!L274)</f>
        <v>-</v>
      </c>
      <c r="M277" s="219">
        <f>IF('①-1入力シート（一般項目）'!M274="","-",'①-1入力シート（一般項目）'!M274)</f>
        <v>2</v>
      </c>
      <c r="N277" s="219" t="str">
        <f>IF('①-1入力シート（一般項目）'!N274="","-",'①-1入力シート（一般項目）'!N274)</f>
        <v>-</v>
      </c>
      <c r="O277" s="219" t="b">
        <f>IF('①-1入力シート（一般項目）'!O274="","-",'①-1入力シート（一般項目）'!O274)</f>
        <v>0</v>
      </c>
      <c r="P277" s="219" t="str">
        <f>IF('①-1入力シート（一般項目）'!P274="","-",'①-1入力シート（一般項目）'!P274)</f>
        <v>-</v>
      </c>
      <c r="Q277" s="219">
        <f>IF('①-1入力シート（一般項目）'!Q274="","-",'①-1入力シート（一般項目）'!Q274)</f>
        <v>0</v>
      </c>
      <c r="R277" s="219" t="str">
        <f>IF('①-1入力シート（一般項目）'!R274="","-",'①-1入力シート（一般項目）'!R274)</f>
        <v>-</v>
      </c>
      <c r="S277" s="219" t="str">
        <f>IF('①-1入力シート（一般項目）'!S274="","-",'①-1入力シート（一般項目）'!S274)</f>
        <v>-</v>
      </c>
      <c r="T277" s="220" t="str">
        <f t="shared" si="21"/>
        <v/>
      </c>
      <c r="U277" s="224" t="str">
        <f>IF(P277="回答済",(_xlfn.RANK.EQ($T277,$T$14:$T$411,0)+COUNTIF($T$14:$T277,$T277)-1),IF(P277="未回答",0,"-"))</f>
        <v>-</v>
      </c>
      <c r="V277" s="224" t="str">
        <f t="shared" si="24"/>
        <v>-</v>
      </c>
      <c r="W277" s="224" t="str">
        <f t="shared" si="22"/>
        <v/>
      </c>
      <c r="X277" s="224" t="str">
        <f t="shared" si="20"/>
        <v/>
      </c>
      <c r="Y277" s="224" t="str">
        <f>IF(X277="","",IF(X277="-","-",X277+COUNTIFS($V$14:V277,V277,$W$14:W277,W277)-1))</f>
        <v/>
      </c>
      <c r="Z277" s="224" t="str">
        <f t="shared" si="23"/>
        <v/>
      </c>
    </row>
    <row r="278" spans="1:27" s="61" customFormat="1" ht="28.35" customHeight="1" outlineLevel="1">
      <c r="A278" s="61">
        <f>ROW()</f>
        <v>278</v>
      </c>
      <c r="B278" s="68" t="str">
        <f>IF('①-1入力シート（一般項目）'!B275="","-",'①-1入力シート（一般項目）'!B275)</f>
        <v>-</v>
      </c>
      <c r="C278" s="71" t="str">
        <f>IF('①-1入力シート（一般項目）'!C275="","-",'①-1入力シート（一般項目）'!C275)</f>
        <v>-</v>
      </c>
      <c r="D278" s="351" t="str">
        <f>IF('①-1入力シート（一般項目）'!D275="","0",'①-1入力シート（一般項目）'!D275)</f>
        <v>0</v>
      </c>
      <c r="E278" s="92" t="str">
        <f>IF('①-1入力シート（一般項目）'!E275="","-",'①-1入力シート（一般項目）'!E275)</f>
        <v>-</v>
      </c>
      <c r="F278" s="92" t="str">
        <f>IF('①-1入力シート（一般項目）'!F275="","-",'①-1入力シート（一般項目）'!F275)</f>
        <v>-</v>
      </c>
      <c r="G278" s="92" t="str">
        <f>IF('①-1入力シート（一般項目）'!G275="","-",'①-1入力シート（一般項目）'!G275)</f>
        <v>-</v>
      </c>
      <c r="H278" s="197" t="str">
        <f>IF('①-1入力シート（一般項目）'!H275="","-",'①-1入力シート（一般項目）'!H275)</f>
        <v>-</v>
      </c>
      <c r="I278" s="133" t="str">
        <f>IF('①-1入力シート（一般項目）'!I275="","-",'①-1入力シート（一般項目）'!I275)</f>
        <v>-</v>
      </c>
      <c r="J278" s="138" t="str">
        <f>IF('①-1入力シート（一般項目）'!J275="","-",'①-1入力シート（一般項目）'!J275)</f>
        <v>ウ　第三者による品質・安全性認証または認定を受けている</v>
      </c>
      <c r="K278" s="108" t="str">
        <f>IF('①-1入力シート（一般項目）'!K275="","-",'①-1入力シート（一般項目）'!K275)</f>
        <v>第三者による品質・安全性認証または認定を受けている</v>
      </c>
      <c r="L278" s="219" t="str">
        <f>IF('①-1入力シート（一般項目）'!L275="","-",'①-1入力シート（一般項目）'!L275)</f>
        <v>-</v>
      </c>
      <c r="M278" s="219">
        <f>IF('①-1入力シート（一般項目）'!M275="","-",'①-1入力シート（一般項目）'!M275)</f>
        <v>3</v>
      </c>
      <c r="N278" s="219" t="str">
        <f>IF('①-1入力シート（一般項目）'!N275="","-",'①-1入力シート（一般項目）'!N275)</f>
        <v>-</v>
      </c>
      <c r="O278" s="219" t="b">
        <f>IF('①-1入力シート（一般項目）'!O275="","-",'①-1入力シート（一般項目）'!O275)</f>
        <v>0</v>
      </c>
      <c r="P278" s="219" t="str">
        <f>IF('①-1入力シート（一般項目）'!P275="","-",'①-1入力シート（一般項目）'!P275)</f>
        <v>-</v>
      </c>
      <c r="Q278" s="219">
        <f>IF('①-1入力シート（一般項目）'!Q275="","-",'①-1入力シート（一般項目）'!Q275)</f>
        <v>0</v>
      </c>
      <c r="R278" s="219" t="str">
        <f>IF('①-1入力シート（一般項目）'!R275="","-",'①-1入力シート（一般項目）'!R275)</f>
        <v>-</v>
      </c>
      <c r="S278" s="219" t="str">
        <f>IF('①-1入力シート（一般項目）'!S275="","-",'①-1入力シート（一般項目）'!S275)</f>
        <v>-</v>
      </c>
      <c r="T278" s="220" t="str">
        <f t="shared" si="21"/>
        <v/>
      </c>
      <c r="U278" s="224" t="str">
        <f>IF(P278="回答済",(_xlfn.RANK.EQ($T278,$T$14:$T$411,0)+COUNTIF($T$14:$T278,$T278)-1),IF(P278="未回答",0,"-"))</f>
        <v>-</v>
      </c>
      <c r="V278" s="224" t="str">
        <f t="shared" si="24"/>
        <v>-</v>
      </c>
      <c r="W278" s="224" t="str">
        <f t="shared" si="22"/>
        <v/>
      </c>
      <c r="X278" s="224" t="str">
        <f t="shared" si="20"/>
        <v/>
      </c>
      <c r="Y278" s="224" t="str">
        <f>IF(X278="","",IF(X278="-","-",X278+COUNTIFS($V$14:V278,V278,$W$14:W278,W278)-1))</f>
        <v/>
      </c>
      <c r="Z278" s="224" t="str">
        <f t="shared" si="23"/>
        <v/>
      </c>
    </row>
    <row r="279" spans="1:27" s="61" customFormat="1" ht="28.35" customHeight="1" outlineLevel="1">
      <c r="A279" s="61">
        <f>ROW()</f>
        <v>279</v>
      </c>
      <c r="B279" s="68" t="str">
        <f>IF('①-1入力シート（一般項目）'!B276="","-",'①-1入力シート（一般項目）'!B276)</f>
        <v>-</v>
      </c>
      <c r="C279" s="71" t="str">
        <f>IF('①-1入力シート（一般項目）'!C276="","-",'①-1入力シート（一般項目）'!C276)</f>
        <v>-</v>
      </c>
      <c r="D279" s="351" t="str">
        <f>IF('①-1入力シート（一般項目）'!D276="","0",'①-1入力シート（一般項目）'!D276)</f>
        <v>0</v>
      </c>
      <c r="E279" s="93" t="str">
        <f>IF('①-1入力シート（一般項目）'!E276="","-",'①-1入力シート（一般項目）'!E276)</f>
        <v>-</v>
      </c>
      <c r="F279" s="93" t="str">
        <f>IF('①-1入力シート（一般項目）'!F276="","-",'①-1入力シート（一般項目）'!F276)</f>
        <v>-</v>
      </c>
      <c r="G279" s="93" t="str">
        <f>IF('①-1入力シート（一般項目）'!G276="","-",'①-1入力シート（一般項目）'!G276)</f>
        <v>-</v>
      </c>
      <c r="H279" s="198" t="str">
        <f>IF('①-1入力シート（一般項目）'!H276="","-",'①-1入力シート（一般項目）'!H276)</f>
        <v>-</v>
      </c>
      <c r="I279" s="135" t="str">
        <f>IF('①-1入力シート（一般項目）'!I276="","-",'①-1入力シート（一般項目）'!I276)</f>
        <v>-</v>
      </c>
      <c r="J279" s="139" t="str">
        <f>IF('①-1入力シート（一般項目）'!J276="","-",'①-1入力シート（一般項目）'!J276)</f>
        <v>エ　行っていない</v>
      </c>
      <c r="K279" s="126" t="str">
        <f>IF('①-1入力シート（一般項目）'!K276="","-",'①-1入力シート（一般項目）'!K276)</f>
        <v>エ　行っていない</v>
      </c>
      <c r="L279" s="221" t="str">
        <f>IF('①-1入力シート（一般項目）'!L276="","-",'①-1入力シート（一般項目）'!L276)</f>
        <v>-</v>
      </c>
      <c r="M279" s="221">
        <f>IF('①-1入力シート（一般項目）'!M276="","-",'①-1入力シート（一般項目）'!M276)</f>
        <v>0</v>
      </c>
      <c r="N279" s="221" t="str">
        <f>IF('①-1入力シート（一般項目）'!N276="","-",'①-1入力シート（一般項目）'!N276)</f>
        <v>-</v>
      </c>
      <c r="O279" s="221" t="b">
        <f>IF('①-1入力シート（一般項目）'!O276="","-",'①-1入力シート（一般項目）'!O276)</f>
        <v>0</v>
      </c>
      <c r="P279" s="221" t="str">
        <f>IF('①-1入力シート（一般項目）'!P276="","-",'①-1入力シート（一般項目）'!P276)</f>
        <v>-</v>
      </c>
      <c r="Q279" s="221">
        <f>IF('①-1入力シート（一般項目）'!Q276="","-",'①-1入力シート（一般項目）'!Q276)</f>
        <v>0</v>
      </c>
      <c r="R279" s="221" t="str">
        <f>IF('①-1入力シート（一般項目）'!R276="","-",'①-1入力シート（一般項目）'!R276)</f>
        <v>-</v>
      </c>
      <c r="S279" s="221" t="str">
        <f>IF('①-1入力シート（一般項目）'!S276="","-",'①-1入力シート（一般項目）'!S276)</f>
        <v>-</v>
      </c>
      <c r="T279" s="222" t="str">
        <f t="shared" si="21"/>
        <v/>
      </c>
      <c r="U279" s="224" t="str">
        <f>IF(P279="回答済",(_xlfn.RANK.EQ($T279,$T$14:$T$411,0)+COUNTIF($T$14:$T279,$T279)-1),IF(P279="未回答",0,"-"))</f>
        <v>-</v>
      </c>
      <c r="V279" s="224" t="str">
        <f t="shared" si="24"/>
        <v>-</v>
      </c>
      <c r="W279" s="224" t="str">
        <f t="shared" si="22"/>
        <v/>
      </c>
      <c r="X279" s="224" t="str">
        <f t="shared" si="20"/>
        <v/>
      </c>
      <c r="Y279" s="224" t="str">
        <f>IF(X279="","",IF(X279="-","-",X279+COUNTIFS($V$14:V279,V279,$W$14:W279,W279)-1))</f>
        <v/>
      </c>
      <c r="Z279" s="224" t="str">
        <f t="shared" si="23"/>
        <v/>
      </c>
    </row>
    <row r="280" spans="1:27" s="99" customFormat="1" ht="46.35" customHeight="1" outlineLevel="1">
      <c r="A280" s="98">
        <f>ROW()</f>
        <v>280</v>
      </c>
      <c r="B280" s="106" t="str">
        <f>IF('①-1入力シート（一般項目）'!B277="","-",'①-1入力シート（一般項目）'!B277)</f>
        <v>-</v>
      </c>
      <c r="C280" s="117" t="str">
        <f>IF('①-1入力シート（一般項目）'!C277="","-",'①-1入力シート（一般項目）'!C277)</f>
        <v>-</v>
      </c>
      <c r="D280" s="351" t="str">
        <f>IF('①-1入力シート（一般項目）'!D277="","0",'①-1入力シート（一般項目）'!D277)</f>
        <v>0</v>
      </c>
      <c r="E280" s="109" t="str">
        <f>IF('①-1入力シート（一般項目）'!E277="","-",'①-1入力シート（一般項目）'!E277)</f>
        <v>指標及び目標</v>
      </c>
      <c r="F280" s="109" t="str">
        <f>IF('①-1入力シート（一般項目）'!F277="","-",'①-1入力シート（一般項目）'!F277)</f>
        <v>単回答</v>
      </c>
      <c r="G280" s="109">
        <f>IF('①-1入力シート（一般項目）'!G277="","-",'①-1入力シート（一般項目）'!G277)</f>
        <v>0</v>
      </c>
      <c r="H280" s="201">
        <f>IF('①-1入力シート（一般項目）'!H277="","-",'①-1入力シート（一般項目）'!H277)</f>
        <v>42</v>
      </c>
      <c r="I280" s="356" t="str">
        <f>IF('①-1入力シート（一般項目）'!I277="","-",'①-1入力シート（一般項目）'!I277)</f>
        <v>●顧客満足度等による製品やサービスの品質管理について、自社の取組計画及び目標の設定について、次のいずれかである。</v>
      </c>
      <c r="J280" s="357" t="str">
        <f>IF('①-1入力シート（一般項目）'!J277="","0",'①-1入力シート（一般項目）'!J277)</f>
        <v>0</v>
      </c>
      <c r="K280" s="124" t="str">
        <f>IF('①-1入力シート（一般項目）'!K277="","-",'①-1入力シート（一般項目）'!K277)</f>
        <v>-</v>
      </c>
      <c r="L280" s="212" t="str">
        <f>IF('①-1入力シート（一般項目）'!L277="","-",'①-1入力シート（一般項目）'!L277)</f>
        <v>-</v>
      </c>
      <c r="M280" s="212">
        <f>IF('①-1入力シート（一般項目）'!M277="","-",'①-1入力シート（一般項目）'!M277)</f>
        <v>3</v>
      </c>
      <c r="N280" s="212" t="str">
        <f>IF('①-1入力シート（一般項目）'!N277="","-",'①-1入力シート（一般項目）'!N277)</f>
        <v>-</v>
      </c>
      <c r="O280" s="213" t="str">
        <f>IF('①-1入力シート（一般項目）'!O277="","-",'①-1入力シート（一般項目）'!O277)</f>
        <v>未回答</v>
      </c>
      <c r="P280" s="213" t="str">
        <f>IF('①-1入力シート（一般項目）'!P277="","-",'①-1入力シート（一般項目）'!P277)</f>
        <v>-</v>
      </c>
      <c r="Q280" s="212">
        <f>IF('①-1入力シート（一般項目）'!Q277="","-",'①-1入力シート（一般項目）'!Q277)</f>
        <v>0</v>
      </c>
      <c r="R280" s="212">
        <f>IF('①-1入力シート（一般項目）'!R277="","-",'①-1入力シート（一般項目）'!R277)</f>
        <v>0</v>
      </c>
      <c r="S280" s="212" t="str">
        <f>IF('①-1入力シート（一般項目）'!S277="","-",'①-1入力シート（一般項目）'!S277)</f>
        <v>-</v>
      </c>
      <c r="T280" s="214" t="str">
        <f t="shared" si="21"/>
        <v/>
      </c>
      <c r="U280" s="224" t="str">
        <f>IF(P280="回答済",(_xlfn.RANK.EQ($T280,$T$14:$T$411,0)+COUNTIF($T$14:$T280,$T280)-1),IF(P280="未回答",0,"-"))</f>
        <v>-</v>
      </c>
      <c r="V280" s="224" t="str">
        <f t="shared" si="24"/>
        <v>-</v>
      </c>
      <c r="W280" s="224" t="str">
        <f t="shared" si="22"/>
        <v/>
      </c>
      <c r="X280" s="224" t="str">
        <f t="shared" si="20"/>
        <v/>
      </c>
      <c r="Y280" s="224" t="str">
        <f>IF(X280="","",IF(X280="-","-",X280+COUNTIFS($V$14:V280,V280,$W$14:W280,W280)-1))</f>
        <v/>
      </c>
      <c r="Z280" s="224" t="str">
        <f t="shared" si="23"/>
        <v/>
      </c>
      <c r="AA280" s="61"/>
    </row>
    <row r="281" spans="1:27" s="75" customFormat="1" ht="28.35" customHeight="1" outlineLevel="1">
      <c r="A281" s="61">
        <f>ROW()</f>
        <v>281</v>
      </c>
      <c r="B281" s="68" t="str">
        <f>IF('①-1入力シート（一般項目）'!B278="","-",'①-1入力シート（一般項目）'!B278)</f>
        <v>-</v>
      </c>
      <c r="C281" s="71" t="str">
        <f>IF('①-1入力シート（一般項目）'!C278="","-",'①-1入力シート（一般項目）'!C278)</f>
        <v>-</v>
      </c>
      <c r="D281" s="351" t="str">
        <f>IF('①-1入力シート（一般項目）'!D278="","0",'①-1入力シート（一般項目）'!D278)</f>
        <v>0</v>
      </c>
      <c r="E281" s="94" t="str">
        <f>IF('①-1入力シート（一般項目）'!E278="","-",'①-1入力シート（一般項目）'!E278)</f>
        <v>-</v>
      </c>
      <c r="F281" s="94" t="str">
        <f>IF('①-1入力シート（一般項目）'!F278="","-",'①-1入力シート（一般項目）'!F278)</f>
        <v>-</v>
      </c>
      <c r="G281" s="94" t="str">
        <f>IF('①-1入力シート（一般項目）'!G278="","-",'①-1入力シート（一般項目）'!G278)</f>
        <v>-</v>
      </c>
      <c r="H281" s="202" t="str">
        <f>IF('①-1入力シート（一般項目）'!H278="","-",'①-1入力シート（一般項目）'!H278)</f>
        <v>-</v>
      </c>
      <c r="I281" s="131" t="str">
        <f>IF('①-1入力シート（一般項目）'!I278="","-",'①-1入力シート（一般項目）'!I278)</f>
        <v>-</v>
      </c>
      <c r="J281" s="137" t="str">
        <f>IF('①-1入力シート（一般項目）'!J278="","-",'①-1入力シート（一般項目）'!J278)</f>
        <v>ア　実行している</v>
      </c>
      <c r="K281" s="125" t="str">
        <f>IF('①-1入力シート（一般項目）'!K278="","-",'①-1入力シート（一般項目）'!K278)</f>
        <v>顧客満足度等による製品やサービスの品質管理について、自社の取組計画及び目標を設定し、実行している</v>
      </c>
      <c r="L281" s="216" t="str">
        <f>IF('①-1入力シート（一般項目）'!L278="","-",'①-1入力シート（一般項目）'!L278)</f>
        <v>-</v>
      </c>
      <c r="M281" s="216">
        <f>IF('①-1入力シート（一般項目）'!M278="","-",'①-1入力シート（一般項目）'!M278)</f>
        <v>2</v>
      </c>
      <c r="N281" s="216" t="str">
        <f>IF('①-1入力シート（一般項目）'!N278="","-",'①-1入力シート（一般項目）'!N278)</f>
        <v>-</v>
      </c>
      <c r="O281" s="216">
        <f>IF('①-1入力シート（一般項目）'!O278="","-",'①-1入力シート（一般項目）'!O278)</f>
        <v>0</v>
      </c>
      <c r="P281" s="216" t="str">
        <f>IF('①-1入力シート（一般項目）'!P278="","-",'①-1入力シート（一般項目）'!P278)</f>
        <v>-</v>
      </c>
      <c r="Q281" s="216">
        <f>IF('①-1入力シート（一般項目）'!Q278="","-",'①-1入力シート（一般項目）'!Q278)</f>
        <v>0</v>
      </c>
      <c r="R281" s="216" t="str">
        <f>IF('①-1入力シート（一般項目）'!R278="","-",'①-1入力シート（一般項目）'!R278)</f>
        <v>-</v>
      </c>
      <c r="S281" s="216" t="str">
        <f>IF('①-1入力シート（一般項目）'!S278="","-",'①-1入力シート（一般項目）'!S278)</f>
        <v>-</v>
      </c>
      <c r="T281" s="217" t="str">
        <f t="shared" si="21"/>
        <v/>
      </c>
      <c r="U281" s="224" t="str">
        <f>IF(P281="回答済",(_xlfn.RANK.EQ($T281,$T$14:$T$411,0)+COUNTIF($T$14:$T281,$T281)-1),IF(P281="未回答",0,"-"))</f>
        <v>-</v>
      </c>
      <c r="V281" s="224" t="str">
        <f t="shared" si="24"/>
        <v>-</v>
      </c>
      <c r="W281" s="224" t="str">
        <f t="shared" si="22"/>
        <v/>
      </c>
      <c r="X281" s="224" t="str">
        <f t="shared" si="20"/>
        <v/>
      </c>
      <c r="Y281" s="224" t="str">
        <f>IF(X281="","",IF(X281="-","-",X281+COUNTIFS($V$14:V281,V281,$W$14:W281,W281)-1))</f>
        <v/>
      </c>
      <c r="Z281" s="224" t="str">
        <f t="shared" si="23"/>
        <v/>
      </c>
      <c r="AA281" s="61"/>
    </row>
    <row r="282" spans="1:27" s="75" customFormat="1" ht="28.35" customHeight="1" outlineLevel="1">
      <c r="A282" s="57">
        <f>ROW()</f>
        <v>282</v>
      </c>
      <c r="B282" s="68" t="str">
        <f>IF('①-1入力シート（一般項目）'!B279="","-",'①-1入力シート（一般項目）'!B279)</f>
        <v>-</v>
      </c>
      <c r="C282" s="71" t="str">
        <f>IF('①-1入力シート（一般項目）'!C279="","-",'①-1入力シート（一般項目）'!C279)</f>
        <v>-</v>
      </c>
      <c r="D282" s="351" t="str">
        <f>IF('①-1入力シート（一般項目）'!D279="","0",'①-1入力シート（一般項目）'!D279)</f>
        <v>0</v>
      </c>
      <c r="E282" s="94" t="str">
        <f>IF('①-1入力シート（一般項目）'!E279="","-",'①-1入力シート（一般項目）'!E279)</f>
        <v>-</v>
      </c>
      <c r="F282" s="94" t="str">
        <f>IF('①-1入力シート（一般項目）'!F279="","-",'①-1入力シート（一般項目）'!F279)</f>
        <v>-</v>
      </c>
      <c r="G282" s="94" t="str">
        <f>IF('①-1入力シート（一般項目）'!G279="","-",'①-1入力シート（一般項目）'!G279)</f>
        <v>-</v>
      </c>
      <c r="H282" s="202" t="str">
        <f>IF('①-1入力シート（一般項目）'!H279="","-",'①-1入力シート（一般項目）'!H279)</f>
        <v>-</v>
      </c>
      <c r="I282" s="133" t="str">
        <f>IF('①-1入力シート（一般項目）'!I279="","-",'①-1入力シート（一般項目）'!I279)</f>
        <v>-</v>
      </c>
      <c r="J282" s="138" t="str">
        <f>IF('①-1入力シート（一般項目）'!J279="","-",'①-1入力シート（一般項目）'!J279)</f>
        <v>イ　実行し、かつその指標及び目標を公表している</v>
      </c>
      <c r="K282" s="108" t="str">
        <f>IF('①-1入力シート（一般項目）'!K279="","-",'①-1入力シート（一般項目）'!K279)</f>
        <v>製品やサービスの品質管理について、自社の取組計画及び目標を設定し、実行し、かつその指標及び目標を公表している</v>
      </c>
      <c r="L282" s="219" t="str">
        <f>IF('①-1入力シート（一般項目）'!L279="","-",'①-1入力シート（一般項目）'!L279)</f>
        <v>-</v>
      </c>
      <c r="M282" s="219">
        <f>IF('①-1入力シート（一般項目）'!M279="","-",'①-1入力シート（一般項目）'!M279)</f>
        <v>3</v>
      </c>
      <c r="N282" s="219" t="str">
        <f>IF('①-1入力シート（一般項目）'!N279="","-",'①-1入力シート（一般項目）'!N279)</f>
        <v>-</v>
      </c>
      <c r="O282" s="219">
        <f>IF('①-1入力シート（一般項目）'!O279="","-",'①-1入力シート（一般項目）'!O279)</f>
        <v>0</v>
      </c>
      <c r="P282" s="219" t="str">
        <f>IF('①-1入力シート（一般項目）'!P279="","-",'①-1入力シート（一般項目）'!P279)</f>
        <v>-</v>
      </c>
      <c r="Q282" s="219">
        <f>IF('①-1入力シート（一般項目）'!Q279="","-",'①-1入力シート（一般項目）'!Q279)</f>
        <v>0</v>
      </c>
      <c r="R282" s="219" t="str">
        <f>IF('①-1入力シート（一般項目）'!R279="","-",'①-1入力シート（一般項目）'!R279)</f>
        <v>-</v>
      </c>
      <c r="S282" s="219" t="str">
        <f>IF('①-1入力シート（一般項目）'!S279="","-",'①-1入力シート（一般項目）'!S279)</f>
        <v>-</v>
      </c>
      <c r="T282" s="220" t="str">
        <f t="shared" si="21"/>
        <v/>
      </c>
      <c r="U282" s="224" t="str">
        <f>IF(P282="回答済",(_xlfn.RANK.EQ($T282,$T$14:$T$411,0)+COUNTIF($T$14:$T282,$T282)-1),IF(P282="未回答",0,"-"))</f>
        <v>-</v>
      </c>
      <c r="V282" s="224" t="str">
        <f t="shared" si="24"/>
        <v>-</v>
      </c>
      <c r="W282" s="224" t="str">
        <f t="shared" si="22"/>
        <v/>
      </c>
      <c r="X282" s="224" t="str">
        <f t="shared" si="20"/>
        <v/>
      </c>
      <c r="Y282" s="224" t="str">
        <f>IF(X282="","",IF(X282="-","-",X282+COUNTIFS($V$14:V282,V282,$W$14:W282,W282)-1))</f>
        <v/>
      </c>
      <c r="Z282" s="224" t="str">
        <f t="shared" si="23"/>
        <v/>
      </c>
      <c r="AA282" s="61"/>
    </row>
    <row r="283" spans="1:27" s="75" customFormat="1" ht="28.35" customHeight="1" outlineLevel="1" thickBot="1">
      <c r="A283" s="57">
        <f>ROW()</f>
        <v>283</v>
      </c>
      <c r="B283" s="76" t="str">
        <f>IF('①-1入力シート（一般項目）'!B280="","-",'①-1入力シート（一般項目）'!B280)</f>
        <v>-</v>
      </c>
      <c r="C283" s="77" t="str">
        <f>IF('①-1入力シート（一般項目）'!C280="","-",'①-1入力シート（一般項目）'!C280)</f>
        <v>-</v>
      </c>
      <c r="D283" s="360" t="str">
        <f>IF('①-1入力シート（一般項目）'!D280="","0",'①-1入力シート（一般項目）'!D280)</f>
        <v>0</v>
      </c>
      <c r="E283" s="95" t="str">
        <f>IF('①-1入力シート（一般項目）'!E280="","-",'①-1入力シート（一般項目）'!E280)</f>
        <v>-</v>
      </c>
      <c r="F283" s="95" t="str">
        <f>IF('①-1入力シート（一般項目）'!F280="","-",'①-1入力シート（一般項目）'!F280)</f>
        <v>-</v>
      </c>
      <c r="G283" s="95" t="str">
        <f>IF('①-1入力シート（一般項目）'!G280="","-",'①-1入力シート（一般項目）'!G280)</f>
        <v>-</v>
      </c>
      <c r="H283" s="203" t="str">
        <f>IF('①-1入力シート（一般項目）'!H280="","-",'①-1入力シート（一般項目）'!H280)</f>
        <v>-</v>
      </c>
      <c r="I283" s="147" t="str">
        <f>IF('①-1入力シート（一般項目）'!I280="","-",'①-1入力シート（一般項目）'!I280)</f>
        <v>-</v>
      </c>
      <c r="J283" s="148" t="str">
        <f>IF('①-1入力シート（一般項目）'!J280="","-",'①-1入力シート（一般項目）'!J280)</f>
        <v>ウ　実行していない</v>
      </c>
      <c r="K283" s="188" t="str">
        <f>IF('①-1入力シート（一般項目）'!K280="","-",'①-1入力シート（一般項目）'!K280)</f>
        <v>ウ　実行していない</v>
      </c>
      <c r="L283" s="231" t="str">
        <f>IF('①-1入力シート（一般項目）'!L280="","-",'①-1入力シート（一般項目）'!L280)</f>
        <v>-</v>
      </c>
      <c r="M283" s="231">
        <f>IF('①-1入力シート（一般項目）'!M280="","-",'①-1入力シート（一般項目）'!M280)</f>
        <v>0</v>
      </c>
      <c r="N283" s="231" t="str">
        <f>IF('①-1入力シート（一般項目）'!N280="","-",'①-1入力シート（一般項目）'!N280)</f>
        <v>-</v>
      </c>
      <c r="O283" s="231">
        <f>IF('①-1入力シート（一般項目）'!O280="","-",'①-1入力シート（一般項目）'!O280)</f>
        <v>0</v>
      </c>
      <c r="P283" s="231" t="str">
        <f>IF('①-1入力シート（一般項目）'!P280="","-",'①-1入力シート（一般項目）'!P280)</f>
        <v>-</v>
      </c>
      <c r="Q283" s="231">
        <f>IF('①-1入力シート（一般項目）'!Q280="","-",'①-1入力シート（一般項目）'!Q280)</f>
        <v>0</v>
      </c>
      <c r="R283" s="231" t="str">
        <f>IF('①-1入力シート（一般項目）'!R280="","-",'①-1入力シート（一般項目）'!R280)</f>
        <v>-</v>
      </c>
      <c r="S283" s="231" t="str">
        <f>IF('①-1入力シート（一般項目）'!S280="","-",'①-1入力シート（一般項目）'!S280)</f>
        <v>-</v>
      </c>
      <c r="T283" s="232" t="str">
        <f t="shared" si="21"/>
        <v/>
      </c>
      <c r="U283" s="224" t="str">
        <f>IF(P283="回答済",(_xlfn.RANK.EQ($T283,$T$14:$T$411,0)+COUNTIF($T$14:$T283,$T283)-1),IF(P283="未回答",0,"-"))</f>
        <v>-</v>
      </c>
      <c r="V283" s="224" t="str">
        <f t="shared" si="24"/>
        <v>-</v>
      </c>
      <c r="W283" s="224" t="str">
        <f t="shared" si="22"/>
        <v/>
      </c>
      <c r="X283" s="224" t="str">
        <f t="shared" si="20"/>
        <v/>
      </c>
      <c r="Y283" s="224" t="str">
        <f>IF(X283="","",IF(X283="-","-",X283+COUNTIFS($V$14:V283,V283,$W$14:W283,W283)-1))</f>
        <v/>
      </c>
      <c r="Z283" s="224" t="str">
        <f t="shared" si="23"/>
        <v/>
      </c>
      <c r="AA283" s="61"/>
    </row>
    <row r="284" spans="1:27" s="98" customFormat="1" ht="46.35" customHeight="1">
      <c r="A284" s="98">
        <f>ROW()</f>
        <v>284</v>
      </c>
      <c r="B284" s="106" t="str">
        <f>IF('①-2入力シート (環境項目)'!B11="","-",'①-2入力シート (環境項目)'!B11)</f>
        <v>環境項目</v>
      </c>
      <c r="C284" s="119" t="str">
        <f>IF('①-2入力シート (環境項目)'!C11="","-",'①-2入力シート (環境項目)'!C11)</f>
        <v>必須</v>
      </c>
      <c r="D284" s="373" t="str">
        <f>IF('①-2入力シート (環境項目)'!D11="","-",'①-2入力シート (環境項目)'!D11)</f>
        <v>環境負荷低減
マネジメント</v>
      </c>
      <c r="E284" s="110" t="str">
        <f>IF('①-2入力シート (環境項目)'!E11="","-",'①-2入力シート (環境項目)'!E11)</f>
        <v>ガバナンス</v>
      </c>
      <c r="F284" s="110" t="str">
        <f>IF('①-2入力シート (環境項目)'!F11="","-",'①-2入力シート (環境項目)'!F11)</f>
        <v>単回答</v>
      </c>
      <c r="G284" s="110">
        <f>IF('①-2入力シート (環境項目)'!G11="","-",'①-2入力シート (環境項目)'!G11)</f>
        <v>0</v>
      </c>
      <c r="H284" s="204">
        <f>IF('①-2入力シート (環境項目)'!H11="","-",'①-2入力シート (環境項目)'!H11)</f>
        <v>43</v>
      </c>
      <c r="I284" s="374" t="str">
        <f>IF('①-2入力シート (環境項目)'!I11="","-",'①-2入力シート (環境項目)'!I11)</f>
        <v>●自社の環境への取組姿勢を社内外に示し、ステークホルダーと理念を共有するため、環境方針またはこれに類する経営理念に基づいて定める環境への取組に関する基本方針（以下、「環境方針等」という）について、次の取組を行っている。</v>
      </c>
      <c r="J284" s="375" t="str">
        <f>IF('①-2入力シート (環境項目)'!J11="","0",'①-2入力シート (環境項目)'!J11)</f>
        <v>0</v>
      </c>
      <c r="K284" s="186" t="str">
        <f>IF('①-2入力シート (環境項目)'!K11="","-",'①-2入力シート (環境項目)'!K11)</f>
        <v>-</v>
      </c>
      <c r="L284" s="228" t="str">
        <f>IF('①-2入力シート (環境項目)'!L11="","-",'①-2入力シート (環境項目)'!L11)</f>
        <v>-</v>
      </c>
      <c r="M284" s="228">
        <f>IF('①-2入力シート (環境項目)'!M11="","-",'①-2入力シート (環境項目)'!M11)</f>
        <v>5</v>
      </c>
      <c r="N284" s="228">
        <f>IF('①-2入力シート (環境項目)'!N11="","-",'①-2入力シート (環境項目)'!N11)</f>
        <v>15</v>
      </c>
      <c r="O284" s="228" t="str">
        <f>IF('①-2入力シート (環境項目)'!O11="","-",'①-2入力シート (環境項目)'!O11)</f>
        <v>未回答</v>
      </c>
      <c r="P284" s="228" t="str">
        <f>IF('①-2入力シート (環境項目)'!P11="","-",'①-2入力シート (環境項目)'!P11)</f>
        <v>未回答</v>
      </c>
      <c r="Q284" s="228">
        <f>IF('①-2入力シート (環境項目)'!Q11="","-",'①-2入力シート (環境項目)'!Q11)</f>
        <v>0</v>
      </c>
      <c r="R284" s="228">
        <f>IF('①-2入力シート (環境項目)'!R11="","-",'①-2入力シート (環境項目)'!R11)</f>
        <v>0</v>
      </c>
      <c r="S284" s="228">
        <f>IF('①-2入力シート (環境項目)'!S11="","-",'①-2入力シート (環境項目)'!S11)</f>
        <v>0</v>
      </c>
      <c r="T284" s="230">
        <f t="shared" si="21"/>
        <v>0</v>
      </c>
      <c r="U284" s="215">
        <f>IF(P284="回答済",(_xlfn.RANK.EQ($T284,$T$14:$T$411,0)+COUNTIF($T$14:$T284,$T284)-1),IF(P284="未回答",0,"-"))</f>
        <v>0</v>
      </c>
      <c r="V284" s="215" t="str">
        <f t="shared" si="24"/>
        <v>-</v>
      </c>
      <c r="W284" s="215" t="str">
        <f t="shared" si="22"/>
        <v/>
      </c>
      <c r="X284" s="215" t="str">
        <f t="shared" si="20"/>
        <v/>
      </c>
      <c r="Y284" s="215" t="str">
        <f>IF(X284="","",IF(X284="-","-",X284+COUNTIFS($V$14:V284,V284,$W$14:W284,W284)-1))</f>
        <v/>
      </c>
      <c r="Z284" s="215" t="str">
        <f t="shared" si="23"/>
        <v/>
      </c>
      <c r="AA284" s="61"/>
    </row>
    <row r="285" spans="1:27" s="57" customFormat="1" ht="28.35" customHeight="1">
      <c r="A285" s="57">
        <f>ROW()</f>
        <v>285</v>
      </c>
      <c r="B285" s="79" t="str">
        <f>IF('①-2入力シート (環境項目)'!B12="","-",'①-2入力シート (環境項目)'!B12)</f>
        <v>-</v>
      </c>
      <c r="C285" s="80" t="str">
        <f>IF('①-2入力シート (環境項目)'!C12="","-",'①-2入力シート (環境項目)'!C12)</f>
        <v>-</v>
      </c>
      <c r="D285" s="351" t="str">
        <f>IF('①-2入力シート (環境項目)'!D12="","0",'①-2入力シート (環境項目)'!D12)</f>
        <v>0</v>
      </c>
      <c r="E285" s="72" t="str">
        <f>IF('①-2入力シート (環境項目)'!E12="","-",'①-2入力シート (環境項目)'!E12)</f>
        <v>-</v>
      </c>
      <c r="F285" s="72" t="str">
        <f>IF('①-2入力シート (環境項目)'!F12="","-",'①-2入力シート (環境項目)'!F12)</f>
        <v>-</v>
      </c>
      <c r="G285" s="72" t="str">
        <f>IF('①-2入力シート (環境項目)'!G12="","-",'①-2入力シート (環境項目)'!G12)</f>
        <v>-</v>
      </c>
      <c r="H285" s="205" t="str">
        <f>IF('①-2入力シート (環境項目)'!H12="","-",'①-2入力シート (環境項目)'!H12)</f>
        <v>-</v>
      </c>
      <c r="I285" s="131" t="str">
        <f>IF('①-2入力シート (環境項目)'!I12="","-",'①-2入力シート (環境項目)'!I12)</f>
        <v>-</v>
      </c>
      <c r="J285" s="137" t="str">
        <f>IF('①-2入力シート (環境項目)'!J12="","-",'①-2入力シート (環境項目)'!J12)</f>
        <v>ア　環境方針等を明文化して定めている</v>
      </c>
      <c r="K285" s="125" t="str">
        <f>IF('①-2入力シート (環境項目)'!K12="","-",'①-2入力シート (環境項目)'!K12)</f>
        <v>環境方針等を明文化して定めている</v>
      </c>
      <c r="L285" s="216" t="str">
        <f>IF('①-2入力シート (環境項目)'!L12="","-",'①-2入力シート (環境項目)'!L12)</f>
        <v>-</v>
      </c>
      <c r="M285" s="216">
        <f>IF('①-2入力シート (環境項目)'!M12="","-",'①-2入力シート (環境項目)'!M12)</f>
        <v>1</v>
      </c>
      <c r="N285" s="216" t="str">
        <f>IF('①-2入力シート (環境項目)'!N12="","-",'①-2入力シート (環境項目)'!N12)</f>
        <v>-</v>
      </c>
      <c r="O285" s="216">
        <f>IF('①-2入力シート (環境項目)'!O12="","-",'①-2入力シート (環境項目)'!O12)</f>
        <v>0</v>
      </c>
      <c r="P285" s="216" t="str">
        <f>IF('①-2入力シート (環境項目)'!P12="","-",'①-2入力シート (環境項目)'!P12)</f>
        <v>-</v>
      </c>
      <c r="Q285" s="216">
        <f>IF('①-2入力シート (環境項目)'!Q12="","-",'①-2入力シート (環境項目)'!Q12)</f>
        <v>0</v>
      </c>
      <c r="R285" s="216" t="str">
        <f>IF('①-2入力シート (環境項目)'!R12="","-",'①-2入力シート (環境項目)'!R12)</f>
        <v>-</v>
      </c>
      <c r="S285" s="216" t="str">
        <f>IF('①-2入力シート (環境項目)'!S12="","-",'①-2入力シート (環境項目)'!S12)</f>
        <v>-</v>
      </c>
      <c r="T285" s="217" t="str">
        <f t="shared" si="21"/>
        <v/>
      </c>
      <c r="U285" s="224" t="str">
        <f>IF(P285="回答済",(_xlfn.RANK.EQ($T285,$T$14:$T$411,0)+COUNTIF($T$14:$T285,$T285)-1),IF(P285="未回答",0,"-"))</f>
        <v>-</v>
      </c>
      <c r="V285" s="224" t="str">
        <f t="shared" si="24"/>
        <v>-</v>
      </c>
      <c r="W285" s="224" t="str">
        <f t="shared" si="22"/>
        <v/>
      </c>
      <c r="X285" s="224" t="str">
        <f t="shared" si="20"/>
        <v/>
      </c>
      <c r="Y285" s="224" t="str">
        <f>IF(X285="","",IF(X285="-","-",X285+COUNTIFS($V$14:V285,V285,$W$14:W285,W285)-1))</f>
        <v/>
      </c>
      <c r="Z285" s="224" t="str">
        <f t="shared" si="23"/>
        <v/>
      </c>
      <c r="AA285" s="61"/>
    </row>
    <row r="286" spans="1:27" s="57" customFormat="1" ht="28.35" customHeight="1">
      <c r="A286" s="57">
        <f>ROW()</f>
        <v>286</v>
      </c>
      <c r="B286" s="79" t="str">
        <f>IF('①-2入力シート (環境項目)'!B13="","-",'①-2入力シート (環境項目)'!B13)</f>
        <v>-</v>
      </c>
      <c r="C286" s="80" t="str">
        <f>IF('①-2入力シート (環境項目)'!C13="","-",'①-2入力シート (環境項目)'!C13)</f>
        <v>-</v>
      </c>
      <c r="D286" s="351" t="str">
        <f>IF('①-2入力シート (環境項目)'!D13="","0",'①-2入力シート (環境項目)'!D13)</f>
        <v>0</v>
      </c>
      <c r="E286" s="72" t="str">
        <f>IF('①-2入力シート (環境項目)'!E13="","-",'①-2入力シート (環境項目)'!E13)</f>
        <v>-</v>
      </c>
      <c r="F286" s="72" t="str">
        <f>IF('①-2入力シート (環境項目)'!F13="","-",'①-2入力シート (環境項目)'!F13)</f>
        <v>-</v>
      </c>
      <c r="G286" s="72" t="str">
        <f>IF('①-2入力シート (環境項目)'!G13="","-",'①-2入力シート (環境項目)'!G13)</f>
        <v>-</v>
      </c>
      <c r="H286" s="205" t="str">
        <f>IF('①-2入力シート (環境項目)'!H13="","-",'①-2入力シート (環境項目)'!H13)</f>
        <v>-</v>
      </c>
      <c r="I286" s="133" t="str">
        <f>IF('①-2入力シート (環境項目)'!I13="","-",'①-2入力シート (環境項目)'!I13)</f>
        <v>-</v>
      </c>
      <c r="J286" s="138" t="str">
        <f>IF('①-2入力シート (環境項目)'!J13="","-",'①-2入力シート (環境項目)'!J13)</f>
        <v>イ　環境方針等を従業員に共有するとともに、関係者が閲覧可能な状態としている</v>
      </c>
      <c r="K286" s="108" t="str">
        <f>IF('①-2入力シート (環境項目)'!K13="","-",'①-2入力シート (環境項目)'!K13)</f>
        <v>環境方針等を従業員に共有するとともに、関係者が閲覧可能な状態としている</v>
      </c>
      <c r="L286" s="219" t="str">
        <f>IF('①-2入力シート (環境項目)'!L13="","-",'①-2入力シート (環境項目)'!L13)</f>
        <v>-</v>
      </c>
      <c r="M286" s="219">
        <f>IF('①-2入力シート (環境項目)'!M13="","-",'①-2入力シート (環境項目)'!M13)</f>
        <v>2</v>
      </c>
      <c r="N286" s="219" t="str">
        <f>IF('①-2入力シート (環境項目)'!N13="","-",'①-2入力シート (環境項目)'!N13)</f>
        <v>-</v>
      </c>
      <c r="O286" s="219" t="str">
        <f>IF('①-2入力シート (環境項目)'!O13="","-",'①-2入力シート (環境項目)'!O13)</f>
        <v>-</v>
      </c>
      <c r="P286" s="219" t="str">
        <f>IF('①-2入力シート (環境項目)'!P13="","-",'①-2入力シート (環境項目)'!P13)</f>
        <v>-</v>
      </c>
      <c r="Q286" s="219">
        <f>IF('①-2入力シート (環境項目)'!Q13="","-",'①-2入力シート (環境項目)'!Q13)</f>
        <v>0</v>
      </c>
      <c r="R286" s="219" t="str">
        <f>IF('①-2入力シート (環境項目)'!R13="","-",'①-2入力シート (環境項目)'!R13)</f>
        <v>-</v>
      </c>
      <c r="S286" s="219" t="str">
        <f>IF('①-2入力シート (環境項目)'!S13="","-",'①-2入力シート (環境項目)'!S13)</f>
        <v>-</v>
      </c>
      <c r="T286" s="220" t="str">
        <f t="shared" si="21"/>
        <v/>
      </c>
      <c r="U286" s="224" t="str">
        <f>IF(P286="回答済",(_xlfn.RANK.EQ($T286,$T$14:$T$411,0)+COUNTIF($T$14:$T286,$T286)-1),IF(P286="未回答",0,"-"))</f>
        <v>-</v>
      </c>
      <c r="V286" s="224" t="str">
        <f t="shared" si="24"/>
        <v>-</v>
      </c>
      <c r="W286" s="224" t="str">
        <f t="shared" si="22"/>
        <v/>
      </c>
      <c r="X286" s="224" t="str">
        <f t="shared" si="20"/>
        <v/>
      </c>
      <c r="Y286" s="224" t="str">
        <f>IF(X286="","",IF(X286="-","-",X286+COUNTIFS($V$14:V286,V286,$W$14:W286,W286)-1))</f>
        <v/>
      </c>
      <c r="Z286" s="224" t="str">
        <f t="shared" si="23"/>
        <v/>
      </c>
      <c r="AA286" s="61"/>
    </row>
    <row r="287" spans="1:27" s="57" customFormat="1" ht="28.35" customHeight="1">
      <c r="A287" s="57">
        <f>ROW()</f>
        <v>287</v>
      </c>
      <c r="B287" s="79" t="str">
        <f>IF('①-2入力シート (環境項目)'!B14="","-",'①-2入力シート (環境項目)'!B14)</f>
        <v>-</v>
      </c>
      <c r="C287" s="80" t="str">
        <f>IF('①-2入力シート (環境項目)'!C14="","-",'①-2入力シート (環境項目)'!C14)</f>
        <v>-</v>
      </c>
      <c r="D287" s="351" t="str">
        <f>IF('①-2入力シート (環境項目)'!D14="","0",'①-2入力シート (環境項目)'!D14)</f>
        <v>0</v>
      </c>
      <c r="E287" s="72" t="str">
        <f>IF('①-2入力シート (環境項目)'!E14="","-",'①-2入力シート (環境項目)'!E14)</f>
        <v>-</v>
      </c>
      <c r="F287" s="72" t="str">
        <f>IF('①-2入力シート (環境項目)'!F14="","-",'①-2入力シート (環境項目)'!F14)</f>
        <v>-</v>
      </c>
      <c r="G287" s="72" t="str">
        <f>IF('①-2入力シート (環境項目)'!G14="","-",'①-2入力シート (環境項目)'!G14)</f>
        <v>-</v>
      </c>
      <c r="H287" s="205" t="str">
        <f>IF('①-2入力シート (環境項目)'!H14="","-",'①-2入力シート (環境項目)'!H14)</f>
        <v>-</v>
      </c>
      <c r="I287" s="149" t="str">
        <f>IF('①-2入力シート (環境項目)'!I14="","-",'①-2入力シート (環境項目)'!I14)</f>
        <v>-</v>
      </c>
      <c r="J287" s="138" t="str">
        <f>IF('①-2入力シート (環境項目)'!J14="","-",'①-2入力シート (環境項目)'!J14)</f>
        <v>ウ　環境方針等を自社ホームページ等で対外的に公表している</v>
      </c>
      <c r="K287" s="108" t="str">
        <f>IF('①-2入力シート (環境項目)'!K14="","-",'①-2入力シート (環境項目)'!K14)</f>
        <v>環境方針等を自社ホームページ等で対外的に公表している</v>
      </c>
      <c r="L287" s="219" t="str">
        <f>IF('①-2入力シート (環境項目)'!L14="","-",'①-2入力シート (環境項目)'!L14)</f>
        <v>-</v>
      </c>
      <c r="M287" s="219">
        <f>IF('①-2入力シート (環境項目)'!M14="","-",'①-2入力シート (環境項目)'!M14)</f>
        <v>3</v>
      </c>
      <c r="N287" s="219" t="str">
        <f>IF('①-2入力シート (環境項目)'!N14="","-",'①-2入力シート (環境項目)'!N14)</f>
        <v>-</v>
      </c>
      <c r="O287" s="219" t="str">
        <f>IF('①-2入力シート (環境項目)'!O14="","-",'①-2入力シート (環境項目)'!O14)</f>
        <v>-</v>
      </c>
      <c r="P287" s="219" t="str">
        <f>IF('①-2入力シート (環境項目)'!P14="","-",'①-2入力シート (環境項目)'!P14)</f>
        <v>-</v>
      </c>
      <c r="Q287" s="219">
        <f>IF('①-2入力シート (環境項目)'!Q14="","-",'①-2入力シート (環境項目)'!Q14)</f>
        <v>0</v>
      </c>
      <c r="R287" s="219" t="str">
        <f>IF('①-2入力シート (環境項目)'!R14="","-",'①-2入力シート (環境項目)'!R14)</f>
        <v>-</v>
      </c>
      <c r="S287" s="219" t="str">
        <f>IF('①-2入力シート (環境項目)'!S14="","-",'①-2入力シート (環境項目)'!S14)</f>
        <v>-</v>
      </c>
      <c r="T287" s="220" t="str">
        <f t="shared" si="21"/>
        <v/>
      </c>
      <c r="U287" s="224" t="str">
        <f>IF(P287="回答済",(_xlfn.RANK.EQ($T287,$T$14:$T$411,0)+COUNTIF($T$14:$T287,$T287)-1),IF(P287="未回答",0,"-"))</f>
        <v>-</v>
      </c>
      <c r="V287" s="224" t="str">
        <f t="shared" si="24"/>
        <v>-</v>
      </c>
      <c r="W287" s="224" t="str">
        <f t="shared" si="22"/>
        <v/>
      </c>
      <c r="X287" s="224" t="str">
        <f t="shared" si="20"/>
        <v/>
      </c>
      <c r="Y287" s="224" t="str">
        <f>IF(X287="","",IF(X287="-","-",X287+COUNTIFS($V$14:V287,V287,$W$14:W287,W287)-1))</f>
        <v/>
      </c>
      <c r="Z287" s="224" t="str">
        <f t="shared" si="23"/>
        <v/>
      </c>
      <c r="AA287" s="61"/>
    </row>
    <row r="288" spans="1:27" s="57" customFormat="1" ht="28.35" customHeight="1">
      <c r="A288" s="57">
        <f>ROW()</f>
        <v>288</v>
      </c>
      <c r="B288" s="79" t="str">
        <f>IF('①-2入力シート (環境項目)'!B15="","-",'①-2入力シート (環境項目)'!B15)</f>
        <v>-</v>
      </c>
      <c r="C288" s="80" t="str">
        <f>IF('①-2入力シート (環境項目)'!C15="","-",'①-2入力シート (環境項目)'!C15)</f>
        <v>-</v>
      </c>
      <c r="D288" s="351" t="str">
        <f>IF('①-2入力シート (環境項目)'!D15="","0",'①-2入力シート (環境項目)'!D15)</f>
        <v>0</v>
      </c>
      <c r="E288" s="72" t="str">
        <f>IF('①-2入力シート (環境項目)'!E15="","-",'①-2入力シート (環境項目)'!E15)</f>
        <v>-</v>
      </c>
      <c r="F288" s="72" t="str">
        <f>IF('①-2入力シート (環境項目)'!F15="","-",'①-2入力シート (環境項目)'!F15)</f>
        <v>-</v>
      </c>
      <c r="G288" s="72" t="str">
        <f>IF('①-2入力シート (環境項目)'!G15="","-",'①-2入力シート (環境項目)'!G15)</f>
        <v>-</v>
      </c>
      <c r="H288" s="205" t="str">
        <f>IF('①-2入力シート (環境項目)'!H15="","-",'①-2入力シート (環境項目)'!H15)</f>
        <v>-</v>
      </c>
      <c r="I288" s="133" t="str">
        <f>IF('①-2入力シート (環境項目)'!I15="","-",'①-2入力シート (環境項目)'!I15)</f>
        <v>-</v>
      </c>
      <c r="J288" s="138" t="str">
        <f>IF('①-2入力シート (環境項目)'!J15="","-",'①-2入力シート (環境項目)'!J15)</f>
        <v>エ　環境方針等を対外的に公表するとともに従業員に浸透するための対策を講じている</v>
      </c>
      <c r="K288" s="108" t="str">
        <f>IF('①-2入力シート (環境項目)'!K15="","-",'①-2入力シート (環境項目)'!K15)</f>
        <v>環境方針等を対外的に公表するとともに従業員に浸透するための対策を講じている</v>
      </c>
      <c r="L288" s="219" t="str">
        <f>IF('①-2入力シート (環境項目)'!L15="","-",'①-2入力シート (環境項目)'!L15)</f>
        <v>-</v>
      </c>
      <c r="M288" s="219">
        <f>IF('①-2入力シート (環境項目)'!M15="","-",'①-2入力シート (環境項目)'!M15)</f>
        <v>4</v>
      </c>
      <c r="N288" s="219" t="str">
        <f>IF('①-2入力シート (環境項目)'!N15="","-",'①-2入力シート (環境項目)'!N15)</f>
        <v>-</v>
      </c>
      <c r="O288" s="219" t="str">
        <f>IF('①-2入力シート (環境項目)'!O15="","-",'①-2入力シート (環境項目)'!O15)</f>
        <v>-</v>
      </c>
      <c r="P288" s="219" t="str">
        <f>IF('①-2入力シート (環境項目)'!P15="","-",'①-2入力シート (環境項目)'!P15)</f>
        <v>-</v>
      </c>
      <c r="Q288" s="219">
        <f>IF('①-2入力シート (環境項目)'!Q15="","-",'①-2入力シート (環境項目)'!Q15)</f>
        <v>0</v>
      </c>
      <c r="R288" s="219" t="str">
        <f>IF('①-2入力シート (環境項目)'!R15="","-",'①-2入力シート (環境項目)'!R15)</f>
        <v>-</v>
      </c>
      <c r="S288" s="219" t="str">
        <f>IF('①-2入力シート (環境項目)'!S15="","-",'①-2入力シート (環境項目)'!S15)</f>
        <v>-</v>
      </c>
      <c r="T288" s="220" t="str">
        <f t="shared" si="21"/>
        <v/>
      </c>
      <c r="U288" s="224" t="str">
        <f>IF(P288="回答済",(_xlfn.RANK.EQ($T288,$T$14:$T$411,0)+COUNTIF($T$14:$T288,$T288)-1),IF(P288="未回答",0,"-"))</f>
        <v>-</v>
      </c>
      <c r="V288" s="224" t="str">
        <f t="shared" si="24"/>
        <v>-</v>
      </c>
      <c r="W288" s="224" t="str">
        <f t="shared" si="22"/>
        <v/>
      </c>
      <c r="X288" s="224" t="str">
        <f t="shared" si="20"/>
        <v/>
      </c>
      <c r="Y288" s="224" t="str">
        <f>IF(X288="","",IF(X288="-","-",X288+COUNTIFS($V$14:V288,V288,$W$14:W288,W288)-1))</f>
        <v/>
      </c>
      <c r="Z288" s="224" t="str">
        <f t="shared" si="23"/>
        <v/>
      </c>
      <c r="AA288" s="61"/>
    </row>
    <row r="289" spans="1:27" s="57" customFormat="1" ht="28.35" customHeight="1">
      <c r="A289" s="57">
        <f>ROW()</f>
        <v>289</v>
      </c>
      <c r="B289" s="79" t="str">
        <f>IF('①-2入力シート (環境項目)'!B16="","-",'①-2入力シート (環境項目)'!B16)</f>
        <v>-</v>
      </c>
      <c r="C289" s="80" t="str">
        <f>IF('①-2入力シート (環境項目)'!C16="","-",'①-2入力シート (環境項目)'!C16)</f>
        <v>-</v>
      </c>
      <c r="D289" s="351" t="str">
        <f>IF('①-2入力シート (環境項目)'!D16="","0",'①-2入力シート (環境項目)'!D16)</f>
        <v>0</v>
      </c>
      <c r="E289" s="72" t="str">
        <f>IF('①-2入力シート (環境項目)'!E16="","-",'①-2入力シート (環境項目)'!E16)</f>
        <v>-</v>
      </c>
      <c r="F289" s="72" t="str">
        <f>IF('①-2入力シート (環境項目)'!F16="","-",'①-2入力シート (環境項目)'!F16)</f>
        <v>-</v>
      </c>
      <c r="G289" s="72" t="str">
        <f>IF('①-2入力シート (環境項目)'!G16="","-",'①-2入力シート (環境項目)'!G16)</f>
        <v>-</v>
      </c>
      <c r="H289" s="205" t="str">
        <f>IF('①-2入力シート (環境項目)'!H16="","-",'①-2入力シート (環境項目)'!H16)</f>
        <v>-</v>
      </c>
      <c r="I289" s="133" t="str">
        <f>IF('①-2入力シート (環境項目)'!I16="","-",'①-2入力シート (環境項目)'!I16)</f>
        <v>-</v>
      </c>
      <c r="J289" s="138" t="str">
        <f>IF('①-2入力シート (環境項目)'!J16="","-",'①-2入力シート (環境項目)'!J16)</f>
        <v>オ　環境方針等を従業員に浸透するための対策を講じるとともに、取組によって、自社の中長期的な事業活動拡大にどのように寄与するのか対外的に公表している</v>
      </c>
      <c r="K289" s="108" t="str">
        <f>IF('①-2入力シート (環境項目)'!K16="","-",'①-2入力シート (環境項目)'!K16)</f>
        <v>環境方針等を従業員に浸透させるとともに、自社の中長期的な事業活動拡大にどのように寄与するのか公表している</v>
      </c>
      <c r="L289" s="219" t="str">
        <f>IF('①-2入力シート (環境項目)'!L16="","-",'①-2入力シート (環境項目)'!L16)</f>
        <v>-</v>
      </c>
      <c r="M289" s="219">
        <f>IF('①-2入力シート (環境項目)'!M16="","-",'①-2入力シート (環境項目)'!M16)</f>
        <v>5</v>
      </c>
      <c r="N289" s="219" t="str">
        <f>IF('①-2入力シート (環境項目)'!N16="","-",'①-2入力シート (環境項目)'!N16)</f>
        <v>-</v>
      </c>
      <c r="O289" s="219" t="str">
        <f>IF('①-2入力シート (環境項目)'!O16="","-",'①-2入力シート (環境項目)'!O16)</f>
        <v>-</v>
      </c>
      <c r="P289" s="219" t="str">
        <f>IF('①-2入力シート (環境項目)'!P16="","-",'①-2入力シート (環境項目)'!P16)</f>
        <v>-</v>
      </c>
      <c r="Q289" s="219">
        <f>IF('①-2入力シート (環境項目)'!Q16="","-",'①-2入力シート (環境項目)'!Q16)</f>
        <v>0</v>
      </c>
      <c r="R289" s="219" t="str">
        <f>IF('①-2入力シート (環境項目)'!R16="","-",'①-2入力シート (環境項目)'!R16)</f>
        <v>-</v>
      </c>
      <c r="S289" s="219" t="str">
        <f>IF('①-2入力シート (環境項目)'!S16="","-",'①-2入力シート (環境項目)'!S16)</f>
        <v>-</v>
      </c>
      <c r="T289" s="220" t="str">
        <f t="shared" si="21"/>
        <v/>
      </c>
      <c r="U289" s="224" t="str">
        <f>IF(P289="回答済",(_xlfn.RANK.EQ($T289,$T$14:$T$411,0)+COUNTIF($T$14:$T289,$T289)-1),IF(P289="未回答",0,"-"))</f>
        <v>-</v>
      </c>
      <c r="V289" s="224" t="str">
        <f t="shared" si="24"/>
        <v>-</v>
      </c>
      <c r="W289" s="224" t="str">
        <f t="shared" si="22"/>
        <v/>
      </c>
      <c r="X289" s="224" t="str">
        <f t="shared" si="20"/>
        <v/>
      </c>
      <c r="Y289" s="224" t="str">
        <f>IF(X289="","",IF(X289="-","-",X289+COUNTIFS($V$14:V289,V289,$W$14:W289,W289)-1))</f>
        <v/>
      </c>
      <c r="Z289" s="224" t="str">
        <f t="shared" si="23"/>
        <v/>
      </c>
      <c r="AA289" s="61"/>
    </row>
    <row r="290" spans="1:27" s="57" customFormat="1" ht="28.35" customHeight="1">
      <c r="A290" s="57">
        <f>ROW()</f>
        <v>290</v>
      </c>
      <c r="B290" s="79" t="str">
        <f>IF('①-2入力シート (環境項目)'!B17="","-",'①-2入力シート (環境項目)'!B17)</f>
        <v>-</v>
      </c>
      <c r="C290" s="80" t="str">
        <f>IF('①-2入力シート (環境項目)'!C17="","-",'①-2入力シート (環境項目)'!C17)</f>
        <v>-</v>
      </c>
      <c r="D290" s="351" t="str">
        <f>IF('①-2入力シート (環境項目)'!D17="","0",'①-2入力シート (環境項目)'!D17)</f>
        <v>0</v>
      </c>
      <c r="E290" s="74" t="str">
        <f>IF('①-2入力シート (環境項目)'!E17="","-",'①-2入力シート (環境項目)'!E17)</f>
        <v>-</v>
      </c>
      <c r="F290" s="74" t="str">
        <f>IF('①-2入力シート (環境項目)'!F17="","-",'①-2入力シート (環境項目)'!F17)</f>
        <v>-</v>
      </c>
      <c r="G290" s="74" t="str">
        <f>IF('①-2入力シート (環境項目)'!G17="","-",'①-2入力シート (環境項目)'!G17)</f>
        <v>-</v>
      </c>
      <c r="H290" s="206" t="str">
        <f>IF('①-2入力シート (環境項目)'!H17="","-",'①-2入力シート (環境項目)'!H17)</f>
        <v>-</v>
      </c>
      <c r="I290" s="135" t="str">
        <f>IF('①-2入力シート (環境項目)'!I17="","-",'①-2入力シート (環境項目)'!I17)</f>
        <v>-</v>
      </c>
      <c r="J290" s="139" t="str">
        <f>IF('①-2入力シート (環境項目)'!J17="","-",'①-2入力シート (環境項目)'!J17)</f>
        <v>カ　いずれも行っていない</v>
      </c>
      <c r="K290" s="126" t="str">
        <f>IF('①-2入力シート (環境項目)'!K17="","-",'①-2入力シート (環境項目)'!K17)</f>
        <v>カ　いずれも行っていない</v>
      </c>
      <c r="L290" s="221" t="str">
        <f>IF('①-2入力シート (環境項目)'!L17="","-",'①-2入力シート (環境項目)'!L17)</f>
        <v>-</v>
      </c>
      <c r="M290" s="221">
        <f>IF('①-2入力シート (環境項目)'!M17="","-",'①-2入力シート (環境項目)'!M17)</f>
        <v>0</v>
      </c>
      <c r="N290" s="221" t="str">
        <f>IF('①-2入力シート (環境項目)'!N17="","-",'①-2入力シート (環境項目)'!N17)</f>
        <v>-</v>
      </c>
      <c r="O290" s="221" t="str">
        <f>IF('①-2入力シート (環境項目)'!O17="","-",'①-2入力シート (環境項目)'!O17)</f>
        <v>-</v>
      </c>
      <c r="P290" s="221" t="str">
        <f>IF('①-2入力シート (環境項目)'!P17="","-",'①-2入力シート (環境項目)'!P17)</f>
        <v>-</v>
      </c>
      <c r="Q290" s="221">
        <f>IF('①-2入力シート (環境項目)'!Q17="","-",'①-2入力シート (環境項目)'!Q17)</f>
        <v>0</v>
      </c>
      <c r="R290" s="221" t="str">
        <f>IF('①-2入力シート (環境項目)'!R17="","-",'①-2入力シート (環境項目)'!R17)</f>
        <v>-</v>
      </c>
      <c r="S290" s="221" t="str">
        <f>IF('①-2入力シート (環境項目)'!S17="","-",'①-2入力シート (環境項目)'!S17)</f>
        <v>-</v>
      </c>
      <c r="T290" s="222" t="str">
        <f t="shared" si="21"/>
        <v/>
      </c>
      <c r="U290" s="224" t="str">
        <f>IF(P290="回答済",(_xlfn.RANK.EQ($T290,$T$14:$T$411,0)+COUNTIF($T$14:$T290,$T290)-1),IF(P290="未回答",0,"-"))</f>
        <v>-</v>
      </c>
      <c r="V290" s="224" t="str">
        <f t="shared" si="24"/>
        <v>-</v>
      </c>
      <c r="W290" s="224" t="str">
        <f t="shared" si="22"/>
        <v/>
      </c>
      <c r="X290" s="224" t="str">
        <f t="shared" si="20"/>
        <v/>
      </c>
      <c r="Y290" s="224" t="str">
        <f>IF(X290="","",IF(X290="-","-",X290+COUNTIFS($V$14:V290,V290,$W$14:W290,W290)-1))</f>
        <v/>
      </c>
      <c r="Z290" s="224" t="str">
        <f t="shared" si="23"/>
        <v/>
      </c>
      <c r="AA290" s="61"/>
    </row>
    <row r="291" spans="1:27" s="57" customFormat="1" ht="28.35" customHeight="1">
      <c r="A291" s="57">
        <f>ROW()</f>
        <v>291</v>
      </c>
      <c r="B291" s="79" t="str">
        <f>IF('①-2入力シート (環境項目)'!B18="","-",'①-2入力シート (環境項目)'!B18)</f>
        <v>-</v>
      </c>
      <c r="C291" s="80" t="str">
        <f>IF('①-2入力シート (環境項目)'!C18="","-",'①-2入力シート (環境項目)'!C18)</f>
        <v>-</v>
      </c>
      <c r="D291" s="351"/>
      <c r="E291" s="74" t="str">
        <f>IF('①-2入力シート (環境項目)'!E18="","-",'①-2入力シート (環境項目)'!E18)</f>
        <v>ガバナンス</v>
      </c>
      <c r="F291" s="74" t="str">
        <f>IF('①-2入力シート (環境項目)'!F18="","-",'①-2入力シート (環境項目)'!F18)</f>
        <v>複数回答</v>
      </c>
      <c r="G291" s="74">
        <f>IF('①-2入力シート (環境項目)'!G18="","-",'①-2入力シート (環境項目)'!G18)</f>
        <v>0</v>
      </c>
      <c r="H291" s="206">
        <f>IF('①-2入力シート (環境項目)'!H18="","-",'①-2入力シート (環境項目)'!H18)</f>
        <v>44</v>
      </c>
      <c r="I291" s="424" t="str">
        <f>IF('①-2入力シート (環境項目)'!I18="","-",'①-2入力シート (環境項目)'!I18)</f>
        <v>●自社の事業活動において、環境負荷低減のため、次の取組を行っている。</v>
      </c>
      <c r="J291" s="425"/>
      <c r="K291" s="126" t="str">
        <f>IF('①-2入力シート (環境項目)'!K18="","-",'①-2入力シート (環境項目)'!K18)</f>
        <v>-</v>
      </c>
      <c r="L291" s="221" t="str">
        <f>IF('①-2入力シート (環境項目)'!L18="","-",'①-2入力シート (環境項目)'!L18)</f>
        <v>-</v>
      </c>
      <c r="M291" s="221">
        <f>IF('①-2入力シート (環境項目)'!M18="","-",'①-2入力シート (環境項目)'!M18)</f>
        <v>1</v>
      </c>
      <c r="N291" s="221" t="str">
        <f>IF('①-2入力シート (環境項目)'!N18="","-",'①-2入力シート (環境項目)'!N18)</f>
        <v>-</v>
      </c>
      <c r="O291" s="221" t="str">
        <f>IF('①-2入力シート (環境項目)'!O18="","-",'①-2入力シート (環境項目)'!O18)</f>
        <v>未回答</v>
      </c>
      <c r="P291" s="221" t="str">
        <f>IF('①-2入力シート (環境項目)'!P18="","-",'①-2入力シート (環境項目)'!P18)</f>
        <v>-</v>
      </c>
      <c r="Q291" s="221">
        <f>IF('①-2入力シート (環境項目)'!Q18="","-",'①-2入力シート (環境項目)'!Q18)</f>
        <v>0</v>
      </c>
      <c r="R291" s="221">
        <f>IF('①-2入力シート (環境項目)'!R18="","-",'①-2入力シート (環境項目)'!R18)</f>
        <v>0</v>
      </c>
      <c r="S291" s="221" t="str">
        <f>IF('①-2入力シート (環境項目)'!S18="","-",'①-2入力シート (環境項目)'!S18)</f>
        <v>-</v>
      </c>
      <c r="T291" s="222" t="str">
        <f>IF(OR(P291="回答済",P291="未回答"),S291/N291,"")</f>
        <v/>
      </c>
      <c r="U291" s="224" t="str">
        <f>IF(P291="回答済",(_xlfn.RANK.EQ($T291,$T$14:$T$411,0)+COUNTIF($T$14:$T291,$T291)-1),IF(P291="未回答",0,"-"))</f>
        <v>-</v>
      </c>
      <c r="V291" s="224" t="str">
        <f t="shared" ref="V291:V307" si="25">IF(AND(ISNUMBER(U291),U291&gt;0),U291,IF(AND(U291="-",V290&gt;0),V290,"-"))</f>
        <v>-</v>
      </c>
      <c r="W291" s="224" t="str">
        <f>IF(O291=TRUE,M291,"")</f>
        <v/>
      </c>
      <c r="X291" s="224" t="str">
        <f t="shared" si="20"/>
        <v/>
      </c>
      <c r="Y291" s="224" t="str">
        <f>IF(X291="","",IF(X291="-","-",X291+COUNTIFS($V$14:V291,V291,$W$14:W291,W291)-1))</f>
        <v/>
      </c>
      <c r="Z291" s="224" t="str">
        <f>IF(Y291="","",V291*10+Y291)</f>
        <v/>
      </c>
      <c r="AA291" s="61"/>
    </row>
    <row r="292" spans="1:27" s="57" customFormat="1" ht="28.35" customHeight="1">
      <c r="A292" s="57">
        <f>ROW()</f>
        <v>292</v>
      </c>
      <c r="B292" s="79" t="str">
        <f>IF('①-2入力シート (環境項目)'!B19="","-",'①-2入力シート (環境項目)'!B19)</f>
        <v>-</v>
      </c>
      <c r="C292" s="80" t="str">
        <f>IF('①-2入力シート (環境項目)'!C19="","-",'①-2入力シート (環境項目)'!C19)</f>
        <v>-</v>
      </c>
      <c r="D292" s="351"/>
      <c r="E292" s="74" t="str">
        <f>IF('①-2入力シート (環境項目)'!E19="","-",'①-2入力シート (環境項目)'!E19)</f>
        <v>-</v>
      </c>
      <c r="F292" s="74" t="str">
        <f>IF('①-2入力シート (環境項目)'!F19="","-",'①-2入力シート (環境項目)'!F19)</f>
        <v>-</v>
      </c>
      <c r="G292" s="74" t="str">
        <f>IF('①-2入力シート (環境項目)'!G19="","-",'①-2入力シート (環境項目)'!G19)</f>
        <v>-</v>
      </c>
      <c r="H292" s="206" t="str">
        <f>IF('①-2入力シート (環境項目)'!H19="","-",'①-2入力シート (環境項目)'!H19)</f>
        <v>-</v>
      </c>
      <c r="I292" s="135" t="str">
        <f>IF('①-2入力シート (環境項目)'!I19="","-",'①-2入力シート (環境項目)'!I19)</f>
        <v>-</v>
      </c>
      <c r="J292" s="139" t="str">
        <f>IF('①-2入力シート (環境項目)'!J19="","-",'①-2入力シート (環境項目)'!J19)</f>
        <v>ア　省エネ設備の導入</v>
      </c>
      <c r="K292" s="126" t="str">
        <f>IF('①-2入力シート (環境項目)'!K19="","-",'①-2入力シート (環境項目)'!K19)</f>
        <v>環境負荷低減のため、省エネ設備を導入している</v>
      </c>
      <c r="L292" s="221" t="str">
        <f>IF('①-2入力シート (環境項目)'!L19="","-",'①-2入力シート (環境項目)'!L19)</f>
        <v>-</v>
      </c>
      <c r="M292" s="221">
        <f>IF('①-2入力シート (環境項目)'!M19="","-",'①-2入力シート (環境項目)'!M19)</f>
        <v>1</v>
      </c>
      <c r="N292" s="221" t="str">
        <f>IF('①-2入力シート (環境項目)'!N19="","-",'①-2入力シート (環境項目)'!N19)</f>
        <v>-</v>
      </c>
      <c r="O292" s="221" t="b">
        <f>IF('①-2入力シート (環境項目)'!O19="","-",'①-2入力シート (環境項目)'!O19)</f>
        <v>0</v>
      </c>
      <c r="P292" s="221" t="str">
        <f>IF('①-2入力シート (環境項目)'!P19="","-",'①-2入力シート (環境項目)'!P19)</f>
        <v>-</v>
      </c>
      <c r="Q292" s="221">
        <f>IF('①-2入力シート (環境項目)'!Q19="","-",'①-2入力シート (環境項目)'!Q19)</f>
        <v>0</v>
      </c>
      <c r="R292" s="221" t="str">
        <f>IF('①-2入力シート (環境項目)'!R19="","-",'①-2入力シート (環境項目)'!R19)</f>
        <v>-</v>
      </c>
      <c r="S292" s="221" t="str">
        <f>IF('①-2入力シート (環境項目)'!S19="","-",'①-2入力シート (環境項目)'!S19)</f>
        <v>-</v>
      </c>
      <c r="T292" s="222" t="str">
        <f>IF(OR(P292="回答済",P292="未回答"),S292/N292,"")</f>
        <v/>
      </c>
      <c r="U292" s="224" t="str">
        <f>IF(P292="回答済",(_xlfn.RANK.EQ($T292,$T$14:$T$411,0)+COUNTIF($T$14:$T292,$T292)-1),IF(P292="未回答",0,"-"))</f>
        <v>-</v>
      </c>
      <c r="V292" s="224" t="str">
        <f t="shared" si="25"/>
        <v>-</v>
      </c>
      <c r="W292" s="224" t="str">
        <f>IF(O292=TRUE,M292,"")</f>
        <v/>
      </c>
      <c r="X292" s="224" t="str">
        <f t="shared" si="20"/>
        <v/>
      </c>
      <c r="Y292" s="224" t="str">
        <f>IF(X292="","",IF(X292="-","-",X292+COUNTIFS($V$14:V292,V292,$W$14:W292,W292)-1))</f>
        <v/>
      </c>
      <c r="Z292" s="224" t="str">
        <f>IF(Y292="","",V292*10+Y292)</f>
        <v/>
      </c>
      <c r="AA292" s="61"/>
    </row>
    <row r="293" spans="1:27" s="57" customFormat="1" ht="28.35" customHeight="1">
      <c r="A293" s="57">
        <f>ROW()</f>
        <v>293</v>
      </c>
      <c r="B293" s="79" t="str">
        <f>IF('①-2入力シート (環境項目)'!B20="","-",'①-2入力シート (環境項目)'!B20)</f>
        <v>-</v>
      </c>
      <c r="C293" s="80" t="str">
        <f>IF('①-2入力シート (環境項目)'!C20="","-",'①-2入力シート (環境項目)'!C20)</f>
        <v>-</v>
      </c>
      <c r="D293" s="351"/>
      <c r="E293" s="74" t="str">
        <f>IF('①-2入力シート (環境項目)'!E20="","-",'①-2入力シート (環境項目)'!E20)</f>
        <v>-</v>
      </c>
      <c r="F293" s="74" t="str">
        <f>IF('①-2入力シート (環境項目)'!F20="","-",'①-2入力シート (環境項目)'!F20)</f>
        <v>-</v>
      </c>
      <c r="G293" s="74" t="str">
        <f>IF('①-2入力シート (環境項目)'!G20="","-",'①-2入力シート (環境項目)'!G20)</f>
        <v>-</v>
      </c>
      <c r="H293" s="206" t="str">
        <f>IF('①-2入力シート (環境項目)'!H20="","-",'①-2入力シート (環境項目)'!H20)</f>
        <v>-</v>
      </c>
      <c r="I293" s="135" t="str">
        <f>IF('①-2入力シート (環境項目)'!I20="","-",'①-2入力シート (環境項目)'!I20)</f>
        <v>-</v>
      </c>
      <c r="J293" s="139" t="str">
        <f>IF('①-2入力シート (環境項目)'!J20="","-",'①-2入力シート (環境項目)'!J20)</f>
        <v>イ　再生可能エネルギーの活用</v>
      </c>
      <c r="K293" s="126" t="str">
        <f>IF('①-2入力シート (環境項目)'!K20="","-",'①-2入力シート (環境項目)'!K20)</f>
        <v>環境負荷低減のため、再生可能エネルギーを活用している</v>
      </c>
      <c r="L293" s="221" t="str">
        <f>IF('①-2入力シート (環境項目)'!L20="","-",'①-2入力シート (環境項目)'!L20)</f>
        <v>-</v>
      </c>
      <c r="M293" s="221">
        <f>IF('①-2入力シート (環境項目)'!M20="","-",'①-2入力シート (環境項目)'!M20)</f>
        <v>1</v>
      </c>
      <c r="N293" s="221" t="str">
        <f>IF('①-2入力シート (環境項目)'!N20="","-",'①-2入力シート (環境項目)'!N20)</f>
        <v>-</v>
      </c>
      <c r="O293" s="221" t="b">
        <f>IF('①-2入力シート (環境項目)'!O20="","-",'①-2入力シート (環境項目)'!O20)</f>
        <v>0</v>
      </c>
      <c r="P293" s="221" t="str">
        <f>IF('①-2入力シート (環境項目)'!P20="","-",'①-2入力シート (環境項目)'!P20)</f>
        <v>-</v>
      </c>
      <c r="Q293" s="221">
        <f>IF('①-2入力シート (環境項目)'!Q20="","-",'①-2入力シート (環境項目)'!Q20)</f>
        <v>0</v>
      </c>
      <c r="R293" s="221" t="str">
        <f>IF('①-2入力シート (環境項目)'!R20="","-",'①-2入力シート (環境項目)'!R20)</f>
        <v>-</v>
      </c>
      <c r="S293" s="221" t="str">
        <f>IF('①-2入力シート (環境項目)'!S20="","-",'①-2入力シート (環境項目)'!S20)</f>
        <v>-</v>
      </c>
      <c r="T293" s="222" t="str">
        <f>IF(OR(P293="回答済",P293="未回答"),S293/N293,"")</f>
        <v/>
      </c>
      <c r="U293" s="224" t="str">
        <f>IF(P293="回答済",(_xlfn.RANK.EQ($T293,$T$14:$T$411,0)+COUNTIF($T$14:$T293,$T293)-1),IF(P293="未回答",0,"-"))</f>
        <v>-</v>
      </c>
      <c r="V293" s="224" t="str">
        <f>IF(AND(ISNUMBER(U293),U293&gt;0),U293,IF(AND(U293="-",V292&gt;0),V292,"-"))</f>
        <v>-</v>
      </c>
      <c r="W293" s="224" t="str">
        <f>IF(O293=TRUE,M293,"")</f>
        <v/>
      </c>
      <c r="X293" s="224" t="str">
        <f>IF(W293="","",IF(W293=0,"",IF(W293="-","-",1+COUNTIFS($V$14:$V$411,V293,$W$14:$W$411,"&gt;"&amp;W293))))</f>
        <v/>
      </c>
      <c r="Y293" s="224" t="str">
        <f>IF(X293="","",IF(X293="-","-",X293+COUNTIFS($V$14:V293,V293,$W$14:W293,W293)-1))</f>
        <v/>
      </c>
      <c r="Z293" s="224" t="str">
        <f>IF(Y293="","",V293*10+Y293)</f>
        <v/>
      </c>
      <c r="AA293" s="61"/>
    </row>
    <row r="294" spans="1:27" s="57" customFormat="1" ht="28.35" customHeight="1">
      <c r="A294" s="57">
        <f>ROW()</f>
        <v>294</v>
      </c>
      <c r="B294" s="79" t="str">
        <f>IF('①-2入力シート (環境項目)'!B21="","-",'①-2入力シート (環境項目)'!B21)</f>
        <v>-</v>
      </c>
      <c r="C294" s="80" t="str">
        <f>IF('①-2入力シート (環境項目)'!C21="","-",'①-2入力シート (環境項目)'!C21)</f>
        <v>-</v>
      </c>
      <c r="D294" s="351"/>
      <c r="E294" s="74" t="str">
        <f>IF('①-2入力シート (環境項目)'!E21="","-",'①-2入力シート (環境項目)'!E21)</f>
        <v>-</v>
      </c>
      <c r="F294" s="74" t="str">
        <f>IF('①-2入力シート (環境項目)'!F21="","-",'①-2入力シート (環境項目)'!F21)</f>
        <v>-</v>
      </c>
      <c r="G294" s="74" t="str">
        <f>IF('①-2入力シート (環境項目)'!G21="","-",'①-2入力シート (環境項目)'!G21)</f>
        <v>-</v>
      </c>
      <c r="H294" s="206" t="str">
        <f>IF('①-2入力シート (環境項目)'!H21="","-",'①-2入力シート (環境項目)'!H21)</f>
        <v>-</v>
      </c>
      <c r="I294" s="135" t="str">
        <f>IF('①-2入力シート (環境項目)'!I21="","-",'①-2入力シート (環境項目)'!I21)</f>
        <v>-</v>
      </c>
      <c r="J294" s="139" t="str">
        <f>IF('①-2入力シート (環境項目)'!J21="","-",'①-2入力シート (環境項目)'!J21)</f>
        <v>ウ　ア～イと類似の取組を行っている</v>
      </c>
      <c r="K294" s="126" t="str">
        <f>IF('①-2入力シート (環境項目)'!K21="","-",'①-2入力シート (環境項目)'!K21)</f>
        <v>環境負荷低減のための取組を行っている</v>
      </c>
      <c r="L294" s="221" t="str">
        <f>IF('①-2入力シート (環境項目)'!L21="","-",'①-2入力シート (環境項目)'!L21)</f>
        <v>-</v>
      </c>
      <c r="M294" s="221">
        <f>IF('①-2入力シート (環境項目)'!M21="","-",'①-2入力シート (環境項目)'!M21)</f>
        <v>1</v>
      </c>
      <c r="N294" s="221" t="str">
        <f>IF('①-2入力シート (環境項目)'!N21="","-",'①-2入力シート (環境項目)'!N21)</f>
        <v>-</v>
      </c>
      <c r="O294" s="221" t="b">
        <f>IF('①-2入力シート (環境項目)'!O21="","-",'①-2入力シート (環境項目)'!O21)</f>
        <v>0</v>
      </c>
      <c r="P294" s="221" t="str">
        <f>IF('①-2入力シート (環境項目)'!P21="","-",'①-2入力シート (環境項目)'!P21)</f>
        <v>-</v>
      </c>
      <c r="Q294" s="221">
        <f>IF('①-2入力シート (環境項目)'!Q21="","-",'①-2入力シート (環境項目)'!Q21)</f>
        <v>0</v>
      </c>
      <c r="R294" s="221" t="str">
        <f>IF('①-2入力シート (環境項目)'!R21="","-",'①-2入力シート (環境項目)'!R21)</f>
        <v>-</v>
      </c>
      <c r="S294" s="221" t="str">
        <f>IF('①-2入力シート (環境項目)'!S21="","-",'①-2入力シート (環境項目)'!S21)</f>
        <v>-</v>
      </c>
      <c r="T294" s="222" t="str">
        <f>IF(OR(P294="回答済",P294="未回答"),S294/N294,"")</f>
        <v/>
      </c>
      <c r="U294" s="224" t="str">
        <f>IF(P294="回答済",(_xlfn.RANK.EQ($T294,$T$14:$T$411,0)+COUNTIF($T$14:$T294,$T294)-1),IF(P294="未回答",0,"-"))</f>
        <v>-</v>
      </c>
      <c r="V294" s="224" t="str">
        <f>IF(AND(ISNUMBER(U294),U294&gt;0),U294,IF(AND(U294="-",V293&gt;0),V293,"-"))</f>
        <v>-</v>
      </c>
      <c r="W294" s="224" t="str">
        <f>IF(O294=TRUE,M294,"")</f>
        <v/>
      </c>
      <c r="X294" s="224" t="str">
        <f>IF(W294="","",IF(W294=0,"",IF(W294="-","-",1+COUNTIFS($V$14:$V$411,V294,$W$14:$W$411,"&gt;"&amp;W294))))</f>
        <v/>
      </c>
      <c r="Y294" s="224" t="str">
        <f>IF(X294="","",IF(X294="-","-",X294+COUNTIFS($V$14:V294,V294,$W$14:W294,W294)-1))</f>
        <v/>
      </c>
      <c r="Z294" s="224" t="str">
        <f>IF(Y294="","",V294*10+Y294)</f>
        <v/>
      </c>
      <c r="AA294" s="61"/>
    </row>
    <row r="295" spans="1:27" s="57" customFormat="1" ht="28.35" customHeight="1">
      <c r="A295" s="57">
        <f>ROW()</f>
        <v>295</v>
      </c>
      <c r="B295" s="79" t="str">
        <f>IF('①-2入力シート (環境項目)'!B22="","-",'①-2入力シート (環境項目)'!B22)</f>
        <v>-</v>
      </c>
      <c r="C295" s="80" t="str">
        <f>IF('①-2入力シート (環境項目)'!C22="","-",'①-2入力シート (環境項目)'!C22)</f>
        <v>-</v>
      </c>
      <c r="D295" s="351"/>
      <c r="E295" s="74" t="str">
        <f>IF('①-2入力シート (環境項目)'!E22="","-",'①-2入力シート (環境項目)'!E22)</f>
        <v>-</v>
      </c>
      <c r="F295" s="74" t="str">
        <f>IF('①-2入力シート (環境項目)'!F22="","-",'①-2入力シート (環境項目)'!F22)</f>
        <v>-</v>
      </c>
      <c r="G295" s="74" t="str">
        <f>IF('①-2入力シート (環境項目)'!G22="","-",'①-2入力シート (環境項目)'!G22)</f>
        <v>-</v>
      </c>
      <c r="H295" s="206" t="str">
        <f>IF('①-2入力シート (環境項目)'!H22="","-",'①-2入力シート (環境項目)'!H22)</f>
        <v>-</v>
      </c>
      <c r="I295" s="135" t="str">
        <f>IF('①-2入力シート (環境項目)'!I22="","-",'①-2入力シート (環境項目)'!I22)</f>
        <v>-</v>
      </c>
      <c r="J295" s="139" t="str">
        <f>IF('①-2入力シート (環境項目)'!J22="","-",'①-2入力シート (環境項目)'!J22)</f>
        <v>エ　行っていない</v>
      </c>
      <c r="K295" s="126" t="str">
        <f>IF('①-2入力シート (環境項目)'!K22="","-",'①-2入力シート (環境項目)'!K22)</f>
        <v>-</v>
      </c>
      <c r="L295" s="221" t="str">
        <f>IF('①-2入力シート (環境項目)'!L22="","-",'①-2入力シート (環境項目)'!L22)</f>
        <v>-</v>
      </c>
      <c r="M295" s="221">
        <f>IF('①-2入力シート (環境項目)'!M22="","-",'①-2入力シート (環境項目)'!M22)</f>
        <v>0</v>
      </c>
      <c r="N295" s="221" t="str">
        <f>IF('①-2入力シート (環境項目)'!N22="","-",'①-2入力シート (環境項目)'!N22)</f>
        <v>-</v>
      </c>
      <c r="O295" s="221" t="b">
        <f>IF('①-2入力シート (環境項目)'!O22="","-",'①-2入力シート (環境項目)'!O22)</f>
        <v>0</v>
      </c>
      <c r="P295" s="221" t="str">
        <f>IF('①-2入力シート (環境項目)'!P22="","-",'①-2入力シート (環境項目)'!P22)</f>
        <v>-</v>
      </c>
      <c r="Q295" s="221">
        <f>IF('①-2入力シート (環境項目)'!Q22="","-",'①-2入力シート (環境項目)'!Q22)</f>
        <v>0</v>
      </c>
      <c r="R295" s="221" t="str">
        <f>IF('①-2入力シート (環境項目)'!R22="","-",'①-2入力シート (環境項目)'!R22)</f>
        <v>-</v>
      </c>
      <c r="S295" s="221" t="str">
        <f>IF('①-2入力シート (環境項目)'!S22="","-",'①-2入力シート (環境項目)'!S22)</f>
        <v>-</v>
      </c>
      <c r="T295" s="222" t="str">
        <f>IF(OR(P295="回答済",P295="未回答"),S295/N295,"")</f>
        <v/>
      </c>
      <c r="U295" s="224" t="str">
        <f>IF(P295="回答済",(_xlfn.RANK.EQ($T295,$T$14:$T$411,0)+COUNTIF($T$14:$T295,$T295)-1),IF(P295="未回答",0,"-"))</f>
        <v>-</v>
      </c>
      <c r="V295" s="224" t="str">
        <f>IF(AND(ISNUMBER(U295),U295&gt;0),U295,IF(AND(U295="-",V292&gt;0),V292,"-"))</f>
        <v>-</v>
      </c>
      <c r="W295" s="224" t="str">
        <f>IF(O295=TRUE,M295,"")</f>
        <v/>
      </c>
      <c r="X295" s="224" t="str">
        <f t="shared" ref="X295:X326" si="26">IF(W295="","",IF(W295=0,"",IF(W295="-","-",1+COUNTIFS($V$14:$V$411,V295,$W$14:$W$411,"&gt;"&amp;W295))))</f>
        <v/>
      </c>
      <c r="Y295" s="224" t="str">
        <f>IF(X295="","",IF(X295="-","-",X295+COUNTIFS($V$14:V295,V295,$W$14:W295,W295)-1))</f>
        <v/>
      </c>
      <c r="Z295" s="224" t="str">
        <f>IF(Y295="","",V295*10+Y295)</f>
        <v/>
      </c>
      <c r="AA295" s="61"/>
    </row>
    <row r="296" spans="1:27" s="98" customFormat="1" ht="46.35" customHeight="1">
      <c r="A296" s="98">
        <f>ROW()</f>
        <v>296</v>
      </c>
      <c r="B296" s="111" t="str">
        <f>IF('①-2入力シート (環境項目)'!B23="","-",'①-2入力シート (環境項目)'!B23)</f>
        <v>-</v>
      </c>
      <c r="C296" s="120" t="str">
        <f>IF('①-2入力シート (環境項目)'!C23="","-",'①-2入力シート (環境項目)'!C23)</f>
        <v>-</v>
      </c>
      <c r="D296" s="351" t="str">
        <f>IF('①-2入力シート (環境項目)'!D23="","0",'①-2入力シート (環境項目)'!D23)</f>
        <v>0</v>
      </c>
      <c r="E296" s="350" t="str">
        <f>IF('①-2入力シート (環境項目)'!E23="","-",'①-2入力シート (環境項目)'!E23)</f>
        <v>ガバナンス</v>
      </c>
      <c r="F296" s="104" t="str">
        <f>IF('①-2入力シート (環境項目)'!F23="","-",'①-2入力シート (環境項目)'!F23)</f>
        <v>単回答</v>
      </c>
      <c r="G296" s="104">
        <f>IF('①-2入力シート (環境項目)'!G23="","-",'①-2入力シート (環境項目)'!G23)</f>
        <v>0</v>
      </c>
      <c r="H296" s="196">
        <f>IF('①-2入力シート (環境項目)'!H23="","-",'①-2入力シート (環境項目)'!H23)</f>
        <v>45</v>
      </c>
      <c r="I296" s="356" t="str">
        <f>IF('①-2入力シート (環境項目)'!I23="","-",'①-2入力シート (環境項目)'!I23)</f>
        <v>●自社の事業活動が、環境に与える影響を客観的に分析するため、次の取組を行っている。</v>
      </c>
      <c r="J296" s="357" t="str">
        <f>IF('①-2入力シート (環境項目)'!J23="","0",'①-2入力シート (環境項目)'!J23)</f>
        <v>0</v>
      </c>
      <c r="K296" s="124" t="str">
        <f>IF('①-2入力シート (環境項目)'!K23="","-",'①-2入力シート (環境項目)'!K23)</f>
        <v>-</v>
      </c>
      <c r="L296" s="212" t="str">
        <f>IF('①-2入力シート (環境項目)'!L23="","-",'①-2入力シート (環境項目)'!L23)</f>
        <v>-</v>
      </c>
      <c r="M296" s="212">
        <f>IF('①-2入力シート (環境項目)'!M23="","-",'①-2入力シート (環境項目)'!M23)</f>
        <v>4</v>
      </c>
      <c r="N296" s="212" t="str">
        <f>IF('①-2入力シート (環境項目)'!N23="","-",'①-2入力シート (環境項目)'!N23)</f>
        <v>-</v>
      </c>
      <c r="O296" s="213" t="str">
        <f>IF('①-2入力シート (環境項目)'!O23="","-",'①-2入力シート (環境項目)'!O23)</f>
        <v>未回答</v>
      </c>
      <c r="P296" s="213" t="str">
        <f>IF('①-2入力シート (環境項目)'!P23="","-",'①-2入力シート (環境項目)'!P23)</f>
        <v>-</v>
      </c>
      <c r="Q296" s="212">
        <f>IF('①-2入力シート (環境項目)'!Q23="","-",'①-2入力シート (環境項目)'!Q23)</f>
        <v>0</v>
      </c>
      <c r="R296" s="212">
        <f>IF('①-2入力シート (環境項目)'!R23="","-",'①-2入力シート (環境項目)'!R23)</f>
        <v>0</v>
      </c>
      <c r="S296" s="212" t="str">
        <f>IF('①-2入力シート (環境項目)'!S23="","-",'①-2入力シート (環境項目)'!S23)</f>
        <v>-</v>
      </c>
      <c r="T296" s="214" t="str">
        <f t="shared" si="21"/>
        <v/>
      </c>
      <c r="U296" s="224" t="str">
        <f>IF(P296="回答済",(_xlfn.RANK.EQ($T296,$T$14:$T$411,0)+COUNTIF($T$14:$T296,$T296)-1),IF(P296="未回答",0,"-"))</f>
        <v>-</v>
      </c>
      <c r="V296" s="224" t="str">
        <f t="shared" si="25"/>
        <v>-</v>
      </c>
      <c r="W296" s="224" t="str">
        <f t="shared" si="22"/>
        <v/>
      </c>
      <c r="X296" s="224" t="str">
        <f t="shared" si="26"/>
        <v/>
      </c>
      <c r="Y296" s="224" t="str">
        <f>IF(X296="","",IF(X296="-","-",X296+COUNTIFS($V$14:V296,V296,$W$14:W296,W296)-1))</f>
        <v/>
      </c>
      <c r="Z296" s="224" t="str">
        <f t="shared" si="23"/>
        <v/>
      </c>
      <c r="AA296" s="61"/>
    </row>
    <row r="297" spans="1:27" s="57" customFormat="1" ht="28.35" customHeight="1">
      <c r="A297" s="57">
        <f>ROW()</f>
        <v>297</v>
      </c>
      <c r="B297" s="79" t="str">
        <f>IF('①-2入力シート (環境項目)'!B24="","-",'①-2入力シート (環境項目)'!B24)</f>
        <v>-</v>
      </c>
      <c r="C297" s="80" t="str">
        <f>IF('①-2入力シート (環境項目)'!C24="","-",'①-2入力シート (環境項目)'!C24)</f>
        <v>-</v>
      </c>
      <c r="D297" s="351" t="str">
        <f>IF('①-2入力シート (環境項目)'!D24="","0",'①-2入力シート (環境項目)'!D24)</f>
        <v>0</v>
      </c>
      <c r="E297" s="351" t="str">
        <f>IF('①-2入力シート (環境項目)'!E24="","0",'①-2入力シート (環境項目)'!E24)</f>
        <v>0</v>
      </c>
      <c r="F297" s="72" t="str">
        <f>IF('①-2入力シート (環境項目)'!F24="","-",'①-2入力シート (環境項目)'!F24)</f>
        <v>-</v>
      </c>
      <c r="G297" s="72" t="str">
        <f>IF('①-2入力シート (環境項目)'!G24="","-",'①-2入力シート (環境項目)'!G24)</f>
        <v>-</v>
      </c>
      <c r="H297" s="205" t="str">
        <f>IF('①-2入力シート (環境項目)'!H24="","-",'①-2入力シート (環境項目)'!H24)</f>
        <v>-</v>
      </c>
      <c r="I297" s="131" t="str">
        <f>IF('①-2入力シート (環境項目)'!I24="","-",'①-2入力シート (環境項目)'!I24)</f>
        <v>-</v>
      </c>
      <c r="J297" s="137" t="str">
        <f>IF('①-2入力シート (環境項目)'!J24="","-",'①-2入力シート (環境項目)'!J24)</f>
        <v>ア　事業活動における環境に与える影響について、把握に努めている</v>
      </c>
      <c r="K297" s="128" t="str">
        <f>IF('①-2入力シート (環境項目)'!K24="","-",'①-2入力シート (環境項目)'!K24)</f>
        <v>事業活動が環境に与える影響について、把握に努めている</v>
      </c>
      <c r="L297" s="233" t="str">
        <f>IF('①-2入力シート (環境項目)'!L24="","-",'①-2入力シート (環境項目)'!L24)</f>
        <v>-</v>
      </c>
      <c r="M297" s="233">
        <f>IF('①-2入力シート (環境項目)'!M24="","-",'①-2入力シート (環境項目)'!M24)</f>
        <v>1</v>
      </c>
      <c r="N297" s="233" t="str">
        <f>IF('①-2入力シート (環境項目)'!N24="","-",'①-2入力シート (環境項目)'!N24)</f>
        <v>-</v>
      </c>
      <c r="O297" s="233">
        <f>IF('①-2入力シート (環境項目)'!O24="","-",'①-2入力シート (環境項目)'!O24)</f>
        <v>0</v>
      </c>
      <c r="P297" s="233" t="str">
        <f>IF('①-2入力シート (環境項目)'!P24="","-",'①-2入力シート (環境項目)'!P24)</f>
        <v>-</v>
      </c>
      <c r="Q297" s="233">
        <f>IF('①-2入力シート (環境項目)'!Q24="","-",'①-2入力シート (環境項目)'!Q24)</f>
        <v>0</v>
      </c>
      <c r="R297" s="233" t="str">
        <f>IF('①-2入力シート (環境項目)'!R24="","-",'①-2入力シート (環境項目)'!R24)</f>
        <v>-</v>
      </c>
      <c r="S297" s="233" t="str">
        <f>IF('①-2入力シート (環境項目)'!S24="","-",'①-2入力シート (環境項目)'!S24)</f>
        <v>-</v>
      </c>
      <c r="T297" s="234" t="str">
        <f t="shared" si="21"/>
        <v/>
      </c>
      <c r="U297" s="224" t="str">
        <f>IF(P297="回答済",(_xlfn.RANK.EQ($T297,$T$14:$T$411,0)+COUNTIF($T$14:$T297,$T297)-1),IF(P297="未回答",0,"-"))</f>
        <v>-</v>
      </c>
      <c r="V297" s="224" t="str">
        <f t="shared" si="25"/>
        <v>-</v>
      </c>
      <c r="W297" s="224" t="str">
        <f t="shared" si="22"/>
        <v/>
      </c>
      <c r="X297" s="224" t="str">
        <f t="shared" si="26"/>
        <v/>
      </c>
      <c r="Y297" s="224" t="str">
        <f>IF(X297="","",IF(X297="-","-",X297+COUNTIFS($V$14:V297,V297,$W$14:W297,W297)-1))</f>
        <v/>
      </c>
      <c r="Z297" s="224" t="str">
        <f t="shared" si="23"/>
        <v/>
      </c>
      <c r="AA297" s="61"/>
    </row>
    <row r="298" spans="1:27" s="57" customFormat="1" ht="28.35" customHeight="1">
      <c r="A298" s="57">
        <f>ROW()</f>
        <v>298</v>
      </c>
      <c r="B298" s="79" t="str">
        <f>IF('①-2入力シート (環境項目)'!B25="","-",'①-2入力シート (環境項目)'!B25)</f>
        <v>-</v>
      </c>
      <c r="C298" s="80" t="str">
        <f>IF('①-2入力シート (環境項目)'!C25="","-",'①-2入力シート (環境項目)'!C25)</f>
        <v>-</v>
      </c>
      <c r="D298" s="351" t="str">
        <f>IF('①-2入力シート (環境項目)'!D25="","0",'①-2入力シート (環境項目)'!D25)</f>
        <v>0</v>
      </c>
      <c r="E298" s="351" t="str">
        <f>IF('①-2入力シート (環境項目)'!E25="","0",'①-2入力シート (環境項目)'!E25)</f>
        <v>0</v>
      </c>
      <c r="F298" s="72" t="str">
        <f>IF('①-2入力シート (環境項目)'!F25="","-",'①-2入力シート (環境項目)'!F25)</f>
        <v>-</v>
      </c>
      <c r="G298" s="72" t="str">
        <f>IF('①-2入力シート (環境項目)'!G25="","-",'①-2入力シート (環境項目)'!G25)</f>
        <v>-</v>
      </c>
      <c r="H298" s="205" t="str">
        <f>IF('①-2入力シート (環境項目)'!H25="","-",'①-2入力シート (環境項目)'!H25)</f>
        <v>-</v>
      </c>
      <c r="I298" s="133" t="str">
        <f>IF('①-2入力シート (環境項目)'!I25="","-",'①-2入力シート (環境項目)'!I25)</f>
        <v>-</v>
      </c>
      <c r="J298" s="138" t="str">
        <f>IF('①-2入力シート (環境項目)'!J25="","-",'①-2入力シート (環境項目)'!J25)</f>
        <v>イ　独自に評価（エネルギー使用量の測定、廃棄物排出量の確認、水資源利用状況の把握等）を行っている</v>
      </c>
      <c r="K298" s="129" t="str">
        <f>IF('①-2入力シート (環境項目)'!K25="","-",'①-2入力シート (環境項目)'!K25)</f>
        <v>事業活動が環境に与える影響について、独自に評価を行っている</v>
      </c>
      <c r="L298" s="235" t="str">
        <f>IF('①-2入力シート (環境項目)'!L25="","-",'①-2入力シート (環境項目)'!L25)</f>
        <v>-</v>
      </c>
      <c r="M298" s="235">
        <f>IF('①-2入力シート (環境項目)'!M25="","-",'①-2入力シート (環境項目)'!M25)</f>
        <v>2</v>
      </c>
      <c r="N298" s="235" t="str">
        <f>IF('①-2入力シート (環境項目)'!N25="","-",'①-2入力シート (環境項目)'!N25)</f>
        <v>-</v>
      </c>
      <c r="O298" s="235">
        <f>IF('①-2入力シート (環境項目)'!O25="","-",'①-2入力シート (環境項目)'!O25)</f>
        <v>0</v>
      </c>
      <c r="P298" s="235" t="str">
        <f>IF('①-2入力シート (環境項目)'!P25="","-",'①-2入力シート (環境項目)'!P25)</f>
        <v>-</v>
      </c>
      <c r="Q298" s="235">
        <f>IF('①-2入力シート (環境項目)'!Q25="","-",'①-2入力シート (環境項目)'!Q25)</f>
        <v>0</v>
      </c>
      <c r="R298" s="235" t="str">
        <f>IF('①-2入力シート (環境項目)'!R25="","-",'①-2入力シート (環境項目)'!R25)</f>
        <v>-</v>
      </c>
      <c r="S298" s="235" t="str">
        <f>IF('①-2入力シート (環境項目)'!S25="","-",'①-2入力シート (環境項目)'!S25)</f>
        <v>-</v>
      </c>
      <c r="T298" s="236" t="str">
        <f t="shared" si="21"/>
        <v/>
      </c>
      <c r="U298" s="224" t="str">
        <f>IF(P298="回答済",(_xlfn.RANK.EQ($T298,$T$14:$T$411,0)+COUNTIF($T$14:$T298,$T298)-1),IF(P298="未回答",0,"-"))</f>
        <v>-</v>
      </c>
      <c r="V298" s="224" t="str">
        <f t="shared" si="25"/>
        <v>-</v>
      </c>
      <c r="W298" s="224" t="str">
        <f t="shared" si="22"/>
        <v/>
      </c>
      <c r="X298" s="224" t="str">
        <f t="shared" si="26"/>
        <v/>
      </c>
      <c r="Y298" s="224" t="str">
        <f>IF(X298="","",IF(X298="-","-",X298+COUNTIFS($V$14:V298,V298,$W$14:W298,W298)-1))</f>
        <v/>
      </c>
      <c r="Z298" s="224" t="str">
        <f t="shared" si="23"/>
        <v/>
      </c>
      <c r="AA298" s="61"/>
    </row>
    <row r="299" spans="1:27" s="57" customFormat="1" ht="28.35" customHeight="1">
      <c r="A299" s="57">
        <f>ROW()</f>
        <v>299</v>
      </c>
      <c r="B299" s="79" t="str">
        <f>IF('①-2入力シート (環境項目)'!B26="","-",'①-2入力シート (環境項目)'!B26)</f>
        <v>-</v>
      </c>
      <c r="C299" s="80" t="str">
        <f>IF('①-2入力シート (環境項目)'!C26="","-",'①-2入力シート (環境項目)'!C26)</f>
        <v>-</v>
      </c>
      <c r="D299" s="351" t="str">
        <f>IF('①-2入力シート (環境項目)'!D26="","0",'①-2入力シート (環境項目)'!D26)</f>
        <v>0</v>
      </c>
      <c r="E299" s="351" t="str">
        <f>IF('①-2入力シート (環境項目)'!E26="","0",'①-2入力シート (環境項目)'!E26)</f>
        <v>0</v>
      </c>
      <c r="F299" s="72" t="str">
        <f>IF('①-2入力シート (環境項目)'!F26="","-",'①-2入力シート (環境項目)'!F26)</f>
        <v>-</v>
      </c>
      <c r="G299" s="72" t="str">
        <f>IF('①-2入力シート (環境項目)'!G26="","-",'①-2入力シート (環境項目)'!G26)</f>
        <v>-</v>
      </c>
      <c r="H299" s="205" t="str">
        <f>IF('①-2入力シート (環境項目)'!H26="","-",'①-2入力シート (環境項目)'!H26)</f>
        <v>-</v>
      </c>
      <c r="I299" s="133" t="str">
        <f>IF('①-2入力シート (環境項目)'!I26="","-",'①-2入力シート (環境項目)'!I26)</f>
        <v>-</v>
      </c>
      <c r="J299" s="138" t="str">
        <f>IF('①-2入力シート (環境項目)'!J26="","-",'①-2入力シート (環境項目)'!J26)</f>
        <v>ウ　定量的な目標を設定し、独自に評価を行っている</v>
      </c>
      <c r="K299" s="129" t="str">
        <f>IF('①-2入力シート (環境項目)'!K26="","-",'①-2入力シート (環境項目)'!K26)</f>
        <v>事業活動が環境に与える影響について、定量的な目標を設定し、独自に評価を行っている</v>
      </c>
      <c r="L299" s="235" t="str">
        <f>IF('①-2入力シート (環境項目)'!L26="","-",'①-2入力シート (環境項目)'!L26)</f>
        <v>-</v>
      </c>
      <c r="M299" s="235">
        <f>IF('①-2入力シート (環境項目)'!M26="","-",'①-2入力シート (環境項目)'!M26)</f>
        <v>3</v>
      </c>
      <c r="N299" s="235" t="str">
        <f>IF('①-2入力シート (環境項目)'!N26="","-",'①-2入力シート (環境項目)'!N26)</f>
        <v>-</v>
      </c>
      <c r="O299" s="235">
        <f>IF('①-2入力シート (環境項目)'!O26="","-",'①-2入力シート (環境項目)'!O26)</f>
        <v>0</v>
      </c>
      <c r="P299" s="235" t="str">
        <f>IF('①-2入力シート (環境項目)'!P26="","-",'①-2入力シート (環境項目)'!P26)</f>
        <v>-</v>
      </c>
      <c r="Q299" s="235">
        <f>IF('①-2入力シート (環境項目)'!Q26="","-",'①-2入力シート (環境項目)'!Q26)</f>
        <v>0</v>
      </c>
      <c r="R299" s="235" t="str">
        <f>IF('①-2入力シート (環境項目)'!R26="","-",'①-2入力シート (環境項目)'!R26)</f>
        <v>-</v>
      </c>
      <c r="S299" s="235" t="str">
        <f>IF('①-2入力シート (環境項目)'!S26="","-",'①-2入力シート (環境項目)'!S26)</f>
        <v>-</v>
      </c>
      <c r="T299" s="236" t="str">
        <f t="shared" si="21"/>
        <v/>
      </c>
      <c r="U299" s="224" t="str">
        <f>IF(P299="回答済",(_xlfn.RANK.EQ($T299,$T$14:$T$411,0)+COUNTIF($T$14:$T299,$T299)-1),IF(P299="未回答",0,"-"))</f>
        <v>-</v>
      </c>
      <c r="V299" s="224" t="str">
        <f t="shared" si="25"/>
        <v>-</v>
      </c>
      <c r="W299" s="224" t="str">
        <f t="shared" si="22"/>
        <v/>
      </c>
      <c r="X299" s="224" t="str">
        <f t="shared" si="26"/>
        <v/>
      </c>
      <c r="Y299" s="224" t="str">
        <f>IF(X299="","",IF(X299="-","-",X299+COUNTIFS($V$14:V299,V299,$W$14:W299,W299)-1))</f>
        <v/>
      </c>
      <c r="Z299" s="224" t="str">
        <f t="shared" si="23"/>
        <v/>
      </c>
      <c r="AA299" s="61"/>
    </row>
    <row r="300" spans="1:27" s="57" customFormat="1" ht="28.35" customHeight="1">
      <c r="A300" s="57">
        <f>ROW()</f>
        <v>300</v>
      </c>
      <c r="B300" s="79" t="str">
        <f>IF('①-2入力シート (環境項目)'!B27="","-",'①-2入力シート (環境項目)'!B27)</f>
        <v>-</v>
      </c>
      <c r="C300" s="80" t="str">
        <f>IF('①-2入力シート (環境項目)'!C27="","-",'①-2入力シート (環境項目)'!C27)</f>
        <v>-</v>
      </c>
      <c r="D300" s="351" t="str">
        <f>IF('①-2入力シート (環境項目)'!D27="","0",'①-2入力シート (環境項目)'!D27)</f>
        <v>0</v>
      </c>
      <c r="E300" s="351" t="str">
        <f>IF('①-2入力シート (環境項目)'!E27="","0",'①-2入力シート (環境項目)'!E27)</f>
        <v>0</v>
      </c>
      <c r="F300" s="72" t="str">
        <f>IF('①-2入力シート (環境項目)'!F27="","-",'①-2入力シート (環境項目)'!F27)</f>
        <v>-</v>
      </c>
      <c r="G300" s="72" t="str">
        <f>IF('①-2入力シート (環境項目)'!G27="","-",'①-2入力シート (環境項目)'!G27)</f>
        <v>-</v>
      </c>
      <c r="H300" s="205" t="str">
        <f>IF('①-2入力シート (環境項目)'!H27="","-",'①-2入力シート (環境項目)'!H27)</f>
        <v>-</v>
      </c>
      <c r="I300" s="133" t="str">
        <f>IF('①-2入力シート (環境項目)'!I27="","-",'①-2入力シート (環境項目)'!I27)</f>
        <v>-</v>
      </c>
      <c r="J300" s="150" t="str">
        <f>IF('①-2入力シート (環境項目)'!J27="","-",'①-2入力シート (環境項目)'!J27)</f>
        <v>エ　環境監査（環境方針や法規制を遵守し、環境マネジメントシステムが適切に機能しているかを確認）もしくはこれと同等の第三者（ISO14001やエコアクション21などの認証審査機関や環境コンサル企業等）による確認を受けている</v>
      </c>
      <c r="K300" s="129" t="str">
        <f>IF('①-2入力シート (環境項目)'!K27="","-",'①-2入力シート (環境項目)'!K27)</f>
        <v>環境監査もしくは同等の第三者（ISO14001やエコアクション21など）による確認を受けている</v>
      </c>
      <c r="L300" s="235" t="str">
        <f>IF('①-2入力シート (環境項目)'!L27="","-",'①-2入力シート (環境項目)'!L27)</f>
        <v>-</v>
      </c>
      <c r="M300" s="235">
        <f>IF('①-2入力シート (環境項目)'!M27="","-",'①-2入力シート (環境項目)'!M27)</f>
        <v>4</v>
      </c>
      <c r="N300" s="235" t="str">
        <f>IF('①-2入力シート (環境項目)'!N27="","-",'①-2入力シート (環境項目)'!N27)</f>
        <v>-</v>
      </c>
      <c r="O300" s="235">
        <f>IF('①-2入力シート (環境項目)'!O27="","-",'①-2入力シート (環境項目)'!O27)</f>
        <v>0</v>
      </c>
      <c r="P300" s="235" t="str">
        <f>IF('①-2入力シート (環境項目)'!P27="","-",'①-2入力シート (環境項目)'!P27)</f>
        <v>-</v>
      </c>
      <c r="Q300" s="235">
        <f>IF('①-2入力シート (環境項目)'!Q27="","-",'①-2入力シート (環境項目)'!Q27)</f>
        <v>0</v>
      </c>
      <c r="R300" s="235" t="str">
        <f>IF('①-2入力シート (環境項目)'!R27="","-",'①-2入力シート (環境項目)'!R27)</f>
        <v>-</v>
      </c>
      <c r="S300" s="235" t="str">
        <f>IF('①-2入力シート (環境項目)'!S27="","-",'①-2入力シート (環境項目)'!S27)</f>
        <v>-</v>
      </c>
      <c r="T300" s="236" t="str">
        <f t="shared" si="21"/>
        <v/>
      </c>
      <c r="U300" s="224" t="str">
        <f>IF(P300="回答済",(_xlfn.RANK.EQ($T300,$T$14:$T$411,0)+COUNTIF($T$14:$T300,$T300)-1),IF(P300="未回答",0,"-"))</f>
        <v>-</v>
      </c>
      <c r="V300" s="224" t="str">
        <f t="shared" si="25"/>
        <v>-</v>
      </c>
      <c r="W300" s="224" t="str">
        <f t="shared" si="22"/>
        <v/>
      </c>
      <c r="X300" s="224" t="str">
        <f t="shared" si="26"/>
        <v/>
      </c>
      <c r="Y300" s="224" t="str">
        <f>IF(X300="","",IF(X300="-","-",X300+COUNTIFS($V$14:V300,V300,$W$14:W300,W300)-1))</f>
        <v/>
      </c>
      <c r="Z300" s="224" t="str">
        <f t="shared" si="23"/>
        <v/>
      </c>
      <c r="AA300" s="61"/>
    </row>
    <row r="301" spans="1:27" s="57" customFormat="1" ht="28.35" customHeight="1">
      <c r="A301" s="57">
        <f>ROW()</f>
        <v>301</v>
      </c>
      <c r="B301" s="79" t="str">
        <f>IF('①-2入力シート (環境項目)'!B28="","-",'①-2入力シート (環境項目)'!B28)</f>
        <v>-</v>
      </c>
      <c r="C301" s="80" t="str">
        <f>IF('①-2入力シート (環境項目)'!C28="","-",'①-2入力シート (環境項目)'!C28)</f>
        <v>-</v>
      </c>
      <c r="D301" s="351" t="str">
        <f>IF('①-2入力シート (環境項目)'!D28="","0",'①-2入力シート (環境項目)'!D28)</f>
        <v>0</v>
      </c>
      <c r="E301" s="352" t="str">
        <f>IF('①-2入力シート (環境項目)'!E28="","0",'①-2入力シート (環境項目)'!E28)</f>
        <v>0</v>
      </c>
      <c r="F301" s="74" t="str">
        <f>IF('①-2入力シート (環境項目)'!F28="","-",'①-2入力シート (環境項目)'!F28)</f>
        <v>-</v>
      </c>
      <c r="G301" s="74" t="str">
        <f>IF('①-2入力シート (環境項目)'!G28="","-",'①-2入力シート (環境項目)'!G28)</f>
        <v>-</v>
      </c>
      <c r="H301" s="206" t="str">
        <f>IF('①-2入力シート (環境項目)'!H28="","-",'①-2入力シート (環境項目)'!H28)</f>
        <v>-</v>
      </c>
      <c r="I301" s="135" t="str">
        <f>IF('①-2入力シート (環境項目)'!I28="","-",'①-2入力シート (環境項目)'!I28)</f>
        <v>-</v>
      </c>
      <c r="J301" s="139" t="str">
        <f>IF('①-2入力シート (環境項目)'!J28="","-",'①-2入力シート (環境項目)'!J28)</f>
        <v>オ　取組を行っていない</v>
      </c>
      <c r="K301" s="130" t="str">
        <f>IF('①-2入力シート (環境項目)'!K28="","-",'①-2入力シート (環境項目)'!K28)</f>
        <v>オ　取組を行っていない</v>
      </c>
      <c r="L301" s="237" t="str">
        <f>IF('①-2入力シート (環境項目)'!L28="","-",'①-2入力シート (環境項目)'!L28)</f>
        <v>-</v>
      </c>
      <c r="M301" s="237">
        <f>IF('①-2入力シート (環境項目)'!M28="","-",'①-2入力シート (環境項目)'!M28)</f>
        <v>0</v>
      </c>
      <c r="N301" s="237" t="str">
        <f>IF('①-2入力シート (環境項目)'!N28="","-",'①-2入力シート (環境項目)'!N28)</f>
        <v>-</v>
      </c>
      <c r="O301" s="237">
        <f>IF('①-2入力シート (環境項目)'!O28="","-",'①-2入力シート (環境項目)'!O28)</f>
        <v>0</v>
      </c>
      <c r="P301" s="237" t="str">
        <f>IF('①-2入力シート (環境項目)'!P28="","-",'①-2入力シート (環境項目)'!P28)</f>
        <v>-</v>
      </c>
      <c r="Q301" s="237">
        <f>IF('①-2入力シート (環境項目)'!Q28="","-",'①-2入力シート (環境項目)'!Q28)</f>
        <v>0</v>
      </c>
      <c r="R301" s="237" t="str">
        <f>IF('①-2入力シート (環境項目)'!R28="","-",'①-2入力シート (環境項目)'!R28)</f>
        <v>-</v>
      </c>
      <c r="S301" s="237" t="str">
        <f>IF('①-2入力シート (環境項目)'!S28="","-",'①-2入力シート (環境項目)'!S28)</f>
        <v>-</v>
      </c>
      <c r="T301" s="238" t="str">
        <f t="shared" si="21"/>
        <v/>
      </c>
      <c r="U301" s="224" t="str">
        <f>IF(P301="回答済",(_xlfn.RANK.EQ($T301,$T$14:$T$411,0)+COUNTIF($T$14:$T301,$T301)-1),IF(P301="未回答",0,"-"))</f>
        <v>-</v>
      </c>
      <c r="V301" s="224" t="str">
        <f t="shared" si="25"/>
        <v>-</v>
      </c>
      <c r="W301" s="224" t="str">
        <f t="shared" si="22"/>
        <v/>
      </c>
      <c r="X301" s="224" t="str">
        <f t="shared" si="26"/>
        <v/>
      </c>
      <c r="Y301" s="224" t="str">
        <f>IF(X301="","",IF(X301="-","-",X301+COUNTIFS($V$14:V301,V301,$W$14:W301,W301)-1))</f>
        <v/>
      </c>
      <c r="Z301" s="224" t="str">
        <f t="shared" si="23"/>
        <v/>
      </c>
      <c r="AA301" s="61"/>
    </row>
    <row r="302" spans="1:27" s="98" customFormat="1" ht="46.35" customHeight="1">
      <c r="A302" s="98">
        <f>ROW()</f>
        <v>302</v>
      </c>
      <c r="B302" s="111" t="str">
        <f>IF('①-2入力シート (環境項目)'!B29="","-",'①-2入力シート (環境項目)'!B29)</f>
        <v>-</v>
      </c>
      <c r="C302" s="120" t="str">
        <f>IF('①-2入力シート (環境項目)'!C29="","-",'①-2入力シート (環境項目)'!C29)</f>
        <v>-</v>
      </c>
      <c r="D302" s="351" t="str">
        <f>IF('①-2入力シート (環境項目)'!D29="","0",'①-2入力シート (環境項目)'!D29)</f>
        <v>0</v>
      </c>
      <c r="E302" s="350" t="str">
        <f>IF('①-2入力シート (環境項目)'!E29="","-",'①-2入力シート (環境項目)'!E29)</f>
        <v>ガバナンス</v>
      </c>
      <c r="F302" s="107" t="str">
        <f>IF('①-2入力シート (環境項目)'!F29="","-",'①-2入力シート (環境項目)'!F29)</f>
        <v>複数回答</v>
      </c>
      <c r="G302" s="107">
        <f>IF('①-2入力シート (環境項目)'!G29="","-",'①-2入力シート (環境項目)'!G29)</f>
        <v>0</v>
      </c>
      <c r="H302" s="200">
        <f>IF('①-2入力シート (環境項目)'!H29="","-",'①-2入力シート (環境項目)'!H29)</f>
        <v>46</v>
      </c>
      <c r="I302" s="356" t="str">
        <f>IF('①-2入力シート (環境項目)'!I29="","-",'①-2入力シート (環境項目)'!I29)</f>
        <v>●自社の環境負荷低減マネジメントに対する客観的な評価を受けるため、国内外で設けられた環境関連の認証等を取得している。</v>
      </c>
      <c r="J302" s="357" t="str">
        <f>IF('①-2入力シート (環境項目)'!J29="","0",'①-2入力シート (環境項目)'!J29)</f>
        <v>0</v>
      </c>
      <c r="K302" s="124" t="str">
        <f>IF('①-2入力シート (環境項目)'!K29="","-",'①-2入力シート (環境項目)'!K29)</f>
        <v>-</v>
      </c>
      <c r="L302" s="212" t="str">
        <f>IF('①-2入力シート (環境項目)'!L29="","-",'①-2入力シート (環境項目)'!L29)</f>
        <v>-</v>
      </c>
      <c r="M302" s="212">
        <f>IF('①-2入力シート (環境項目)'!M29="","-",'①-2入力シート (環境項目)'!M29)</f>
        <v>5</v>
      </c>
      <c r="N302" s="212" t="str">
        <f>IF('①-2入力シート (環境項目)'!N29="","-",'①-2入力シート (環境項目)'!N29)</f>
        <v>-</v>
      </c>
      <c r="O302" s="213" t="str">
        <f>IF('①-2入力シート (環境項目)'!O29="","-",'①-2入力シート (環境項目)'!O29)</f>
        <v>未回答</v>
      </c>
      <c r="P302" s="213" t="str">
        <f>IF('①-2入力シート (環境項目)'!P29="","-",'①-2入力シート (環境項目)'!P29)</f>
        <v>-</v>
      </c>
      <c r="Q302" s="212">
        <f>IF('①-2入力シート (環境項目)'!Q29="","-",'①-2入力シート (環境項目)'!Q29)</f>
        <v>0</v>
      </c>
      <c r="R302" s="212">
        <f>IF('①-2入力シート (環境項目)'!R29="","-",'①-2入力シート (環境項目)'!R29)</f>
        <v>0</v>
      </c>
      <c r="S302" s="212" t="str">
        <f>IF('①-2入力シート (環境項目)'!S29="","-",'①-2入力シート (環境項目)'!S29)</f>
        <v>-</v>
      </c>
      <c r="T302" s="214" t="str">
        <f t="shared" si="21"/>
        <v/>
      </c>
      <c r="U302" s="224" t="str">
        <f>IF(P302="回答済",(_xlfn.RANK.EQ($T302,$T$14:$T$411,0)+COUNTIF($T$14:$T302,$T302)-1),IF(P302="未回答",0,"-"))</f>
        <v>-</v>
      </c>
      <c r="V302" s="224" t="str">
        <f t="shared" si="25"/>
        <v>-</v>
      </c>
      <c r="W302" s="224" t="str">
        <f t="shared" si="22"/>
        <v/>
      </c>
      <c r="X302" s="224" t="str">
        <f t="shared" si="26"/>
        <v/>
      </c>
      <c r="Y302" s="224" t="str">
        <f>IF(X302="","",IF(X302="-","-",X302+COUNTIFS($V$14:V302,V302,$W$14:W302,W302)-1))</f>
        <v/>
      </c>
      <c r="Z302" s="224" t="str">
        <f t="shared" si="23"/>
        <v/>
      </c>
      <c r="AA302" s="61"/>
    </row>
    <row r="303" spans="1:27" s="57" customFormat="1" ht="28.35" customHeight="1">
      <c r="A303" s="57">
        <f>ROW()</f>
        <v>303</v>
      </c>
      <c r="B303" s="79" t="str">
        <f>IF('①-2入力シート (環境項目)'!B30="","-",'①-2入力シート (環境項目)'!B30)</f>
        <v>-</v>
      </c>
      <c r="C303" s="80" t="str">
        <f>IF('①-2入力シート (環境項目)'!C30="","-",'①-2入力シート (環境項目)'!C30)</f>
        <v>-</v>
      </c>
      <c r="D303" s="351" t="str">
        <f>IF('①-2入力シート (環境項目)'!D30="","0",'①-2入力シート (環境項目)'!D30)</f>
        <v>0</v>
      </c>
      <c r="E303" s="351" t="str">
        <f>IF('①-2入力シート (環境項目)'!E30="","0",'①-2入力シート (環境項目)'!E30)</f>
        <v>0</v>
      </c>
      <c r="F303" s="72" t="str">
        <f>IF('①-2入力シート (環境項目)'!F30="","-",'①-2入力シート (環境項目)'!F30)</f>
        <v>-</v>
      </c>
      <c r="G303" s="72" t="str">
        <f>IF('①-2入力シート (環境項目)'!G30="","-",'①-2入力シート (環境項目)'!G30)</f>
        <v>-</v>
      </c>
      <c r="H303" s="205" t="str">
        <f>IF('①-2入力シート (環境項目)'!H30="","-",'①-2入力シート (環境項目)'!H30)</f>
        <v>-</v>
      </c>
      <c r="I303" s="131" t="str">
        <f>IF('①-2入力シート (環境項目)'!I30="","-",'①-2入力シート (環境項目)'!I30)</f>
        <v>-</v>
      </c>
      <c r="J303" s="137" t="str">
        <f>IF('①-2入力シート (環境項目)'!J30="","-",'①-2入力シート (環境項目)'!J30)</f>
        <v>ア　「ISO14001」の認証を取得している</v>
      </c>
      <c r="K303" s="125" t="str">
        <f>IF('①-2入力シート (環境項目)'!K30="","-",'①-2入力シート (環境項目)'!K30)</f>
        <v>「ISO14001」の認証を取得している</v>
      </c>
      <c r="L303" s="216" t="str">
        <f>IF('①-2入力シート (環境項目)'!L30="","-",'①-2入力シート (環境項目)'!L30)</f>
        <v>-</v>
      </c>
      <c r="M303" s="216">
        <f>IF('①-2入力シート (環境項目)'!M30="","-",'①-2入力シート (環境項目)'!M30)</f>
        <v>2</v>
      </c>
      <c r="N303" s="216" t="str">
        <f>IF('①-2入力シート (環境項目)'!N30="","-",'①-2入力シート (環境項目)'!N30)</f>
        <v>-</v>
      </c>
      <c r="O303" s="216" t="b">
        <f>IF('①-2入力シート (環境項目)'!O30="","-",'①-2入力シート (環境項目)'!O30)</f>
        <v>0</v>
      </c>
      <c r="P303" s="216" t="str">
        <f>IF('①-2入力シート (環境項目)'!P30="","-",'①-2入力シート (環境項目)'!P30)</f>
        <v>-</v>
      </c>
      <c r="Q303" s="216">
        <f>IF('①-2入力シート (環境項目)'!Q30="","-",'①-2入力シート (環境項目)'!Q30)</f>
        <v>0</v>
      </c>
      <c r="R303" s="216" t="str">
        <f>IF('①-2入力シート (環境項目)'!R30="","-",'①-2入力シート (環境項目)'!R30)</f>
        <v>-</v>
      </c>
      <c r="S303" s="216" t="str">
        <f>IF('①-2入力シート (環境項目)'!S30="","-",'①-2入力シート (環境項目)'!S30)</f>
        <v>-</v>
      </c>
      <c r="T303" s="217" t="str">
        <f t="shared" si="21"/>
        <v/>
      </c>
      <c r="U303" s="224" t="str">
        <f>IF(P303="回答済",(_xlfn.RANK.EQ($T303,$T$14:$T$411,0)+COUNTIF($T$14:$T303,$T303)-1),IF(P303="未回答",0,"-"))</f>
        <v>-</v>
      </c>
      <c r="V303" s="224" t="str">
        <f t="shared" si="25"/>
        <v>-</v>
      </c>
      <c r="W303" s="224" t="str">
        <f t="shared" si="22"/>
        <v/>
      </c>
      <c r="X303" s="224" t="str">
        <f t="shared" si="26"/>
        <v/>
      </c>
      <c r="Y303" s="224" t="str">
        <f>IF(X303="","",IF(X303="-","-",X303+COUNTIFS($V$14:V303,V303,$W$14:W303,W303)-1))</f>
        <v/>
      </c>
      <c r="Z303" s="224" t="str">
        <f t="shared" si="23"/>
        <v/>
      </c>
      <c r="AA303" s="61"/>
    </row>
    <row r="304" spans="1:27" s="57" customFormat="1" ht="28.35" customHeight="1">
      <c r="A304" s="57">
        <f>ROW()</f>
        <v>304</v>
      </c>
      <c r="B304" s="79" t="str">
        <f>IF('①-2入力シート (環境項目)'!B31="","-",'①-2入力シート (環境項目)'!B31)</f>
        <v>-</v>
      </c>
      <c r="C304" s="80" t="str">
        <f>IF('①-2入力シート (環境項目)'!C31="","-",'①-2入力シート (環境項目)'!C31)</f>
        <v>-</v>
      </c>
      <c r="D304" s="351" t="str">
        <f>IF('①-2入力シート (環境項目)'!D31="","0",'①-2入力シート (環境項目)'!D31)</f>
        <v>0</v>
      </c>
      <c r="E304" s="351" t="str">
        <f>IF('①-2入力シート (環境項目)'!E31="","0",'①-2入力シート (環境項目)'!E31)</f>
        <v>0</v>
      </c>
      <c r="F304" s="72" t="str">
        <f>IF('①-2入力シート (環境項目)'!F31="","-",'①-2入力シート (環境項目)'!F31)</f>
        <v>-</v>
      </c>
      <c r="G304" s="72" t="str">
        <f>IF('①-2入力シート (環境項目)'!G31="","-",'①-2入力シート (環境項目)'!G31)</f>
        <v>-</v>
      </c>
      <c r="H304" s="205" t="str">
        <f>IF('①-2入力シート (環境項目)'!H31="","-",'①-2入力シート (環境項目)'!H31)</f>
        <v>-</v>
      </c>
      <c r="I304" s="133" t="str">
        <f>IF('①-2入力シート (環境項目)'!I31="","-",'①-2入力シート (環境項目)'!I31)</f>
        <v>-</v>
      </c>
      <c r="J304" s="138" t="str">
        <f>IF('①-2入力シート (環境項目)'!J31="","-",'①-2入力シート (環境項目)'!J31)</f>
        <v>イ　「エコアクション21」（環境省）の認証を取得している</v>
      </c>
      <c r="K304" s="108" t="str">
        <f>IF('①-2入力シート (環境項目)'!K31="","-",'①-2入力シート (環境項目)'!K31)</f>
        <v>「エコアクション21」（環境省）の認証を取得している</v>
      </c>
      <c r="L304" s="219" t="str">
        <f>IF('①-2入力シート (環境項目)'!L31="","-",'①-2入力シート (環境項目)'!L31)</f>
        <v>-</v>
      </c>
      <c r="M304" s="219">
        <f>IF('①-2入力シート (環境項目)'!M31="","-",'①-2入力シート (環境項目)'!M31)</f>
        <v>3</v>
      </c>
      <c r="N304" s="219" t="str">
        <f>IF('①-2入力シート (環境項目)'!N31="","-",'①-2入力シート (環境項目)'!N31)</f>
        <v>-</v>
      </c>
      <c r="O304" s="219" t="b">
        <f>IF('①-2入力シート (環境項目)'!O31="","-",'①-2入力シート (環境項目)'!O31)</f>
        <v>0</v>
      </c>
      <c r="P304" s="219" t="str">
        <f>IF('①-2入力シート (環境項目)'!P31="","-",'①-2入力シート (環境項目)'!P31)</f>
        <v>-</v>
      </c>
      <c r="Q304" s="219">
        <f>IF('①-2入力シート (環境項目)'!Q31="","-",'①-2入力シート (環境項目)'!Q31)</f>
        <v>0</v>
      </c>
      <c r="R304" s="219" t="str">
        <f>IF('①-2入力シート (環境項目)'!R31="","-",'①-2入力シート (環境項目)'!R31)</f>
        <v>-</v>
      </c>
      <c r="S304" s="219" t="str">
        <f>IF('①-2入力シート (環境項目)'!S31="","-",'①-2入力シート (環境項目)'!S31)</f>
        <v>-</v>
      </c>
      <c r="T304" s="220" t="str">
        <f t="shared" si="21"/>
        <v/>
      </c>
      <c r="U304" s="224" t="str">
        <f>IF(P304="回答済",(_xlfn.RANK.EQ($T304,$T$14:$T$411,0)+COUNTIF($T$14:$T304,$T304)-1),IF(P304="未回答",0,"-"))</f>
        <v>-</v>
      </c>
      <c r="V304" s="224" t="str">
        <f t="shared" si="25"/>
        <v>-</v>
      </c>
      <c r="W304" s="224" t="str">
        <f t="shared" si="22"/>
        <v/>
      </c>
      <c r="X304" s="224" t="str">
        <f t="shared" si="26"/>
        <v/>
      </c>
      <c r="Y304" s="224" t="str">
        <f>IF(X304="","",IF(X304="-","-",X304+COUNTIFS($V$14:V304,V304,$W$14:W304,W304)-1))</f>
        <v/>
      </c>
      <c r="Z304" s="224" t="str">
        <f t="shared" si="23"/>
        <v/>
      </c>
      <c r="AA304" s="61"/>
    </row>
    <row r="305" spans="1:27" s="57" customFormat="1" ht="28.35" customHeight="1">
      <c r="A305" s="57">
        <f>ROW()</f>
        <v>305</v>
      </c>
      <c r="B305" s="79" t="str">
        <f>IF('①-2入力シート (環境項目)'!B32="","-",'①-2入力シート (環境項目)'!B32)</f>
        <v>-</v>
      </c>
      <c r="C305" s="80" t="str">
        <f>IF('①-2入力シート (環境項目)'!C32="","-",'①-2入力シート (環境項目)'!C32)</f>
        <v>-</v>
      </c>
      <c r="D305" s="351" t="str">
        <f>IF('①-2入力シート (環境項目)'!D32="","0",'①-2入力シート (環境項目)'!D32)</f>
        <v>0</v>
      </c>
      <c r="E305" s="351" t="str">
        <f>IF('①-2入力シート (環境項目)'!E32="","0",'①-2入力シート (環境項目)'!E32)</f>
        <v>0</v>
      </c>
      <c r="F305" s="72" t="str">
        <f>IF('①-2入力シート (環境項目)'!F32="","-",'①-2入力シート (環境項目)'!F32)</f>
        <v>-</v>
      </c>
      <c r="G305" s="72" t="str">
        <f>IF('①-2入力シート (環境項目)'!G32="","-",'①-2入力シート (環境項目)'!G32)</f>
        <v>-</v>
      </c>
      <c r="H305" s="205" t="str">
        <f>IF('①-2入力シート (環境項目)'!H32="","-",'①-2入力シート (環境項目)'!H32)</f>
        <v>-</v>
      </c>
      <c r="I305" s="133" t="str">
        <f>IF('①-2入力シート (環境項目)'!I32="","-",'①-2入力シート (環境項目)'!I32)</f>
        <v>-</v>
      </c>
      <c r="J305" s="138" t="str">
        <f>IF('①-2入力シート (環境項目)'!J32="","-",'①-2入力シート (環境項目)'!J32)</f>
        <v>ウ　「埼玉県エコアップ認証制度」の認証を受けている</v>
      </c>
      <c r="K305" s="108" t="str">
        <f>IF('①-2入力シート (環境項目)'!K32="","-",'①-2入力シート (環境項目)'!K32)</f>
        <v>「埼玉県エコアップ認証制度」の認証を受けている</v>
      </c>
      <c r="L305" s="219" t="str">
        <f>IF('①-2入力シート (環境項目)'!L32="","-",'①-2入力シート (環境項目)'!L32)</f>
        <v>-</v>
      </c>
      <c r="M305" s="219">
        <f>IF('①-2入力シート (環境項目)'!M32="","-",'①-2入力シート (環境項目)'!M32)</f>
        <v>4</v>
      </c>
      <c r="N305" s="219" t="str">
        <f>IF('①-2入力シート (環境項目)'!N32="","-",'①-2入力シート (環境項目)'!N32)</f>
        <v>-</v>
      </c>
      <c r="O305" s="219" t="b">
        <f>IF('①-2入力シート (環境項目)'!O32="","-",'①-2入力シート (環境項目)'!O32)</f>
        <v>0</v>
      </c>
      <c r="P305" s="219" t="str">
        <f>IF('①-2入力シート (環境項目)'!P32="","-",'①-2入力シート (環境項目)'!P32)</f>
        <v>-</v>
      </c>
      <c r="Q305" s="219">
        <f>IF('①-2入力シート (環境項目)'!Q32="","-",'①-2入力シート (環境項目)'!Q32)</f>
        <v>0</v>
      </c>
      <c r="R305" s="219" t="str">
        <f>IF('①-2入力シート (環境項目)'!R32="","-",'①-2入力シート (環境項目)'!R32)</f>
        <v>-</v>
      </c>
      <c r="S305" s="219" t="str">
        <f>IF('①-2入力シート (環境項目)'!S32="","-",'①-2入力シート (環境項目)'!S32)</f>
        <v>-</v>
      </c>
      <c r="T305" s="220" t="str">
        <f t="shared" si="21"/>
        <v/>
      </c>
      <c r="U305" s="224" t="str">
        <f>IF(P305="回答済",(_xlfn.RANK.EQ($T305,$T$14:$T$411,0)+COUNTIF($T$14:$T305,$T305)-1),IF(P305="未回答",0,"-"))</f>
        <v>-</v>
      </c>
      <c r="V305" s="224" t="str">
        <f t="shared" si="25"/>
        <v>-</v>
      </c>
      <c r="W305" s="224" t="str">
        <f t="shared" si="22"/>
        <v/>
      </c>
      <c r="X305" s="224" t="str">
        <f t="shared" si="26"/>
        <v/>
      </c>
      <c r="Y305" s="224" t="str">
        <f>IF(X305="","",IF(X305="-","-",X305+COUNTIFS($V$14:V305,V305,$W$14:W305,W305)-1))</f>
        <v/>
      </c>
      <c r="Z305" s="224" t="str">
        <f t="shared" si="23"/>
        <v/>
      </c>
      <c r="AA305" s="61"/>
    </row>
    <row r="306" spans="1:27" s="57" customFormat="1" ht="28.35" customHeight="1">
      <c r="A306" s="57">
        <f>ROW()</f>
        <v>306</v>
      </c>
      <c r="B306" s="79" t="str">
        <f>IF('①-2入力シート (環境項目)'!B33="","-",'①-2入力シート (環境項目)'!B33)</f>
        <v>-</v>
      </c>
      <c r="C306" s="80" t="str">
        <f>IF('①-2入力シート (環境項目)'!C33="","-",'①-2入力シート (環境項目)'!C33)</f>
        <v>-</v>
      </c>
      <c r="D306" s="351" t="str">
        <f>IF('①-2入力シート (環境項目)'!D33="","0",'①-2入力シート (環境項目)'!D33)</f>
        <v>0</v>
      </c>
      <c r="E306" s="351" t="str">
        <f>IF('①-2入力シート (環境項目)'!E33="","0",'①-2入力シート (環境項目)'!E33)</f>
        <v>0</v>
      </c>
      <c r="F306" s="72" t="str">
        <f>IF('①-2入力シート (環境項目)'!F33="","-",'①-2入力シート (環境項目)'!F33)</f>
        <v>-</v>
      </c>
      <c r="G306" s="72" t="str">
        <f>IF('①-2入力シート (環境項目)'!G33="","-",'①-2入力シート (環境項目)'!G33)</f>
        <v>-</v>
      </c>
      <c r="H306" s="205" t="str">
        <f>IF('①-2入力シート (環境項目)'!H33="","-",'①-2入力シート (環境項目)'!H33)</f>
        <v>-</v>
      </c>
      <c r="I306" s="133" t="str">
        <f>IF('①-2入力シート (環境項目)'!I33="","-",'①-2入力シート (環境項目)'!I33)</f>
        <v>-</v>
      </c>
      <c r="J306" s="138" t="str">
        <f>IF('①-2入力シート (環境項目)'!J33="","-",'①-2入力シート (環境項目)'!J33)</f>
        <v>エ　ア～ウに類似の環境関連の認証等を取得している</v>
      </c>
      <c r="K306" s="108" t="str">
        <f>IF('①-2入力シート (環境項目)'!K33="","-",'①-2入力シート (環境項目)'!K33)</f>
        <v>環境関連の認証等を取得している</v>
      </c>
      <c r="L306" s="219" t="str">
        <f>IF('①-2入力シート (環境項目)'!L33="","-",'①-2入力シート (環境項目)'!L33)</f>
        <v>-</v>
      </c>
      <c r="M306" s="219">
        <f>IF('①-2入力シート (環境項目)'!M33="","-",'①-2入力シート (環境項目)'!M33)</f>
        <v>1</v>
      </c>
      <c r="N306" s="219" t="str">
        <f>IF('①-2入力シート (環境項目)'!N33="","-",'①-2入力シート (環境項目)'!N33)</f>
        <v>-</v>
      </c>
      <c r="O306" s="219" t="b">
        <f>IF('①-2入力シート (環境項目)'!O33="","-",'①-2入力シート (環境項目)'!O33)</f>
        <v>0</v>
      </c>
      <c r="P306" s="219" t="str">
        <f>IF('①-2入力シート (環境項目)'!P33="","-",'①-2入力シート (環境項目)'!P33)</f>
        <v>-</v>
      </c>
      <c r="Q306" s="219">
        <f>IF('①-2入力シート (環境項目)'!Q33="","-",'①-2入力シート (環境項目)'!Q33)</f>
        <v>0</v>
      </c>
      <c r="R306" s="219" t="str">
        <f>IF('①-2入力シート (環境項目)'!R33="","-",'①-2入力シート (環境項目)'!R33)</f>
        <v>-</v>
      </c>
      <c r="S306" s="219" t="str">
        <f>IF('①-2入力シート (環境項目)'!S33="","-",'①-2入力シート (環境項目)'!S33)</f>
        <v>-</v>
      </c>
      <c r="T306" s="220" t="str">
        <f t="shared" si="21"/>
        <v/>
      </c>
      <c r="U306" s="224" t="str">
        <f>IF(P306="回答済",(_xlfn.RANK.EQ($T306,$T$14:$T$411,0)+COUNTIF($T$14:$T306,$T306)-1),IF(P306="未回答",0,"-"))</f>
        <v>-</v>
      </c>
      <c r="V306" s="224" t="str">
        <f t="shared" si="25"/>
        <v>-</v>
      </c>
      <c r="W306" s="224" t="str">
        <f t="shared" si="22"/>
        <v/>
      </c>
      <c r="X306" s="224" t="str">
        <f t="shared" si="26"/>
        <v/>
      </c>
      <c r="Y306" s="224" t="str">
        <f>IF(X306="","",IF(X306="-","-",X306+COUNTIFS($V$14:V306,V306,$W$14:W306,W306)-1))</f>
        <v/>
      </c>
      <c r="Z306" s="224" t="str">
        <f t="shared" si="23"/>
        <v/>
      </c>
      <c r="AA306" s="61"/>
    </row>
    <row r="307" spans="1:27" s="57" customFormat="1" ht="28.35" customHeight="1" outlineLevel="1">
      <c r="A307" s="57">
        <f>ROW()</f>
        <v>307</v>
      </c>
      <c r="B307" s="79" t="str">
        <f>IF('①-2入力シート (環境項目)'!B34="","-",'①-2入力シート (環境項目)'!B34)</f>
        <v>-</v>
      </c>
      <c r="C307" s="81" t="str">
        <f>IF('①-2入力シート (環境項目)'!C34="","-",'①-2入力シート (環境項目)'!C34)</f>
        <v>-</v>
      </c>
      <c r="D307" s="352" t="str">
        <f>IF('①-2入力シート (環境項目)'!D34="","0",'①-2入力シート (環境項目)'!D34)</f>
        <v>0</v>
      </c>
      <c r="E307" s="352" t="str">
        <f>IF('①-2入力シート (環境項目)'!E34="","0",'①-2入力シート (環境項目)'!E34)</f>
        <v>0</v>
      </c>
      <c r="F307" s="72" t="str">
        <f>IF('①-2入力シート (環境項目)'!F34="","-",'①-2入力シート (環境項目)'!F34)</f>
        <v>-</v>
      </c>
      <c r="G307" s="72" t="str">
        <f>IF('①-2入力シート (環境項目)'!G34="","-",'①-2入力シート (環境項目)'!G34)</f>
        <v>-</v>
      </c>
      <c r="H307" s="205" t="str">
        <f>IF('①-2入力シート (環境項目)'!H34="","-",'①-2入力シート (環境項目)'!H34)</f>
        <v>-</v>
      </c>
      <c r="I307" s="151" t="str">
        <f>IF('①-2入力シート (環境項目)'!I34="","-",'①-2入力シート (環境項目)'!I34)</f>
        <v>-</v>
      </c>
      <c r="J307" s="152" t="str">
        <f>IF('①-2入力シート (環境項目)'!J34="","-",'①-2入力シート (環境項目)'!J34)</f>
        <v>オ　認証等を取得していない</v>
      </c>
      <c r="K307" s="126" t="str">
        <f>IF('①-2入力シート (環境項目)'!K34="","-",'①-2入力シート (環境項目)'!K34)</f>
        <v>オ　規格等を取得していない</v>
      </c>
      <c r="L307" s="221" t="str">
        <f>IF('①-2入力シート (環境項目)'!L34="","-",'①-2入力シート (環境項目)'!L34)</f>
        <v>-</v>
      </c>
      <c r="M307" s="221">
        <f>IF('①-2入力シート (環境項目)'!M34="","-",'①-2入力シート (環境項目)'!M34)</f>
        <v>0</v>
      </c>
      <c r="N307" s="221" t="str">
        <f>IF('①-2入力シート (環境項目)'!N34="","-",'①-2入力シート (環境項目)'!N34)</f>
        <v>-</v>
      </c>
      <c r="O307" s="221" t="b">
        <f>IF('①-2入力シート (環境項目)'!O34="","-",'①-2入力シート (環境項目)'!O34)</f>
        <v>0</v>
      </c>
      <c r="P307" s="221" t="str">
        <f>IF('①-2入力シート (環境項目)'!P34="","-",'①-2入力シート (環境項目)'!P34)</f>
        <v>-</v>
      </c>
      <c r="Q307" s="221">
        <f>IF('①-2入力シート (環境項目)'!Q34="","-",'①-2入力シート (環境項目)'!Q34)</f>
        <v>0</v>
      </c>
      <c r="R307" s="221" t="str">
        <f>IF('①-2入力シート (環境項目)'!R34="","-",'①-2入力シート (環境項目)'!R34)</f>
        <v>-</v>
      </c>
      <c r="S307" s="221" t="str">
        <f>IF('①-2入力シート (環境項目)'!S34="","-",'①-2入力シート (環境項目)'!S34)</f>
        <v>-</v>
      </c>
      <c r="T307" s="222" t="str">
        <f t="shared" si="21"/>
        <v/>
      </c>
      <c r="U307" s="224" t="str">
        <f>IF(P307="回答済",(_xlfn.RANK.EQ($T307,$T$14:$T$411,0)+COUNTIF($T$14:$T307,$T307)-1),IF(P307="未回答",0,"-"))</f>
        <v>-</v>
      </c>
      <c r="V307" s="224" t="str">
        <f t="shared" si="25"/>
        <v>-</v>
      </c>
      <c r="W307" s="224" t="str">
        <f t="shared" si="22"/>
        <v/>
      </c>
      <c r="X307" s="224" t="str">
        <f t="shared" si="26"/>
        <v/>
      </c>
      <c r="Y307" s="224" t="str">
        <f>IF(X307="","",IF(X307="-","-",X307+COUNTIFS($V$14:V307,V307,$W$14:W307,W307)-1))</f>
        <v/>
      </c>
      <c r="Z307" s="224" t="str">
        <f t="shared" si="23"/>
        <v/>
      </c>
      <c r="AA307" s="61"/>
    </row>
    <row r="308" spans="1:27" s="98" customFormat="1" ht="46.35" customHeight="1" outlineLevel="1">
      <c r="A308" s="98">
        <f>ROW()</f>
        <v>308</v>
      </c>
      <c r="B308" s="111" t="str">
        <f>IF('①-2入力シート (環境項目)'!B35="","-",'①-2入力シート (環境項目)'!B35)</f>
        <v>-</v>
      </c>
      <c r="C308" s="121" t="str">
        <f>IF('①-2入力シート (環境項目)'!C35="","-",'①-2入力シート (環境項目)'!C35)</f>
        <v>必須</v>
      </c>
      <c r="D308" s="350" t="str">
        <f>IF('①-2入力シート (環境項目)'!D35="","-",'①-2入力シート (環境項目)'!D35)</f>
        <v>リスクと機会の認識</v>
      </c>
      <c r="E308" s="350" t="str">
        <f>IF('①-2入力シート (環境項目)'!E35="","-",'①-2入力シート (環境項目)'!E35)</f>
        <v>ガバナンス</v>
      </c>
      <c r="F308" s="104" t="str">
        <f>IF('①-2入力シート (環境項目)'!F35="","-",'①-2入力シート (環境項目)'!F35)</f>
        <v>複数回答</v>
      </c>
      <c r="G308" s="104">
        <f>IF('①-2入力シート (環境項目)'!G35="","-",'①-2入力シート (環境項目)'!G35)</f>
        <v>0</v>
      </c>
      <c r="H308" s="196">
        <f>IF('①-2入力シート (環境項目)'!H35="","-",'①-2入力シート (環境項目)'!H35)</f>
        <v>47</v>
      </c>
      <c r="I308" s="356" t="str">
        <f>IF('①-2入力シート (環境項目)'!I35="","-",'①-2入力シート (環境項目)'!I35)</f>
        <v>●次の事項について、事業活動が環境に与える影響を検討し、対応しない場合のリスクと対応によるビジネスチャンスを明確化した上で、その必要性を認識し、適切な経営判断を行っている。</v>
      </c>
      <c r="J308" s="357" t="str">
        <f>IF('①-2入力シート (環境項目)'!J35="","0",'①-2入力シート (環境項目)'!J35)</f>
        <v>0</v>
      </c>
      <c r="K308" s="124" t="str">
        <f>IF('①-2入力シート (環境項目)'!K35="","-",'①-2入力シート (環境項目)'!K35)</f>
        <v>-</v>
      </c>
      <c r="L308" s="212" t="str">
        <f>IF('①-2入力シート (環境項目)'!L35="","-",'①-2入力シート (環境項目)'!L35)</f>
        <v>-</v>
      </c>
      <c r="M308" s="212">
        <f>IF('①-2入力シート (環境項目)'!M35="","-",'①-2入力シート (環境項目)'!M35)</f>
        <v>8</v>
      </c>
      <c r="N308" s="212">
        <f>IF('①-2入力シート (環境項目)'!N35="","-",'①-2入力シート (環境項目)'!N35)</f>
        <v>8</v>
      </c>
      <c r="O308" s="213" t="str">
        <f>IF('①-2入力シート (環境項目)'!O35="","-",'①-2入力シート (環境項目)'!O35)</f>
        <v>未回答</v>
      </c>
      <c r="P308" s="213" t="str">
        <f>IF('①-2入力シート (環境項目)'!P35="","-",'①-2入力シート (環境項目)'!P35)</f>
        <v>未回答</v>
      </c>
      <c r="Q308" s="212">
        <f>IF('①-2入力シート (環境項目)'!Q35="","-",'①-2入力シート (環境項目)'!Q35)</f>
        <v>0</v>
      </c>
      <c r="R308" s="212">
        <f>IF('①-2入力シート (環境項目)'!R35="","-",'①-2入力シート (環境項目)'!R35)</f>
        <v>0</v>
      </c>
      <c r="S308" s="212">
        <f>IF('①-2入力シート (環境項目)'!S35="","-",'①-2入力シート (環境項目)'!S35)</f>
        <v>0</v>
      </c>
      <c r="T308" s="214">
        <f t="shared" si="21"/>
        <v>0</v>
      </c>
      <c r="U308" s="215">
        <f>IF(P308="回答済",(_xlfn.RANK.EQ($T308,$T$14:$T$411,0)+COUNTIF($T$14:$T308,$T308)-1),IF(P308="未回答",0,"-"))</f>
        <v>0</v>
      </c>
      <c r="V308" s="215" t="str">
        <f t="shared" si="24"/>
        <v>-</v>
      </c>
      <c r="W308" s="215" t="str">
        <f t="shared" si="22"/>
        <v/>
      </c>
      <c r="X308" s="215" t="str">
        <f t="shared" si="26"/>
        <v/>
      </c>
      <c r="Y308" s="215" t="str">
        <f>IF(X308="","",IF(X308="-","-",X308+COUNTIFS($V$14:V308,V308,$W$14:W308,W308)-1))</f>
        <v/>
      </c>
      <c r="Z308" s="215" t="str">
        <f t="shared" si="23"/>
        <v/>
      </c>
      <c r="AA308" s="61"/>
    </row>
    <row r="309" spans="1:27" s="57" customFormat="1" ht="28.35" customHeight="1" outlineLevel="1">
      <c r="A309" s="57">
        <f>ROW()</f>
        <v>309</v>
      </c>
      <c r="B309" s="79" t="str">
        <f>IF('①-2入力シート (環境項目)'!B36="","-",'①-2入力シート (環境項目)'!B36)</f>
        <v>-</v>
      </c>
      <c r="C309" s="80" t="str">
        <f>IF('①-2入力シート (環境項目)'!C36="","-",'①-2入力シート (環境項目)'!C36)</f>
        <v>-</v>
      </c>
      <c r="D309" s="351" t="str">
        <f>IF('①-2入力シート (環境項目)'!D36="","0",'①-2入力シート (環境項目)'!D36)</f>
        <v>0</v>
      </c>
      <c r="E309" s="351" t="str">
        <f>IF('①-2入力シート (環境項目)'!E36="","0",'①-2入力シート (環境項目)'!E36)</f>
        <v>0</v>
      </c>
      <c r="F309" s="72" t="str">
        <f>IF('①-2入力シート (環境項目)'!F36="","-",'①-2入力シート (環境項目)'!F36)</f>
        <v>-</v>
      </c>
      <c r="G309" s="72" t="str">
        <f>IF('①-2入力シート (環境項目)'!G36="","-",'①-2入力シート (環境項目)'!G36)</f>
        <v>-</v>
      </c>
      <c r="H309" s="205" t="str">
        <f>IF('①-2入力シート (環境項目)'!H36="","-",'①-2入力シート (環境項目)'!H36)</f>
        <v>-</v>
      </c>
      <c r="I309" s="131" t="str">
        <f>IF('①-2入力シート (環境項目)'!I36="","-",'①-2入力シート (環境項目)'!I36)</f>
        <v>-</v>
      </c>
      <c r="J309" s="137" t="str">
        <f>IF('①-2入力シート (環境項目)'!J36="","-",'①-2入力シート (環境項目)'!J36)</f>
        <v>ア　カーボンニュートラル（温室効果ガス削減）</v>
      </c>
      <c r="K309" s="128" t="str">
        <f>IF('①-2入力シート (環境項目)'!K36="","-",'①-2入力シート (環境項目)'!K36)</f>
        <v>カーボンニュートラル（温室効果ガス削減）について、その必要性を認識し、適切な経営判断を行っている</v>
      </c>
      <c r="L309" s="233" t="str">
        <f>IF('①-2入力シート (環境項目)'!L36="","-",'①-2入力シート (環境項目)'!L36)</f>
        <v>-</v>
      </c>
      <c r="M309" s="233">
        <f>IF('①-2入力シート (環境項目)'!M36="","-",'①-2入力シート (環境項目)'!M36)</f>
        <v>2</v>
      </c>
      <c r="N309" s="233" t="str">
        <f>IF('①-2入力シート (環境項目)'!N36="","-",'①-2入力シート (環境項目)'!N36)</f>
        <v>-</v>
      </c>
      <c r="O309" s="233" t="b">
        <f>IF('①-2入力シート (環境項目)'!O36="","-",'①-2入力シート (環境項目)'!O36)</f>
        <v>0</v>
      </c>
      <c r="P309" s="233" t="str">
        <f>IF('①-2入力シート (環境項目)'!P36="","-",'①-2入力シート (環境項目)'!P36)</f>
        <v>-</v>
      </c>
      <c r="Q309" s="233">
        <f>IF('①-2入力シート (環境項目)'!Q36="","-",'①-2入力シート (環境項目)'!Q36)</f>
        <v>0</v>
      </c>
      <c r="R309" s="233" t="str">
        <f>IF('①-2入力シート (環境項目)'!R36="","-",'①-2入力シート (環境項目)'!R36)</f>
        <v>-</v>
      </c>
      <c r="S309" s="233" t="str">
        <f>IF('①-2入力シート (環境項目)'!S36="","-",'①-2入力シート (環境項目)'!S36)</f>
        <v>-</v>
      </c>
      <c r="T309" s="234" t="str">
        <f t="shared" si="21"/>
        <v/>
      </c>
      <c r="U309" s="224" t="str">
        <f>IF(P309="回答済",(_xlfn.RANK.EQ($T309,$T$14:$T$411,0)+COUNTIF($T$14:$T309,$T309)-1),IF(P309="未回答",0,"-"))</f>
        <v>-</v>
      </c>
      <c r="V309" s="224" t="str">
        <f t="shared" si="24"/>
        <v>-</v>
      </c>
      <c r="W309" s="224" t="str">
        <f t="shared" si="22"/>
        <v/>
      </c>
      <c r="X309" s="224" t="str">
        <f t="shared" si="26"/>
        <v/>
      </c>
      <c r="Y309" s="224" t="str">
        <f>IF(X309="","",IF(X309="-","-",X309+COUNTIFS($V$14:V309,V309,$W$14:W309,W309)-1))</f>
        <v/>
      </c>
      <c r="Z309" s="224" t="str">
        <f t="shared" si="23"/>
        <v/>
      </c>
      <c r="AA309" s="61"/>
    </row>
    <row r="310" spans="1:27" s="57" customFormat="1" ht="28.35" customHeight="1" outlineLevel="1">
      <c r="A310" s="57">
        <f>ROW()</f>
        <v>310</v>
      </c>
      <c r="B310" s="79" t="str">
        <f>IF('①-2入力シート (環境項目)'!B37="","-",'①-2入力シート (環境項目)'!B37)</f>
        <v>-</v>
      </c>
      <c r="C310" s="80" t="str">
        <f>IF('①-2入力シート (環境項目)'!C37="","-",'①-2入力シート (環境項目)'!C37)</f>
        <v>-</v>
      </c>
      <c r="D310" s="351" t="str">
        <f>IF('①-2入力シート (環境項目)'!D37="","0",'①-2入力シート (環境項目)'!D37)</f>
        <v>0</v>
      </c>
      <c r="E310" s="351" t="str">
        <f>IF('①-2入力シート (環境項目)'!E37="","0",'①-2入力シート (環境項目)'!E37)</f>
        <v>0</v>
      </c>
      <c r="F310" s="72" t="str">
        <f>IF('①-2入力シート (環境項目)'!F37="","-",'①-2入力シート (環境項目)'!F37)</f>
        <v>-</v>
      </c>
      <c r="G310" s="72" t="str">
        <f>IF('①-2入力シート (環境項目)'!G37="","-",'①-2入力シート (環境項目)'!G37)</f>
        <v>-</v>
      </c>
      <c r="H310" s="205" t="str">
        <f>IF('①-2入力シート (環境項目)'!H37="","-",'①-2入力シート (環境項目)'!H37)</f>
        <v>-</v>
      </c>
      <c r="I310" s="133" t="str">
        <f>IF('①-2入力シート (環境項目)'!I37="","-",'①-2入力シート (環境項目)'!I37)</f>
        <v>-</v>
      </c>
      <c r="J310" s="138" t="str">
        <f>IF('①-2入力シート (環境項目)'!J37="","-",'①-2入力シート (環境項目)'!J37)</f>
        <v>イ　自然環境との調和（生物多様性）</v>
      </c>
      <c r="K310" s="129" t="str">
        <f>IF('①-2入力シート (環境項目)'!K37="","-",'①-2入力シート (環境項目)'!K37)</f>
        <v>自然環境との調和（生物多様性）について、その必要性を認識し、適切な経営判断を行っている</v>
      </c>
      <c r="L310" s="235" t="str">
        <f>IF('①-2入力シート (環境項目)'!L37="","-",'①-2入力シート (環境項目)'!L37)</f>
        <v>-</v>
      </c>
      <c r="M310" s="235">
        <f>IF('①-2入力シート (環境項目)'!M37="","-",'①-2入力シート (環境項目)'!M37)</f>
        <v>2</v>
      </c>
      <c r="N310" s="235" t="str">
        <f>IF('①-2入力シート (環境項目)'!N37="","-",'①-2入力シート (環境項目)'!N37)</f>
        <v>-</v>
      </c>
      <c r="O310" s="235" t="b">
        <f>IF('①-2入力シート (環境項目)'!O37="","-",'①-2入力シート (環境項目)'!O37)</f>
        <v>0</v>
      </c>
      <c r="P310" s="235" t="str">
        <f>IF('①-2入力シート (環境項目)'!P37="","-",'①-2入力シート (環境項目)'!P37)</f>
        <v>-</v>
      </c>
      <c r="Q310" s="235">
        <f>IF('①-2入力シート (環境項目)'!Q37="","-",'①-2入力シート (環境項目)'!Q37)</f>
        <v>0</v>
      </c>
      <c r="R310" s="235" t="str">
        <f>IF('①-2入力シート (環境項目)'!R37="","-",'①-2入力シート (環境項目)'!R37)</f>
        <v>-</v>
      </c>
      <c r="S310" s="235" t="str">
        <f>IF('①-2入力シート (環境項目)'!S37="","-",'①-2入力シート (環境項目)'!S37)</f>
        <v>-</v>
      </c>
      <c r="T310" s="236" t="str">
        <f t="shared" si="21"/>
        <v/>
      </c>
      <c r="U310" s="224" t="str">
        <f>IF(P310="回答済",(_xlfn.RANK.EQ($T310,$T$14:$T$411,0)+COUNTIF($T$14:$T310,$T310)-1),IF(P310="未回答",0,"-"))</f>
        <v>-</v>
      </c>
      <c r="V310" s="224" t="str">
        <f t="shared" si="24"/>
        <v>-</v>
      </c>
      <c r="W310" s="224" t="str">
        <f t="shared" si="22"/>
        <v/>
      </c>
      <c r="X310" s="224" t="str">
        <f t="shared" si="26"/>
        <v/>
      </c>
      <c r="Y310" s="224" t="str">
        <f>IF(X310="","",IF(X310="-","-",X310+COUNTIFS($V$14:V310,V310,$W$14:W310,W310)-1))</f>
        <v/>
      </c>
      <c r="Z310" s="224" t="str">
        <f t="shared" si="23"/>
        <v/>
      </c>
      <c r="AA310" s="61"/>
    </row>
    <row r="311" spans="1:27" s="57" customFormat="1" ht="28.35" customHeight="1" outlineLevel="1">
      <c r="A311" s="57">
        <f>ROW()</f>
        <v>311</v>
      </c>
      <c r="B311" s="79" t="str">
        <f>IF('①-2入力シート (環境項目)'!B38="","-",'①-2入力シート (環境項目)'!B38)</f>
        <v>-</v>
      </c>
      <c r="C311" s="80" t="str">
        <f>IF('①-2入力シート (環境項目)'!C38="","-",'①-2入力シート (環境項目)'!C38)</f>
        <v>-</v>
      </c>
      <c r="D311" s="351" t="str">
        <f>IF('①-2入力シート (環境項目)'!D38="","0",'①-2入力シート (環境項目)'!D38)</f>
        <v>0</v>
      </c>
      <c r="E311" s="351" t="str">
        <f>IF('①-2入力シート (環境項目)'!E38="","0",'①-2入力シート (環境項目)'!E38)</f>
        <v>0</v>
      </c>
      <c r="F311" s="72" t="str">
        <f>IF('①-2入力シート (環境項目)'!F38="","-",'①-2入力シート (環境項目)'!F38)</f>
        <v>-</v>
      </c>
      <c r="G311" s="72" t="str">
        <f>IF('①-2入力シート (環境項目)'!G38="","-",'①-2入力シート (環境項目)'!G38)</f>
        <v>-</v>
      </c>
      <c r="H311" s="205" t="str">
        <f>IF('①-2入力シート (環境項目)'!H38="","-",'①-2入力シート (環境項目)'!H38)</f>
        <v>-</v>
      </c>
      <c r="I311" s="133" t="str">
        <f>IF('①-2入力シート (環境項目)'!I38="","-",'①-2入力シート (環境項目)'!I38)</f>
        <v>-</v>
      </c>
      <c r="J311" s="138" t="str">
        <f>IF('①-2入力シート (環境項目)'!J38="","-",'①-2入力シート (環境項目)'!J38)</f>
        <v>ウ　廃棄物及び危険物管理</v>
      </c>
      <c r="K311" s="129" t="str">
        <f>IF('①-2入力シート (環境項目)'!K38="","-",'①-2入力シート (環境項目)'!K38)</f>
        <v>廃棄物及び危険物管理について、その必要性を認識し、適切な経営判断を行っている</v>
      </c>
      <c r="L311" s="235" t="str">
        <f>IF('①-2入力シート (環境項目)'!L38="","-",'①-2入力シート (環境項目)'!L38)</f>
        <v>-</v>
      </c>
      <c r="M311" s="235">
        <f>IF('①-2入力シート (環境項目)'!M38="","-",'①-2入力シート (環境項目)'!M38)</f>
        <v>2</v>
      </c>
      <c r="N311" s="235" t="str">
        <f>IF('①-2入力シート (環境項目)'!N38="","-",'①-2入力シート (環境項目)'!N38)</f>
        <v>-</v>
      </c>
      <c r="O311" s="235" t="b">
        <f>IF('①-2入力シート (環境項目)'!O38="","-",'①-2入力シート (環境項目)'!O38)</f>
        <v>0</v>
      </c>
      <c r="P311" s="235" t="str">
        <f>IF('①-2入力シート (環境項目)'!P38="","-",'①-2入力シート (環境項目)'!P38)</f>
        <v>-</v>
      </c>
      <c r="Q311" s="235">
        <f>IF('①-2入力シート (環境項目)'!Q38="","-",'①-2入力シート (環境項目)'!Q38)</f>
        <v>0</v>
      </c>
      <c r="R311" s="235" t="str">
        <f>IF('①-2入力シート (環境項目)'!R38="","-",'①-2入力シート (環境項目)'!R38)</f>
        <v>-</v>
      </c>
      <c r="S311" s="235" t="str">
        <f>IF('①-2入力シート (環境項目)'!S38="","-",'①-2入力シート (環境項目)'!S38)</f>
        <v>-</v>
      </c>
      <c r="T311" s="236" t="str">
        <f t="shared" si="21"/>
        <v/>
      </c>
      <c r="U311" s="224" t="str">
        <f>IF(P311="回答済",(_xlfn.RANK.EQ($T311,$T$14:$T$411,0)+COUNTIF($T$14:$T311,$T311)-1),IF(P311="未回答",0,"-"))</f>
        <v>-</v>
      </c>
      <c r="V311" s="224" t="str">
        <f t="shared" si="24"/>
        <v>-</v>
      </c>
      <c r="W311" s="224" t="str">
        <f t="shared" si="22"/>
        <v/>
      </c>
      <c r="X311" s="224" t="str">
        <f t="shared" si="26"/>
        <v/>
      </c>
      <c r="Y311" s="224" t="str">
        <f>IF(X311="","",IF(X311="-","-",X311+COUNTIFS($V$14:V311,V311,$W$14:W311,W311)-1))</f>
        <v/>
      </c>
      <c r="Z311" s="224" t="str">
        <f t="shared" si="23"/>
        <v/>
      </c>
      <c r="AA311" s="61"/>
    </row>
    <row r="312" spans="1:27" s="57" customFormat="1" ht="28.35" customHeight="1" outlineLevel="1">
      <c r="A312" s="57">
        <f>ROW()</f>
        <v>312</v>
      </c>
      <c r="B312" s="79" t="str">
        <f>IF('①-2入力シート (環境項目)'!B39="","-",'①-2入力シート (環境項目)'!B39)</f>
        <v>-</v>
      </c>
      <c r="C312" s="80" t="str">
        <f>IF('①-2入力シート (環境項目)'!C39="","-",'①-2入力シート (環境項目)'!C39)</f>
        <v>-</v>
      </c>
      <c r="D312" s="351" t="str">
        <f>IF('①-2入力シート (環境項目)'!D39="","0",'①-2入力シート (環境項目)'!D39)</f>
        <v>0</v>
      </c>
      <c r="E312" s="351" t="str">
        <f>IF('①-2入力シート (環境項目)'!E39="","0",'①-2入力シート (環境項目)'!E39)</f>
        <v>0</v>
      </c>
      <c r="F312" s="72" t="str">
        <f>IF('①-2入力シート (環境項目)'!F39="","-",'①-2入力シート (環境項目)'!F39)</f>
        <v>-</v>
      </c>
      <c r="G312" s="72" t="str">
        <f>IF('①-2入力シート (環境項目)'!G39="","-",'①-2入力シート (環境項目)'!G39)</f>
        <v>-</v>
      </c>
      <c r="H312" s="205" t="str">
        <f>IF('①-2入力シート (環境項目)'!H39="","-",'①-2入力シート (環境項目)'!H39)</f>
        <v>-</v>
      </c>
      <c r="I312" s="133" t="str">
        <f>IF('①-2入力シート (環境項目)'!I39="","-",'①-2入力シート (環境項目)'!I39)</f>
        <v>-</v>
      </c>
      <c r="J312" s="138" t="str">
        <f>IF('①-2入力シート (環境項目)'!J39="","-",'①-2入力シート (環境項目)'!J39)</f>
        <v>エ　サーキュラーエコノミー（循環経済）</v>
      </c>
      <c r="K312" s="129" t="str">
        <f>IF('①-2入力シート (環境項目)'!K39="","-",'①-2入力シート (環境項目)'!K39)</f>
        <v>サーキュラーエコノミー（循環経済）について、その必要性を認識し、適切な経営判断を行っている</v>
      </c>
      <c r="L312" s="235" t="str">
        <f>IF('①-2入力シート (環境項目)'!L39="","-",'①-2入力シート (環境項目)'!L39)</f>
        <v>-</v>
      </c>
      <c r="M312" s="235">
        <f>IF('①-2入力シート (環境項目)'!M39="","-",'①-2入力シート (環境項目)'!M39)</f>
        <v>2</v>
      </c>
      <c r="N312" s="235" t="str">
        <f>IF('①-2入力シート (環境項目)'!N39="","-",'①-2入力シート (環境項目)'!N39)</f>
        <v>-</v>
      </c>
      <c r="O312" s="235" t="b">
        <f>IF('①-2入力シート (環境項目)'!O39="","-",'①-2入力シート (環境項目)'!O39)</f>
        <v>0</v>
      </c>
      <c r="P312" s="235" t="str">
        <f>IF('①-2入力シート (環境項目)'!P39="","-",'①-2入力シート (環境項目)'!P39)</f>
        <v>-</v>
      </c>
      <c r="Q312" s="235">
        <f>IF('①-2入力シート (環境項目)'!Q39="","-",'①-2入力シート (環境項目)'!Q39)</f>
        <v>0</v>
      </c>
      <c r="R312" s="235" t="str">
        <f>IF('①-2入力シート (環境項目)'!R39="","-",'①-2入力シート (環境項目)'!R39)</f>
        <v>-</v>
      </c>
      <c r="S312" s="235" t="str">
        <f>IF('①-2入力シート (環境項目)'!S39="","-",'①-2入力シート (環境項目)'!S39)</f>
        <v>-</v>
      </c>
      <c r="T312" s="236" t="str">
        <f t="shared" si="21"/>
        <v/>
      </c>
      <c r="U312" s="224" t="str">
        <f>IF(P312="回答済",(_xlfn.RANK.EQ($T312,$T$14:$T$411,0)+COUNTIF($T$14:$T312,$T312)-1),IF(P312="未回答",0,"-"))</f>
        <v>-</v>
      </c>
      <c r="V312" s="224" t="str">
        <f t="shared" si="24"/>
        <v>-</v>
      </c>
      <c r="W312" s="224" t="str">
        <f t="shared" si="22"/>
        <v/>
      </c>
      <c r="X312" s="224" t="str">
        <f t="shared" si="26"/>
        <v/>
      </c>
      <c r="Y312" s="224" t="str">
        <f>IF(X312="","",IF(X312="-","-",X312+COUNTIFS($V$14:V312,V312,$W$14:W312,W312)-1))</f>
        <v/>
      </c>
      <c r="Z312" s="224" t="str">
        <f t="shared" si="23"/>
        <v/>
      </c>
      <c r="AA312" s="61"/>
    </row>
    <row r="313" spans="1:27" s="57" customFormat="1" ht="28.35" customHeight="1" outlineLevel="1">
      <c r="A313" s="57">
        <f>ROW()</f>
        <v>313</v>
      </c>
      <c r="B313" s="79" t="str">
        <f>IF('①-2入力シート (環境項目)'!B40="","-",'①-2入力シート (環境項目)'!B40)</f>
        <v>-</v>
      </c>
      <c r="C313" s="80" t="str">
        <f>IF('①-2入力シート (環境項目)'!C40="","-",'①-2入力シート (環境項目)'!C40)</f>
        <v>-</v>
      </c>
      <c r="D313" s="351" t="str">
        <f>IF('①-2入力シート (環境項目)'!D40="","0",'①-2入力シート (環境項目)'!D40)</f>
        <v>0</v>
      </c>
      <c r="E313" s="351" t="str">
        <f>IF('①-2入力シート (環境項目)'!E40="","0",'①-2入力シート (環境項目)'!E40)</f>
        <v>0</v>
      </c>
      <c r="F313" s="72" t="str">
        <f>IF('①-2入力シート (環境項目)'!F40="","-",'①-2入力シート (環境項目)'!F40)</f>
        <v>-</v>
      </c>
      <c r="G313" s="72" t="str">
        <f>IF('①-2入力シート (環境項目)'!G40="","-",'①-2入力シート (環境項目)'!G40)</f>
        <v>-</v>
      </c>
      <c r="H313" s="205" t="str">
        <f>IF('①-2入力シート (環境項目)'!H40="","-",'①-2入力シート (環境項目)'!H40)</f>
        <v>-</v>
      </c>
      <c r="I313" s="133" t="str">
        <f>IF('①-2入力シート (環境項目)'!I40="","-",'①-2入力シート (環境項目)'!I40)</f>
        <v>-</v>
      </c>
      <c r="J313" s="138" t="str">
        <f>IF('①-2入力シート (環境項目)'!J40="","-",'①-2入力シート (環境項目)'!J40)</f>
        <v>オ　水資源の確保</v>
      </c>
      <c r="K313" s="129" t="str">
        <f>IF('①-2入力シート (環境項目)'!K40="","-",'①-2入力シート (環境項目)'!K40)</f>
        <v>水資源の確保について、その必要性を認識し、適切な経営判断を行っている</v>
      </c>
      <c r="L313" s="235" t="str">
        <f>IF('①-2入力シート (環境項目)'!L40="","-",'①-2入力シート (環境項目)'!L40)</f>
        <v>-</v>
      </c>
      <c r="M313" s="235">
        <f>IF('①-2入力シート (環境項目)'!M40="","-",'①-2入力シート (環境項目)'!M40)</f>
        <v>1</v>
      </c>
      <c r="N313" s="235" t="str">
        <f>IF('①-2入力シート (環境項目)'!N40="","-",'①-2入力シート (環境項目)'!N40)</f>
        <v>-</v>
      </c>
      <c r="O313" s="235" t="b">
        <f>IF('①-2入力シート (環境項目)'!O40="","-",'①-2入力シート (環境項目)'!O40)</f>
        <v>0</v>
      </c>
      <c r="P313" s="235" t="str">
        <f>IF('①-2入力シート (環境項目)'!P40="","-",'①-2入力シート (環境項目)'!P40)</f>
        <v>-</v>
      </c>
      <c r="Q313" s="235">
        <f>IF('①-2入力シート (環境項目)'!Q40="","-",'①-2入力シート (環境項目)'!Q40)</f>
        <v>0</v>
      </c>
      <c r="R313" s="235" t="str">
        <f>IF('①-2入力シート (環境項目)'!R40="","-",'①-2入力シート (環境項目)'!R40)</f>
        <v>-</v>
      </c>
      <c r="S313" s="235" t="str">
        <f>IF('①-2入力シート (環境項目)'!S40="","-",'①-2入力シート (環境項目)'!S40)</f>
        <v>-</v>
      </c>
      <c r="T313" s="236" t="str">
        <f t="shared" si="21"/>
        <v/>
      </c>
      <c r="U313" s="224" t="str">
        <f>IF(P313="回答済",(_xlfn.RANK.EQ($T313,$T$14:$T$411,0)+COUNTIF($T$14:$T313,$T313)-1),IF(P313="未回答",0,"-"))</f>
        <v>-</v>
      </c>
      <c r="V313" s="224" t="str">
        <f t="shared" si="24"/>
        <v>-</v>
      </c>
      <c r="W313" s="224" t="str">
        <f t="shared" si="22"/>
        <v/>
      </c>
      <c r="X313" s="224" t="str">
        <f t="shared" si="26"/>
        <v/>
      </c>
      <c r="Y313" s="224" t="str">
        <f>IF(X313="","",IF(X313="-","-",X313+COUNTIFS($V$14:V313,V313,$W$14:W313,W313)-1))</f>
        <v/>
      </c>
      <c r="Z313" s="224" t="str">
        <f t="shared" si="23"/>
        <v/>
      </c>
      <c r="AA313" s="61"/>
    </row>
    <row r="314" spans="1:27" s="57" customFormat="1" ht="28.35" customHeight="1" outlineLevel="1">
      <c r="A314" s="57">
        <f>ROW()</f>
        <v>314</v>
      </c>
      <c r="B314" s="79" t="str">
        <f>IF('①-2入力シート (環境項目)'!B41="","-",'①-2入力シート (環境項目)'!B41)</f>
        <v>-</v>
      </c>
      <c r="C314" s="80" t="str">
        <f>IF('①-2入力シート (環境項目)'!C41="","-",'①-2入力シート (環境項目)'!C41)</f>
        <v>-</v>
      </c>
      <c r="D314" s="351"/>
      <c r="E314" s="351"/>
      <c r="F314" s="72" t="str">
        <f>IF('①-2入力シート (環境項目)'!F41="","-",'①-2入力シート (環境項目)'!F41)</f>
        <v>-</v>
      </c>
      <c r="G314" s="72" t="str">
        <f>IF('①-2入力シート (環境項目)'!G41="","-",'①-2入力シート (環境項目)'!G41)</f>
        <v>-</v>
      </c>
      <c r="H314" s="205" t="str">
        <f>IF('①-2入力シート (環境項目)'!H41="","-",'①-2入力シート (環境項目)'!H41)</f>
        <v>-</v>
      </c>
      <c r="I314" s="133" t="str">
        <f>IF('①-2入力シート (環境項目)'!I41="","-",'①-2入力シート (環境項目)'!I41)</f>
        <v>-</v>
      </c>
      <c r="J314" s="138" t="str">
        <f>IF('①-2入力シート (環境項目)'!J41="","-",'①-2入力シート (環境項目)'!J41)</f>
        <v>カ　大気環境保全</v>
      </c>
      <c r="K314" s="129" t="str">
        <f>IF('①-2入力シート (環境項目)'!K41="","-",'①-2入力シート (環境項目)'!K41)</f>
        <v>大気環境保全について、その必要性を認識し、適切な経営判断を行っている</v>
      </c>
      <c r="L314" s="235" t="str">
        <f>IF('①-2入力シート (環境項目)'!L41="","-",'①-2入力シート (環境項目)'!L41)</f>
        <v>-</v>
      </c>
      <c r="M314" s="235">
        <f>IF('①-2入力シート (環境項目)'!M41="","-",'①-2入力シート (環境項目)'!M41)</f>
        <v>1</v>
      </c>
      <c r="N314" s="235" t="str">
        <f>IF('①-2入力シート (環境項目)'!N41="","-",'①-2入力シート (環境項目)'!N41)</f>
        <v>-</v>
      </c>
      <c r="O314" s="235" t="b">
        <f>IF('①-2入力シート (環境項目)'!O41="","-",'①-2入力シート (環境項目)'!O41)</f>
        <v>0</v>
      </c>
      <c r="P314" s="235" t="str">
        <f>IF('①-2入力シート (環境項目)'!P41="","-",'①-2入力シート (環境項目)'!P41)</f>
        <v>-</v>
      </c>
      <c r="Q314" s="235">
        <f>IF('①-2入力シート (環境項目)'!Q41="","-",'①-2入力シート (環境項目)'!Q41)</f>
        <v>0</v>
      </c>
      <c r="R314" s="235" t="str">
        <f>IF('①-2入力シート (環境項目)'!R41="","-",'①-2入力シート (環境項目)'!R41)</f>
        <v>-</v>
      </c>
      <c r="S314" s="235" t="str">
        <f>IF('①-2入力シート (環境項目)'!S41="","-",'①-2入力シート (環境項目)'!S41)</f>
        <v>-</v>
      </c>
      <c r="T314" s="236" t="str">
        <f>IF(OR(P314="回答済",P314="未回答"),S314/N314,"")</f>
        <v/>
      </c>
      <c r="U314" s="224" t="str">
        <f>IF(P314="回答済",(_xlfn.RANK.EQ($T314,$T$14:$T$411,0)+COUNTIF($T$14:$T314,$T314)-1),IF(P314="未回答",0,"-"))</f>
        <v>-</v>
      </c>
      <c r="V314" s="224" t="str">
        <f>IF(AND(ISNUMBER(U314),U314&gt;0),U314,IF(AND(U314="-",V313&gt;0),V313,"-"))</f>
        <v>-</v>
      </c>
      <c r="W314" s="224" t="str">
        <f>IF(O314=TRUE,M314,"")</f>
        <v/>
      </c>
      <c r="X314" s="224" t="str">
        <f t="shared" si="26"/>
        <v/>
      </c>
      <c r="Y314" s="224" t="str">
        <f>IF(X314="","",IF(X314="-","-",X314+COUNTIFS($V$14:V314,V314,$W$14:W314,W314)-1))</f>
        <v/>
      </c>
      <c r="Z314" s="224" t="str">
        <f>IF(Y314="","",V314*10+Y314)</f>
        <v/>
      </c>
      <c r="AA314" s="61"/>
    </row>
    <row r="315" spans="1:27" s="57" customFormat="1" ht="28.35" customHeight="1" outlineLevel="1">
      <c r="A315" s="57">
        <f>ROW()</f>
        <v>315</v>
      </c>
      <c r="B315" s="79" t="str">
        <f>IF('①-2入力シート (環境項目)'!B42="","-",'①-2入力シート (環境項目)'!B42)</f>
        <v>-</v>
      </c>
      <c r="C315" s="81" t="str">
        <f>IF('①-2入力シート (環境項目)'!C42="","-",'①-2入力シート (環境項目)'!C42)</f>
        <v>-</v>
      </c>
      <c r="D315" s="352" t="str">
        <f>IF('①-2入力シート (環境項目)'!D42="","0",'①-2入力シート (環境項目)'!D42)</f>
        <v>0</v>
      </c>
      <c r="E315" s="352" t="str">
        <f>IF('①-2入力シート (環境項目)'!E42="","0",'①-2入力シート (環境項目)'!E42)</f>
        <v>0</v>
      </c>
      <c r="F315" s="74" t="str">
        <f>IF('①-2入力シート (環境項目)'!F42="","-",'①-2入力シート (環境項目)'!F42)</f>
        <v>-</v>
      </c>
      <c r="G315" s="74" t="str">
        <f>IF('①-2入力シート (環境項目)'!G42="","-",'①-2入力シート (環境項目)'!G42)</f>
        <v>-</v>
      </c>
      <c r="H315" s="206" t="str">
        <f>IF('①-2入力シート (環境項目)'!H42="","-",'①-2入力シート (環境項目)'!H42)</f>
        <v>-</v>
      </c>
      <c r="I315" s="135" t="str">
        <f>IF('①-2入力シート (環境項目)'!I42="","-",'①-2入力シート (環境項目)'!I42)</f>
        <v>-</v>
      </c>
      <c r="J315" s="139" t="str">
        <f>IF('①-2入力シート (環境項目)'!J42="","-",'①-2入力シート (環境項目)'!J42)</f>
        <v>キ　いずれについても検討していない</v>
      </c>
      <c r="K315" s="126" t="str">
        <f>IF('①-2入力シート (環境項目)'!K42="","-",'①-2入力シート (環境項目)'!K42)</f>
        <v>カ ア～オのいずれについても検討していない</v>
      </c>
      <c r="L315" s="221" t="str">
        <f>IF('①-2入力シート (環境項目)'!L42="","-",'①-2入力シート (環境項目)'!L42)</f>
        <v>-</v>
      </c>
      <c r="M315" s="221">
        <f>IF('①-2入力シート (環境項目)'!M42="","-",'①-2入力シート (環境項目)'!M42)</f>
        <v>0</v>
      </c>
      <c r="N315" s="221" t="str">
        <f>IF('①-2入力シート (環境項目)'!N42="","-",'①-2入力シート (環境項目)'!N42)</f>
        <v>-</v>
      </c>
      <c r="O315" s="221" t="b">
        <f>IF('①-2入力シート (環境項目)'!O42="","-",'①-2入力シート (環境項目)'!O42)</f>
        <v>0</v>
      </c>
      <c r="P315" s="221" t="str">
        <f>IF('①-2入力シート (環境項目)'!P42="","-",'①-2入力シート (環境項目)'!P42)</f>
        <v>-</v>
      </c>
      <c r="Q315" s="221">
        <f>IF('①-2入力シート (環境項目)'!Q42="","-",'①-2入力シート (環境項目)'!Q42)</f>
        <v>0</v>
      </c>
      <c r="R315" s="221" t="str">
        <f>IF('①-2入力シート (環境項目)'!R42="","-",'①-2入力シート (環境項目)'!R42)</f>
        <v>-</v>
      </c>
      <c r="S315" s="221" t="str">
        <f>IF('①-2入力シート (環境項目)'!S42="","-",'①-2入力シート (環境項目)'!S42)</f>
        <v>-</v>
      </c>
      <c r="T315" s="222" t="str">
        <f t="shared" si="21"/>
        <v/>
      </c>
      <c r="U315" s="224" t="str">
        <f>IF(P315="回答済",(_xlfn.RANK.EQ($T315,$T$14:$T$411,0)+COUNTIF($T$14:$T315,$T315)-1),IF(P315="未回答",0,"-"))</f>
        <v>-</v>
      </c>
      <c r="V315" s="224" t="str">
        <f>IF(AND(ISNUMBER(U315),U315&gt;0),U315,IF(AND(U315="-",V313&gt;0),V313,"-"))</f>
        <v>-</v>
      </c>
      <c r="W315" s="224" t="str">
        <f t="shared" si="22"/>
        <v/>
      </c>
      <c r="X315" s="224" t="str">
        <f t="shared" si="26"/>
        <v/>
      </c>
      <c r="Y315" s="224" t="str">
        <f>IF(X315="","",IF(X315="-","-",X315+COUNTIFS($V$14:V315,V315,$W$14:W315,W315)-1))</f>
        <v/>
      </c>
      <c r="Z315" s="224" t="str">
        <f t="shared" si="23"/>
        <v/>
      </c>
      <c r="AA315" s="61"/>
    </row>
    <row r="316" spans="1:27" s="98" customFormat="1" ht="46.35" customHeight="1" outlineLevel="1">
      <c r="A316" s="98">
        <f>ROW()</f>
        <v>316</v>
      </c>
      <c r="B316" s="111" t="str">
        <f>IF('①-2入力シート (環境項目)'!B43="","-",'①-2入力シート (環境項目)'!B43)</f>
        <v>-</v>
      </c>
      <c r="C316" s="121" t="str">
        <f>IF('①-2入力シート (環境項目)'!C43="","-",'①-2入力シート (環境項目)'!C43)</f>
        <v>必須</v>
      </c>
      <c r="D316" s="350" t="str">
        <f>IF('①-2入力シート (環境項目)'!D43="","-",'①-2入力シート (環境項目)'!D43)</f>
        <v>気候変動への取組</v>
      </c>
      <c r="E316" s="350" t="str">
        <f>IF('①-2入力シート (環境項目)'!E43="","-",'①-2入力シート (環境項目)'!E43)</f>
        <v>戦略</v>
      </c>
      <c r="F316" s="104" t="str">
        <f>IF('①-2入力シート (環境項目)'!F43="","-",'①-2入力シート (環境項目)'!F43)</f>
        <v>単回答</v>
      </c>
      <c r="G316" s="104">
        <f>IF('①-2入力シート (環境項目)'!G43="","-",'①-2入力シート (環境項目)'!G43)</f>
        <v>0</v>
      </c>
      <c r="H316" s="196">
        <f>IF('①-2入力シート (環境項目)'!H43="","-",'①-2入力シート (環境項目)'!H43)</f>
        <v>48</v>
      </c>
      <c r="I316" s="356" t="str">
        <f>IF('①-2入力シート (環境項目)'!I43="","-",'①-2入力シート (環境項目)'!I43)</f>
        <v>●地球温暖化や自然災害の激甚化・頻発化等の気候変動への対応として、自社の事業活動にどのようなリスクがあるか、またどのような機会（ビジネスチャンス）があるのかの見通しについて、次のとおり対応している。</v>
      </c>
      <c r="J316" s="357" t="str">
        <f>IF('①-2入力シート (環境項目)'!J43="","0",'①-2入力シート (環境項目)'!J43)</f>
        <v>0</v>
      </c>
      <c r="K316" s="124" t="str">
        <f>IF('①-2入力シート (環境項目)'!K43="","-",'①-2入力シート (環境項目)'!K43)</f>
        <v>-</v>
      </c>
      <c r="L316" s="212" t="str">
        <f>IF('①-2入力シート (環境項目)'!L43="","-",'①-2入力シート (環境項目)'!L43)</f>
        <v>-</v>
      </c>
      <c r="M316" s="212">
        <f>IF('①-2入力シート (環境項目)'!M43="","-",'①-2入力シート (環境項目)'!M43)</f>
        <v>3</v>
      </c>
      <c r="N316" s="212">
        <f>IF('①-2入力シート (環境項目)'!N43="","-",'①-2入力シート (環境項目)'!N43)</f>
        <v>17</v>
      </c>
      <c r="O316" s="213" t="str">
        <f>IF('①-2入力シート (環境項目)'!O43="","-",'①-2入力シート (環境項目)'!O43)</f>
        <v>未回答</v>
      </c>
      <c r="P316" s="213" t="str">
        <f>IF('①-2入力シート (環境項目)'!P43="","-",'①-2入力シート (環境項目)'!P43)</f>
        <v>未回答</v>
      </c>
      <c r="Q316" s="212">
        <f>IF('①-2入力シート (環境項目)'!Q43="","-",'①-2入力シート (環境項目)'!Q43)</f>
        <v>0</v>
      </c>
      <c r="R316" s="212">
        <f>IF('①-2入力シート (環境項目)'!R43="","-",'①-2入力シート (環境項目)'!R43)</f>
        <v>0</v>
      </c>
      <c r="S316" s="212">
        <f>IF('①-2入力シート (環境項目)'!S43="","-",'①-2入力シート (環境項目)'!S43)</f>
        <v>0</v>
      </c>
      <c r="T316" s="214">
        <f t="shared" si="21"/>
        <v>0</v>
      </c>
      <c r="U316" s="215">
        <f>IF(P316="回答済",(_xlfn.RANK.EQ($T316,$T$14:$T$411,0)+COUNTIF($T$14:$T316,$T316)-1),IF(P316="未回答",0,"-"))</f>
        <v>0</v>
      </c>
      <c r="V316" s="215" t="str">
        <f t="shared" si="24"/>
        <v>-</v>
      </c>
      <c r="W316" s="215" t="str">
        <f t="shared" si="22"/>
        <v/>
      </c>
      <c r="X316" s="215" t="str">
        <f t="shared" si="26"/>
        <v/>
      </c>
      <c r="Y316" s="215" t="str">
        <f>IF(X316="","",IF(X316="-","-",X316+COUNTIFS($V$14:V316,V316,$W$14:W316,W316)-1))</f>
        <v/>
      </c>
      <c r="Z316" s="215" t="str">
        <f t="shared" si="23"/>
        <v/>
      </c>
      <c r="AA316" s="61"/>
    </row>
    <row r="317" spans="1:27" s="57" customFormat="1" ht="28.35" customHeight="1" outlineLevel="1">
      <c r="A317" s="57">
        <f>ROW()</f>
        <v>317</v>
      </c>
      <c r="B317" s="79" t="str">
        <f>IF('①-2入力シート (環境項目)'!B44="","-",'①-2入力シート (環境項目)'!B44)</f>
        <v>-</v>
      </c>
      <c r="C317" s="80" t="str">
        <f>IF('①-2入力シート (環境項目)'!C44="","-",'①-2入力シート (環境項目)'!C44)</f>
        <v>-</v>
      </c>
      <c r="D317" s="351" t="str">
        <f>IF('①-2入力シート (環境項目)'!D44="","0",'①-2入力シート (環境項目)'!D44)</f>
        <v>0</v>
      </c>
      <c r="E317" s="351" t="str">
        <f>IF('①-2入力シート (環境項目)'!E44="","0",'①-2入力シート (環境項目)'!E44)</f>
        <v>0</v>
      </c>
      <c r="F317" s="72" t="str">
        <f>IF('①-2入力シート (環境項目)'!F44="","-",'①-2入力シート (環境項目)'!F44)</f>
        <v>-</v>
      </c>
      <c r="G317" s="72" t="str">
        <f>IF('①-2入力シート (環境項目)'!G44="","-",'①-2入力シート (環境項目)'!G44)</f>
        <v>-</v>
      </c>
      <c r="H317" s="205" t="str">
        <f>IF('①-2入力シート (環境項目)'!H44="","-",'①-2入力シート (環境項目)'!H44)</f>
        <v>-</v>
      </c>
      <c r="I317" s="131" t="str">
        <f>IF('①-2入力シート (環境項目)'!I44="","-",'①-2入力シート (環境項目)'!I44)</f>
        <v>-</v>
      </c>
      <c r="J317" s="137" t="str">
        <f>IF('①-2入力シート (環境項目)'!J44="","-",'①-2入力シート (環境項目)'!J44)</f>
        <v>ア　どのような事業活動上のリスクと機会があるのか分析し、具体的な内容を洗い出している</v>
      </c>
      <c r="K317" s="125" t="str">
        <f>IF('①-2入力シート (環境項目)'!K44="","-",'①-2入力シート (環境項目)'!K44)</f>
        <v>気候変動への対応として、どのような事業活動上のリスクと機会があるのか分析し、具体的な内容を洗い出している</v>
      </c>
      <c r="L317" s="216" t="str">
        <f>IF('①-2入力シート (環境項目)'!L44="","-",'①-2入力シート (環境項目)'!L44)</f>
        <v>-</v>
      </c>
      <c r="M317" s="216">
        <f>IF('①-2入力シート (環境項目)'!M44="","-",'①-2入力シート (環境項目)'!M44)</f>
        <v>2</v>
      </c>
      <c r="N317" s="216" t="str">
        <f>IF('①-2入力シート (環境項目)'!N44="","-",'①-2入力シート (環境項目)'!N44)</f>
        <v>-</v>
      </c>
      <c r="O317" s="216">
        <f>IF('①-2入力シート (環境項目)'!O44="","-",'①-2入力シート (環境項目)'!O44)</f>
        <v>0</v>
      </c>
      <c r="P317" s="216" t="str">
        <f>IF('①-2入力シート (環境項目)'!P44="","-",'①-2入力シート (環境項目)'!P44)</f>
        <v>-</v>
      </c>
      <c r="Q317" s="216">
        <f>IF('①-2入力シート (環境項目)'!Q44="","-",'①-2入力シート (環境項目)'!Q44)</f>
        <v>0</v>
      </c>
      <c r="R317" s="216" t="str">
        <f>IF('①-2入力シート (環境項目)'!R44="","-",'①-2入力シート (環境項目)'!R44)</f>
        <v>-</v>
      </c>
      <c r="S317" s="216" t="str">
        <f>IF('①-2入力シート (環境項目)'!S44="","-",'①-2入力シート (環境項目)'!S44)</f>
        <v>-</v>
      </c>
      <c r="T317" s="217" t="str">
        <f t="shared" si="21"/>
        <v/>
      </c>
      <c r="U317" s="224" t="str">
        <f>IF(P317="回答済",(_xlfn.RANK.EQ($T317,$T$14:$T$411,0)+COUNTIF($T$14:$T317,$T317)-1),IF(P317="未回答",0,"-"))</f>
        <v>-</v>
      </c>
      <c r="V317" s="224" t="str">
        <f t="shared" si="24"/>
        <v>-</v>
      </c>
      <c r="W317" s="224" t="str">
        <f t="shared" si="22"/>
        <v/>
      </c>
      <c r="X317" s="224" t="str">
        <f t="shared" si="26"/>
        <v/>
      </c>
      <c r="Y317" s="224" t="str">
        <f>IF(X317="","",IF(X317="-","-",X317+COUNTIFS($V$14:V317,V317,$W$14:W317,W317)-1))</f>
        <v/>
      </c>
      <c r="Z317" s="224" t="str">
        <f t="shared" si="23"/>
        <v/>
      </c>
      <c r="AA317" s="61"/>
    </row>
    <row r="318" spans="1:27" s="57" customFormat="1" ht="28.35" customHeight="1" outlineLevel="1">
      <c r="A318" s="57">
        <f>ROW()</f>
        <v>318</v>
      </c>
      <c r="B318" s="79" t="str">
        <f>IF('①-2入力シート (環境項目)'!B45="","-",'①-2入力シート (環境項目)'!B45)</f>
        <v>-</v>
      </c>
      <c r="C318" s="80" t="str">
        <f>IF('①-2入力シート (環境項目)'!C45="","-",'①-2入力シート (環境項目)'!C45)</f>
        <v>-</v>
      </c>
      <c r="D318" s="351" t="str">
        <f>IF('①-2入力シート (環境項目)'!D45="","0",'①-2入力シート (環境項目)'!D45)</f>
        <v>0</v>
      </c>
      <c r="E318" s="351" t="str">
        <f>IF('①-2入力シート (環境項目)'!E45="","0",'①-2入力シート (環境項目)'!E45)</f>
        <v>0</v>
      </c>
      <c r="F318" s="72" t="str">
        <f>IF('①-2入力シート (環境項目)'!F45="","-",'①-2入力シート (環境項目)'!F45)</f>
        <v>-</v>
      </c>
      <c r="G318" s="72" t="str">
        <f>IF('①-2入力シート (環境項目)'!G45="","-",'①-2入力シート (環境項目)'!G45)</f>
        <v>-</v>
      </c>
      <c r="H318" s="205" t="str">
        <f>IF('①-2入力シート (環境項目)'!H45="","-",'①-2入力シート (環境項目)'!H45)</f>
        <v>-</v>
      </c>
      <c r="I318" s="133" t="str">
        <f>IF('①-2入力シート (環境項目)'!I45="","-",'①-2入力シート (環境項目)'!I45)</f>
        <v>-</v>
      </c>
      <c r="J318" s="138" t="str">
        <f>IF('①-2入力シート (環境項目)'!J45="","-",'①-2入力シート (環境項目)'!J45)</f>
        <v>イ　事業活動上のリスクと機会に対して、適切な対応方針（戦略）を立てている</v>
      </c>
      <c r="K318" s="108" t="str">
        <f>IF('①-2入力シート (環境項目)'!K45="","-",'①-2入力シート (環境項目)'!K45)</f>
        <v>気候変動への対応として、事業活動上のリスクと機会に対して、適切な対応方針（戦略）を立てている</v>
      </c>
      <c r="L318" s="219" t="str">
        <f>IF('①-2入力シート (環境項目)'!L45="","-",'①-2入力シート (環境項目)'!L45)</f>
        <v>-</v>
      </c>
      <c r="M318" s="219">
        <f>IF('①-2入力シート (環境項目)'!M45="","-",'①-2入力シート (環境項目)'!M45)</f>
        <v>3</v>
      </c>
      <c r="N318" s="219" t="str">
        <f>IF('①-2入力シート (環境項目)'!N45="","-",'①-2入力シート (環境項目)'!N45)</f>
        <v>-</v>
      </c>
      <c r="O318" s="219">
        <f>IF('①-2入力シート (環境項目)'!O45="","-",'①-2入力シート (環境項目)'!O45)</f>
        <v>0</v>
      </c>
      <c r="P318" s="219" t="str">
        <f>IF('①-2入力シート (環境項目)'!P45="","-",'①-2入力シート (環境項目)'!P45)</f>
        <v>-</v>
      </c>
      <c r="Q318" s="219">
        <f>IF('①-2入力シート (環境項目)'!Q45="","-",'①-2入力シート (環境項目)'!Q45)</f>
        <v>0</v>
      </c>
      <c r="R318" s="219" t="str">
        <f>IF('①-2入力シート (環境項目)'!R45="","-",'①-2入力シート (環境項目)'!R45)</f>
        <v>-</v>
      </c>
      <c r="S318" s="219" t="str">
        <f>IF('①-2入力シート (環境項目)'!S45="","-",'①-2入力シート (環境項目)'!S45)</f>
        <v>-</v>
      </c>
      <c r="T318" s="220" t="str">
        <f t="shared" si="21"/>
        <v/>
      </c>
      <c r="U318" s="224" t="str">
        <f>IF(P318="回答済",(_xlfn.RANK.EQ($T318,$T$14:$T$411,0)+COUNTIF($T$14:$T318,$T318)-1),IF(P318="未回答",0,"-"))</f>
        <v>-</v>
      </c>
      <c r="V318" s="224" t="str">
        <f t="shared" si="24"/>
        <v>-</v>
      </c>
      <c r="W318" s="224" t="str">
        <f t="shared" si="22"/>
        <v/>
      </c>
      <c r="X318" s="224" t="str">
        <f t="shared" si="26"/>
        <v/>
      </c>
      <c r="Y318" s="224" t="str">
        <f>IF(X318="","",IF(X318="-","-",X318+COUNTIFS($V$14:V318,V318,$W$14:W318,W318)-1))</f>
        <v/>
      </c>
      <c r="Z318" s="224" t="str">
        <f t="shared" si="23"/>
        <v/>
      </c>
      <c r="AA318" s="61"/>
    </row>
    <row r="319" spans="1:27" s="57" customFormat="1" ht="28.35" customHeight="1" outlineLevel="1">
      <c r="A319" s="57">
        <f>ROW()</f>
        <v>319</v>
      </c>
      <c r="B319" s="79" t="str">
        <f>IF('①-2入力シート (環境項目)'!B46="","-",'①-2入力シート (環境項目)'!B46)</f>
        <v>-</v>
      </c>
      <c r="C319" s="80" t="str">
        <f>IF('①-2入力シート (環境項目)'!C46="","-",'①-2入力シート (環境項目)'!C46)</f>
        <v>-</v>
      </c>
      <c r="D319" s="351" t="str">
        <f>IF('①-2入力シート (環境項目)'!D46="","0",'①-2入力シート (環境項目)'!D46)</f>
        <v>0</v>
      </c>
      <c r="E319" s="352" t="str">
        <f>IF('①-2入力シート (環境項目)'!E46="","0",'①-2入力シート (環境項目)'!E46)</f>
        <v>0</v>
      </c>
      <c r="F319" s="74" t="str">
        <f>IF('①-2入力シート (環境項目)'!F46="","-",'①-2入力シート (環境項目)'!F46)</f>
        <v>-</v>
      </c>
      <c r="G319" s="74" t="str">
        <f>IF('①-2入力シート (環境項目)'!G46="","-",'①-2入力シート (環境項目)'!G46)</f>
        <v>-</v>
      </c>
      <c r="H319" s="206" t="str">
        <f>IF('①-2入力シート (環境項目)'!H46="","-",'①-2入力シート (環境項目)'!H46)</f>
        <v>-</v>
      </c>
      <c r="I319" s="135" t="str">
        <f>IF('①-2入力シート (環境項目)'!I46="","-",'①-2入力シート (環境項目)'!I46)</f>
        <v>-</v>
      </c>
      <c r="J319" s="139" t="str">
        <f>IF('①-2入力シート (環境項目)'!J46="","-",'①-2入力シート (環境項目)'!J46)</f>
        <v>ウ　取組を行っていない</v>
      </c>
      <c r="K319" s="126" t="str">
        <f>IF('①-2入力シート (環境項目)'!K46="","-",'①-2入力シート (環境項目)'!K46)</f>
        <v>エ　取組を行っていない</v>
      </c>
      <c r="L319" s="221" t="str">
        <f>IF('①-2入力シート (環境項目)'!L46="","-",'①-2入力シート (環境項目)'!L46)</f>
        <v>-</v>
      </c>
      <c r="M319" s="221">
        <f>IF('①-2入力シート (環境項目)'!M46="","-",'①-2入力シート (環境項目)'!M46)</f>
        <v>0</v>
      </c>
      <c r="N319" s="221" t="str">
        <f>IF('①-2入力シート (環境項目)'!N46="","-",'①-2入力シート (環境項目)'!N46)</f>
        <v>-</v>
      </c>
      <c r="O319" s="221">
        <f>IF('①-2入力シート (環境項目)'!O46="","-",'①-2入力シート (環境項目)'!O46)</f>
        <v>0</v>
      </c>
      <c r="P319" s="221" t="str">
        <f>IF('①-2入力シート (環境項目)'!P46="","-",'①-2入力シート (環境項目)'!P46)</f>
        <v>-</v>
      </c>
      <c r="Q319" s="221">
        <f>IF('①-2入力シート (環境項目)'!Q46="","-",'①-2入力シート (環境項目)'!Q46)</f>
        <v>0</v>
      </c>
      <c r="R319" s="221" t="str">
        <f>IF('①-2入力シート (環境項目)'!R46="","-",'①-2入力シート (環境項目)'!R46)</f>
        <v>-</v>
      </c>
      <c r="S319" s="221" t="str">
        <f>IF('①-2入力シート (環境項目)'!S46="","-",'①-2入力シート (環境項目)'!S46)</f>
        <v>-</v>
      </c>
      <c r="T319" s="222" t="str">
        <f t="shared" si="21"/>
        <v/>
      </c>
      <c r="U319" s="224" t="str">
        <f>IF(P319="回答済",(_xlfn.RANK.EQ($T319,$T$14:$T$411,0)+COUNTIF($T$14:$T319,$T319)-1),IF(P319="未回答",0,"-"))</f>
        <v>-</v>
      </c>
      <c r="V319" s="224" t="str">
        <f t="shared" si="24"/>
        <v>-</v>
      </c>
      <c r="W319" s="224" t="str">
        <f t="shared" si="22"/>
        <v/>
      </c>
      <c r="X319" s="224" t="str">
        <f t="shared" si="26"/>
        <v/>
      </c>
      <c r="Y319" s="224" t="str">
        <f>IF(X319="","",IF(X319="-","-",X319+COUNTIFS($V$14:V319,V319,$W$14:W319,W319)-1))</f>
        <v/>
      </c>
      <c r="Z319" s="224" t="str">
        <f t="shared" si="23"/>
        <v/>
      </c>
      <c r="AA319" s="61"/>
    </row>
    <row r="320" spans="1:27" s="98" customFormat="1" ht="46.35" customHeight="1" outlineLevel="1">
      <c r="A320" s="98">
        <f>ROW()</f>
        <v>320</v>
      </c>
      <c r="B320" s="111" t="str">
        <f>IF('①-2入力シート (環境項目)'!B47="","-",'①-2入力シート (環境項目)'!B47)</f>
        <v>-</v>
      </c>
      <c r="C320" s="120" t="str">
        <f>IF('①-2入力シート (環境項目)'!C47="","-",'①-2入力シート (環境項目)'!C47)</f>
        <v>-</v>
      </c>
      <c r="D320" s="351" t="str">
        <f>IF('①-2入力シート (環境項目)'!D47="","0",'①-2入力シート (環境項目)'!D47)</f>
        <v>0</v>
      </c>
      <c r="E320" s="350" t="str">
        <f>IF('①-2入力シート (環境項目)'!E47="","-",'①-2入力シート (環境項目)'!E47)</f>
        <v>戦略</v>
      </c>
      <c r="F320" s="107" t="str">
        <f>IF('①-2入力シート (環境項目)'!F47="","-",'①-2入力シート (環境項目)'!F47)</f>
        <v>単回答</v>
      </c>
      <c r="G320" s="107">
        <f>IF('①-2入力シート (環境項目)'!G47="","-",'①-2入力シート (環境項目)'!G47)</f>
        <v>0</v>
      </c>
      <c r="H320" s="200">
        <f>IF('①-2入力シート (環境項目)'!H47="","-",'①-2入力シート (環境項目)'!H47)</f>
        <v>49</v>
      </c>
      <c r="I320" s="356" t="str">
        <f>IF('①-2入力シート (環境項目)'!I47="","-",'①-2入力シート (環境項目)'!I47)</f>
        <v>●地球温暖化や自然災害の激甚化・頻発化等の気候変動によって、自社の資産への損害見通しについて、次のとおり対応している。</v>
      </c>
      <c r="J320" s="357" t="str">
        <f>IF('①-2入力シート (環境項目)'!J47="","0",'①-2入力シート (環境項目)'!J47)</f>
        <v>0</v>
      </c>
      <c r="K320" s="124" t="str">
        <f>IF('①-2入力シート (環境項目)'!K47="","-",'①-2入力シート (環境項目)'!K47)</f>
        <v>-</v>
      </c>
      <c r="L320" s="212" t="str">
        <f>IF('①-2入力シート (環境項目)'!L47="","-",'①-2入力シート (環境項目)'!L47)</f>
        <v>-</v>
      </c>
      <c r="M320" s="212">
        <f>IF('①-2入力シート (環境項目)'!M47="","-",'①-2入力シート (環境項目)'!M47)</f>
        <v>3</v>
      </c>
      <c r="N320" s="212" t="str">
        <f>IF('①-2入力シート (環境項目)'!N47="","-",'①-2入力シート (環境項目)'!N47)</f>
        <v>-</v>
      </c>
      <c r="O320" s="213" t="str">
        <f>IF('①-2入力シート (環境項目)'!O47="","-",'①-2入力シート (環境項目)'!O47)</f>
        <v>未回答</v>
      </c>
      <c r="P320" s="213" t="str">
        <f>IF('①-2入力シート (環境項目)'!P47="","-",'①-2入力シート (環境項目)'!P47)</f>
        <v>-</v>
      </c>
      <c r="Q320" s="212">
        <f>IF('①-2入力シート (環境項目)'!Q47="","-",'①-2入力シート (環境項目)'!Q47)</f>
        <v>0</v>
      </c>
      <c r="R320" s="212">
        <f>IF('①-2入力シート (環境項目)'!R47="","-",'①-2入力シート (環境項目)'!R47)</f>
        <v>0</v>
      </c>
      <c r="S320" s="212" t="str">
        <f>IF('①-2入力シート (環境項目)'!S47="","-",'①-2入力シート (環境項目)'!S47)</f>
        <v>-</v>
      </c>
      <c r="T320" s="214" t="str">
        <f t="shared" si="21"/>
        <v/>
      </c>
      <c r="U320" s="224" t="str">
        <f>IF(P320="回答済",(_xlfn.RANK.EQ($T320,$T$14:$T$411,0)+COUNTIF($T$14:$T320,$T320)-1),IF(P320="未回答",0,"-"))</f>
        <v>-</v>
      </c>
      <c r="V320" s="224" t="str">
        <f t="shared" si="24"/>
        <v>-</v>
      </c>
      <c r="W320" s="224" t="str">
        <f t="shared" si="22"/>
        <v/>
      </c>
      <c r="X320" s="224" t="str">
        <f t="shared" si="26"/>
        <v/>
      </c>
      <c r="Y320" s="224" t="str">
        <f>IF(X320="","",IF(X320="-","-",X320+COUNTIFS($V$14:V320,V320,$W$14:W320,W320)-1))</f>
        <v/>
      </c>
      <c r="Z320" s="224" t="str">
        <f t="shared" si="23"/>
        <v/>
      </c>
      <c r="AA320" s="61"/>
    </row>
    <row r="321" spans="1:27" s="57" customFormat="1" ht="28.35" customHeight="1" outlineLevel="1">
      <c r="A321" s="57">
        <f>ROW()</f>
        <v>321</v>
      </c>
      <c r="B321" s="79" t="str">
        <f>IF('①-2入力シート (環境項目)'!B48="","-",'①-2入力シート (環境項目)'!B48)</f>
        <v>-</v>
      </c>
      <c r="C321" s="80" t="str">
        <f>IF('①-2入力シート (環境項目)'!C48="","-",'①-2入力シート (環境項目)'!C48)</f>
        <v>-</v>
      </c>
      <c r="D321" s="351" t="str">
        <f>IF('①-2入力シート (環境項目)'!D48="","0",'①-2入力シート (環境項目)'!D48)</f>
        <v>0</v>
      </c>
      <c r="E321" s="351" t="str">
        <f>IF('①-2入力シート (環境項目)'!E48="","0",'①-2入力シート (環境項目)'!E48)</f>
        <v>0</v>
      </c>
      <c r="F321" s="72" t="str">
        <f>IF('①-2入力シート (環境項目)'!F48="","-",'①-2入力シート (環境項目)'!F48)</f>
        <v>-</v>
      </c>
      <c r="G321" s="72" t="str">
        <f>IF('①-2入力シート (環境項目)'!G48="","-",'①-2入力シート (環境項目)'!G48)</f>
        <v>-</v>
      </c>
      <c r="H321" s="205" t="str">
        <f>IF('①-2入力シート (環境項目)'!H48="","-",'①-2入力シート (環境項目)'!H48)</f>
        <v>-</v>
      </c>
      <c r="I321" s="131" t="str">
        <f>IF('①-2入力シート (環境項目)'!I48="","-",'①-2入力シート (環境項目)'!I48)</f>
        <v>-</v>
      </c>
      <c r="J321" s="137" t="str">
        <f>IF('①-2入力シート (環境項目)'!J48="","-",'①-2入力シート (環境項目)'!J48)</f>
        <v>ア　どのような損害のリスクがあるか分析し、具体的な内容を洗い出している</v>
      </c>
      <c r="K321" s="128" t="str">
        <f>IF('①-2入力シート (環境項目)'!K48="","-",'①-2入力シート (環境項目)'!K48)</f>
        <v>気候変動によって、自社の資産へどのような損害のリスクがあるか分析し、具体的な内容を洗い出している</v>
      </c>
      <c r="L321" s="233" t="str">
        <f>IF('①-2入力シート (環境項目)'!L48="","-",'①-2入力シート (環境項目)'!L48)</f>
        <v>-</v>
      </c>
      <c r="M321" s="233">
        <f>IF('①-2入力シート (環境項目)'!M48="","-",'①-2入力シート (環境項目)'!M48)</f>
        <v>2</v>
      </c>
      <c r="N321" s="233" t="str">
        <f>IF('①-2入力シート (環境項目)'!N48="","-",'①-2入力シート (環境項目)'!N48)</f>
        <v>-</v>
      </c>
      <c r="O321" s="233">
        <f>IF('①-2入力シート (環境項目)'!O48="","-",'①-2入力シート (環境項目)'!O48)</f>
        <v>0</v>
      </c>
      <c r="P321" s="233" t="str">
        <f>IF('①-2入力シート (環境項目)'!P48="","-",'①-2入力シート (環境項目)'!P48)</f>
        <v>-</v>
      </c>
      <c r="Q321" s="233">
        <f>IF('①-2入力シート (環境項目)'!Q48="","-",'①-2入力シート (環境項目)'!Q48)</f>
        <v>0</v>
      </c>
      <c r="R321" s="233" t="str">
        <f>IF('①-2入力シート (環境項目)'!R48="","-",'①-2入力シート (環境項目)'!R48)</f>
        <v>-</v>
      </c>
      <c r="S321" s="233" t="str">
        <f>IF('①-2入力シート (環境項目)'!S48="","-",'①-2入力シート (環境項目)'!S48)</f>
        <v>-</v>
      </c>
      <c r="T321" s="234" t="str">
        <f t="shared" si="21"/>
        <v/>
      </c>
      <c r="U321" s="224" t="str">
        <f>IF(P321="回答済",(_xlfn.RANK.EQ($T321,$T$14:$T$411,0)+COUNTIF($T$14:$T321,$T321)-1),IF(P321="未回答",0,"-"))</f>
        <v>-</v>
      </c>
      <c r="V321" s="224" t="str">
        <f t="shared" si="24"/>
        <v>-</v>
      </c>
      <c r="W321" s="224" t="str">
        <f t="shared" si="22"/>
        <v/>
      </c>
      <c r="X321" s="224" t="str">
        <f t="shared" si="26"/>
        <v/>
      </c>
      <c r="Y321" s="224" t="str">
        <f>IF(X321="","",IF(X321="-","-",X321+COUNTIFS($V$14:V321,V321,$W$14:W321,W321)-1))</f>
        <v/>
      </c>
      <c r="Z321" s="224" t="str">
        <f t="shared" si="23"/>
        <v/>
      </c>
      <c r="AA321" s="61"/>
    </row>
    <row r="322" spans="1:27" s="57" customFormat="1" ht="28.35" customHeight="1" outlineLevel="1">
      <c r="A322" s="57">
        <f>ROW()</f>
        <v>322</v>
      </c>
      <c r="B322" s="79" t="str">
        <f>IF('①-2入力シート (環境項目)'!B49="","-",'①-2入力シート (環境項目)'!B49)</f>
        <v>-</v>
      </c>
      <c r="C322" s="80" t="str">
        <f>IF('①-2入力シート (環境項目)'!C49="","-",'①-2入力シート (環境項目)'!C49)</f>
        <v>-</v>
      </c>
      <c r="D322" s="351" t="str">
        <f>IF('①-2入力シート (環境項目)'!D49="","0",'①-2入力シート (環境項目)'!D49)</f>
        <v>0</v>
      </c>
      <c r="E322" s="351" t="str">
        <f>IF('①-2入力シート (環境項目)'!E49="","0",'①-2入力シート (環境項目)'!E49)</f>
        <v>0</v>
      </c>
      <c r="F322" s="72" t="str">
        <f>IF('①-2入力シート (環境項目)'!F49="","-",'①-2入力シート (環境項目)'!F49)</f>
        <v>-</v>
      </c>
      <c r="G322" s="72" t="str">
        <f>IF('①-2入力シート (環境項目)'!G49="","-",'①-2入力シート (環境項目)'!G49)</f>
        <v>-</v>
      </c>
      <c r="H322" s="205" t="str">
        <f>IF('①-2入力シート (環境項目)'!H49="","-",'①-2入力シート (環境項目)'!H49)</f>
        <v>-</v>
      </c>
      <c r="I322" s="133" t="str">
        <f>IF('①-2入力シート (環境項目)'!I49="","-",'①-2入力シート (環境項目)'!I49)</f>
        <v>-</v>
      </c>
      <c r="J322" s="138" t="str">
        <f>IF('①-2入力シート (環境項目)'!J49="","-",'①-2入力シート (環境項目)'!J49)</f>
        <v>イ　資産へのリスク予測に対して、適切な対応方針（戦略）を立てている</v>
      </c>
      <c r="K322" s="129" t="str">
        <f>IF('①-2入力シート (環境項目)'!K49="","-",'①-2入力シート (環境項目)'!K49)</f>
        <v>気候変動によって、自社の資産へのリスク予測に対して、適切な対応方針（戦略）を立てている</v>
      </c>
      <c r="L322" s="235" t="str">
        <f>IF('①-2入力シート (環境項目)'!L49="","-",'①-2入力シート (環境項目)'!L49)</f>
        <v>-</v>
      </c>
      <c r="M322" s="235">
        <f>IF('①-2入力シート (環境項目)'!M49="","-",'①-2入力シート (環境項目)'!M49)</f>
        <v>3</v>
      </c>
      <c r="N322" s="235" t="str">
        <f>IF('①-2入力シート (環境項目)'!N49="","-",'①-2入力シート (環境項目)'!N49)</f>
        <v>-</v>
      </c>
      <c r="O322" s="235">
        <f>IF('①-2入力シート (環境項目)'!O49="","-",'①-2入力シート (環境項目)'!O49)</f>
        <v>0</v>
      </c>
      <c r="P322" s="235" t="str">
        <f>IF('①-2入力シート (環境項目)'!P49="","-",'①-2入力シート (環境項目)'!P49)</f>
        <v>-</v>
      </c>
      <c r="Q322" s="235">
        <f>IF('①-2入力シート (環境項目)'!Q49="","-",'①-2入力シート (環境項目)'!Q49)</f>
        <v>0</v>
      </c>
      <c r="R322" s="235" t="str">
        <f>IF('①-2入力シート (環境項目)'!R49="","-",'①-2入力シート (環境項目)'!R49)</f>
        <v>-</v>
      </c>
      <c r="S322" s="235" t="str">
        <f>IF('①-2入力シート (環境項目)'!S49="","-",'①-2入力シート (環境項目)'!S49)</f>
        <v>-</v>
      </c>
      <c r="T322" s="236" t="str">
        <f t="shared" si="21"/>
        <v/>
      </c>
      <c r="U322" s="224" t="str">
        <f>IF(P322="回答済",(_xlfn.RANK.EQ($T322,$T$14:$T$411,0)+COUNTIF($T$14:$T322,$T322)-1),IF(P322="未回答",0,"-"))</f>
        <v>-</v>
      </c>
      <c r="V322" s="224" t="str">
        <f t="shared" si="24"/>
        <v>-</v>
      </c>
      <c r="W322" s="224" t="str">
        <f t="shared" si="22"/>
        <v/>
      </c>
      <c r="X322" s="224" t="str">
        <f t="shared" si="26"/>
        <v/>
      </c>
      <c r="Y322" s="224" t="str">
        <f>IF(X322="","",IF(X322="-","-",X322+COUNTIFS($V$14:V322,V322,$W$14:W322,W322)-1))</f>
        <v/>
      </c>
      <c r="Z322" s="224" t="str">
        <f t="shared" si="23"/>
        <v/>
      </c>
      <c r="AA322" s="61"/>
    </row>
    <row r="323" spans="1:27" s="57" customFormat="1" ht="28.35" customHeight="1" outlineLevel="1">
      <c r="A323" s="57">
        <f>ROW()</f>
        <v>323</v>
      </c>
      <c r="B323" s="79" t="str">
        <f>IF('①-2入力シート (環境項目)'!B50="","-",'①-2入力シート (環境項目)'!B50)</f>
        <v>-</v>
      </c>
      <c r="C323" s="80" t="str">
        <f>IF('①-2入力シート (環境項目)'!C50="","-",'①-2入力シート (環境項目)'!C50)</f>
        <v>-</v>
      </c>
      <c r="D323" s="351" t="str">
        <f>IF('①-2入力シート (環境項目)'!D50="","0",'①-2入力シート (環境項目)'!D50)</f>
        <v>0</v>
      </c>
      <c r="E323" s="352" t="str">
        <f>IF('①-2入力シート (環境項目)'!E50="","0",'①-2入力シート (環境項目)'!E50)</f>
        <v>0</v>
      </c>
      <c r="F323" s="74" t="str">
        <f>IF('①-2入力シート (環境項目)'!F50="","-",'①-2入力シート (環境項目)'!F50)</f>
        <v>-</v>
      </c>
      <c r="G323" s="74" t="str">
        <f>IF('①-2入力シート (環境項目)'!G50="","-",'①-2入力シート (環境項目)'!G50)</f>
        <v>-</v>
      </c>
      <c r="H323" s="206" t="str">
        <f>IF('①-2入力シート (環境項目)'!H50="","-",'①-2入力シート (環境項目)'!H50)</f>
        <v>-</v>
      </c>
      <c r="I323" s="135" t="str">
        <f>IF('①-2入力シート (環境項目)'!I50="","-",'①-2入力シート (環境項目)'!I50)</f>
        <v>-</v>
      </c>
      <c r="J323" s="139" t="str">
        <f>IF('①-2入力シート (環境項目)'!J50="","-",'①-2入力シート (環境項目)'!J50)</f>
        <v>ウ　取組を行っていない</v>
      </c>
      <c r="K323" s="130" t="str">
        <f>IF('①-2入力シート (環境項目)'!K50="","-",'①-2入力シート (環境項目)'!K50)</f>
        <v>エ　取組を行っていない</v>
      </c>
      <c r="L323" s="237" t="str">
        <f>IF('①-2入力シート (環境項目)'!L50="","-",'①-2入力シート (環境項目)'!L50)</f>
        <v>-</v>
      </c>
      <c r="M323" s="237">
        <f>IF('①-2入力シート (環境項目)'!M50="","-",'①-2入力シート (環境項目)'!M50)</f>
        <v>0</v>
      </c>
      <c r="N323" s="237" t="str">
        <f>IF('①-2入力シート (環境項目)'!N50="","-",'①-2入力シート (環境項目)'!N50)</f>
        <v>-</v>
      </c>
      <c r="O323" s="237">
        <f>IF('①-2入力シート (環境項目)'!O50="","-",'①-2入力シート (環境項目)'!O50)</f>
        <v>0</v>
      </c>
      <c r="P323" s="237" t="str">
        <f>IF('①-2入力シート (環境項目)'!P50="","-",'①-2入力シート (環境項目)'!P50)</f>
        <v>-</v>
      </c>
      <c r="Q323" s="237">
        <f>IF('①-2入力シート (環境項目)'!Q50="","-",'①-2入力シート (環境項目)'!Q50)</f>
        <v>0</v>
      </c>
      <c r="R323" s="237" t="str">
        <f>IF('①-2入力シート (環境項目)'!R50="","-",'①-2入力シート (環境項目)'!R50)</f>
        <v>-</v>
      </c>
      <c r="S323" s="237" t="str">
        <f>IF('①-2入力シート (環境項目)'!S50="","-",'①-2入力シート (環境項目)'!S50)</f>
        <v>-</v>
      </c>
      <c r="T323" s="238" t="str">
        <f t="shared" si="21"/>
        <v/>
      </c>
      <c r="U323" s="224" t="str">
        <f>IF(P323="回答済",(_xlfn.RANK.EQ($T323,$T$14:$T$411,0)+COUNTIF($T$14:$T323,$T323)-1),IF(P323="未回答",0,"-"))</f>
        <v>-</v>
      </c>
      <c r="V323" s="224" t="str">
        <f t="shared" si="24"/>
        <v>-</v>
      </c>
      <c r="W323" s="224" t="str">
        <f t="shared" si="22"/>
        <v/>
      </c>
      <c r="X323" s="224" t="str">
        <f t="shared" si="26"/>
        <v/>
      </c>
      <c r="Y323" s="224" t="str">
        <f>IF(X323="","",IF(X323="-","-",X323+COUNTIFS($V$14:V323,V323,$W$14:W323,W323)-1))</f>
        <v/>
      </c>
      <c r="Z323" s="224" t="str">
        <f t="shared" si="23"/>
        <v/>
      </c>
      <c r="AA323" s="61"/>
    </row>
    <row r="324" spans="1:27" s="98" customFormat="1" ht="46.35" customHeight="1" outlineLevel="1">
      <c r="A324" s="98">
        <f>ROW()</f>
        <v>324</v>
      </c>
      <c r="B324" s="111" t="str">
        <f>IF('①-2入力シート (環境項目)'!B51="","-",'①-2入力シート (環境項目)'!B51)</f>
        <v>-</v>
      </c>
      <c r="C324" s="120" t="str">
        <f>IF('①-2入力シート (環境項目)'!C51="","-",'①-2入力シート (環境項目)'!C51)</f>
        <v>-</v>
      </c>
      <c r="D324" s="351" t="str">
        <f>IF('①-2入力シート (環境項目)'!D51="","0",'①-2入力シート (環境項目)'!D51)</f>
        <v>0</v>
      </c>
      <c r="E324" s="350" t="str">
        <f>IF('①-2入力シート (環境項目)'!E51="","-",'①-2入力シート (環境項目)'!E51)</f>
        <v>リスク管理</v>
      </c>
      <c r="F324" s="107" t="str">
        <f>IF('①-2入力シート (環境項目)'!F51="","-",'①-2入力シート (環境項目)'!F51)</f>
        <v>単回答</v>
      </c>
      <c r="G324" s="107">
        <f>IF('①-2入力シート (環境項目)'!G51="","-",'①-2入力シート (環境項目)'!G51)</f>
        <v>0</v>
      </c>
      <c r="H324" s="200">
        <f>IF('①-2入力シート (環境項目)'!H51="","-",'①-2入力シート (環境項目)'!H51)</f>
        <v>50</v>
      </c>
      <c r="I324" s="356" t="str">
        <f>IF('①-2入力シート (環境項目)'!I51="","-",'①-2入力シート (環境項目)'!I51)</f>
        <v>●埼玉県地球温暖化対策実行計画（第2期）では、令和12年度（2030年度）までに埼玉県の温室効果ガス排出量を平成25年度（2013年度）比46％削減することを目標としているが、温室効果ガス排出量（GHG）削減のため、次の対応を行っている。</v>
      </c>
      <c r="J324" s="357" t="str">
        <f>IF('①-2入力シート (環境項目)'!J51="","0",'①-2入力シート (環境項目)'!J51)</f>
        <v>0</v>
      </c>
      <c r="K324" s="124" t="str">
        <f>IF('①-2入力シート (環境項目)'!K51="","-",'①-2入力シート (環境項目)'!K51)</f>
        <v>-</v>
      </c>
      <c r="L324" s="212" t="str">
        <f>IF('①-2入力シート (環境項目)'!L51="","-",'①-2入力シート (環境項目)'!L51)</f>
        <v>-</v>
      </c>
      <c r="M324" s="212">
        <f>IF('①-2入力シート (環境項目)'!M51="","-",'①-2入力シート (環境項目)'!M51)</f>
        <v>5</v>
      </c>
      <c r="N324" s="212" t="str">
        <f>IF('①-2入力シート (環境項目)'!N51="","-",'①-2入力シート (環境項目)'!N51)</f>
        <v>-</v>
      </c>
      <c r="O324" s="213" t="str">
        <f>IF('①-2入力シート (環境項目)'!O51="","-",'①-2入力シート (環境項目)'!O51)</f>
        <v>未回答</v>
      </c>
      <c r="P324" s="213" t="str">
        <f>IF('①-2入力シート (環境項目)'!P51="","-",'①-2入力シート (環境項目)'!P51)</f>
        <v>-</v>
      </c>
      <c r="Q324" s="212">
        <f>IF('①-2入力シート (環境項目)'!Q51="","-",'①-2入力シート (環境項目)'!Q51)</f>
        <v>0</v>
      </c>
      <c r="R324" s="212">
        <f>IF('①-2入力シート (環境項目)'!R51="","-",'①-2入力シート (環境項目)'!R51)</f>
        <v>0</v>
      </c>
      <c r="S324" s="212" t="str">
        <f>IF('①-2入力シート (環境項目)'!S51="","-",'①-2入力シート (環境項目)'!S51)</f>
        <v>-</v>
      </c>
      <c r="T324" s="214" t="str">
        <f t="shared" si="21"/>
        <v/>
      </c>
      <c r="U324" s="224" t="str">
        <f>IF(P324="回答済",(_xlfn.RANK.EQ($T324,$T$14:$T$411,0)+COUNTIF($T$14:$T324,$T324)-1),IF(P324="未回答",0,"-"))</f>
        <v>-</v>
      </c>
      <c r="V324" s="224" t="str">
        <f t="shared" si="24"/>
        <v>-</v>
      </c>
      <c r="W324" s="224" t="str">
        <f t="shared" si="22"/>
        <v/>
      </c>
      <c r="X324" s="224" t="str">
        <f t="shared" si="26"/>
        <v/>
      </c>
      <c r="Y324" s="224" t="str">
        <f>IF(X324="","",IF(X324="-","-",X324+COUNTIFS($V$14:V324,V324,$W$14:W324,W324)-1))</f>
        <v/>
      </c>
      <c r="Z324" s="224" t="str">
        <f t="shared" si="23"/>
        <v/>
      </c>
      <c r="AA324" s="61"/>
    </row>
    <row r="325" spans="1:27" s="57" customFormat="1" ht="28.35" customHeight="1" outlineLevel="1">
      <c r="A325" s="57">
        <f>ROW()</f>
        <v>325</v>
      </c>
      <c r="B325" s="79" t="str">
        <f>IF('①-2入力シート (環境項目)'!B52="","-",'①-2入力シート (環境項目)'!B52)</f>
        <v>-</v>
      </c>
      <c r="C325" s="80" t="str">
        <f>IF('①-2入力シート (環境項目)'!C52="","-",'①-2入力シート (環境項目)'!C52)</f>
        <v>-</v>
      </c>
      <c r="D325" s="351" t="str">
        <f>IF('①-2入力シート (環境項目)'!D52="","0",'①-2入力シート (環境項目)'!D52)</f>
        <v>0</v>
      </c>
      <c r="E325" s="351" t="str">
        <f>IF('①-2入力シート (環境項目)'!E52="","0",'①-2入力シート (環境項目)'!E52)</f>
        <v>0</v>
      </c>
      <c r="F325" s="72" t="str">
        <f>IF('①-2入力シート (環境項目)'!F52="","-",'①-2入力シート (環境項目)'!F52)</f>
        <v>-</v>
      </c>
      <c r="G325" s="72" t="str">
        <f>IF('①-2入力シート (環境項目)'!G52="","-",'①-2入力シート (環境項目)'!G52)</f>
        <v>-</v>
      </c>
      <c r="H325" s="205" t="str">
        <f>IF('①-2入力シート (環境項目)'!H52="","-",'①-2入力シート (環境項目)'!H52)</f>
        <v>-</v>
      </c>
      <c r="I325" s="131" t="str">
        <f>IF('①-2入力シート (環境項目)'!I52="","-",'①-2入力シート (環境項目)'!I52)</f>
        <v>-</v>
      </c>
      <c r="J325" s="137" t="str">
        <f>IF('①-2入力シート (環境項目)'!J52="","-",'①-2入力シート (環境項目)'!J52)</f>
        <v>ア　どのような取組を行っているのか自社のホームページ等で対外的に公表している</v>
      </c>
      <c r="K325" s="125" t="str">
        <f>IF('①-2入力シート (環境項目)'!K52="","-",'①-2入力シート (環境項目)'!K52)</f>
        <v>温室効果ガス排出量（GHG）削減のための取組を自社のホームページ等で対外的に公表している</v>
      </c>
      <c r="L325" s="216" t="str">
        <f>IF('①-2入力シート (環境項目)'!L52="","-",'①-2入力シート (環境項目)'!L52)</f>
        <v>-</v>
      </c>
      <c r="M325" s="216">
        <f>IF('①-2入力シート (環境項目)'!M52="","-",'①-2入力シート (環境項目)'!M52)</f>
        <v>3</v>
      </c>
      <c r="N325" s="216" t="str">
        <f>IF('①-2入力シート (環境項目)'!N52="","-",'①-2入力シート (環境項目)'!N52)</f>
        <v>-</v>
      </c>
      <c r="O325" s="216">
        <f>IF('①-2入力シート (環境項目)'!O52="","-",'①-2入力シート (環境項目)'!O52)</f>
        <v>0</v>
      </c>
      <c r="P325" s="216" t="str">
        <f>IF('①-2入力シート (環境項目)'!P52="","-",'①-2入力シート (環境項目)'!P52)</f>
        <v>-</v>
      </c>
      <c r="Q325" s="216">
        <f>IF('①-2入力シート (環境項目)'!Q52="","-",'①-2入力シート (環境項目)'!Q52)</f>
        <v>0</v>
      </c>
      <c r="R325" s="216" t="str">
        <f>IF('①-2入力シート (環境項目)'!R52="","-",'①-2入力シート (環境項目)'!R52)</f>
        <v>-</v>
      </c>
      <c r="S325" s="216" t="str">
        <f>IF('①-2入力シート (環境項目)'!S52="","-",'①-2入力シート (環境項目)'!S52)</f>
        <v>-</v>
      </c>
      <c r="T325" s="217" t="str">
        <f t="shared" si="21"/>
        <v/>
      </c>
      <c r="U325" s="224" t="str">
        <f>IF(P325="回答済",(_xlfn.RANK.EQ($T325,$T$14:$T$411,0)+COUNTIF($T$14:$T325,$T325)-1),IF(P325="未回答",0,"-"))</f>
        <v>-</v>
      </c>
      <c r="V325" s="224" t="str">
        <f t="shared" si="24"/>
        <v>-</v>
      </c>
      <c r="W325" s="224" t="str">
        <f t="shared" si="22"/>
        <v/>
      </c>
      <c r="X325" s="224" t="str">
        <f t="shared" si="26"/>
        <v/>
      </c>
      <c r="Y325" s="224" t="str">
        <f>IF(X325="","",IF(X325="-","-",X325+COUNTIFS($V$14:V325,V325,$W$14:W325,W325)-1))</f>
        <v/>
      </c>
      <c r="Z325" s="224" t="str">
        <f t="shared" si="23"/>
        <v/>
      </c>
      <c r="AA325" s="61"/>
    </row>
    <row r="326" spans="1:27" s="57" customFormat="1" ht="28.35" customHeight="1" outlineLevel="1">
      <c r="A326" s="57">
        <f>ROW()</f>
        <v>326</v>
      </c>
      <c r="B326" s="79" t="str">
        <f>IF('①-2入力シート (環境項目)'!B53="","-",'①-2入力シート (環境項目)'!B53)</f>
        <v>-</v>
      </c>
      <c r="C326" s="80" t="str">
        <f>IF('①-2入力シート (環境項目)'!C53="","-",'①-2入力シート (環境項目)'!C53)</f>
        <v>-</v>
      </c>
      <c r="D326" s="351" t="str">
        <f>IF('①-2入力シート (環境項目)'!D53="","0",'①-2入力シート (環境項目)'!D53)</f>
        <v>0</v>
      </c>
      <c r="E326" s="351" t="str">
        <f>IF('①-2入力シート (環境項目)'!E53="","0",'①-2入力シート (環境項目)'!E53)</f>
        <v>0</v>
      </c>
      <c r="F326" s="72" t="str">
        <f>IF('①-2入力シート (環境項目)'!F53="","-",'①-2入力シート (環境項目)'!F53)</f>
        <v>-</v>
      </c>
      <c r="G326" s="72" t="str">
        <f>IF('①-2入力シート (環境項目)'!G53="","-",'①-2入力シート (環境項目)'!G53)</f>
        <v>-</v>
      </c>
      <c r="H326" s="205" t="str">
        <f>IF('①-2入力シート (環境項目)'!H53="","-",'①-2入力シート (環境項目)'!H53)</f>
        <v>-</v>
      </c>
      <c r="I326" s="133" t="str">
        <f>IF('①-2入力シート (環境項目)'!I53="","-",'①-2入力シート (環境項目)'!I53)</f>
        <v>-</v>
      </c>
      <c r="J326" s="138" t="str">
        <f>IF('①-2入力シート (環境項目)'!J53="","-",'①-2入力シート (環境項目)'!J53)</f>
        <v>イ　取組が、短期（概ね1～2年）、中長期（概ね3～10年）でどの程度削減に貢献するのか対外的に公表している</v>
      </c>
      <c r="K326" s="108" t="str">
        <f>IF('①-2入力シート (環境項目)'!K53="","-",'①-2入力シート (環境項目)'!K53)</f>
        <v>温室効果ガス排出量（GHG）削減のための取組が、短期、中長期でどの程度削減に貢献するのか対外的に公表している</v>
      </c>
      <c r="L326" s="219" t="str">
        <f>IF('①-2入力シート (環境項目)'!L53="","-",'①-2入力シート (環境項目)'!L53)</f>
        <v>-</v>
      </c>
      <c r="M326" s="219">
        <f>IF('①-2入力シート (環境項目)'!M53="","-",'①-2入力シート (環境項目)'!M53)</f>
        <v>4</v>
      </c>
      <c r="N326" s="219" t="str">
        <f>IF('①-2入力シート (環境項目)'!N53="","-",'①-2入力シート (環境項目)'!N53)</f>
        <v>-</v>
      </c>
      <c r="O326" s="219">
        <f>IF('①-2入力シート (環境項目)'!O53="","-",'①-2入力シート (環境項目)'!O53)</f>
        <v>0</v>
      </c>
      <c r="P326" s="219" t="str">
        <f>IF('①-2入力シート (環境項目)'!P53="","-",'①-2入力シート (環境項目)'!P53)</f>
        <v>-</v>
      </c>
      <c r="Q326" s="219">
        <f>IF('①-2入力シート (環境項目)'!Q53="","-",'①-2入力シート (環境項目)'!Q53)</f>
        <v>0</v>
      </c>
      <c r="R326" s="219" t="str">
        <f>IF('①-2入力シート (環境項目)'!R53="","-",'①-2入力シート (環境項目)'!R53)</f>
        <v>-</v>
      </c>
      <c r="S326" s="219" t="str">
        <f>IF('①-2入力シート (環境項目)'!S53="","-",'①-2入力シート (環境項目)'!S53)</f>
        <v>-</v>
      </c>
      <c r="T326" s="220" t="str">
        <f t="shared" si="21"/>
        <v/>
      </c>
      <c r="U326" s="224" t="str">
        <f>IF(P326="回答済",(_xlfn.RANK.EQ($T326,$T$14:$T$411,0)+COUNTIF($T$14:$T326,$T326)-1),IF(P326="未回答",0,"-"))</f>
        <v>-</v>
      </c>
      <c r="V326" s="224" t="str">
        <f t="shared" si="24"/>
        <v>-</v>
      </c>
      <c r="W326" s="224" t="str">
        <f t="shared" si="22"/>
        <v/>
      </c>
      <c r="X326" s="224" t="str">
        <f t="shared" si="26"/>
        <v/>
      </c>
      <c r="Y326" s="224" t="str">
        <f>IF(X326="","",IF(X326="-","-",X326+COUNTIFS($V$14:V326,V326,$W$14:W326,W326)-1))</f>
        <v/>
      </c>
      <c r="Z326" s="224" t="str">
        <f t="shared" si="23"/>
        <v/>
      </c>
      <c r="AA326" s="61"/>
    </row>
    <row r="327" spans="1:27" s="57" customFormat="1" ht="28.35" customHeight="1" outlineLevel="1">
      <c r="A327" s="57">
        <f>ROW()</f>
        <v>327</v>
      </c>
      <c r="B327" s="79" t="str">
        <f>IF('①-2入力シート (環境項目)'!B54="","-",'①-2入力シート (環境項目)'!B54)</f>
        <v>-</v>
      </c>
      <c r="C327" s="80" t="str">
        <f>IF('①-2入力シート (環境項目)'!C54="","-",'①-2入力シート (環境項目)'!C54)</f>
        <v>-</v>
      </c>
      <c r="D327" s="351" t="str">
        <f>IF('①-2入力シート (環境項目)'!D54="","0",'①-2入力シート (環境項目)'!D54)</f>
        <v>0</v>
      </c>
      <c r="E327" s="351" t="str">
        <f>IF('①-2入力シート (環境項目)'!E54="","0",'①-2入力シート (環境項目)'!E54)</f>
        <v>0</v>
      </c>
      <c r="F327" s="72" t="str">
        <f>IF('①-2入力シート (環境項目)'!F54="","-",'①-2入力シート (環境項目)'!F54)</f>
        <v>-</v>
      </c>
      <c r="G327" s="72" t="str">
        <f>IF('①-2入力シート (環境項目)'!G54="","-",'①-2入力シート (環境項目)'!G54)</f>
        <v>-</v>
      </c>
      <c r="H327" s="205" t="str">
        <f>IF('①-2入力シート (環境項目)'!H54="","-",'①-2入力シート (環境項目)'!H54)</f>
        <v>-</v>
      </c>
      <c r="I327" s="133" t="str">
        <f>IF('①-2入力シート (環境項目)'!I54="","-",'①-2入力シート (環境項目)'!I54)</f>
        <v>-</v>
      </c>
      <c r="J327" s="138" t="str">
        <f>IF('①-2入力シート (環境項目)'!J54="","-",'①-2入力シート (環境項目)'!J54)</f>
        <v>ウ　県が定める温室効果ガス排出量平成25年度（2013年度）比46％削減以上の目標を定め、対外的に公表している</v>
      </c>
      <c r="K327" s="108" t="str">
        <f>IF('①-2入力シート (環境項目)'!K54="","-",'①-2入力シート (環境項目)'!K54)</f>
        <v>温室効果ガス排出量（GHG）削減のため、県が定める温室効果ガス排出量削減目標以上の目標を定め、公表している</v>
      </c>
      <c r="L327" s="219" t="str">
        <f>IF('①-2入力シート (環境項目)'!L54="","-",'①-2入力シート (環境項目)'!L54)</f>
        <v>-</v>
      </c>
      <c r="M327" s="219">
        <f>IF('①-2入力シート (環境項目)'!M54="","-",'①-2入力シート (環境項目)'!M54)</f>
        <v>5</v>
      </c>
      <c r="N327" s="219" t="str">
        <f>IF('①-2入力シート (環境項目)'!N54="","-",'①-2入力シート (環境項目)'!N54)</f>
        <v>-</v>
      </c>
      <c r="O327" s="219">
        <f>IF('①-2入力シート (環境項目)'!O54="","-",'①-2入力シート (環境項目)'!O54)</f>
        <v>0</v>
      </c>
      <c r="P327" s="219" t="str">
        <f>IF('①-2入力シート (環境項目)'!P54="","-",'①-2入力シート (環境項目)'!P54)</f>
        <v>-</v>
      </c>
      <c r="Q327" s="219">
        <f>IF('①-2入力シート (環境項目)'!Q54="","-",'①-2入力シート (環境項目)'!Q54)</f>
        <v>0</v>
      </c>
      <c r="R327" s="219" t="str">
        <f>IF('①-2入力シート (環境項目)'!R54="","-",'①-2入力シート (環境項目)'!R54)</f>
        <v>-</v>
      </c>
      <c r="S327" s="219" t="str">
        <f>IF('①-2入力シート (環境項目)'!S54="","-",'①-2入力シート (環境項目)'!S54)</f>
        <v>-</v>
      </c>
      <c r="T327" s="220" t="str">
        <f t="shared" si="21"/>
        <v/>
      </c>
      <c r="U327" s="224" t="str">
        <f>IF(P327="回答済",(_xlfn.RANK.EQ($T327,$T$14:$T$411,0)+COUNTIF($T$14:$T327,$T327)-1),IF(P327="未回答",0,"-"))</f>
        <v>-</v>
      </c>
      <c r="V327" s="224" t="str">
        <f t="shared" si="24"/>
        <v>-</v>
      </c>
      <c r="W327" s="224" t="str">
        <f t="shared" si="22"/>
        <v/>
      </c>
      <c r="X327" s="224" t="str">
        <f t="shared" ref="X327:X358" si="27">IF(W327="","",IF(W327=0,"",IF(W327="-","-",1+COUNTIFS($V$14:$V$411,V327,$W$14:$W$411,"&gt;"&amp;W327))))</f>
        <v/>
      </c>
      <c r="Y327" s="224" t="str">
        <f>IF(X327="","",IF(X327="-","-",X327+COUNTIFS($V$14:V327,V327,$W$14:W327,W327)-1))</f>
        <v/>
      </c>
      <c r="Z327" s="224" t="str">
        <f t="shared" si="23"/>
        <v/>
      </c>
      <c r="AA327" s="61"/>
    </row>
    <row r="328" spans="1:27" s="57" customFormat="1" ht="28.35" customHeight="1" outlineLevel="1">
      <c r="A328" s="57">
        <f>ROW()</f>
        <v>328</v>
      </c>
      <c r="B328" s="79" t="str">
        <f>IF('①-2入力シート (環境項目)'!B55="","-",'①-2入力シート (環境項目)'!B55)</f>
        <v>-</v>
      </c>
      <c r="C328" s="80" t="str">
        <f>IF('①-2入力シート (環境項目)'!C55="","-",'①-2入力シート (環境項目)'!C55)</f>
        <v>-</v>
      </c>
      <c r="D328" s="351" t="str">
        <f>IF('①-2入力シート (環境項目)'!D55="","0",'①-2入力シート (環境項目)'!D55)</f>
        <v>0</v>
      </c>
      <c r="E328" s="352" t="str">
        <f>IF('①-2入力シート (環境項目)'!E55="","0",'①-2入力シート (環境項目)'!E55)</f>
        <v>0</v>
      </c>
      <c r="F328" s="74" t="str">
        <f>IF('①-2入力シート (環境項目)'!F55="","-",'①-2入力シート (環境項目)'!F55)</f>
        <v>-</v>
      </c>
      <c r="G328" s="74" t="str">
        <f>IF('①-2入力シート (環境項目)'!G55="","-",'①-2入力シート (環境項目)'!G55)</f>
        <v>-</v>
      </c>
      <c r="H328" s="206" t="str">
        <f>IF('①-2入力シート (環境項目)'!H55="","-",'①-2入力シート (環境項目)'!H55)</f>
        <v>-</v>
      </c>
      <c r="I328" s="135" t="str">
        <f>IF('①-2入力シート (環境項目)'!I55="","-",'①-2入力シート (環境項目)'!I55)</f>
        <v>-</v>
      </c>
      <c r="J328" s="139" t="str">
        <f>IF('①-2入力シート (環境項目)'!J55="","-",'①-2入力シート (環境項目)'!J55)</f>
        <v>エ　取組を行っていない</v>
      </c>
      <c r="K328" s="126" t="str">
        <f>IF('①-2入力シート (環境項目)'!K55="","-",'①-2入力シート (環境項目)'!K55)</f>
        <v>カ　取組を行っていない</v>
      </c>
      <c r="L328" s="221" t="str">
        <f>IF('①-2入力シート (環境項目)'!L55="","-",'①-2入力シート (環境項目)'!L55)</f>
        <v>-</v>
      </c>
      <c r="M328" s="221">
        <f>IF('①-2入力シート (環境項目)'!M55="","-",'①-2入力シート (環境項目)'!M55)</f>
        <v>0</v>
      </c>
      <c r="N328" s="221" t="str">
        <f>IF('①-2入力シート (環境項目)'!N55="","-",'①-2入力シート (環境項目)'!N55)</f>
        <v>-</v>
      </c>
      <c r="O328" s="221">
        <f>IF('①-2入力シート (環境項目)'!O55="","-",'①-2入力シート (環境項目)'!O55)</f>
        <v>0</v>
      </c>
      <c r="P328" s="221" t="str">
        <f>IF('①-2入力シート (環境項目)'!P55="","-",'①-2入力シート (環境項目)'!P55)</f>
        <v>-</v>
      </c>
      <c r="Q328" s="221">
        <f>IF('①-2入力シート (環境項目)'!Q55="","-",'①-2入力シート (環境項目)'!Q55)</f>
        <v>0</v>
      </c>
      <c r="R328" s="221" t="str">
        <f>IF('①-2入力シート (環境項目)'!R55="","-",'①-2入力シート (環境項目)'!R55)</f>
        <v>-</v>
      </c>
      <c r="S328" s="221" t="str">
        <f>IF('①-2入力シート (環境項目)'!S55="","-",'①-2入力シート (環境項目)'!S55)</f>
        <v>-</v>
      </c>
      <c r="T328" s="222" t="str">
        <f t="shared" si="21"/>
        <v/>
      </c>
      <c r="U328" s="224" t="str">
        <f>IF(P328="回答済",(_xlfn.RANK.EQ($T328,$T$14:$T$411,0)+COUNTIF($T$14:$T328,$T328)-1),IF(P328="未回答",0,"-"))</f>
        <v>-</v>
      </c>
      <c r="V328" s="224" t="str">
        <f t="shared" si="24"/>
        <v>-</v>
      </c>
      <c r="W328" s="224" t="str">
        <f t="shared" si="22"/>
        <v/>
      </c>
      <c r="X328" s="224" t="str">
        <f t="shared" si="27"/>
        <v/>
      </c>
      <c r="Y328" s="224" t="str">
        <f>IF(X328="","",IF(X328="-","-",X328+COUNTIFS($V$14:V328,V328,$W$14:W328,W328)-1))</f>
        <v/>
      </c>
      <c r="Z328" s="224" t="str">
        <f t="shared" si="23"/>
        <v/>
      </c>
      <c r="AA328" s="61"/>
    </row>
    <row r="329" spans="1:27" s="98" customFormat="1" ht="46.35" customHeight="1" outlineLevel="1">
      <c r="A329" s="98">
        <f>ROW()</f>
        <v>329</v>
      </c>
      <c r="B329" s="111" t="str">
        <f>IF('①-2入力シート (環境項目)'!B56="","-",'①-2入力シート (環境項目)'!B56)</f>
        <v>-</v>
      </c>
      <c r="C329" s="120" t="str">
        <f>IF('①-2入力シート (環境項目)'!C56="","-",'①-2入力シート (環境項目)'!C56)</f>
        <v>-</v>
      </c>
      <c r="D329" s="351" t="str">
        <f>IF('①-2入力シート (環境項目)'!D56="","0",'①-2入力シート (環境項目)'!D56)</f>
        <v>0</v>
      </c>
      <c r="E329" s="350" t="str">
        <f>IF('①-2入力シート (環境項目)'!E56="","-",'①-2入力シート (環境項目)'!E56)</f>
        <v>指標及び目標</v>
      </c>
      <c r="F329" s="107" t="str">
        <f>IF('①-2入力シート (環境項目)'!F56="","-",'①-2入力シート (環境項目)'!F56)</f>
        <v>単回答</v>
      </c>
      <c r="G329" s="107">
        <f>IF('①-2入力シート (環境項目)'!G56="","-",'①-2入力シート (環境項目)'!G56)</f>
        <v>0</v>
      </c>
      <c r="H329" s="200">
        <f>IF('①-2入力シート (環境項目)'!H56="","-",'①-2入力シート (環境項目)'!H56)</f>
        <v>51</v>
      </c>
      <c r="I329" s="356" t="str">
        <f>IF('①-2入力シート (環境項目)'!I56="","-",'①-2入力シート (環境項目)'!I56)</f>
        <v>●エネルギー使用量削減のため、自社の取組計画及び相応の目標を設定し、実行している。</v>
      </c>
      <c r="J329" s="357" t="str">
        <f>IF('①-2入力シート (環境項目)'!J56="","0",'①-2入力シート (環境項目)'!J56)</f>
        <v>0</v>
      </c>
      <c r="K329" s="124" t="str">
        <f>IF('①-2入力シート (環境項目)'!K56="","-",'①-2入力シート (環境項目)'!K56)</f>
        <v>-</v>
      </c>
      <c r="L329" s="212" t="str">
        <f>IF('①-2入力シート (環境項目)'!L56="","-",'①-2入力シート (環境項目)'!L56)</f>
        <v>-</v>
      </c>
      <c r="M329" s="212">
        <f>IF('①-2入力シート (環境項目)'!M56="","-",'①-2入力シート (環境項目)'!M56)</f>
        <v>3</v>
      </c>
      <c r="N329" s="212" t="str">
        <f>IF('①-2入力シート (環境項目)'!N56="","-",'①-2入力シート (環境項目)'!N56)</f>
        <v>-</v>
      </c>
      <c r="O329" s="213" t="str">
        <f>IF('①-2入力シート (環境項目)'!O56="","-",'①-2入力シート (環境項目)'!O56)</f>
        <v>未回答</v>
      </c>
      <c r="P329" s="213" t="str">
        <f>IF('①-2入力シート (環境項目)'!P56="","-",'①-2入力シート (環境項目)'!P56)</f>
        <v>-</v>
      </c>
      <c r="Q329" s="212">
        <f>IF('①-2入力シート (環境項目)'!Q56="","-",'①-2入力シート (環境項目)'!Q56)</f>
        <v>0</v>
      </c>
      <c r="R329" s="212">
        <f>IF('①-2入力シート (環境項目)'!R56="","-",'①-2入力シート (環境項目)'!R56)</f>
        <v>0</v>
      </c>
      <c r="S329" s="212" t="str">
        <f>IF('①-2入力シート (環境項目)'!S56="","-",'①-2入力シート (環境項目)'!S56)</f>
        <v>-</v>
      </c>
      <c r="T329" s="214" t="str">
        <f t="shared" si="21"/>
        <v/>
      </c>
      <c r="U329" s="224" t="str">
        <f>IF(P329="回答済",(_xlfn.RANK.EQ($T329,$T$14:$T$411,0)+COUNTIF($T$14:$T329,$T329)-1),IF(P329="未回答",0,"-"))</f>
        <v>-</v>
      </c>
      <c r="V329" s="224" t="str">
        <f t="shared" si="24"/>
        <v>-</v>
      </c>
      <c r="W329" s="224" t="str">
        <f t="shared" si="22"/>
        <v/>
      </c>
      <c r="X329" s="224" t="str">
        <f t="shared" si="27"/>
        <v/>
      </c>
      <c r="Y329" s="224" t="str">
        <f>IF(X329="","",IF(X329="-","-",X329+COUNTIFS($V$14:V329,V329,$W$14:W329,W329)-1))</f>
        <v/>
      </c>
      <c r="Z329" s="224" t="str">
        <f t="shared" si="23"/>
        <v/>
      </c>
      <c r="AA329" s="61"/>
    </row>
    <row r="330" spans="1:27" s="57" customFormat="1" ht="28.35" customHeight="1" outlineLevel="1">
      <c r="A330" s="57">
        <f>ROW()</f>
        <v>330</v>
      </c>
      <c r="B330" s="79" t="str">
        <f>IF('①-2入力シート (環境項目)'!B57="","-",'①-2入力シート (環境項目)'!B57)</f>
        <v>-</v>
      </c>
      <c r="C330" s="80" t="str">
        <f>IF('①-2入力シート (環境項目)'!C57="","-",'①-2入力シート (環境項目)'!C57)</f>
        <v>-</v>
      </c>
      <c r="D330" s="351" t="str">
        <f>IF('①-2入力シート (環境項目)'!D57="","0",'①-2入力シート (環境項目)'!D57)</f>
        <v>0</v>
      </c>
      <c r="E330" s="351" t="str">
        <f>IF('①-2入力シート (環境項目)'!E57="","0",'①-2入力シート (環境項目)'!E57)</f>
        <v>0</v>
      </c>
      <c r="F330" s="72" t="str">
        <f>IF('①-2入力シート (環境項目)'!F57="","-",'①-2入力シート (環境項目)'!F57)</f>
        <v>-</v>
      </c>
      <c r="G330" s="72" t="str">
        <f>IF('①-2入力シート (環境項目)'!G57="","-",'①-2入力シート (環境項目)'!G57)</f>
        <v>-</v>
      </c>
      <c r="H330" s="205" t="str">
        <f>IF('①-2入力シート (環境項目)'!H57="","-",'①-2入力シート (環境項目)'!H57)</f>
        <v>-</v>
      </c>
      <c r="I330" s="131" t="str">
        <f>IF('①-2入力シート (環境項目)'!I57="","-",'①-2入力シート (環境項目)'!I57)</f>
        <v>-</v>
      </c>
      <c r="J330" s="137" t="str">
        <f>IF('①-2入力シート (環境項目)'!J57="","-",'①-2入力シート (環境項目)'!J57)</f>
        <v>ア　実行している</v>
      </c>
      <c r="K330" s="125" t="str">
        <f>IF('①-2入力シート (環境項目)'!K57="","-",'①-2入力シート (環境項目)'!K57)</f>
        <v>エネルギー使用量削減のため、自社の取組計画及び相応の目標を設定し、実行している</v>
      </c>
      <c r="L330" s="216" t="str">
        <f>IF('①-2入力シート (環境項目)'!L57="","-",'①-2入力シート (環境項目)'!L57)</f>
        <v>-</v>
      </c>
      <c r="M330" s="216">
        <f>IF('①-2入力シート (環境項目)'!M57="","-",'①-2入力シート (環境項目)'!M57)</f>
        <v>2</v>
      </c>
      <c r="N330" s="216" t="str">
        <f>IF('①-2入力シート (環境項目)'!N57="","-",'①-2入力シート (環境項目)'!N57)</f>
        <v>-</v>
      </c>
      <c r="O330" s="216">
        <f>IF('①-2入力シート (環境項目)'!O57="","-",'①-2入力シート (環境項目)'!O57)</f>
        <v>0</v>
      </c>
      <c r="P330" s="216" t="str">
        <f>IF('①-2入力シート (環境項目)'!P57="","-",'①-2入力シート (環境項目)'!P57)</f>
        <v>-</v>
      </c>
      <c r="Q330" s="216">
        <f>IF('①-2入力シート (環境項目)'!Q57="","-",'①-2入力シート (環境項目)'!Q57)</f>
        <v>0</v>
      </c>
      <c r="R330" s="216" t="str">
        <f>IF('①-2入力シート (環境項目)'!R57="","-",'①-2入力シート (環境項目)'!R57)</f>
        <v>-</v>
      </c>
      <c r="S330" s="216" t="str">
        <f>IF('①-2入力シート (環境項目)'!S57="","-",'①-2入力シート (環境項目)'!S57)</f>
        <v>-</v>
      </c>
      <c r="T330" s="217" t="str">
        <f t="shared" si="21"/>
        <v/>
      </c>
      <c r="U330" s="224" t="str">
        <f>IF(P330="回答済",(_xlfn.RANK.EQ($T330,$T$14:$T$411,0)+COUNTIF($T$14:$T330,$T330)-1),IF(P330="未回答",0,"-"))</f>
        <v>-</v>
      </c>
      <c r="V330" s="224" t="str">
        <f t="shared" si="24"/>
        <v>-</v>
      </c>
      <c r="W330" s="224" t="str">
        <f t="shared" si="22"/>
        <v/>
      </c>
      <c r="X330" s="224" t="str">
        <f t="shared" si="27"/>
        <v/>
      </c>
      <c r="Y330" s="224" t="str">
        <f>IF(X330="","",IF(X330="-","-",X330+COUNTIFS($V$14:V330,V330,$W$14:W330,W330)-1))</f>
        <v/>
      </c>
      <c r="Z330" s="224" t="str">
        <f t="shared" si="23"/>
        <v/>
      </c>
      <c r="AA330" s="61"/>
    </row>
    <row r="331" spans="1:27" s="57" customFormat="1" ht="28.35" customHeight="1" outlineLevel="1">
      <c r="A331" s="57">
        <f>ROW()</f>
        <v>331</v>
      </c>
      <c r="B331" s="79" t="str">
        <f>IF('①-2入力シート (環境項目)'!B58="","-",'①-2入力シート (環境項目)'!B58)</f>
        <v>-</v>
      </c>
      <c r="C331" s="80" t="str">
        <f>IF('①-2入力シート (環境項目)'!C58="","-",'①-2入力シート (環境項目)'!C58)</f>
        <v>-</v>
      </c>
      <c r="D331" s="351" t="str">
        <f>IF('①-2入力シート (環境項目)'!D58="","0",'①-2入力シート (環境項目)'!D58)</f>
        <v>0</v>
      </c>
      <c r="E331" s="351" t="str">
        <f>IF('①-2入力シート (環境項目)'!E58="","0",'①-2入力シート (環境項目)'!E58)</f>
        <v>0</v>
      </c>
      <c r="F331" s="72" t="str">
        <f>IF('①-2入力シート (環境項目)'!F58="","-",'①-2入力シート (環境項目)'!F58)</f>
        <v>-</v>
      </c>
      <c r="G331" s="72" t="str">
        <f>IF('①-2入力シート (環境項目)'!G58="","-",'①-2入力シート (環境項目)'!G58)</f>
        <v>-</v>
      </c>
      <c r="H331" s="205" t="str">
        <f>IF('①-2入力シート (環境項目)'!H58="","-",'①-2入力シート (環境項目)'!H58)</f>
        <v>-</v>
      </c>
      <c r="I331" s="133" t="str">
        <f>IF('①-2入力シート (環境項目)'!I58="","-",'①-2入力シート (環境項目)'!I58)</f>
        <v>-</v>
      </c>
      <c r="J331" s="138" t="str">
        <f>IF('①-2入力シート (環境項目)'!J58="","-",'①-2入力シート (環境項目)'!J58)</f>
        <v>イ　実行し、かつその目標を公表している</v>
      </c>
      <c r="K331" s="108" t="str">
        <f>IF('①-2入力シート (環境項目)'!K58="","-",'①-2入力シート (環境項目)'!K58)</f>
        <v>エネルギー使用量削減のため、自社の取組計画及び相応の目標を設定し、実行し、かつその目標を公表している</v>
      </c>
      <c r="L331" s="219" t="str">
        <f>IF('①-2入力シート (環境項目)'!L58="","-",'①-2入力シート (環境項目)'!L58)</f>
        <v>-</v>
      </c>
      <c r="M331" s="219">
        <f>IF('①-2入力シート (環境項目)'!M58="","-",'①-2入力シート (環境項目)'!M58)</f>
        <v>3</v>
      </c>
      <c r="N331" s="219" t="str">
        <f>IF('①-2入力シート (環境項目)'!N58="","-",'①-2入力シート (環境項目)'!N58)</f>
        <v>-</v>
      </c>
      <c r="O331" s="219">
        <f>IF('①-2入力シート (環境項目)'!O58="","-",'①-2入力シート (環境項目)'!O58)</f>
        <v>0</v>
      </c>
      <c r="P331" s="219" t="str">
        <f>IF('①-2入力シート (環境項目)'!P58="","-",'①-2入力シート (環境項目)'!P58)</f>
        <v>-</v>
      </c>
      <c r="Q331" s="219">
        <f>IF('①-2入力シート (環境項目)'!Q58="","-",'①-2入力シート (環境項目)'!Q58)</f>
        <v>0</v>
      </c>
      <c r="R331" s="219" t="str">
        <f>IF('①-2入力シート (環境項目)'!R58="","-",'①-2入力シート (環境項目)'!R58)</f>
        <v>-</v>
      </c>
      <c r="S331" s="219" t="str">
        <f>IF('①-2入力シート (環境項目)'!S58="","-",'①-2入力シート (環境項目)'!S58)</f>
        <v>-</v>
      </c>
      <c r="T331" s="220" t="str">
        <f t="shared" si="21"/>
        <v/>
      </c>
      <c r="U331" s="224" t="str">
        <f>IF(P331="回答済",(_xlfn.RANK.EQ($T331,$T$14:$T$411,0)+COUNTIF($T$14:$T331,$T331)-1),IF(P331="未回答",0,"-"))</f>
        <v>-</v>
      </c>
      <c r="V331" s="224" t="str">
        <f t="shared" si="24"/>
        <v>-</v>
      </c>
      <c r="W331" s="224" t="str">
        <f t="shared" si="22"/>
        <v/>
      </c>
      <c r="X331" s="224" t="str">
        <f t="shared" si="27"/>
        <v/>
      </c>
      <c r="Y331" s="224" t="str">
        <f>IF(X331="","",IF(X331="-","-",X331+COUNTIFS($V$14:V331,V331,$W$14:W331,W331)-1))</f>
        <v/>
      </c>
      <c r="Z331" s="224" t="str">
        <f t="shared" si="23"/>
        <v/>
      </c>
      <c r="AA331" s="61"/>
    </row>
    <row r="332" spans="1:27" s="57" customFormat="1" ht="28.35" customHeight="1" outlineLevel="1">
      <c r="A332" s="57">
        <f>ROW()</f>
        <v>332</v>
      </c>
      <c r="B332" s="79" t="str">
        <f>IF('①-2入力シート (環境項目)'!B59="","-",'①-2入力シート (環境項目)'!B59)</f>
        <v>-</v>
      </c>
      <c r="C332" s="80" t="str">
        <f>IF('①-2入力シート (環境項目)'!C59="","-",'①-2入力シート (環境項目)'!C59)</f>
        <v>-</v>
      </c>
      <c r="D332" s="351" t="str">
        <f>IF('①-2入力シート (環境項目)'!D59="","0",'①-2入力シート (環境項目)'!D59)</f>
        <v>0</v>
      </c>
      <c r="E332" s="352" t="str">
        <f>IF('①-2入力シート (環境項目)'!E59="","0",'①-2入力シート (環境項目)'!E59)</f>
        <v>0</v>
      </c>
      <c r="F332" s="74" t="str">
        <f>IF('①-2入力シート (環境項目)'!F59="","-",'①-2入力シート (環境項目)'!F59)</f>
        <v>-</v>
      </c>
      <c r="G332" s="74" t="str">
        <f>IF('①-2入力シート (環境項目)'!G59="","-",'①-2入力シート (環境項目)'!G59)</f>
        <v>-</v>
      </c>
      <c r="H332" s="206" t="str">
        <f>IF('①-2入力シート (環境項目)'!H59="","-",'①-2入力シート (環境項目)'!H59)</f>
        <v>-</v>
      </c>
      <c r="I332" s="135" t="str">
        <f>IF('①-2入力シート (環境項目)'!I59="","-",'①-2入力シート (環境項目)'!I59)</f>
        <v>-</v>
      </c>
      <c r="J332" s="139" t="str">
        <f>IF('①-2入力シート (環境項目)'!J59="","-",'①-2入力シート (環境項目)'!J59)</f>
        <v>ウ　実行していない</v>
      </c>
      <c r="K332" s="126" t="str">
        <f>IF('①-2入力シート (環境項目)'!K59="","-",'①-2入力シート (環境項目)'!K59)</f>
        <v>ウ　実行していない</v>
      </c>
      <c r="L332" s="221" t="str">
        <f>IF('①-2入力シート (環境項目)'!L59="","-",'①-2入力シート (環境項目)'!L59)</f>
        <v>-</v>
      </c>
      <c r="M332" s="221">
        <f>IF('①-2入力シート (環境項目)'!M59="","-",'①-2入力シート (環境項目)'!M59)</f>
        <v>0</v>
      </c>
      <c r="N332" s="221" t="str">
        <f>IF('①-2入力シート (環境項目)'!N59="","-",'①-2入力シート (環境項目)'!N59)</f>
        <v>-</v>
      </c>
      <c r="O332" s="221">
        <f>IF('①-2入力シート (環境項目)'!O59="","-",'①-2入力シート (環境項目)'!O59)</f>
        <v>0</v>
      </c>
      <c r="P332" s="221" t="str">
        <f>IF('①-2入力シート (環境項目)'!P59="","-",'①-2入力シート (環境項目)'!P59)</f>
        <v>-</v>
      </c>
      <c r="Q332" s="221">
        <f>IF('①-2入力シート (環境項目)'!Q59="","-",'①-2入力シート (環境項目)'!Q59)</f>
        <v>0</v>
      </c>
      <c r="R332" s="221" t="str">
        <f>IF('①-2入力シート (環境項目)'!R59="","-",'①-2入力シート (環境項目)'!R59)</f>
        <v>-</v>
      </c>
      <c r="S332" s="221" t="str">
        <f>IF('①-2入力シート (環境項目)'!S59="","-",'①-2入力シート (環境項目)'!S59)</f>
        <v>-</v>
      </c>
      <c r="T332" s="222" t="str">
        <f t="shared" si="21"/>
        <v/>
      </c>
      <c r="U332" s="224" t="str">
        <f>IF(P332="回答済",(_xlfn.RANK.EQ($T332,$T$14:$T$411,0)+COUNTIF($T$14:$T332,$T332)-1),IF(P332="未回答",0,"-"))</f>
        <v>-</v>
      </c>
      <c r="V332" s="224" t="str">
        <f t="shared" si="24"/>
        <v>-</v>
      </c>
      <c r="W332" s="224" t="str">
        <f t="shared" si="22"/>
        <v/>
      </c>
      <c r="X332" s="224" t="str">
        <f t="shared" si="27"/>
        <v/>
      </c>
      <c r="Y332" s="224" t="str">
        <f>IF(X332="","",IF(X332="-","-",X332+COUNTIFS($V$14:V332,V332,$W$14:W332,W332)-1))</f>
        <v/>
      </c>
      <c r="Z332" s="224" t="str">
        <f t="shared" si="23"/>
        <v/>
      </c>
      <c r="AA332" s="61"/>
    </row>
    <row r="333" spans="1:27" s="98" customFormat="1" ht="46.35" customHeight="1" outlineLevel="1">
      <c r="A333" s="98">
        <f>ROW()</f>
        <v>333</v>
      </c>
      <c r="B333" s="111" t="str">
        <f>IF('①-2入力シート (環境項目)'!B60="","-",'①-2入力シート (環境項目)'!B60)</f>
        <v>-</v>
      </c>
      <c r="C333" s="120" t="str">
        <f>IF('①-2入力シート (環境項目)'!C60="","-",'①-2入力シート (環境項目)'!C60)</f>
        <v>-</v>
      </c>
      <c r="D333" s="351" t="str">
        <f>IF('①-2入力シート (環境項目)'!D60="","0",'①-2入力シート (環境項目)'!D60)</f>
        <v>0</v>
      </c>
      <c r="E333" s="350" t="str">
        <f>IF('①-2入力シート (環境項目)'!E60="","-",'①-2入力シート (環境項目)'!E60)</f>
        <v>指標及び目標</v>
      </c>
      <c r="F333" s="107" t="str">
        <f>IF('①-2入力シート (環境項目)'!F60="","-",'①-2入力シート (環境項目)'!F60)</f>
        <v>単回答</v>
      </c>
      <c r="G333" s="107">
        <f>IF('①-2入力シート (環境項目)'!G60="","-",'①-2入力シート (環境項目)'!G60)</f>
        <v>0</v>
      </c>
      <c r="H333" s="200">
        <f>IF('①-2入力シート (環境項目)'!H60="","-",'①-2入力シート (環境項目)'!H60)</f>
        <v>52</v>
      </c>
      <c r="I333" s="356" t="str">
        <f>IF('①-2入力シート (環境項目)'!I60="","-",'①-2入力シート (環境項目)'!I60)</f>
        <v>●再生可能エネルギーの使用割合について相応の目標を設定し、実行している。</v>
      </c>
      <c r="J333" s="357" t="str">
        <f>IF('①-2入力シート (環境項目)'!J60="","0",'①-2入力シート (環境項目)'!J60)</f>
        <v>0</v>
      </c>
      <c r="K333" s="124" t="str">
        <f>IF('①-2入力シート (環境項目)'!K60="","-",'①-2入力シート (環境項目)'!K60)</f>
        <v>-</v>
      </c>
      <c r="L333" s="212" t="str">
        <f>IF('①-2入力シート (環境項目)'!L60="","-",'①-2入力シート (環境項目)'!L60)</f>
        <v>-</v>
      </c>
      <c r="M333" s="212">
        <f>IF('①-2入力シート (環境項目)'!M60="","-",'①-2入力シート (環境項目)'!M60)</f>
        <v>3</v>
      </c>
      <c r="N333" s="212" t="str">
        <f>IF('①-2入力シート (環境項目)'!N60="","-",'①-2入力シート (環境項目)'!N60)</f>
        <v>-</v>
      </c>
      <c r="O333" s="213" t="str">
        <f>IF('①-2入力シート (環境項目)'!O60="","-",'①-2入力シート (環境項目)'!O60)</f>
        <v>未回答</v>
      </c>
      <c r="P333" s="213" t="str">
        <f>IF('①-2入力シート (環境項目)'!P60="","-",'①-2入力シート (環境項目)'!P60)</f>
        <v>-</v>
      </c>
      <c r="Q333" s="212">
        <f>IF('①-2入力シート (環境項目)'!Q60="","-",'①-2入力シート (環境項目)'!Q60)</f>
        <v>0</v>
      </c>
      <c r="R333" s="212">
        <f>IF('①-2入力シート (環境項目)'!R60="","-",'①-2入力シート (環境項目)'!R60)</f>
        <v>0</v>
      </c>
      <c r="S333" s="212" t="str">
        <f>IF('①-2入力シート (環境項目)'!S60="","-",'①-2入力シート (環境項目)'!S60)</f>
        <v>-</v>
      </c>
      <c r="T333" s="214" t="str">
        <f t="shared" si="21"/>
        <v/>
      </c>
      <c r="U333" s="224" t="str">
        <f>IF(P333="回答済",(_xlfn.RANK.EQ($T333,$T$14:$T$411,0)+COUNTIF($T$14:$T333,$T333)-1),IF(P333="未回答",0,"-"))</f>
        <v>-</v>
      </c>
      <c r="V333" s="224" t="str">
        <f t="shared" si="24"/>
        <v>-</v>
      </c>
      <c r="W333" s="224" t="str">
        <f t="shared" si="22"/>
        <v/>
      </c>
      <c r="X333" s="224" t="str">
        <f t="shared" si="27"/>
        <v/>
      </c>
      <c r="Y333" s="224" t="str">
        <f>IF(X333="","",IF(X333="-","-",X333+COUNTIFS($V$14:V333,V333,$W$14:W333,W333)-1))</f>
        <v/>
      </c>
      <c r="Z333" s="224" t="str">
        <f t="shared" si="23"/>
        <v/>
      </c>
      <c r="AA333" s="61"/>
    </row>
    <row r="334" spans="1:27" s="57" customFormat="1" ht="28.35" customHeight="1" outlineLevel="1">
      <c r="A334" s="57">
        <f>ROW()</f>
        <v>334</v>
      </c>
      <c r="B334" s="79" t="str">
        <f>IF('①-2入力シート (環境項目)'!B61="","-",'①-2入力シート (環境項目)'!B61)</f>
        <v>-</v>
      </c>
      <c r="C334" s="80" t="str">
        <f>IF('①-2入力シート (環境項目)'!C61="","-",'①-2入力シート (環境項目)'!C61)</f>
        <v>-</v>
      </c>
      <c r="D334" s="351" t="str">
        <f>IF('①-2入力シート (環境項目)'!D61="","0",'①-2入力シート (環境項目)'!D61)</f>
        <v>0</v>
      </c>
      <c r="E334" s="351" t="str">
        <f>IF('①-2入力シート (環境項目)'!E61="","0",'①-2入力シート (環境項目)'!E61)</f>
        <v>0</v>
      </c>
      <c r="F334" s="72" t="str">
        <f>IF('①-2入力シート (環境項目)'!F61="","-",'①-2入力シート (環境項目)'!F61)</f>
        <v>-</v>
      </c>
      <c r="G334" s="72" t="str">
        <f>IF('①-2入力シート (環境項目)'!G61="","-",'①-2入力シート (環境項目)'!G61)</f>
        <v>-</v>
      </c>
      <c r="H334" s="205" t="str">
        <f>IF('①-2入力シート (環境項目)'!H61="","-",'①-2入力シート (環境項目)'!H61)</f>
        <v>-</v>
      </c>
      <c r="I334" s="131" t="str">
        <f>IF('①-2入力シート (環境項目)'!I61="","-",'①-2入力シート (環境項目)'!I61)</f>
        <v>-</v>
      </c>
      <c r="J334" s="137" t="str">
        <f>IF('①-2入力シート (環境項目)'!J61="","-",'①-2入力シート (環境項目)'!J61)</f>
        <v>ア　実行している</v>
      </c>
      <c r="K334" s="125" t="str">
        <f>IF('①-2入力シート (環境項目)'!K61="","-",'①-2入力シート (環境項目)'!K61)</f>
        <v>再生可能エネルギーの使用割合について相応の目標を設定し、実行している</v>
      </c>
      <c r="L334" s="216" t="str">
        <f>IF('①-2入力シート (環境項目)'!L61="","-",'①-2入力シート (環境項目)'!L61)</f>
        <v>-</v>
      </c>
      <c r="M334" s="216">
        <f>IF('①-2入力シート (環境項目)'!M61="","-",'①-2入力シート (環境項目)'!M61)</f>
        <v>2</v>
      </c>
      <c r="N334" s="216" t="str">
        <f>IF('①-2入力シート (環境項目)'!N61="","-",'①-2入力シート (環境項目)'!N61)</f>
        <v>-</v>
      </c>
      <c r="O334" s="216">
        <f>IF('①-2入力シート (環境項目)'!O61="","-",'①-2入力シート (環境項目)'!O61)</f>
        <v>0</v>
      </c>
      <c r="P334" s="216" t="str">
        <f>IF('①-2入力シート (環境項目)'!P61="","-",'①-2入力シート (環境項目)'!P61)</f>
        <v>-</v>
      </c>
      <c r="Q334" s="216">
        <f>IF('①-2入力シート (環境項目)'!Q61="","-",'①-2入力シート (環境項目)'!Q61)</f>
        <v>0</v>
      </c>
      <c r="R334" s="216" t="str">
        <f>IF('①-2入力シート (環境項目)'!R61="","-",'①-2入力シート (環境項目)'!R61)</f>
        <v>-</v>
      </c>
      <c r="S334" s="216" t="str">
        <f>IF('①-2入力シート (環境項目)'!S61="","-",'①-2入力シート (環境項目)'!S61)</f>
        <v>-</v>
      </c>
      <c r="T334" s="217" t="str">
        <f t="shared" si="21"/>
        <v/>
      </c>
      <c r="U334" s="224" t="str">
        <f>IF(P334="回答済",(_xlfn.RANK.EQ($T334,$T$14:$T$411,0)+COUNTIF($T$14:$T334,$T334)-1),IF(P334="未回答",0,"-"))</f>
        <v>-</v>
      </c>
      <c r="V334" s="224" t="str">
        <f t="shared" si="24"/>
        <v>-</v>
      </c>
      <c r="W334" s="224" t="str">
        <f t="shared" si="22"/>
        <v/>
      </c>
      <c r="X334" s="224" t="str">
        <f t="shared" si="27"/>
        <v/>
      </c>
      <c r="Y334" s="224" t="str">
        <f>IF(X334="","",IF(X334="-","-",X334+COUNTIFS($V$14:V334,V334,$W$14:W334,W334)-1))</f>
        <v/>
      </c>
      <c r="Z334" s="224" t="str">
        <f t="shared" si="23"/>
        <v/>
      </c>
      <c r="AA334" s="61"/>
    </row>
    <row r="335" spans="1:27" s="57" customFormat="1" ht="28.35" customHeight="1" outlineLevel="1">
      <c r="A335" s="57">
        <f>ROW()</f>
        <v>335</v>
      </c>
      <c r="B335" s="79" t="str">
        <f>IF('①-2入力シート (環境項目)'!B62="","-",'①-2入力シート (環境項目)'!B62)</f>
        <v>-</v>
      </c>
      <c r="C335" s="80" t="str">
        <f>IF('①-2入力シート (環境項目)'!C62="","-",'①-2入力シート (環境項目)'!C62)</f>
        <v>-</v>
      </c>
      <c r="D335" s="351" t="str">
        <f>IF('①-2入力シート (環境項目)'!D62="","0",'①-2入力シート (環境項目)'!D62)</f>
        <v>0</v>
      </c>
      <c r="E335" s="351" t="str">
        <f>IF('①-2入力シート (環境項目)'!E62="","0",'①-2入力シート (環境項目)'!E62)</f>
        <v>0</v>
      </c>
      <c r="F335" s="72" t="str">
        <f>IF('①-2入力シート (環境項目)'!F62="","-",'①-2入力シート (環境項目)'!F62)</f>
        <v>-</v>
      </c>
      <c r="G335" s="72" t="str">
        <f>IF('①-2入力シート (環境項目)'!G62="","-",'①-2入力シート (環境項目)'!G62)</f>
        <v>-</v>
      </c>
      <c r="H335" s="205" t="str">
        <f>IF('①-2入力シート (環境項目)'!H62="","-",'①-2入力シート (環境項目)'!H62)</f>
        <v>-</v>
      </c>
      <c r="I335" s="133" t="str">
        <f>IF('①-2入力シート (環境項目)'!I62="","-",'①-2入力シート (環境項目)'!I62)</f>
        <v>-</v>
      </c>
      <c r="J335" s="138" t="str">
        <f>IF('①-2入力シート (環境項目)'!J62="","-",'①-2入力シート (環境項目)'!J62)</f>
        <v>イ　実行し、かつその目標を公表している</v>
      </c>
      <c r="K335" s="108" t="str">
        <f>IF('①-2入力シート (環境項目)'!K62="","-",'①-2入力シート (環境項目)'!K62)</f>
        <v>再生可能エネルギーの使用割合について相応の目標を設定し、実行し、かつその目標を公表している</v>
      </c>
      <c r="L335" s="219" t="str">
        <f>IF('①-2入力シート (環境項目)'!L62="","-",'①-2入力シート (環境項目)'!L62)</f>
        <v>-</v>
      </c>
      <c r="M335" s="219">
        <f>IF('①-2入力シート (環境項目)'!M62="","-",'①-2入力シート (環境項目)'!M62)</f>
        <v>3</v>
      </c>
      <c r="N335" s="219" t="str">
        <f>IF('①-2入力シート (環境項目)'!N62="","-",'①-2入力シート (環境項目)'!N62)</f>
        <v>-</v>
      </c>
      <c r="O335" s="219">
        <f>IF('①-2入力シート (環境項目)'!O62="","-",'①-2入力シート (環境項目)'!O62)</f>
        <v>0</v>
      </c>
      <c r="P335" s="219" t="str">
        <f>IF('①-2入力シート (環境項目)'!P62="","-",'①-2入力シート (環境項目)'!P62)</f>
        <v>-</v>
      </c>
      <c r="Q335" s="219">
        <f>IF('①-2入力シート (環境項目)'!Q62="","-",'①-2入力シート (環境項目)'!Q62)</f>
        <v>0</v>
      </c>
      <c r="R335" s="219" t="str">
        <f>IF('①-2入力シート (環境項目)'!R62="","-",'①-2入力シート (環境項目)'!R62)</f>
        <v>-</v>
      </c>
      <c r="S335" s="219" t="str">
        <f>IF('①-2入力シート (環境項目)'!S62="","-",'①-2入力シート (環境項目)'!S62)</f>
        <v>-</v>
      </c>
      <c r="T335" s="220" t="str">
        <f t="shared" si="21"/>
        <v/>
      </c>
      <c r="U335" s="224" t="str">
        <f>IF(P335="回答済",(_xlfn.RANK.EQ($T335,$T$14:$T$411,0)+COUNTIF($T$14:$T335,$T335)-1),IF(P335="未回答",0,"-"))</f>
        <v>-</v>
      </c>
      <c r="V335" s="224" t="str">
        <f>IF(AND(ISNUMBER(U335),U335&gt;0),U335,IF(AND(U335="-",V334&gt;0),V334,"-"))</f>
        <v>-</v>
      </c>
      <c r="W335" s="224" t="str">
        <f t="shared" si="22"/>
        <v/>
      </c>
      <c r="X335" s="224" t="str">
        <f t="shared" si="27"/>
        <v/>
      </c>
      <c r="Y335" s="224" t="str">
        <f>IF(X335="","",IF(X335="-","-",X335+COUNTIFS($V$14:V335,V335,$W$14:W335,W335)-1))</f>
        <v/>
      </c>
      <c r="Z335" s="224" t="str">
        <f t="shared" si="23"/>
        <v/>
      </c>
      <c r="AA335" s="61"/>
    </row>
    <row r="336" spans="1:27" s="57" customFormat="1" ht="28.35" customHeight="1" outlineLevel="1">
      <c r="A336" s="57">
        <f>ROW()</f>
        <v>336</v>
      </c>
      <c r="B336" s="79" t="str">
        <f>IF('①-2入力シート (環境項目)'!B63="","-",'①-2入力シート (環境項目)'!B63)</f>
        <v>-</v>
      </c>
      <c r="C336" s="81" t="str">
        <f>IF('①-2入力シート (環境項目)'!C63="","-",'①-2入力シート (環境項目)'!C63)</f>
        <v>-</v>
      </c>
      <c r="D336" s="352" t="str">
        <f>IF('①-2入力シート (環境項目)'!D63="","0",'①-2入力シート (環境項目)'!D63)</f>
        <v>0</v>
      </c>
      <c r="E336" s="352" t="str">
        <f>IF('①-2入力シート (環境項目)'!E63="","0",'①-2入力シート (環境項目)'!E63)</f>
        <v>0</v>
      </c>
      <c r="F336" s="74" t="str">
        <f>IF('①-2入力シート (環境項目)'!F63="","-",'①-2入力シート (環境項目)'!F63)</f>
        <v>-</v>
      </c>
      <c r="G336" s="74" t="str">
        <f>IF('①-2入力シート (環境項目)'!G63="","-",'①-2入力シート (環境項目)'!G63)</f>
        <v>-</v>
      </c>
      <c r="H336" s="206" t="str">
        <f>IF('①-2入力シート (環境項目)'!H63="","-",'①-2入力シート (環境項目)'!H63)</f>
        <v>-</v>
      </c>
      <c r="I336" s="135" t="str">
        <f>IF('①-2入力シート (環境項目)'!I63="","-",'①-2入力シート (環境項目)'!I63)</f>
        <v>-</v>
      </c>
      <c r="J336" s="139" t="str">
        <f>IF('①-2入力シート (環境項目)'!J63="","-",'①-2入力シート (環境項目)'!J63)</f>
        <v>ウ　実行していない</v>
      </c>
      <c r="K336" s="126" t="str">
        <f>IF('①-2入力シート (環境項目)'!K63="","-",'①-2入力シート (環境項目)'!K63)</f>
        <v>エ　実行していない</v>
      </c>
      <c r="L336" s="221" t="str">
        <f>IF('①-2入力シート (環境項目)'!L63="","-",'①-2入力シート (環境項目)'!L63)</f>
        <v>-</v>
      </c>
      <c r="M336" s="221">
        <f>IF('①-2入力シート (環境項目)'!M63="","-",'①-2入力シート (環境項目)'!M63)</f>
        <v>0</v>
      </c>
      <c r="N336" s="221" t="str">
        <f>IF('①-2入力シート (環境項目)'!N63="","-",'①-2入力シート (環境項目)'!N63)</f>
        <v>-</v>
      </c>
      <c r="O336" s="221">
        <f>IF('①-2入力シート (環境項目)'!O63="","-",'①-2入力シート (環境項目)'!O63)</f>
        <v>0</v>
      </c>
      <c r="P336" s="221" t="str">
        <f>IF('①-2入力シート (環境項目)'!P63="","-",'①-2入力シート (環境項目)'!P63)</f>
        <v>-</v>
      </c>
      <c r="Q336" s="221">
        <f>IF('①-2入力シート (環境項目)'!Q63="","-",'①-2入力シート (環境項目)'!Q63)</f>
        <v>0</v>
      </c>
      <c r="R336" s="221" t="str">
        <f>IF('①-2入力シート (環境項目)'!R63="","-",'①-2入力シート (環境項目)'!R63)</f>
        <v>-</v>
      </c>
      <c r="S336" s="221" t="str">
        <f>IF('①-2入力シート (環境項目)'!S63="","-",'①-2入力シート (環境項目)'!S63)</f>
        <v>-</v>
      </c>
      <c r="T336" s="222" t="str">
        <f t="shared" ref="T336:T398" si="28">IF(OR(P336="回答済",P336="未回答"),S336/N336,"")</f>
        <v/>
      </c>
      <c r="U336" s="224" t="str">
        <f>IF(P336="回答済",(_xlfn.RANK.EQ($T336,$T$14:$T$411,0)+COUNTIF($T$14:$T336,$T336)-1),IF(P336="未回答",0,"-"))</f>
        <v>-</v>
      </c>
      <c r="V336" s="224" t="str">
        <f>IF(AND(ISNUMBER(U336),U336&gt;0),U336,IF(AND(U336="-",V335&gt;0),V335,"-"))</f>
        <v>-</v>
      </c>
      <c r="W336" s="224" t="str">
        <f t="shared" si="22"/>
        <v/>
      </c>
      <c r="X336" s="224" t="str">
        <f t="shared" si="27"/>
        <v/>
      </c>
      <c r="Y336" s="224" t="str">
        <f>IF(X336="","",IF(X336="-","-",X336+COUNTIFS($V$14:V336,V336,$W$14:W336,W336)-1))</f>
        <v/>
      </c>
      <c r="Z336" s="224" t="str">
        <f t="shared" si="23"/>
        <v/>
      </c>
      <c r="AA336" s="61"/>
    </row>
    <row r="337" spans="1:27" s="98" customFormat="1" ht="46.35" customHeight="1">
      <c r="A337" s="98">
        <f>ROW()</f>
        <v>337</v>
      </c>
      <c r="B337" s="111" t="str">
        <f>IF('①-2入力シート (環境項目)'!B64="","-",'①-2入力シート (環境項目)'!B64)</f>
        <v>-</v>
      </c>
      <c r="C337" s="122" t="str">
        <f>IF('①-2入力シート (環境項目)'!C64="","-",'①-2入力シート (環境項目)'!C64)</f>
        <v>選択</v>
      </c>
      <c r="D337" s="350" t="str">
        <f>IF('①-2入力シート (環境項目)'!D64="","-",'①-2入力シート (環境項目)'!D64)</f>
        <v>自然環境との調和
（生物多様性保全）</v>
      </c>
      <c r="E337" s="350" t="str">
        <f>IF('①-2入力シート (環境項目)'!E64="","-",'①-2入力シート (環境項目)'!E64)</f>
        <v>戦略</v>
      </c>
      <c r="F337" s="107" t="str">
        <f>IF('①-2入力シート (環境項目)'!F64="","-",'①-2入力シート (環境項目)'!F64)</f>
        <v>単回答</v>
      </c>
      <c r="G337" s="107">
        <f>IF('①-2入力シート (環境項目)'!G64="","-",'①-2入力シート (環境項目)'!G64)</f>
        <v>0</v>
      </c>
      <c r="H337" s="200">
        <f>IF('①-2入力シート (環境項目)'!H64="","-",'①-2入力シート (環境項目)'!H64)</f>
        <v>53</v>
      </c>
      <c r="I337" s="367" t="str">
        <f>IF('①-2入力シート (環境項目)'!I64="","-",'①-2入力シート (環境項目)'!I64)</f>
        <v>●事業活動によって、周辺地域の野生生物や生態系の破壊、天然資源の枯渇といった環境負荷の軽減のため、次の取組を行っている。</v>
      </c>
      <c r="J337" s="368" t="str">
        <f>IF('①-2入力シート (環境項目)'!J64="","0",'①-2入力シート (環境項目)'!J64)</f>
        <v>0</v>
      </c>
      <c r="K337" s="124" t="str">
        <f>IF('①-2入力シート (環境項目)'!K64="","-",'①-2入力シート (環境項目)'!K64)</f>
        <v>-</v>
      </c>
      <c r="L337" s="212" t="str">
        <f>IF('①-2入力シート (環境項目)'!L64="","-",'①-2入力シート (環境項目)'!L64)</f>
        <v>-</v>
      </c>
      <c r="M337" s="212">
        <f>IF('①-2入力シート (環境項目)'!M64="","-",'①-2入力シート (環境項目)'!M64)</f>
        <v>3</v>
      </c>
      <c r="N337" s="212">
        <f>IF('①-2入力シート (環境項目)'!N64="","-",'①-2入力シート (環境項目)'!N64)</f>
        <v>20</v>
      </c>
      <c r="O337" s="213" t="str">
        <f>IF('①-2入力シート (環境項目)'!O64="","-",'①-2入力シート (環境項目)'!O64)</f>
        <v>未回答</v>
      </c>
      <c r="P337" s="213" t="str">
        <f>IF('①-2入力シート (環境項目)'!P64="","-",'①-2入力シート (環境項目)'!P64)</f>
        <v>未回答</v>
      </c>
      <c r="Q337" s="212">
        <f>IF('①-2入力シート (環境項目)'!Q64="","-",'①-2入力シート (環境項目)'!Q64)</f>
        <v>0</v>
      </c>
      <c r="R337" s="212">
        <f>IF('①-2入力シート (環境項目)'!R64="","-",'①-2入力シート (環境項目)'!R64)</f>
        <v>0</v>
      </c>
      <c r="S337" s="212">
        <f>IF('①-2入力シート (環境項目)'!S64="","-",'①-2入力シート (環境項目)'!S64)</f>
        <v>0</v>
      </c>
      <c r="T337" s="214">
        <f t="shared" si="28"/>
        <v>0</v>
      </c>
      <c r="U337" s="215">
        <f>IF(P337="回答済",(_xlfn.RANK.EQ($T337,$T$14:$T$411,0)+COUNTIF($T$14:$T337,$T337)-1),IF(P337="未回答",0,"-"))</f>
        <v>0</v>
      </c>
      <c r="V337" s="215" t="str">
        <f t="shared" si="24"/>
        <v>-</v>
      </c>
      <c r="W337" s="215" t="str">
        <f t="shared" ref="W337:W399" si="29">IF(O337=TRUE,M337,"")</f>
        <v/>
      </c>
      <c r="X337" s="215" t="str">
        <f t="shared" si="27"/>
        <v/>
      </c>
      <c r="Y337" s="215" t="str">
        <f>IF(X337="","",IF(X337="-","-",X337+COUNTIFS($V$14:V337,V337,$W$14:W337,W337)-1))</f>
        <v/>
      </c>
      <c r="Z337" s="215" t="str">
        <f t="shared" ref="Z337:Z399" si="30">IF(Y337="","",V337*10+Y337)</f>
        <v/>
      </c>
      <c r="AA337" s="61"/>
    </row>
    <row r="338" spans="1:27" s="57" customFormat="1" ht="28.35" customHeight="1">
      <c r="A338" s="57">
        <f>ROW()</f>
        <v>338</v>
      </c>
      <c r="B338" s="79" t="str">
        <f>IF('①-2入力シート (環境項目)'!B65="","-",'①-2入力シート (環境項目)'!B65)</f>
        <v>-</v>
      </c>
      <c r="C338" s="82" t="str">
        <f>IF('①-2入力シート (環境項目)'!C65="","-",'①-2入力シート (環境項目)'!C65)</f>
        <v>-</v>
      </c>
      <c r="D338" s="351" t="str">
        <f>IF('①-2入力シート (環境項目)'!D65="","0",'①-2入力シート (環境項目)'!D65)</f>
        <v>0</v>
      </c>
      <c r="E338" s="351" t="str">
        <f>IF('①-2入力シート (環境項目)'!E65="","0",'①-2入力シート (環境項目)'!E65)</f>
        <v>0</v>
      </c>
      <c r="F338" s="72" t="str">
        <f>IF('①-2入力シート (環境項目)'!F65="","-",'①-2入力シート (環境項目)'!F65)</f>
        <v>-</v>
      </c>
      <c r="G338" s="72" t="str">
        <f>IF('①-2入力シート (環境項目)'!G65="","-",'①-2入力シート (環境項目)'!G65)</f>
        <v>-</v>
      </c>
      <c r="H338" s="205" t="str">
        <f>IF('①-2入力シート (環境項目)'!H65="","-",'①-2入力シート (環境項目)'!H65)</f>
        <v>-</v>
      </c>
      <c r="I338" s="131" t="str">
        <f>IF('①-2入力シート (環境項目)'!I65="","-",'①-2入力シート (環境項目)'!I65)</f>
        <v>-</v>
      </c>
      <c r="J338" s="137" t="str">
        <f>IF('①-2入力シート (環境項目)'!J65="","-",'①-2入力シート (環境項目)'!J65)</f>
        <v>ア　事業の実施にあたっては、自然との調和を意識している</v>
      </c>
      <c r="K338" s="125" t="str">
        <f>IF('①-2入力シート (環境項目)'!K65="","-",'①-2入力シート (環境項目)'!K65)</f>
        <v>事業の実施にあたっては、自然との調和を意識している</v>
      </c>
      <c r="L338" s="216" t="str">
        <f>IF('①-2入力シート (環境項目)'!L65="","-",'①-2入力シート (環境項目)'!L65)</f>
        <v>-</v>
      </c>
      <c r="M338" s="216">
        <f>IF('①-2入力シート (環境項目)'!M65="","-",'①-2入力シート (環境項目)'!M65)</f>
        <v>1</v>
      </c>
      <c r="N338" s="216" t="str">
        <f>IF('①-2入力シート (環境項目)'!N65="","-",'①-2入力シート (環境項目)'!N65)</f>
        <v>-</v>
      </c>
      <c r="O338" s="216">
        <f>IF('①-2入力シート (環境項目)'!O65="","-",'①-2入力シート (環境項目)'!O65)</f>
        <v>0</v>
      </c>
      <c r="P338" s="216" t="str">
        <f>IF('①-2入力シート (環境項目)'!P65="","-",'①-2入力シート (環境項目)'!P65)</f>
        <v>-</v>
      </c>
      <c r="Q338" s="216">
        <f>IF('①-2入力シート (環境項目)'!Q65="","-",'①-2入力シート (環境項目)'!Q65)</f>
        <v>0</v>
      </c>
      <c r="R338" s="216" t="str">
        <f>IF('①-2入力シート (環境項目)'!R65="","-",'①-2入力シート (環境項目)'!R65)</f>
        <v>-</v>
      </c>
      <c r="S338" s="216" t="str">
        <f>IF('①-2入力シート (環境項目)'!S65="","-",'①-2入力シート (環境項目)'!S65)</f>
        <v>-</v>
      </c>
      <c r="T338" s="217" t="str">
        <f t="shared" si="28"/>
        <v/>
      </c>
      <c r="U338" s="224" t="str">
        <f>IF(P338="回答済",(_xlfn.RANK.EQ($T338,$T$14:$T$411,0)+COUNTIF($T$14:$T338,$T338)-1),IF(P338="未回答",0,"-"))</f>
        <v>-</v>
      </c>
      <c r="V338" s="224" t="str">
        <f t="shared" ref="V338:V400" si="31">IF(AND(ISNUMBER(U338),U338&gt;0),U338,IF(AND(U338="-",V337&gt;0),V337,"-"))</f>
        <v>-</v>
      </c>
      <c r="W338" s="224" t="str">
        <f t="shared" si="29"/>
        <v/>
      </c>
      <c r="X338" s="224" t="str">
        <f t="shared" si="27"/>
        <v/>
      </c>
      <c r="Y338" s="224" t="str">
        <f>IF(X338="","",IF(X338="-","-",X338+COUNTIFS($V$14:V338,V338,$W$14:W338,W338)-1))</f>
        <v/>
      </c>
      <c r="Z338" s="224" t="str">
        <f t="shared" si="30"/>
        <v/>
      </c>
      <c r="AA338" s="61"/>
    </row>
    <row r="339" spans="1:27" s="57" customFormat="1" ht="28.35" customHeight="1">
      <c r="A339" s="57">
        <f>ROW()</f>
        <v>339</v>
      </c>
      <c r="B339" s="79" t="str">
        <f>IF('①-2入力シート (環境項目)'!B66="","-",'①-2入力シート (環境項目)'!B66)</f>
        <v>-</v>
      </c>
      <c r="C339" s="82" t="str">
        <f>IF('①-2入力シート (環境項目)'!C66="","-",'①-2入力シート (環境項目)'!C66)</f>
        <v>-</v>
      </c>
      <c r="D339" s="351" t="str">
        <f>IF('①-2入力シート (環境項目)'!D66="","0",'①-2入力シート (環境項目)'!D66)</f>
        <v>0</v>
      </c>
      <c r="E339" s="351" t="str">
        <f>IF('①-2入力シート (環境項目)'!E66="","0",'①-2入力シート (環境項目)'!E66)</f>
        <v>0</v>
      </c>
      <c r="F339" s="72" t="str">
        <f>IF('①-2入力シート (環境項目)'!F66="","-",'①-2入力シート (環境項目)'!F66)</f>
        <v>-</v>
      </c>
      <c r="G339" s="72" t="str">
        <f>IF('①-2入力シート (環境項目)'!G66="","-",'①-2入力シート (環境項目)'!G66)</f>
        <v>-</v>
      </c>
      <c r="H339" s="205" t="str">
        <f>IF('①-2入力シート (環境項目)'!H66="","-",'①-2入力シート (環境項目)'!H66)</f>
        <v>-</v>
      </c>
      <c r="I339" s="133" t="str">
        <f>IF('①-2入力シート (環境項目)'!I66="","-",'①-2入力シート (環境項目)'!I66)</f>
        <v>-</v>
      </c>
      <c r="J339" s="138" t="str">
        <f>IF('①-2入力シート (環境項目)'!J66="","-",'①-2入力シート (環境項目)'!J66)</f>
        <v>イ　自然環境へ深刻な影響が出ないよう取組方針等を定めている</v>
      </c>
      <c r="K339" s="108" t="str">
        <f>IF('①-2入力シート (環境項目)'!K66="","-",'①-2入力シート (環境項目)'!K66)</f>
        <v>事業活動によって、自然環境へ深刻な影響が出ないよう取組方針等を定めている</v>
      </c>
      <c r="L339" s="219" t="str">
        <f>IF('①-2入力シート (環境項目)'!L66="","-",'①-2入力シート (環境項目)'!L66)</f>
        <v>-</v>
      </c>
      <c r="M339" s="219">
        <f>IF('①-2入力シート (環境項目)'!M66="","-",'①-2入力シート (環境項目)'!M66)</f>
        <v>2</v>
      </c>
      <c r="N339" s="219" t="str">
        <f>IF('①-2入力シート (環境項目)'!N66="","-",'①-2入力シート (環境項目)'!N66)</f>
        <v>-</v>
      </c>
      <c r="O339" s="219">
        <f>IF('①-2入力シート (環境項目)'!O66="","-",'①-2入力シート (環境項目)'!O66)</f>
        <v>0</v>
      </c>
      <c r="P339" s="219" t="str">
        <f>IF('①-2入力シート (環境項目)'!P66="","-",'①-2入力シート (環境項目)'!P66)</f>
        <v>-</v>
      </c>
      <c r="Q339" s="219">
        <f>IF('①-2入力シート (環境項目)'!Q66="","-",'①-2入力シート (環境項目)'!Q66)</f>
        <v>0</v>
      </c>
      <c r="R339" s="219" t="str">
        <f>IF('①-2入力シート (環境項目)'!R66="","-",'①-2入力シート (環境項目)'!R66)</f>
        <v>-</v>
      </c>
      <c r="S339" s="219" t="str">
        <f>IF('①-2入力シート (環境項目)'!S66="","-",'①-2入力シート (環境項目)'!S66)</f>
        <v>-</v>
      </c>
      <c r="T339" s="220" t="str">
        <f t="shared" si="28"/>
        <v/>
      </c>
      <c r="U339" s="224" t="str">
        <f>IF(P339="回答済",(_xlfn.RANK.EQ($T339,$T$14:$T$411,0)+COUNTIF($T$14:$T339,$T339)-1),IF(P339="未回答",0,"-"))</f>
        <v>-</v>
      </c>
      <c r="V339" s="224" t="str">
        <f t="shared" si="31"/>
        <v>-</v>
      </c>
      <c r="W339" s="224" t="str">
        <f t="shared" si="29"/>
        <v/>
      </c>
      <c r="X339" s="224" t="str">
        <f t="shared" si="27"/>
        <v/>
      </c>
      <c r="Y339" s="224" t="str">
        <f>IF(X339="","",IF(X339="-","-",X339+COUNTIFS($V$14:V339,V339,$W$14:W339,W339)-1))</f>
        <v/>
      </c>
      <c r="Z339" s="224" t="str">
        <f t="shared" si="30"/>
        <v/>
      </c>
      <c r="AA339" s="61"/>
    </row>
    <row r="340" spans="1:27" s="57" customFormat="1" ht="28.35" customHeight="1">
      <c r="A340" s="57">
        <f>ROW()</f>
        <v>340</v>
      </c>
      <c r="B340" s="79" t="str">
        <f>IF('①-2入力シート (環境項目)'!B67="","-",'①-2入力シート (環境項目)'!B67)</f>
        <v>-</v>
      </c>
      <c r="C340" s="82" t="str">
        <f>IF('①-2入力シート (環境項目)'!C67="","-",'①-2入力シート (環境項目)'!C67)</f>
        <v>-</v>
      </c>
      <c r="D340" s="351" t="str">
        <f>IF('①-2入力シート (環境項目)'!D67="","0",'①-2入力シート (環境項目)'!D67)</f>
        <v>0</v>
      </c>
      <c r="E340" s="351" t="str">
        <f>IF('①-2入力シート (環境項目)'!E67="","0",'①-2入力シート (環境項目)'!E67)</f>
        <v>0</v>
      </c>
      <c r="F340" s="72" t="str">
        <f>IF('①-2入力シート (環境項目)'!F67="","-",'①-2入力シート (環境項目)'!F67)</f>
        <v>-</v>
      </c>
      <c r="G340" s="72" t="str">
        <f>IF('①-2入力シート (環境項目)'!G67="","-",'①-2入力シート (環境項目)'!G67)</f>
        <v>-</v>
      </c>
      <c r="H340" s="205" t="str">
        <f>IF('①-2入力シート (環境項目)'!H67="","-",'①-2入力シート (環境項目)'!H67)</f>
        <v>-</v>
      </c>
      <c r="I340" s="133" t="str">
        <f>IF('①-2入力シート (環境項目)'!I67="","-",'①-2入力シート (環境項目)'!I67)</f>
        <v>-</v>
      </c>
      <c r="J340" s="138" t="str">
        <f>IF('①-2入力シート (環境項目)'!J67="","-",'①-2入力シート (環境項目)'!J67)</f>
        <v>ウ　取組方針等を明文化し、従業員等に共有し、浸透に努めている</v>
      </c>
      <c r="K340" s="108" t="str">
        <f>IF('①-2入力シート (環境項目)'!K67="","-",'①-2入力シート (環境項目)'!K67)</f>
        <v>環境負荷の軽減のため、取組方針等を明文化し、従業員等に共有し、浸透に努めている</v>
      </c>
      <c r="L340" s="219" t="str">
        <f>IF('①-2入力シート (環境項目)'!L67="","-",'①-2入力シート (環境項目)'!L67)</f>
        <v>-</v>
      </c>
      <c r="M340" s="219">
        <f>IF('①-2入力シート (環境項目)'!M67="","-",'①-2入力シート (環境項目)'!M67)</f>
        <v>3</v>
      </c>
      <c r="N340" s="219" t="str">
        <f>IF('①-2入力シート (環境項目)'!N67="","-",'①-2入力シート (環境項目)'!N67)</f>
        <v>-</v>
      </c>
      <c r="O340" s="219">
        <f>IF('①-2入力シート (環境項目)'!O67="","-",'①-2入力シート (環境項目)'!O67)</f>
        <v>0</v>
      </c>
      <c r="P340" s="219" t="str">
        <f>IF('①-2入力シート (環境項目)'!P67="","-",'①-2入力シート (環境項目)'!P67)</f>
        <v>-</v>
      </c>
      <c r="Q340" s="219">
        <f>IF('①-2入力シート (環境項目)'!Q67="","-",'①-2入力シート (環境項目)'!Q67)</f>
        <v>0</v>
      </c>
      <c r="R340" s="219" t="str">
        <f>IF('①-2入力シート (環境項目)'!R67="","-",'①-2入力シート (環境項目)'!R67)</f>
        <v>-</v>
      </c>
      <c r="S340" s="219" t="str">
        <f>IF('①-2入力シート (環境項目)'!S67="","-",'①-2入力シート (環境項目)'!S67)</f>
        <v>-</v>
      </c>
      <c r="T340" s="220" t="str">
        <f t="shared" si="28"/>
        <v/>
      </c>
      <c r="U340" s="224" t="str">
        <f>IF(P340="回答済",(_xlfn.RANK.EQ($T340,$T$14:$T$411,0)+COUNTIF($T$14:$T340,$T340)-1),IF(P340="未回答",0,"-"))</f>
        <v>-</v>
      </c>
      <c r="V340" s="224" t="str">
        <f t="shared" si="31"/>
        <v>-</v>
      </c>
      <c r="W340" s="224" t="str">
        <f t="shared" si="29"/>
        <v/>
      </c>
      <c r="X340" s="224" t="str">
        <f t="shared" si="27"/>
        <v/>
      </c>
      <c r="Y340" s="224" t="str">
        <f>IF(X340="","",IF(X340="-","-",X340+COUNTIFS($V$14:V340,V340,$W$14:W340,W340)-1))</f>
        <v/>
      </c>
      <c r="Z340" s="224" t="str">
        <f t="shared" si="30"/>
        <v/>
      </c>
      <c r="AA340" s="61"/>
    </row>
    <row r="341" spans="1:27" s="57" customFormat="1" ht="28.35" customHeight="1">
      <c r="A341" s="57">
        <f>ROW()</f>
        <v>341</v>
      </c>
      <c r="B341" s="79" t="str">
        <f>IF('①-2入力シート (環境項目)'!B68="","-",'①-2入力シート (環境項目)'!B68)</f>
        <v>-</v>
      </c>
      <c r="C341" s="82" t="str">
        <f>IF('①-2入力シート (環境項目)'!C68="","-",'①-2入力シート (環境項目)'!C68)</f>
        <v>-</v>
      </c>
      <c r="D341" s="351" t="str">
        <f>IF('①-2入力シート (環境項目)'!D68="","0",'①-2入力シート (環境項目)'!D68)</f>
        <v>0</v>
      </c>
      <c r="E341" s="351" t="str">
        <f>IF('①-2入力シート (環境項目)'!E68="","0",'①-2入力シート (環境項目)'!E68)</f>
        <v>0</v>
      </c>
      <c r="F341" s="72" t="str">
        <f>IF('①-2入力シート (環境項目)'!F68="","-",'①-2入力シート (環境項目)'!F68)</f>
        <v>-</v>
      </c>
      <c r="G341" s="72" t="str">
        <f>IF('①-2入力シート (環境項目)'!G68="","-",'①-2入力シート (環境項目)'!G68)</f>
        <v>-</v>
      </c>
      <c r="H341" s="205" t="str">
        <f>IF('①-2入力シート (環境項目)'!H68="","-",'①-2入力シート (環境項目)'!H68)</f>
        <v>-</v>
      </c>
      <c r="I341" s="133" t="str">
        <f>IF('①-2入力シート (環境項目)'!I68="","-",'①-2入力シート (環境項目)'!I68)</f>
        <v>-</v>
      </c>
      <c r="J341" s="138" t="str">
        <f>IF('①-2入力シート (環境項目)'!J68="","-",'①-2入力シート (環境項目)'!J68)</f>
        <v>エ　取組方針等を自社ホームページ等で対外的に公表している</v>
      </c>
      <c r="K341" s="108" t="str">
        <f>IF('①-2入力シート (環境項目)'!K68="","-",'①-2入力シート (環境項目)'!K68)</f>
        <v>環境負荷の軽減のための取組方針等を自社ホームページ等で対外的に公表している</v>
      </c>
      <c r="L341" s="219" t="str">
        <f>IF('①-2入力シート (環境項目)'!L68="","-",'①-2入力シート (環境項目)'!L68)</f>
        <v>-</v>
      </c>
      <c r="M341" s="219">
        <f>IF('①-2入力シート (環境項目)'!M68="","-",'①-2入力シート (環境項目)'!M68)</f>
        <v>3</v>
      </c>
      <c r="N341" s="219" t="str">
        <f>IF('①-2入力シート (環境項目)'!N68="","-",'①-2入力シート (環境項目)'!N68)</f>
        <v>-</v>
      </c>
      <c r="O341" s="219">
        <f>IF('①-2入力シート (環境項目)'!O68="","-",'①-2入力シート (環境項目)'!O68)</f>
        <v>0</v>
      </c>
      <c r="P341" s="219" t="str">
        <f>IF('①-2入力シート (環境項目)'!P68="","-",'①-2入力シート (環境項目)'!P68)</f>
        <v>-</v>
      </c>
      <c r="Q341" s="219">
        <f>IF('①-2入力シート (環境項目)'!Q68="","-",'①-2入力シート (環境項目)'!Q68)</f>
        <v>0</v>
      </c>
      <c r="R341" s="219" t="str">
        <f>IF('①-2入力シート (環境項目)'!R68="","-",'①-2入力シート (環境項目)'!R68)</f>
        <v>-</v>
      </c>
      <c r="S341" s="219" t="str">
        <f>IF('①-2入力シート (環境項目)'!S68="","-",'①-2入力シート (環境項目)'!S68)</f>
        <v>-</v>
      </c>
      <c r="T341" s="220" t="str">
        <f t="shared" si="28"/>
        <v/>
      </c>
      <c r="U341" s="224" t="str">
        <f>IF(P341="回答済",(_xlfn.RANK.EQ($T341,$T$14:$T$411,0)+COUNTIF($T$14:$T341,$T341)-1),IF(P341="未回答",0,"-"))</f>
        <v>-</v>
      </c>
      <c r="V341" s="224" t="str">
        <f t="shared" si="31"/>
        <v>-</v>
      </c>
      <c r="W341" s="224" t="str">
        <f t="shared" si="29"/>
        <v/>
      </c>
      <c r="X341" s="224" t="str">
        <f t="shared" si="27"/>
        <v/>
      </c>
      <c r="Y341" s="224" t="str">
        <f>IF(X341="","",IF(X341="-","-",X341+COUNTIFS($V$14:V341,V341,$W$14:W341,W341)-1))</f>
        <v/>
      </c>
      <c r="Z341" s="224" t="str">
        <f t="shared" si="30"/>
        <v/>
      </c>
      <c r="AA341" s="61"/>
    </row>
    <row r="342" spans="1:27" s="57" customFormat="1" ht="28.35" customHeight="1">
      <c r="A342" s="57">
        <f>ROW()</f>
        <v>342</v>
      </c>
      <c r="B342" s="79" t="str">
        <f>IF('①-2入力シート (環境項目)'!B69="","-",'①-2入力シート (環境項目)'!B69)</f>
        <v>-</v>
      </c>
      <c r="C342" s="82" t="str">
        <f>IF('①-2入力シート (環境項目)'!C69="","-",'①-2入力シート (環境項目)'!C69)</f>
        <v>-</v>
      </c>
      <c r="D342" s="351" t="str">
        <f>IF('①-2入力シート (環境項目)'!D69="","0",'①-2入力シート (環境項目)'!D69)</f>
        <v>0</v>
      </c>
      <c r="E342" s="352" t="str">
        <f>IF('①-2入力シート (環境項目)'!E69="","0",'①-2入力シート (環境項目)'!E69)</f>
        <v>0</v>
      </c>
      <c r="F342" s="74" t="str">
        <f>IF('①-2入力シート (環境項目)'!F69="","-",'①-2入力シート (環境項目)'!F69)</f>
        <v>-</v>
      </c>
      <c r="G342" s="74" t="str">
        <f>IF('①-2入力シート (環境項目)'!G69="","-",'①-2入力シート (環境項目)'!G69)</f>
        <v>-</v>
      </c>
      <c r="H342" s="206" t="str">
        <f>IF('①-2入力シート (環境項目)'!H69="","-",'①-2入力シート (環境項目)'!H69)</f>
        <v>-</v>
      </c>
      <c r="I342" s="135" t="str">
        <f>IF('①-2入力シート (環境項目)'!I69="","-",'①-2入力シート (環境項目)'!I69)</f>
        <v>-</v>
      </c>
      <c r="J342" s="139" t="str">
        <f>IF('①-2入力シート (環境項目)'!J69="","-",'①-2入力シート (環境項目)'!J69)</f>
        <v>オ　取組を行っていない</v>
      </c>
      <c r="K342" s="126" t="str">
        <f>IF('①-2入力シート (環境項目)'!K69="","-",'①-2入力シート (環境項目)'!K69)</f>
        <v>オ　取組を行っていない。</v>
      </c>
      <c r="L342" s="221" t="str">
        <f>IF('①-2入力シート (環境項目)'!L69="","-",'①-2入力シート (環境項目)'!L69)</f>
        <v>-</v>
      </c>
      <c r="M342" s="221">
        <f>IF('①-2入力シート (環境項目)'!M69="","-",'①-2入力シート (環境項目)'!M69)</f>
        <v>0</v>
      </c>
      <c r="N342" s="221" t="str">
        <f>IF('①-2入力シート (環境項目)'!N69="","-",'①-2入力シート (環境項目)'!N69)</f>
        <v>-</v>
      </c>
      <c r="O342" s="221">
        <f>IF('①-2入力シート (環境項目)'!O69="","-",'①-2入力シート (環境項目)'!O69)</f>
        <v>0</v>
      </c>
      <c r="P342" s="221" t="str">
        <f>IF('①-2入力シート (環境項目)'!P69="","-",'①-2入力シート (環境項目)'!P69)</f>
        <v>-</v>
      </c>
      <c r="Q342" s="221">
        <f>IF('①-2入力シート (環境項目)'!Q69="","-",'①-2入力シート (環境項目)'!Q69)</f>
        <v>0</v>
      </c>
      <c r="R342" s="221" t="str">
        <f>IF('①-2入力シート (環境項目)'!R69="","-",'①-2入力シート (環境項目)'!R69)</f>
        <v>-</v>
      </c>
      <c r="S342" s="221" t="str">
        <f>IF('①-2入力シート (環境項目)'!S69="","-",'①-2入力シート (環境項目)'!S69)</f>
        <v>-</v>
      </c>
      <c r="T342" s="222" t="str">
        <f t="shared" si="28"/>
        <v/>
      </c>
      <c r="U342" s="224" t="str">
        <f>IF(P342="回答済",(_xlfn.RANK.EQ($T342,$T$14:$T$411,0)+COUNTIF($T$14:$T342,$T342)-1),IF(P342="未回答",0,"-"))</f>
        <v>-</v>
      </c>
      <c r="V342" s="224" t="str">
        <f t="shared" si="31"/>
        <v>-</v>
      </c>
      <c r="W342" s="224" t="str">
        <f t="shared" si="29"/>
        <v/>
      </c>
      <c r="X342" s="224" t="str">
        <f t="shared" si="27"/>
        <v/>
      </c>
      <c r="Y342" s="224" t="str">
        <f>IF(X342="","",IF(X342="-","-",X342+COUNTIFS($V$14:V342,V342,$W$14:W342,W342)-1))</f>
        <v/>
      </c>
      <c r="Z342" s="224" t="str">
        <f t="shared" si="30"/>
        <v/>
      </c>
      <c r="AA342" s="61"/>
    </row>
    <row r="343" spans="1:27" s="98" customFormat="1" ht="46.35" customHeight="1">
      <c r="A343" s="98">
        <f>ROW()</f>
        <v>343</v>
      </c>
      <c r="B343" s="111" t="str">
        <f>IF('①-2入力シート (環境項目)'!B70="","-",'①-2入力シート (環境項目)'!B70)</f>
        <v>-</v>
      </c>
      <c r="C343" s="123" t="str">
        <f>IF('①-2入力シート (環境項目)'!C70="","-",'①-2入力シート (環境項目)'!C70)</f>
        <v>-</v>
      </c>
      <c r="D343" s="351" t="str">
        <f>IF('①-2入力シート (環境項目)'!D70="","0",'①-2入力シート (環境項目)'!D70)</f>
        <v>0</v>
      </c>
      <c r="E343" s="350" t="str">
        <f>IF('①-2入力シート (環境項目)'!E70="","-",'①-2入力シート (環境項目)'!E70)</f>
        <v>戦略</v>
      </c>
      <c r="F343" s="107" t="str">
        <f>IF('①-2入力シート (環境項目)'!F70="","-",'①-2入力シート (環境項目)'!F70)</f>
        <v>単回答</v>
      </c>
      <c r="G343" s="107">
        <f>IF('①-2入力シート (環境項目)'!G70="","-",'①-2入力シート (環境項目)'!G70)</f>
        <v>0</v>
      </c>
      <c r="H343" s="200">
        <f>IF('①-2入力シート (環境項目)'!H70="","-",'①-2入力シート (環境項目)'!H70)</f>
        <v>54</v>
      </c>
      <c r="I343" s="363" t="str">
        <f>IF('①-2入力シート (環境項目)'!I70="","-",'①-2入力シート (環境項目)'!I70)</f>
        <v>●野生生物の保護や生態系の維持、天然資源の保全に関する規制強化や情報公開の徹底といった政策変更、さらに周辺住民の自然環境保全意識の高まりなどの環境変化に対し、自社の事業活動におけるリスクとビジネスチャンスを見極めるため、次の対応を行っている。</v>
      </c>
      <c r="J343" s="364" t="str">
        <f>IF('①-2入力シート (環境項目)'!J70="","0",'①-2入力シート (環境項目)'!J70)</f>
        <v>0</v>
      </c>
      <c r="K343" s="124" t="str">
        <f>IF('①-2入力シート (環境項目)'!K70="","-",'①-2入力シート (環境項目)'!K70)</f>
        <v>-</v>
      </c>
      <c r="L343" s="212" t="str">
        <f>IF('①-2入力シート (環境項目)'!L70="","-",'①-2入力シート (環境項目)'!L70)</f>
        <v>-</v>
      </c>
      <c r="M343" s="212">
        <f>IF('①-2入力シート (環境項目)'!M70="","-",'①-2入力シート (環境項目)'!M70)</f>
        <v>4</v>
      </c>
      <c r="N343" s="212" t="str">
        <f>IF('①-2入力シート (環境項目)'!N70="","-",'①-2入力シート (環境項目)'!N70)</f>
        <v>-</v>
      </c>
      <c r="O343" s="213" t="str">
        <f>IF('①-2入力シート (環境項目)'!O70="","-",'①-2入力シート (環境項目)'!O70)</f>
        <v>未回答</v>
      </c>
      <c r="P343" s="213" t="str">
        <f>IF('①-2入力シート (環境項目)'!P70="","-",'①-2入力シート (環境項目)'!P70)</f>
        <v>-</v>
      </c>
      <c r="Q343" s="212">
        <f>IF('①-2入力シート (環境項目)'!Q70="","-",'①-2入力シート (環境項目)'!Q70)</f>
        <v>0</v>
      </c>
      <c r="R343" s="212">
        <f>IF('①-2入力シート (環境項目)'!R70="","-",'①-2入力シート (環境項目)'!R70)</f>
        <v>0</v>
      </c>
      <c r="S343" s="212" t="str">
        <f>IF('①-2入力シート (環境項目)'!S70="","-",'①-2入力シート (環境項目)'!S70)</f>
        <v>-</v>
      </c>
      <c r="T343" s="214" t="str">
        <f t="shared" si="28"/>
        <v/>
      </c>
      <c r="U343" s="224" t="str">
        <f>IF(P343="回答済",(_xlfn.RANK.EQ($T343,$T$14:$T$411,0)+COUNTIF($T$14:$T343,$T343)-1),IF(P343="未回答",0,"-"))</f>
        <v>-</v>
      </c>
      <c r="V343" s="224" t="str">
        <f t="shared" si="31"/>
        <v>-</v>
      </c>
      <c r="W343" s="224" t="str">
        <f t="shared" si="29"/>
        <v/>
      </c>
      <c r="X343" s="224" t="str">
        <f t="shared" si="27"/>
        <v/>
      </c>
      <c r="Y343" s="224" t="str">
        <f>IF(X343="","",IF(X343="-","-",X343+COUNTIFS($V$14:V343,V343,$W$14:W343,W343)-1))</f>
        <v/>
      </c>
      <c r="Z343" s="224" t="str">
        <f t="shared" si="30"/>
        <v/>
      </c>
      <c r="AA343" s="61"/>
    </row>
    <row r="344" spans="1:27" s="57" customFormat="1" ht="28.35" customHeight="1">
      <c r="A344" s="57">
        <f>ROW()</f>
        <v>344</v>
      </c>
      <c r="B344" s="79" t="str">
        <f>IF('①-2入力シート (環境項目)'!B71="","-",'①-2入力シート (環境項目)'!B71)</f>
        <v>-</v>
      </c>
      <c r="C344" s="82" t="str">
        <f>IF('①-2入力シート (環境項目)'!C71="","-",'①-2入力シート (環境項目)'!C71)</f>
        <v>-</v>
      </c>
      <c r="D344" s="351" t="str">
        <f>IF('①-2入力シート (環境項目)'!D71="","0",'①-2入力シート (環境項目)'!D71)</f>
        <v>0</v>
      </c>
      <c r="E344" s="351" t="str">
        <f>IF('①-2入力シート (環境項目)'!E71="","0",'①-2入力シート (環境項目)'!E71)</f>
        <v>0</v>
      </c>
      <c r="F344" s="72" t="str">
        <f>IF('①-2入力シート (環境項目)'!F71="","-",'①-2入力シート (環境項目)'!F71)</f>
        <v>-</v>
      </c>
      <c r="G344" s="72" t="str">
        <f>IF('①-2入力シート (環境項目)'!G71="","-",'①-2入力シート (環境項目)'!G71)</f>
        <v>-</v>
      </c>
      <c r="H344" s="205" t="str">
        <f>IF('①-2入力シート (環境項目)'!H71="","-",'①-2入力シート (環境項目)'!H71)</f>
        <v>-</v>
      </c>
      <c r="I344" s="131" t="str">
        <f>IF('①-2入力シート (環境項目)'!I71="","-",'①-2入力シート (環境項目)'!I71)</f>
        <v>-</v>
      </c>
      <c r="J344" s="137" t="str">
        <f>IF('①-2入力シート (環境項目)'!J71="","-",'①-2入力シート (環境項目)'!J71)</f>
        <v>ア　どのような事業活動上のリスクと機会があるのか検討し、具体的な内容を洗い出している</v>
      </c>
      <c r="K344" s="125" t="str">
        <f>IF('①-2入力シート (環境項目)'!K71="","-",'①-2入力シート (環境項目)'!K71)</f>
        <v>自然環境に関する事業活動上のリスクと機会を検討し、具体的な内容を洗い出している</v>
      </c>
      <c r="L344" s="216" t="str">
        <f>IF('①-2入力シート (環境項目)'!L71="","-",'①-2入力シート (環境項目)'!L71)</f>
        <v>-</v>
      </c>
      <c r="M344" s="216">
        <f>IF('①-2入力シート (環境項目)'!M71="","-",'①-2入力シート (環境項目)'!M71)</f>
        <v>2</v>
      </c>
      <c r="N344" s="216" t="str">
        <f>IF('①-2入力シート (環境項目)'!N71="","-",'①-2入力シート (環境項目)'!N71)</f>
        <v>-</v>
      </c>
      <c r="O344" s="216">
        <f>IF('①-2入力シート (環境項目)'!O71="","-",'①-2入力シート (環境項目)'!O71)</f>
        <v>0</v>
      </c>
      <c r="P344" s="216" t="str">
        <f>IF('①-2入力シート (環境項目)'!P71="","-",'①-2入力シート (環境項目)'!P71)</f>
        <v>-</v>
      </c>
      <c r="Q344" s="216">
        <f>IF('①-2入力シート (環境項目)'!Q71="","-",'①-2入力シート (環境項目)'!Q71)</f>
        <v>0</v>
      </c>
      <c r="R344" s="216" t="str">
        <f>IF('①-2入力シート (環境項目)'!R71="","-",'①-2入力シート (環境項目)'!R71)</f>
        <v>-</v>
      </c>
      <c r="S344" s="216" t="str">
        <f>IF('①-2入力シート (環境項目)'!S71="","-",'①-2入力シート (環境項目)'!S71)</f>
        <v>-</v>
      </c>
      <c r="T344" s="217" t="str">
        <f t="shared" si="28"/>
        <v/>
      </c>
      <c r="U344" s="224" t="str">
        <f>IF(P344="回答済",(_xlfn.RANK.EQ($T344,$T$14:$T$411,0)+COUNTIF($T$14:$T344,$T344)-1),IF(P344="未回答",0,"-"))</f>
        <v>-</v>
      </c>
      <c r="V344" s="224" t="str">
        <f t="shared" si="31"/>
        <v>-</v>
      </c>
      <c r="W344" s="224" t="str">
        <f t="shared" si="29"/>
        <v/>
      </c>
      <c r="X344" s="224" t="str">
        <f t="shared" si="27"/>
        <v/>
      </c>
      <c r="Y344" s="224" t="str">
        <f>IF(X344="","",IF(X344="-","-",X344+COUNTIFS($V$14:V344,V344,$W$14:W344,W344)-1))</f>
        <v/>
      </c>
      <c r="Z344" s="224" t="str">
        <f t="shared" si="30"/>
        <v/>
      </c>
      <c r="AA344" s="61"/>
    </row>
    <row r="345" spans="1:27" s="57" customFormat="1" ht="28.35" customHeight="1">
      <c r="A345" s="57">
        <f>ROW()</f>
        <v>345</v>
      </c>
      <c r="B345" s="79" t="str">
        <f>IF('①-2入力シート (環境項目)'!B72="","-",'①-2入力シート (環境項目)'!B72)</f>
        <v>-</v>
      </c>
      <c r="C345" s="82" t="str">
        <f>IF('①-2入力シート (環境項目)'!C72="","-",'①-2入力シート (環境項目)'!C72)</f>
        <v>-</v>
      </c>
      <c r="D345" s="351" t="str">
        <f>IF('①-2入力シート (環境項目)'!D72="","0",'①-2入力シート (環境項目)'!D72)</f>
        <v>0</v>
      </c>
      <c r="E345" s="351" t="str">
        <f>IF('①-2入力シート (環境項目)'!E72="","0",'①-2入力シート (環境項目)'!E72)</f>
        <v>0</v>
      </c>
      <c r="F345" s="72" t="str">
        <f>IF('①-2入力シート (環境項目)'!F72="","-",'①-2入力シート (環境項目)'!F72)</f>
        <v>-</v>
      </c>
      <c r="G345" s="72" t="str">
        <f>IF('①-2入力シート (環境項目)'!G72="","-",'①-2入力シート (環境項目)'!G72)</f>
        <v>-</v>
      </c>
      <c r="H345" s="205" t="str">
        <f>IF('①-2入力シート (環境項目)'!H72="","-",'①-2入力シート (環境項目)'!H72)</f>
        <v>-</v>
      </c>
      <c r="I345" s="133" t="str">
        <f>IF('①-2入力シート (環境項目)'!I72="","-",'①-2入力シート (環境項目)'!I72)</f>
        <v>-</v>
      </c>
      <c r="J345" s="134" t="str">
        <f>IF('①-2入力シート (環境項目)'!J72="","-",'①-2入力シート (環境項目)'!J72)</f>
        <v>イ　事業活動上のリスクと機会に対して、適切な対応方針（戦略）を立てている</v>
      </c>
      <c r="K345" s="108" t="str">
        <f>IF('①-2入力シート (環境項目)'!K72="","-",'①-2入力シート (環境項目)'!K72)</f>
        <v>自然環境に関する事業活動上のリスクと機会に対して、適切な対応方針（戦略）を立てている</v>
      </c>
      <c r="L345" s="219" t="str">
        <f>IF('①-2入力シート (環境項目)'!L72="","-",'①-2入力シート (環境項目)'!L72)</f>
        <v>-</v>
      </c>
      <c r="M345" s="219">
        <f>IF('①-2入力シート (環境項目)'!M72="","-",'①-2入力シート (環境項目)'!M72)</f>
        <v>3</v>
      </c>
      <c r="N345" s="219" t="str">
        <f>IF('①-2入力シート (環境項目)'!N72="","-",'①-2入力シート (環境項目)'!N72)</f>
        <v>-</v>
      </c>
      <c r="O345" s="219">
        <f>IF('①-2入力シート (環境項目)'!O72="","-",'①-2入力シート (環境項目)'!O72)</f>
        <v>0</v>
      </c>
      <c r="P345" s="219" t="str">
        <f>IF('①-2入力シート (環境項目)'!P72="","-",'①-2入力シート (環境項目)'!P72)</f>
        <v>-</v>
      </c>
      <c r="Q345" s="219">
        <f>IF('①-2入力シート (環境項目)'!Q72="","-",'①-2入力シート (環境項目)'!Q72)</f>
        <v>0</v>
      </c>
      <c r="R345" s="219" t="str">
        <f>IF('①-2入力シート (環境項目)'!R72="","-",'①-2入力シート (環境項目)'!R72)</f>
        <v>-</v>
      </c>
      <c r="S345" s="219" t="str">
        <f>IF('①-2入力シート (環境項目)'!S72="","-",'①-2入力シート (環境項目)'!S72)</f>
        <v>-</v>
      </c>
      <c r="T345" s="220" t="str">
        <f t="shared" si="28"/>
        <v/>
      </c>
      <c r="U345" s="224" t="str">
        <f>IF(P345="回答済",(_xlfn.RANK.EQ($T345,$T$14:$T$411,0)+COUNTIF($T$14:$T345,$T345)-1),IF(P345="未回答",0,"-"))</f>
        <v>-</v>
      </c>
      <c r="V345" s="224" t="str">
        <f t="shared" si="31"/>
        <v>-</v>
      </c>
      <c r="W345" s="224" t="str">
        <f t="shared" si="29"/>
        <v/>
      </c>
      <c r="X345" s="224" t="str">
        <f t="shared" si="27"/>
        <v/>
      </c>
      <c r="Y345" s="224" t="str">
        <f>IF(X345="","",IF(X345="-","-",X345+COUNTIFS($V$14:V345,V345,$W$14:W345,W345)-1))</f>
        <v/>
      </c>
      <c r="Z345" s="224" t="str">
        <f t="shared" si="30"/>
        <v/>
      </c>
      <c r="AA345" s="61"/>
    </row>
    <row r="346" spans="1:27" s="57" customFormat="1" ht="28.35" customHeight="1">
      <c r="A346" s="57">
        <f>ROW()</f>
        <v>346</v>
      </c>
      <c r="B346" s="79" t="str">
        <f>IF('①-2入力シート (環境項目)'!B73="","-",'①-2入力シート (環境項目)'!B73)</f>
        <v>-</v>
      </c>
      <c r="C346" s="82" t="str">
        <f>IF('①-2入力シート (環境項目)'!C73="","-",'①-2入力シート (環境項目)'!C73)</f>
        <v>-</v>
      </c>
      <c r="D346" s="351" t="str">
        <f>IF('①-2入力シート (環境項目)'!D73="","0",'①-2入力シート (環境項目)'!D73)</f>
        <v>0</v>
      </c>
      <c r="E346" s="351" t="str">
        <f>IF('①-2入力シート (環境項目)'!E73="","0",'①-2入力シート (環境項目)'!E73)</f>
        <v>0</v>
      </c>
      <c r="F346" s="72" t="str">
        <f>IF('①-2入力シート (環境項目)'!F73="","-",'①-2入力シート (環境項目)'!F73)</f>
        <v>-</v>
      </c>
      <c r="G346" s="72" t="str">
        <f>IF('①-2入力シート (環境項目)'!G73="","-",'①-2入力シート (環境項目)'!G73)</f>
        <v>-</v>
      </c>
      <c r="H346" s="205" t="str">
        <f>IF('①-2入力シート (環境項目)'!H73="","-",'①-2入力シート (環境項目)'!H73)</f>
        <v>-</v>
      </c>
      <c r="I346" s="133" t="str">
        <f>IF('①-2入力シート (環境項目)'!I73="","-",'①-2入力シート (環境項目)'!I73)</f>
        <v>-</v>
      </c>
      <c r="J346" s="138" t="str">
        <f>IF('①-2入力シート (環境項目)'!J73="","-",'①-2入力シート (環境項目)'!J73)</f>
        <v>ウ　事業活動上のリスクと機会に対して、時系列を踏まえた適切な対応方針（戦略）を立てている</v>
      </c>
      <c r="K346" s="108" t="str">
        <f>IF('①-2入力シート (環境項目)'!K73="","-",'①-2入力シート (環境項目)'!K73)</f>
        <v>自然環境に関する事業活動上のリスクと機会に対して、時系列を踏まえた適切な対応方針（戦略）を立てている</v>
      </c>
      <c r="L346" s="219" t="str">
        <f>IF('①-2入力シート (環境項目)'!L73="","-",'①-2入力シート (環境項目)'!L73)</f>
        <v>-</v>
      </c>
      <c r="M346" s="219">
        <f>IF('①-2入力シート (環境項目)'!M73="","-",'①-2入力シート (環境項目)'!M73)</f>
        <v>4</v>
      </c>
      <c r="N346" s="219" t="str">
        <f>IF('①-2入力シート (環境項目)'!N73="","-",'①-2入力シート (環境項目)'!N73)</f>
        <v>-</v>
      </c>
      <c r="O346" s="219">
        <f>IF('①-2入力シート (環境項目)'!O73="","-",'①-2入力シート (環境項目)'!O73)</f>
        <v>0</v>
      </c>
      <c r="P346" s="219" t="str">
        <f>IF('①-2入力シート (環境項目)'!P73="","-",'①-2入力シート (環境項目)'!P73)</f>
        <v>-</v>
      </c>
      <c r="Q346" s="219">
        <f>IF('①-2入力シート (環境項目)'!Q73="","-",'①-2入力シート (環境項目)'!Q73)</f>
        <v>0</v>
      </c>
      <c r="R346" s="219" t="str">
        <f>IF('①-2入力シート (環境項目)'!R73="","-",'①-2入力シート (環境項目)'!R73)</f>
        <v>-</v>
      </c>
      <c r="S346" s="219" t="str">
        <f>IF('①-2入力シート (環境項目)'!S73="","-",'①-2入力シート (環境項目)'!S73)</f>
        <v>-</v>
      </c>
      <c r="T346" s="220" t="str">
        <f t="shared" si="28"/>
        <v/>
      </c>
      <c r="U346" s="224" t="str">
        <f>IF(P346="回答済",(_xlfn.RANK.EQ($T346,$T$14:$T$411,0)+COUNTIF($T$14:$T346,$T346)-1),IF(P346="未回答",0,"-"))</f>
        <v>-</v>
      </c>
      <c r="V346" s="224" t="str">
        <f t="shared" si="31"/>
        <v>-</v>
      </c>
      <c r="W346" s="224" t="str">
        <f t="shared" si="29"/>
        <v/>
      </c>
      <c r="X346" s="224" t="str">
        <f t="shared" si="27"/>
        <v/>
      </c>
      <c r="Y346" s="224" t="str">
        <f>IF(X346="","",IF(X346="-","-",X346+COUNTIFS($V$14:V346,V346,$W$14:W346,W346)-1))</f>
        <v/>
      </c>
      <c r="Z346" s="224" t="str">
        <f t="shared" si="30"/>
        <v/>
      </c>
      <c r="AA346" s="61"/>
    </row>
    <row r="347" spans="1:27" s="57" customFormat="1" ht="28.35" customHeight="1">
      <c r="A347" s="57">
        <f>ROW()</f>
        <v>347</v>
      </c>
      <c r="B347" s="79" t="str">
        <f>IF('①-2入力シート (環境項目)'!B74="","-",'①-2入力シート (環境項目)'!B74)</f>
        <v>-</v>
      </c>
      <c r="C347" s="82" t="str">
        <f>IF('①-2入力シート (環境項目)'!C74="","-",'①-2入力シート (環境項目)'!C74)</f>
        <v>-</v>
      </c>
      <c r="D347" s="351" t="str">
        <f>IF('①-2入力シート (環境項目)'!D74="","0",'①-2入力シート (環境項目)'!D74)</f>
        <v>0</v>
      </c>
      <c r="E347" s="352" t="str">
        <f>IF('①-2入力シート (環境項目)'!E74="","0",'①-2入力シート (環境項目)'!E74)</f>
        <v>0</v>
      </c>
      <c r="F347" s="74" t="str">
        <f>IF('①-2入力シート (環境項目)'!F74="","-",'①-2入力シート (環境項目)'!F74)</f>
        <v>-</v>
      </c>
      <c r="G347" s="74" t="str">
        <f>IF('①-2入力シート (環境項目)'!G74="","-",'①-2入力シート (環境項目)'!G74)</f>
        <v>-</v>
      </c>
      <c r="H347" s="206" t="str">
        <f>IF('①-2入力シート (環境項目)'!H74="","-",'①-2入力シート (環境項目)'!H74)</f>
        <v>-</v>
      </c>
      <c r="I347" s="135" t="str">
        <f>IF('①-2入力シート (環境項目)'!I74="","-",'①-2入力シート (環境項目)'!I74)</f>
        <v>-</v>
      </c>
      <c r="J347" s="139" t="str">
        <f>IF('①-2入力シート (環境項目)'!J74="","-",'①-2入力シート (環境項目)'!J74)</f>
        <v>エ　取組を行っていない</v>
      </c>
      <c r="K347" s="126" t="str">
        <f>IF('①-2入力シート (環境項目)'!K74="","-",'①-2入力シート (環境項目)'!K74)</f>
        <v>オ　取組を行っていない。</v>
      </c>
      <c r="L347" s="221" t="str">
        <f>IF('①-2入力シート (環境項目)'!L74="","-",'①-2入力シート (環境項目)'!L74)</f>
        <v>-</v>
      </c>
      <c r="M347" s="221">
        <f>IF('①-2入力シート (環境項目)'!M74="","-",'①-2入力シート (環境項目)'!M74)</f>
        <v>0</v>
      </c>
      <c r="N347" s="221" t="str">
        <f>IF('①-2入力シート (環境項目)'!N74="","-",'①-2入力シート (環境項目)'!N74)</f>
        <v>-</v>
      </c>
      <c r="O347" s="221">
        <f>IF('①-2入力シート (環境項目)'!O74="","-",'①-2入力シート (環境項目)'!O74)</f>
        <v>0</v>
      </c>
      <c r="P347" s="221" t="str">
        <f>IF('①-2入力シート (環境項目)'!P74="","-",'①-2入力シート (環境項目)'!P74)</f>
        <v>-</v>
      </c>
      <c r="Q347" s="221">
        <f>IF('①-2入力シート (環境項目)'!Q74="","-",'①-2入力シート (環境項目)'!Q74)</f>
        <v>0</v>
      </c>
      <c r="R347" s="221" t="str">
        <f>IF('①-2入力シート (環境項目)'!R74="","-",'①-2入力シート (環境項目)'!R74)</f>
        <v>-</v>
      </c>
      <c r="S347" s="221" t="str">
        <f>IF('①-2入力シート (環境項目)'!S74="","-",'①-2入力シート (環境項目)'!S74)</f>
        <v>-</v>
      </c>
      <c r="T347" s="222" t="str">
        <f t="shared" si="28"/>
        <v/>
      </c>
      <c r="U347" s="224" t="str">
        <f>IF(P347="回答済",(_xlfn.RANK.EQ($T347,$T$14:$T$411,0)+COUNTIF($T$14:$T347,$T347)-1),IF(P347="未回答",0,"-"))</f>
        <v>-</v>
      </c>
      <c r="V347" s="224" t="str">
        <f t="shared" si="31"/>
        <v>-</v>
      </c>
      <c r="W347" s="224" t="str">
        <f t="shared" si="29"/>
        <v/>
      </c>
      <c r="X347" s="224" t="str">
        <f t="shared" si="27"/>
        <v/>
      </c>
      <c r="Y347" s="224" t="str">
        <f>IF(X347="","",IF(X347="-","-",X347+COUNTIFS($V$14:V347,V347,$W$14:W347,W347)-1))</f>
        <v/>
      </c>
      <c r="Z347" s="224" t="str">
        <f t="shared" si="30"/>
        <v/>
      </c>
      <c r="AA347" s="61"/>
    </row>
    <row r="348" spans="1:27" s="98" customFormat="1" ht="46.35" customHeight="1" outlineLevel="1">
      <c r="A348" s="98">
        <f>ROW()</f>
        <v>348</v>
      </c>
      <c r="B348" s="111" t="str">
        <f>IF('①-2入力シート (環境項目)'!B75="","-",'①-2入力シート (環境項目)'!B75)</f>
        <v>-</v>
      </c>
      <c r="C348" s="123" t="str">
        <f>IF('①-2入力シート (環境項目)'!C75="","-",'①-2入力シート (環境項目)'!C75)</f>
        <v>-</v>
      </c>
      <c r="D348" s="351" t="str">
        <f>IF('①-2入力シート (環境項目)'!D75="","0",'①-2入力シート (環境項目)'!D75)</f>
        <v>0</v>
      </c>
      <c r="E348" s="350" t="str">
        <f>IF('①-2入力シート (環境項目)'!E75="","-",'①-2入力シート (環境項目)'!E75)</f>
        <v>戦略</v>
      </c>
      <c r="F348" s="107" t="str">
        <f>IF('①-2入力シート (環境項目)'!F75="","-",'①-2入力シート (環境項目)'!F75)</f>
        <v>複数回答</v>
      </c>
      <c r="G348" s="107">
        <f>IF('①-2入力シート (環境項目)'!G75="","-",'①-2入力シート (環境項目)'!G75)</f>
        <v>0</v>
      </c>
      <c r="H348" s="200">
        <f>IF('①-2入力シート (環境項目)'!H75="","-",'①-2入力シート (環境項目)'!H75)</f>
        <v>55</v>
      </c>
      <c r="I348" s="356" t="str">
        <f>IF('①-2入力シート (環境項目)'!I75="","-",'①-2入力シート (環境項目)'!I75)</f>
        <v>●豊かな自然環境を保全することで、野生生物の保護や生態系の維持、安全な水利用に貢献することから、事業活動において次の取組を行っている。</v>
      </c>
      <c r="J348" s="357" t="str">
        <f>IF('①-2入力シート (環境項目)'!J75="","0",'①-2入力シート (環境項目)'!J75)</f>
        <v>0</v>
      </c>
      <c r="K348" s="124" t="str">
        <f>IF('①-2入力シート (環境項目)'!K75="","-",'①-2入力シート (環境項目)'!K75)</f>
        <v>-</v>
      </c>
      <c r="L348" s="212" t="str">
        <f>IF('①-2入力シート (環境項目)'!L75="","-",'①-2入力シート (環境項目)'!L75)</f>
        <v>-</v>
      </c>
      <c r="M348" s="212">
        <f>IF('①-2入力シート (環境項目)'!M75="","-",'①-2入力シート (環境項目)'!M75)</f>
        <v>3</v>
      </c>
      <c r="N348" s="212" t="str">
        <f>IF('①-2入力シート (環境項目)'!N75="","-",'①-2入力シート (環境項目)'!N75)</f>
        <v>-</v>
      </c>
      <c r="O348" s="213" t="str">
        <f>IF('①-2入力シート (環境項目)'!O75="","-",'①-2入力シート (環境項目)'!O75)</f>
        <v>未回答</v>
      </c>
      <c r="P348" s="213" t="str">
        <f>IF('①-2入力シート (環境項目)'!P75="","-",'①-2入力シート (環境項目)'!P75)</f>
        <v>-</v>
      </c>
      <c r="Q348" s="212">
        <f>IF('①-2入力シート (環境項目)'!Q75="","-",'①-2入力シート (環境項目)'!Q75)</f>
        <v>0</v>
      </c>
      <c r="R348" s="212">
        <f>IF('①-2入力シート (環境項目)'!R75="","-",'①-2入力シート (環境項目)'!R75)</f>
        <v>0</v>
      </c>
      <c r="S348" s="212" t="str">
        <f>IF('①-2入力シート (環境項目)'!S75="","-",'①-2入力シート (環境項目)'!S75)</f>
        <v>-</v>
      </c>
      <c r="T348" s="214" t="str">
        <f t="shared" si="28"/>
        <v/>
      </c>
      <c r="U348" s="224" t="str">
        <f>IF(P348="回答済",(_xlfn.RANK.EQ($T348,$T$14:$T$411,0)+COUNTIF($T$14:$T348,$T348)-1),IF(P348="未回答",0,"-"))</f>
        <v>-</v>
      </c>
      <c r="V348" s="224" t="str">
        <f t="shared" si="31"/>
        <v>-</v>
      </c>
      <c r="W348" s="224" t="str">
        <f t="shared" si="29"/>
        <v/>
      </c>
      <c r="X348" s="224" t="str">
        <f t="shared" si="27"/>
        <v/>
      </c>
      <c r="Y348" s="224" t="str">
        <f>IF(X348="","",IF(X348="-","-",X348+COUNTIFS($V$14:V348,V348,$W$14:W348,W348)-1))</f>
        <v/>
      </c>
      <c r="Z348" s="224" t="str">
        <f t="shared" si="30"/>
        <v/>
      </c>
      <c r="AA348" s="61"/>
    </row>
    <row r="349" spans="1:27" s="57" customFormat="1" ht="28.35" customHeight="1" outlineLevel="1">
      <c r="A349" s="57">
        <f>ROW()</f>
        <v>349</v>
      </c>
      <c r="B349" s="79" t="str">
        <f>IF('①-2入力シート (環境項目)'!B76="","-",'①-2入力シート (環境項目)'!B76)</f>
        <v>-</v>
      </c>
      <c r="C349" s="82" t="str">
        <f>IF('①-2入力シート (環境項目)'!C76="","-",'①-2入力シート (環境項目)'!C76)</f>
        <v>-</v>
      </c>
      <c r="D349" s="351" t="str">
        <f>IF('①-2入力シート (環境項目)'!D76="","0",'①-2入力シート (環境項目)'!D76)</f>
        <v>0</v>
      </c>
      <c r="E349" s="351" t="str">
        <f>IF('①-2入力シート (環境項目)'!E76="","0",'①-2入力シート (環境項目)'!E76)</f>
        <v>0</v>
      </c>
      <c r="F349" s="72" t="str">
        <f>IF('①-2入力シート (環境項目)'!F76="","-",'①-2入力シート (環境項目)'!F76)</f>
        <v>-</v>
      </c>
      <c r="G349" s="72" t="str">
        <f>IF('①-2入力シート (環境項目)'!G76="","-",'①-2入力シート (環境項目)'!G76)</f>
        <v>-</v>
      </c>
      <c r="H349" s="205" t="str">
        <f>IF('①-2入力シート (環境項目)'!H76="","-",'①-2入力シート (環境項目)'!H76)</f>
        <v>-</v>
      </c>
      <c r="I349" s="131" t="str">
        <f>IF('①-2入力シート (環境項目)'!I76="","-",'①-2入力シート (環境項目)'!I76)</f>
        <v>-</v>
      </c>
      <c r="J349" s="137" t="str">
        <f>IF('①-2入力シート (環境項目)'!J76="","-",'①-2入力シート (環境項目)'!J76)</f>
        <v>ア　森林の適切な維持・管理を直接担う、または管理する団体等への支援を通して緑の保全に貢献している</v>
      </c>
      <c r="K349" s="125" t="str">
        <f>IF('①-2入力シート (環境項目)'!K76="","-",'①-2入力シート (環境項目)'!K76)</f>
        <v>森林の適切な維持・管理を直接担う、または管理する団体等への支援を通して緑の保全に貢献している</v>
      </c>
      <c r="L349" s="216" t="str">
        <f>IF('①-2入力シート (環境項目)'!L76="","-",'①-2入力シート (環境項目)'!L76)</f>
        <v>-</v>
      </c>
      <c r="M349" s="216">
        <f>IF('①-2入力シート (環境項目)'!M76="","-",'①-2入力シート (環境項目)'!M76)</f>
        <v>1</v>
      </c>
      <c r="N349" s="216" t="str">
        <f>IF('①-2入力シート (環境項目)'!N76="","-",'①-2入力シート (環境項目)'!N76)</f>
        <v>-</v>
      </c>
      <c r="O349" s="216" t="b">
        <f>IF('①-2入力シート (環境項目)'!O76="","-",'①-2入力シート (環境項目)'!O76)</f>
        <v>0</v>
      </c>
      <c r="P349" s="216" t="str">
        <f>IF('①-2入力シート (環境項目)'!P76="","-",'①-2入力シート (環境項目)'!P76)</f>
        <v>-</v>
      </c>
      <c r="Q349" s="216">
        <f>IF('①-2入力シート (環境項目)'!Q76="","-",'①-2入力シート (環境項目)'!Q76)</f>
        <v>0</v>
      </c>
      <c r="R349" s="216" t="str">
        <f>IF('①-2入力シート (環境項目)'!R76="","-",'①-2入力シート (環境項目)'!R76)</f>
        <v>-</v>
      </c>
      <c r="S349" s="216" t="str">
        <f>IF('①-2入力シート (環境項目)'!S76="","-",'①-2入力シート (環境項目)'!S76)</f>
        <v>-</v>
      </c>
      <c r="T349" s="217" t="str">
        <f t="shared" si="28"/>
        <v/>
      </c>
      <c r="U349" s="224" t="str">
        <f>IF(P349="回答済",(_xlfn.RANK.EQ($T349,$T$14:$T$411,0)+COUNTIF($T$14:$T349,$T349)-1),IF(P349="未回答",0,"-"))</f>
        <v>-</v>
      </c>
      <c r="V349" s="224" t="str">
        <f t="shared" si="31"/>
        <v>-</v>
      </c>
      <c r="W349" s="224" t="str">
        <f t="shared" si="29"/>
        <v/>
      </c>
      <c r="X349" s="224" t="str">
        <f t="shared" si="27"/>
        <v/>
      </c>
      <c r="Y349" s="224" t="str">
        <f>IF(X349="","",IF(X349="-","-",X349+COUNTIFS($V$14:V349,V349,$W$14:W349,W349)-1))</f>
        <v/>
      </c>
      <c r="Z349" s="224" t="str">
        <f t="shared" si="30"/>
        <v/>
      </c>
      <c r="AA349" s="61"/>
    </row>
    <row r="350" spans="1:27" s="57" customFormat="1" ht="28.35" customHeight="1" outlineLevel="1">
      <c r="A350" s="57">
        <f>ROW()</f>
        <v>350</v>
      </c>
      <c r="B350" s="79" t="str">
        <f>IF('①-2入力シート (環境項目)'!B77="","-",'①-2入力シート (環境項目)'!B77)</f>
        <v>-</v>
      </c>
      <c r="C350" s="82" t="str">
        <f>IF('①-2入力シート (環境項目)'!C77="","-",'①-2入力シート (環境項目)'!C77)</f>
        <v>-</v>
      </c>
      <c r="D350" s="351" t="str">
        <f>IF('①-2入力シート (環境項目)'!D77="","0",'①-2入力シート (環境項目)'!D77)</f>
        <v>0</v>
      </c>
      <c r="E350" s="351" t="str">
        <f>IF('①-2入力シート (環境項目)'!E77="","0",'①-2入力シート (環境項目)'!E77)</f>
        <v>0</v>
      </c>
      <c r="F350" s="72" t="str">
        <f>IF('①-2入力シート (環境項目)'!F77="","-",'①-2入力シート (環境項目)'!F77)</f>
        <v>-</v>
      </c>
      <c r="G350" s="72" t="str">
        <f>IF('①-2入力シート (環境項目)'!G77="","-",'①-2入力シート (環境項目)'!G77)</f>
        <v>-</v>
      </c>
      <c r="H350" s="205" t="str">
        <f>IF('①-2入力シート (環境項目)'!H77="","-",'①-2入力シート (環境項目)'!H77)</f>
        <v>-</v>
      </c>
      <c r="I350" s="133" t="str">
        <f>IF('①-2入力シート (環境項目)'!I77="","-",'①-2入力シート (環境項目)'!I77)</f>
        <v>-</v>
      </c>
      <c r="J350" s="138" t="str">
        <f>IF('①-2入力シート (環境項目)'!J77="","-",'①-2入力シート (環境項目)'!J77)</f>
        <v>イ　生物の生息地・希少種の保全、または在来種に配慮している</v>
      </c>
      <c r="K350" s="108" t="str">
        <f>IF('①-2入力シート (環境項目)'!K77="","-",'①-2入力シート (環境項目)'!K77)</f>
        <v>生物の生息地・希少種の保全、または在来種に配慮している</v>
      </c>
      <c r="L350" s="219" t="str">
        <f>IF('①-2入力シート (環境項目)'!L77="","-",'①-2入力シート (環境項目)'!L77)</f>
        <v>-</v>
      </c>
      <c r="M350" s="219">
        <f>IF('①-2入力シート (環境項目)'!M77="","-",'①-2入力シート (環境項目)'!M77)</f>
        <v>1</v>
      </c>
      <c r="N350" s="219" t="str">
        <f>IF('①-2入力シート (環境項目)'!N77="","-",'①-2入力シート (環境項目)'!N77)</f>
        <v>-</v>
      </c>
      <c r="O350" s="219" t="b">
        <f>IF('①-2入力シート (環境項目)'!O77="","-",'①-2入力シート (環境項目)'!O77)</f>
        <v>0</v>
      </c>
      <c r="P350" s="219" t="str">
        <f>IF('①-2入力シート (環境項目)'!P77="","-",'①-2入力シート (環境項目)'!P77)</f>
        <v>-</v>
      </c>
      <c r="Q350" s="219">
        <f>IF('①-2入力シート (環境項目)'!Q77="","-",'①-2入力シート (環境項目)'!Q77)</f>
        <v>0</v>
      </c>
      <c r="R350" s="219" t="str">
        <f>IF('①-2入力シート (環境項目)'!R77="","-",'①-2入力シート (環境項目)'!R77)</f>
        <v>-</v>
      </c>
      <c r="S350" s="219" t="str">
        <f>IF('①-2入力シート (環境項目)'!S77="","-",'①-2入力シート (環境項目)'!S77)</f>
        <v>-</v>
      </c>
      <c r="T350" s="220" t="str">
        <f t="shared" si="28"/>
        <v/>
      </c>
      <c r="U350" s="224" t="str">
        <f>IF(P350="回答済",(_xlfn.RANK.EQ($T350,$T$14:$T$411,0)+COUNTIF($T$14:$T350,$T350)-1),IF(P350="未回答",0,"-"))</f>
        <v>-</v>
      </c>
      <c r="V350" s="224" t="str">
        <f t="shared" si="31"/>
        <v>-</v>
      </c>
      <c r="W350" s="224" t="str">
        <f t="shared" si="29"/>
        <v/>
      </c>
      <c r="X350" s="224" t="str">
        <f t="shared" si="27"/>
        <v/>
      </c>
      <c r="Y350" s="224" t="str">
        <f>IF(X350="","",IF(X350="-","-",X350+COUNTIFS($V$14:V350,V350,$W$14:W350,W350)-1))</f>
        <v/>
      </c>
      <c r="Z350" s="224" t="str">
        <f t="shared" si="30"/>
        <v/>
      </c>
      <c r="AA350" s="61"/>
    </row>
    <row r="351" spans="1:27" s="57" customFormat="1" ht="28.35" customHeight="1" outlineLevel="1">
      <c r="A351" s="57">
        <f>ROW()</f>
        <v>351</v>
      </c>
      <c r="B351" s="79" t="str">
        <f>IF('①-2入力シート (環境項目)'!B78="","-",'①-2入力シート (環境項目)'!B78)</f>
        <v>-</v>
      </c>
      <c r="C351" s="82" t="str">
        <f>IF('①-2入力シート (環境項目)'!C78="","-",'①-2入力シート (環境項目)'!C78)</f>
        <v>-</v>
      </c>
      <c r="D351" s="351" t="str">
        <f>IF('①-2入力シート (環境項目)'!D78="","0",'①-2入力シート (環境項目)'!D78)</f>
        <v>0</v>
      </c>
      <c r="E351" s="351" t="str">
        <f>IF('①-2入力シート (環境項目)'!E78="","0",'①-2入力シート (環境項目)'!E78)</f>
        <v>0</v>
      </c>
      <c r="F351" s="72" t="str">
        <f>IF('①-2入力シート (環境項目)'!F78="","-",'①-2入力シート (環境項目)'!F78)</f>
        <v>-</v>
      </c>
      <c r="G351" s="72" t="str">
        <f>IF('①-2入力シート (環境項目)'!G78="","-",'①-2入力シート (環境項目)'!G78)</f>
        <v>-</v>
      </c>
      <c r="H351" s="205" t="str">
        <f>IF('①-2入力シート (環境項目)'!H78="","-",'①-2入力シート (環境項目)'!H78)</f>
        <v>-</v>
      </c>
      <c r="I351" s="133" t="str">
        <f>IF('①-2入力シート (環境項目)'!I78="","-",'①-2入力シート (環境項目)'!I78)</f>
        <v>-</v>
      </c>
      <c r="J351" s="138" t="str">
        <f>IF('①-2入力シート (環境項目)'!J78="","-",'①-2入力シート (環境項目)'!J78)</f>
        <v>ウ　店舗や事務所等の木造化・木質化、または木材の備品購入等において、埼玉県産木材を利用している</v>
      </c>
      <c r="K351" s="108" t="str">
        <f>IF('①-2入力シート (環境項目)'!K78="","-",'①-2入力シート (環境項目)'!K78)</f>
        <v>店舗や事務所等の木造化・木質化、あるいは木材の備品購入等において、埼玉県産木材を利用している</v>
      </c>
      <c r="L351" s="219" t="str">
        <f>IF('①-2入力シート (環境項目)'!L78="","-",'①-2入力シート (環境項目)'!L78)</f>
        <v>-</v>
      </c>
      <c r="M351" s="219">
        <f>IF('①-2入力シート (環境項目)'!M78="","-",'①-2入力シート (環境項目)'!M78)</f>
        <v>2</v>
      </c>
      <c r="N351" s="219" t="str">
        <f>IF('①-2入力シート (環境項目)'!N78="","-",'①-2入力シート (環境項目)'!N78)</f>
        <v>-</v>
      </c>
      <c r="O351" s="219" t="b">
        <f>IF('①-2入力シート (環境項目)'!O78="","-",'①-2入力シート (環境項目)'!O78)</f>
        <v>0</v>
      </c>
      <c r="P351" s="219" t="str">
        <f>IF('①-2入力シート (環境項目)'!P78="","-",'①-2入力シート (環境項目)'!P78)</f>
        <v>-</v>
      </c>
      <c r="Q351" s="219">
        <f>IF('①-2入力シート (環境項目)'!Q78="","-",'①-2入力シート (環境項目)'!Q78)</f>
        <v>0</v>
      </c>
      <c r="R351" s="219" t="str">
        <f>IF('①-2入力シート (環境項目)'!R78="","-",'①-2入力シート (環境項目)'!R78)</f>
        <v>-</v>
      </c>
      <c r="S351" s="219" t="str">
        <f>IF('①-2入力シート (環境項目)'!S78="","-",'①-2入力シート (環境項目)'!S78)</f>
        <v>-</v>
      </c>
      <c r="T351" s="220" t="str">
        <f t="shared" si="28"/>
        <v/>
      </c>
      <c r="U351" s="224" t="str">
        <f>IF(P351="回答済",(_xlfn.RANK.EQ($T351,$T$14:$T$411,0)+COUNTIF($T$14:$T351,$T351)-1),IF(P351="未回答",0,"-"))</f>
        <v>-</v>
      </c>
      <c r="V351" s="224" t="str">
        <f t="shared" si="31"/>
        <v>-</v>
      </c>
      <c r="W351" s="224" t="str">
        <f t="shared" si="29"/>
        <v/>
      </c>
      <c r="X351" s="224" t="str">
        <f t="shared" si="27"/>
        <v/>
      </c>
      <c r="Y351" s="224" t="str">
        <f>IF(X351="","",IF(X351="-","-",X351+COUNTIFS($V$14:V351,V351,$W$14:W351,W351)-1))</f>
        <v/>
      </c>
      <c r="Z351" s="224" t="str">
        <f t="shared" si="30"/>
        <v/>
      </c>
      <c r="AA351" s="61"/>
    </row>
    <row r="352" spans="1:27" s="57" customFormat="1" ht="28.35" customHeight="1" outlineLevel="1">
      <c r="A352" s="57">
        <f>ROW()</f>
        <v>352</v>
      </c>
      <c r="B352" s="79" t="str">
        <f>IF('①-2入力シート (環境項目)'!B79="","-",'①-2入力シート (環境項目)'!B79)</f>
        <v>-</v>
      </c>
      <c r="C352" s="82" t="str">
        <f>IF('①-2入力シート (環境項目)'!C79="","-",'①-2入力シート (環境項目)'!C79)</f>
        <v>-</v>
      </c>
      <c r="D352" s="351" t="str">
        <f>IF('①-2入力シート (環境項目)'!D79="","0",'①-2入力シート (環境項目)'!D79)</f>
        <v>0</v>
      </c>
      <c r="E352" s="351" t="str">
        <f>IF('①-2入力シート (環境項目)'!E79="","0",'①-2入力シート (環境項目)'!E79)</f>
        <v>0</v>
      </c>
      <c r="F352" s="72" t="str">
        <f>IF('①-2入力シート (環境項目)'!F79="","-",'①-2入力シート (環境項目)'!F79)</f>
        <v>-</v>
      </c>
      <c r="G352" s="72" t="str">
        <f>IF('①-2入力シート (環境項目)'!G79="","-",'①-2入力シート (環境項目)'!G79)</f>
        <v>-</v>
      </c>
      <c r="H352" s="205" t="str">
        <f>IF('①-2入力シート (環境項目)'!H79="","-",'①-2入力シート (環境項目)'!H79)</f>
        <v>-</v>
      </c>
      <c r="I352" s="133" t="str">
        <f>IF('①-2入力シート (環境項目)'!I79="","-",'①-2入力シート (環境項目)'!I79)</f>
        <v>-</v>
      </c>
      <c r="J352" s="138" t="str">
        <f>IF('①-2入力シート (環境項目)'!J79="","-",'①-2入力シート (環境項目)'!J79)</f>
        <v>エ　　「合法木材推進マーク」の使用許可を受けた事業者から購入するなど合法的に伐採された木材であることを確認して調達している</v>
      </c>
      <c r="K352" s="108" t="str">
        <f>IF('①-2入力シート (環境項目)'!K79="","-",'①-2入力シート (環境項目)'!K79)</f>
        <v>「合法木材推進マーク」など合法的に伐採された木材であることを確認して調達している</v>
      </c>
      <c r="L352" s="219" t="str">
        <f>IF('①-2入力シート (環境項目)'!L79="","-",'①-2入力シート (環境項目)'!L79)</f>
        <v>-</v>
      </c>
      <c r="M352" s="219">
        <f>IF('①-2入力シート (環境項目)'!M79="","-",'①-2入力シート (環境項目)'!M79)</f>
        <v>2</v>
      </c>
      <c r="N352" s="219" t="str">
        <f>IF('①-2入力シート (環境項目)'!N79="","-",'①-2入力シート (環境項目)'!N79)</f>
        <v>-</v>
      </c>
      <c r="O352" s="219" t="b">
        <f>IF('①-2入力シート (環境項目)'!O79="","-",'①-2入力シート (環境項目)'!O79)</f>
        <v>0</v>
      </c>
      <c r="P352" s="219" t="str">
        <f>IF('①-2入力シート (環境項目)'!P79="","-",'①-2入力シート (環境項目)'!P79)</f>
        <v>-</v>
      </c>
      <c r="Q352" s="219">
        <f>IF('①-2入力シート (環境項目)'!Q79="","-",'①-2入力シート (環境項目)'!Q79)</f>
        <v>0</v>
      </c>
      <c r="R352" s="219" t="str">
        <f>IF('①-2入力シート (環境項目)'!R79="","-",'①-2入力シート (環境項目)'!R79)</f>
        <v>-</v>
      </c>
      <c r="S352" s="219" t="str">
        <f>IF('①-2入力シート (環境項目)'!S79="","-",'①-2入力シート (環境項目)'!S79)</f>
        <v>-</v>
      </c>
      <c r="T352" s="220" t="str">
        <f t="shared" si="28"/>
        <v/>
      </c>
      <c r="U352" s="224" t="str">
        <f>IF(P352="回答済",(_xlfn.RANK.EQ($T352,$T$14:$T$411,0)+COUNTIF($T$14:$T352,$T352)-1),IF(P352="未回答",0,"-"))</f>
        <v>-</v>
      </c>
      <c r="V352" s="224" t="str">
        <f t="shared" si="31"/>
        <v>-</v>
      </c>
      <c r="W352" s="224" t="str">
        <f t="shared" si="29"/>
        <v/>
      </c>
      <c r="X352" s="224" t="str">
        <f t="shared" si="27"/>
        <v/>
      </c>
      <c r="Y352" s="224" t="str">
        <f>IF(X352="","",IF(X352="-","-",X352+COUNTIFS($V$14:V352,V352,$W$14:W352,W352)-1))</f>
        <v/>
      </c>
      <c r="Z352" s="224" t="str">
        <f t="shared" si="30"/>
        <v/>
      </c>
      <c r="AA352" s="61"/>
    </row>
    <row r="353" spans="1:27" s="57" customFormat="1" ht="28.35" customHeight="1" outlineLevel="1">
      <c r="A353" s="57">
        <f>ROW()</f>
        <v>353</v>
      </c>
      <c r="B353" s="79" t="str">
        <f>IF('①-2入力シート (環境項目)'!B80="","-",'①-2入力シート (環境項目)'!B80)</f>
        <v>-</v>
      </c>
      <c r="C353" s="82" t="str">
        <f>IF('①-2入力シート (環境項目)'!C80="","-",'①-2入力シート (環境項目)'!C80)</f>
        <v>-</v>
      </c>
      <c r="D353" s="351" t="str">
        <f>IF('①-2入力シート (環境項目)'!D80="","0",'①-2入力シート (環境項目)'!D80)</f>
        <v>0</v>
      </c>
      <c r="E353" s="351" t="str">
        <f>IF('①-2入力シート (環境項目)'!E80="","0",'①-2入力シート (環境項目)'!E80)</f>
        <v>0</v>
      </c>
      <c r="F353" s="72" t="str">
        <f>IF('①-2入力シート (環境項目)'!F80="","-",'①-2入力シート (環境項目)'!F80)</f>
        <v>-</v>
      </c>
      <c r="G353" s="72" t="str">
        <f>IF('①-2入力シート (環境項目)'!G80="","-",'①-2入力シート (環境項目)'!G80)</f>
        <v>-</v>
      </c>
      <c r="H353" s="205" t="str">
        <f>IF('①-2入力シート (環境項目)'!H80="","-",'①-2入力シート (環境項目)'!H80)</f>
        <v>-</v>
      </c>
      <c r="I353" s="133" t="str">
        <f>IF('①-2入力シート (環境項目)'!I80="","-",'①-2入力シート (環境項目)'!I80)</f>
        <v>-</v>
      </c>
      <c r="J353" s="138" t="str">
        <f>IF('①-2入力シート (環境項目)'!J80="","-",'①-2入力シート (環境項目)'!J80)</f>
        <v>オ　「彩の国みどりの基金」または「さいたま緑のトラスト基金」に直近3年間で寄附をしている</v>
      </c>
      <c r="K353" s="108" t="str">
        <f>IF('①-2入力シート (環境項目)'!K80="","-",'①-2入力シート (環境項目)'!K80)</f>
        <v>「彩の国みどりの基金」または「さいたま緑のトラスト基金」に直近３年間で寄附している</v>
      </c>
      <c r="L353" s="219" t="str">
        <f>IF('①-2入力シート (環境項目)'!L80="","-",'①-2入力シート (環境項目)'!L80)</f>
        <v>-</v>
      </c>
      <c r="M353" s="219">
        <f>IF('①-2入力シート (環境項目)'!M80="","-",'①-2入力シート (環境項目)'!M80)</f>
        <v>1</v>
      </c>
      <c r="N353" s="219" t="str">
        <f>IF('①-2入力シート (環境項目)'!N80="","-",'①-2入力シート (環境項目)'!N80)</f>
        <v>-</v>
      </c>
      <c r="O353" s="219" t="b">
        <f>IF('①-2入力シート (環境項目)'!O80="","-",'①-2入力シート (環境項目)'!O80)</f>
        <v>0</v>
      </c>
      <c r="P353" s="219" t="str">
        <f>IF('①-2入力シート (環境項目)'!P80="","-",'①-2入力シート (環境項目)'!P80)</f>
        <v>-</v>
      </c>
      <c r="Q353" s="219">
        <f>IF('①-2入力シート (環境項目)'!Q80="","-",'①-2入力シート (環境項目)'!Q80)</f>
        <v>0</v>
      </c>
      <c r="R353" s="219" t="str">
        <f>IF('①-2入力シート (環境項目)'!R80="","-",'①-2入力シート (環境項目)'!R80)</f>
        <v>-</v>
      </c>
      <c r="S353" s="219" t="str">
        <f>IF('①-2入力シート (環境項目)'!S80="","-",'①-2入力シート (環境項目)'!S80)</f>
        <v>-</v>
      </c>
      <c r="T353" s="220" t="str">
        <f t="shared" si="28"/>
        <v/>
      </c>
      <c r="U353" s="224" t="str">
        <f>IF(P353="回答済",(_xlfn.RANK.EQ($T353,$T$14:$T$411,0)+COUNTIF($T$14:$T353,$T353)-1),IF(P353="未回答",0,"-"))</f>
        <v>-</v>
      </c>
      <c r="V353" s="224" t="str">
        <f t="shared" si="31"/>
        <v>-</v>
      </c>
      <c r="W353" s="224" t="str">
        <f t="shared" si="29"/>
        <v/>
      </c>
      <c r="X353" s="224" t="str">
        <f t="shared" si="27"/>
        <v/>
      </c>
      <c r="Y353" s="224" t="str">
        <f>IF(X353="","",IF(X353="-","-",X353+COUNTIFS($V$14:V353,V353,$W$14:W353,W353)-1))</f>
        <v/>
      </c>
      <c r="Z353" s="224" t="str">
        <f t="shared" si="30"/>
        <v/>
      </c>
      <c r="AA353" s="61"/>
    </row>
    <row r="354" spans="1:27" s="57" customFormat="1" ht="28.35" customHeight="1" outlineLevel="1">
      <c r="A354" s="57">
        <f>ROW()</f>
        <v>354</v>
      </c>
      <c r="B354" s="79" t="str">
        <f>IF('①-2入力シート (環境項目)'!B81="","-",'①-2入力シート (環境項目)'!B81)</f>
        <v>-</v>
      </c>
      <c r="C354" s="82" t="str">
        <f>IF('①-2入力シート (環境項目)'!C81="","-",'①-2入力シート (環境項目)'!C81)</f>
        <v>-</v>
      </c>
      <c r="D354" s="351" t="str">
        <f>IF('①-2入力シート (環境項目)'!D81="","0",'①-2入力シート (環境項目)'!D81)</f>
        <v>0</v>
      </c>
      <c r="E354" s="352" t="str">
        <f>IF('①-2入力シート (環境項目)'!E81="","0",'①-2入力シート (環境項目)'!E81)</f>
        <v>0</v>
      </c>
      <c r="F354" s="74" t="str">
        <f>IF('①-2入力シート (環境項目)'!F81="","-",'①-2入力シート (環境項目)'!F81)</f>
        <v>-</v>
      </c>
      <c r="G354" s="74" t="str">
        <f>IF('①-2入力シート (環境項目)'!G81="","-",'①-2入力シート (環境項目)'!G81)</f>
        <v>-</v>
      </c>
      <c r="H354" s="206" t="str">
        <f>IF('①-2入力シート (環境項目)'!H81="","-",'①-2入力シート (環境項目)'!H81)</f>
        <v>-</v>
      </c>
      <c r="I354" s="135" t="str">
        <f>IF('①-2入力シート (環境項目)'!I81="","-",'①-2入力シート (環境項目)'!I81)</f>
        <v>-</v>
      </c>
      <c r="J354" s="139" t="str">
        <f>IF('①-2入力シート (環境項目)'!J81="","-",'①-2入力シート (環境項目)'!J81)</f>
        <v>カ　取組を行っていない</v>
      </c>
      <c r="K354" s="126" t="str">
        <f>IF('①-2入力シート (環境項目)'!K81="","-",'①-2入力シート (環境項目)'!K81)</f>
        <v>カ　取組を行っていない。</v>
      </c>
      <c r="L354" s="221" t="str">
        <f>IF('①-2入力シート (環境項目)'!L81="","-",'①-2入力シート (環境項目)'!L81)</f>
        <v>-</v>
      </c>
      <c r="M354" s="221">
        <f>IF('①-2入力シート (環境項目)'!M81="","-",'①-2入力シート (環境項目)'!M81)</f>
        <v>0</v>
      </c>
      <c r="N354" s="221" t="str">
        <f>IF('①-2入力シート (環境項目)'!N81="","-",'①-2入力シート (環境項目)'!N81)</f>
        <v>-</v>
      </c>
      <c r="O354" s="221" t="b">
        <f>IF('①-2入力シート (環境項目)'!O81="","-",'①-2入力シート (環境項目)'!O81)</f>
        <v>0</v>
      </c>
      <c r="P354" s="221" t="str">
        <f>IF('①-2入力シート (環境項目)'!P81="","-",'①-2入力シート (環境項目)'!P81)</f>
        <v>-</v>
      </c>
      <c r="Q354" s="221">
        <f>IF('①-2入力シート (環境項目)'!Q81="","-",'①-2入力シート (環境項目)'!Q81)</f>
        <v>0</v>
      </c>
      <c r="R354" s="221" t="str">
        <f>IF('①-2入力シート (環境項目)'!R81="","-",'①-2入力シート (環境項目)'!R81)</f>
        <v>-</v>
      </c>
      <c r="S354" s="221" t="str">
        <f>IF('①-2入力シート (環境項目)'!S81="","-",'①-2入力シート (環境項目)'!S81)</f>
        <v>-</v>
      </c>
      <c r="T354" s="222" t="str">
        <f t="shared" si="28"/>
        <v/>
      </c>
      <c r="U354" s="224" t="str">
        <f>IF(P354="回答済",(_xlfn.RANK.EQ($T354,$T$14:$T$411,0)+COUNTIF($T$14:$T354,$T354)-1),IF(P354="未回答",0,"-"))</f>
        <v>-</v>
      </c>
      <c r="V354" s="224" t="str">
        <f t="shared" si="31"/>
        <v>-</v>
      </c>
      <c r="W354" s="224" t="str">
        <f t="shared" si="29"/>
        <v/>
      </c>
      <c r="X354" s="224" t="str">
        <f t="shared" si="27"/>
        <v/>
      </c>
      <c r="Y354" s="224" t="str">
        <f>IF(X354="","",IF(X354="-","-",X354+COUNTIFS($V$14:V354,V354,$W$14:W354,W354)-1))</f>
        <v/>
      </c>
      <c r="Z354" s="224" t="str">
        <f t="shared" si="30"/>
        <v/>
      </c>
      <c r="AA354" s="61"/>
    </row>
    <row r="355" spans="1:27" s="98" customFormat="1" ht="46.35" customHeight="1" outlineLevel="1">
      <c r="A355" s="98">
        <f>ROW()</f>
        <v>355</v>
      </c>
      <c r="B355" s="111" t="str">
        <f>IF('①-2入力シート (環境項目)'!B82="","-",'①-2入力シート (環境項目)'!B82)</f>
        <v>-</v>
      </c>
      <c r="C355" s="123" t="str">
        <f>IF('①-2入力シート (環境項目)'!C82="","-",'①-2入力シート (環境項目)'!C82)</f>
        <v>-</v>
      </c>
      <c r="D355" s="351" t="str">
        <f>IF('①-2入力シート (環境項目)'!D82="","0",'①-2入力シート (環境項目)'!D82)</f>
        <v>0</v>
      </c>
      <c r="E355" s="350" t="str">
        <f>IF('①-2入力シート (環境項目)'!E82="","-",'①-2入力シート (環境項目)'!E82)</f>
        <v>リスク管理</v>
      </c>
      <c r="F355" s="107" t="str">
        <f>IF('①-2入力シート (環境項目)'!F82="","-",'①-2入力シート (環境項目)'!F82)</f>
        <v>単回答</v>
      </c>
      <c r="G355" s="107">
        <f>IF('①-2入力シート (環境項目)'!G82="","-",'①-2入力シート (環境項目)'!G82)</f>
        <v>0</v>
      </c>
      <c r="H355" s="200">
        <f>IF('①-2入力シート (環境項目)'!H82="","-",'①-2入力シート (環境項目)'!H82)</f>
        <v>56</v>
      </c>
      <c r="I355" s="356" t="str">
        <f>IF('①-2入力シート (環境項目)'!I82="","-",'①-2入力シート (環境項目)'!I82)</f>
        <v>●生態系や人間の健康に有害となりうる汚染物質等は周囲の環境に負荷を与えることから、事業活動に関連し排出される汚染物質等（＊）について、次の対応を行っている。</v>
      </c>
      <c r="J355" s="357" t="str">
        <f>IF('①-2入力シート (環境項目)'!J82="","0",'①-2入力シート (環境項目)'!J82)</f>
        <v>0</v>
      </c>
      <c r="K355" s="124" t="str">
        <f>IF('①-2入力シート (環境項目)'!K82="","-",'①-2入力シート (環境項目)'!K82)</f>
        <v>-</v>
      </c>
      <c r="L355" s="212" t="str">
        <f>IF('①-2入力シート (環境項目)'!L82="","-",'①-2入力シート (環境項目)'!L82)</f>
        <v>-</v>
      </c>
      <c r="M355" s="212">
        <f>IF('①-2入力シート (環境項目)'!M82="","-",'①-2入力シート (環境項目)'!M82)</f>
        <v>3</v>
      </c>
      <c r="N355" s="212" t="str">
        <f>IF('①-2入力シート (環境項目)'!N82="","-",'①-2入力シート (環境項目)'!N82)</f>
        <v>-</v>
      </c>
      <c r="O355" s="213" t="str">
        <f>IF('①-2入力シート (環境項目)'!O82="","-",'①-2入力シート (環境項目)'!O82)</f>
        <v>未回答</v>
      </c>
      <c r="P355" s="213" t="str">
        <f>IF('①-2入力シート (環境項目)'!P82="","-",'①-2入力シート (環境項目)'!P82)</f>
        <v>-</v>
      </c>
      <c r="Q355" s="212">
        <f>IF('①-2入力シート (環境項目)'!Q82="","-",'①-2入力シート (環境項目)'!Q82)</f>
        <v>0</v>
      </c>
      <c r="R355" s="212">
        <f>IF('①-2入力シート (環境項目)'!R82="","-",'①-2入力シート (環境項目)'!R82)</f>
        <v>0</v>
      </c>
      <c r="S355" s="212" t="str">
        <f>IF('①-2入力シート (環境項目)'!S82="","-",'①-2入力シート (環境項目)'!S82)</f>
        <v>-</v>
      </c>
      <c r="T355" s="214" t="str">
        <f t="shared" si="28"/>
        <v/>
      </c>
      <c r="U355" s="224" t="str">
        <f>IF(P355="回答済",(_xlfn.RANK.EQ($T355,$T$14:$T$411,0)+COUNTIF($T$14:$T355,$T355)-1),IF(P355="未回答",0,"-"))</f>
        <v>-</v>
      </c>
      <c r="V355" s="224" t="str">
        <f t="shared" si="31"/>
        <v>-</v>
      </c>
      <c r="W355" s="224" t="str">
        <f t="shared" si="29"/>
        <v/>
      </c>
      <c r="X355" s="224" t="str">
        <f t="shared" si="27"/>
        <v/>
      </c>
      <c r="Y355" s="224" t="str">
        <f>IF(X355="","",IF(X355="-","-",X355+COUNTIFS($V$14:V355,V355,$W$14:W355,W355)-1))</f>
        <v/>
      </c>
      <c r="Z355" s="224" t="str">
        <f t="shared" si="30"/>
        <v/>
      </c>
      <c r="AA355" s="61"/>
    </row>
    <row r="356" spans="1:27" s="57" customFormat="1" ht="28.35" customHeight="1" outlineLevel="1">
      <c r="A356" s="57">
        <f>ROW()</f>
        <v>356</v>
      </c>
      <c r="B356" s="79" t="str">
        <f>IF('①-2入力シート (環境項目)'!B83="","-",'①-2入力シート (環境項目)'!B83)</f>
        <v>-</v>
      </c>
      <c r="C356" s="82" t="str">
        <f>IF('①-2入力シート (環境項目)'!C83="","-",'①-2入力シート (環境項目)'!C83)</f>
        <v>-</v>
      </c>
      <c r="D356" s="351" t="str">
        <f>IF('①-2入力シート (環境項目)'!D83="","0",'①-2入力シート (環境項目)'!D83)</f>
        <v>0</v>
      </c>
      <c r="E356" s="351" t="str">
        <f>IF('①-2入力シート (環境項目)'!E83="","0",'①-2入力シート (環境項目)'!E83)</f>
        <v>0</v>
      </c>
      <c r="F356" s="72" t="str">
        <f>IF('①-2入力シート (環境項目)'!F83="","-",'①-2入力シート (環境項目)'!F83)</f>
        <v>-</v>
      </c>
      <c r="G356" s="72" t="str">
        <f>IF('①-2入力シート (環境項目)'!G83="","-",'①-2入力シート (環境項目)'!G83)</f>
        <v>-</v>
      </c>
      <c r="H356" s="205" t="str">
        <f>IF('①-2入力シート (環境項目)'!H83="","-",'①-2入力シート (環境項目)'!H83)</f>
        <v>-</v>
      </c>
      <c r="I356" s="131" t="str">
        <f>IF('①-2入力シート (環境項目)'!I83="","-",'①-2入力シート (環境項目)'!I83)</f>
        <v>-</v>
      </c>
      <c r="J356" s="137" t="str">
        <f>IF('①-2入力シート (環境項目)'!J83="","-",'①-2入力シート (環境項目)'!J83)</f>
        <v>ア　汚染物質等の特定を行っている</v>
      </c>
      <c r="K356" s="125" t="str">
        <f>IF('①-2入力シート (環境項目)'!K83="","-",'①-2入力シート (環境項目)'!K83)</f>
        <v>事業活動に関連し排出される汚染物質等の特定を行っている</v>
      </c>
      <c r="L356" s="216" t="str">
        <f>IF('①-2入力シート (環境項目)'!L83="","-",'①-2入力シート (環境項目)'!L83)</f>
        <v>-</v>
      </c>
      <c r="M356" s="216">
        <f>IF('①-2入力シート (環境項目)'!M83="","-",'①-2入力シート (環境項目)'!M83)</f>
        <v>1</v>
      </c>
      <c r="N356" s="216" t="str">
        <f>IF('①-2入力シート (環境項目)'!N83="","-",'①-2入力シート (環境項目)'!N83)</f>
        <v>-</v>
      </c>
      <c r="O356" s="216">
        <f>IF('①-2入力シート (環境項目)'!O83="","-",'①-2入力シート (環境項目)'!O83)</f>
        <v>0</v>
      </c>
      <c r="P356" s="216" t="str">
        <f>IF('①-2入力シート (環境項目)'!P83="","-",'①-2入力シート (環境項目)'!P83)</f>
        <v>-</v>
      </c>
      <c r="Q356" s="216">
        <f>IF('①-2入力シート (環境項目)'!Q83="","-",'①-2入力シート (環境項目)'!Q83)</f>
        <v>0</v>
      </c>
      <c r="R356" s="216" t="str">
        <f>IF('①-2入力シート (環境項目)'!R83="","-",'①-2入力シート (環境項目)'!R83)</f>
        <v>-</v>
      </c>
      <c r="S356" s="216" t="str">
        <f>IF('①-2入力シート (環境項目)'!S83="","-",'①-2入力シート (環境項目)'!S83)</f>
        <v>-</v>
      </c>
      <c r="T356" s="217" t="str">
        <f t="shared" si="28"/>
        <v/>
      </c>
      <c r="U356" s="224" t="str">
        <f>IF(P356="回答済",(_xlfn.RANK.EQ($T356,$T$14:$T$411,0)+COUNTIF($T$14:$T356,$T356)-1),IF(P356="未回答",0,"-"))</f>
        <v>-</v>
      </c>
      <c r="V356" s="224" t="str">
        <f t="shared" si="31"/>
        <v>-</v>
      </c>
      <c r="W356" s="224" t="str">
        <f t="shared" si="29"/>
        <v/>
      </c>
      <c r="X356" s="224" t="str">
        <f t="shared" si="27"/>
        <v/>
      </c>
      <c r="Y356" s="224" t="str">
        <f>IF(X356="","",IF(X356="-","-",X356+COUNTIFS($V$14:V356,V356,$W$14:W356,W356)-1))</f>
        <v/>
      </c>
      <c r="Z356" s="224" t="str">
        <f t="shared" si="30"/>
        <v/>
      </c>
      <c r="AA356" s="61"/>
    </row>
    <row r="357" spans="1:27" s="57" customFormat="1" ht="28.35" customHeight="1" outlineLevel="1">
      <c r="A357" s="57">
        <f>ROW()</f>
        <v>357</v>
      </c>
      <c r="B357" s="79" t="str">
        <f>IF('①-2入力シート (環境項目)'!B84="","-",'①-2入力シート (環境項目)'!B84)</f>
        <v>-</v>
      </c>
      <c r="C357" s="82" t="str">
        <f>IF('①-2入力シート (環境項目)'!C84="","-",'①-2入力シート (環境項目)'!C84)</f>
        <v>-</v>
      </c>
      <c r="D357" s="351" t="str">
        <f>IF('①-2入力シート (環境項目)'!D84="","0",'①-2入力シート (環境項目)'!D84)</f>
        <v>0</v>
      </c>
      <c r="E357" s="351" t="str">
        <f>IF('①-2入力シート (環境項目)'!E84="","0",'①-2入力シート (環境項目)'!E84)</f>
        <v>0</v>
      </c>
      <c r="F357" s="72" t="str">
        <f>IF('①-2入力シート (環境項目)'!F84="","-",'①-2入力シート (環境項目)'!F84)</f>
        <v>-</v>
      </c>
      <c r="G357" s="72" t="str">
        <f>IF('①-2入力シート (環境項目)'!G84="","-",'①-2入力シート (環境項目)'!G84)</f>
        <v>-</v>
      </c>
      <c r="H357" s="205" t="str">
        <f>IF('①-2入力シート (環境項目)'!H84="","-",'①-2入力シート (環境項目)'!H84)</f>
        <v>-</v>
      </c>
      <c r="I357" s="133" t="str">
        <f>IF('①-2入力シート (環境項目)'!I84="","-",'①-2入力シート (環境項目)'!I84)</f>
        <v>-</v>
      </c>
      <c r="J357" s="138" t="str">
        <f>IF('①-2入力シート (環境項目)'!J84="","-",'①-2入力シート (環境項目)'!J84)</f>
        <v>イ　汚染物質等の排出量を定期的に記録している</v>
      </c>
      <c r="K357" s="108" t="str">
        <f>IF('①-2入力シート (環境項目)'!K84="","-",'①-2入力シート (環境項目)'!K84)</f>
        <v>事業活動に関連し排出される汚染物質等の排出量を定期的に記録している</v>
      </c>
      <c r="L357" s="219" t="str">
        <f>IF('①-2入力シート (環境項目)'!L84="","-",'①-2入力シート (環境項目)'!L84)</f>
        <v>-</v>
      </c>
      <c r="M357" s="219">
        <f>IF('①-2入力シート (環境項目)'!M84="","-",'①-2入力シート (環境項目)'!M84)</f>
        <v>2</v>
      </c>
      <c r="N357" s="219" t="str">
        <f>IF('①-2入力シート (環境項目)'!N84="","-",'①-2入力シート (環境項目)'!N84)</f>
        <v>-</v>
      </c>
      <c r="O357" s="219">
        <f>IF('①-2入力シート (環境項目)'!O84="","-",'①-2入力シート (環境項目)'!O84)</f>
        <v>0</v>
      </c>
      <c r="P357" s="219" t="str">
        <f>IF('①-2入力シート (環境項目)'!P84="","-",'①-2入力シート (環境項目)'!P84)</f>
        <v>-</v>
      </c>
      <c r="Q357" s="219">
        <f>IF('①-2入力シート (環境項目)'!Q84="","-",'①-2入力シート (環境項目)'!Q84)</f>
        <v>0</v>
      </c>
      <c r="R357" s="219" t="str">
        <f>IF('①-2入力シート (環境項目)'!R84="","-",'①-2入力シート (環境項目)'!R84)</f>
        <v>-</v>
      </c>
      <c r="S357" s="219" t="str">
        <f>IF('①-2入力シート (環境項目)'!S84="","-",'①-2入力シート (環境項目)'!S84)</f>
        <v>-</v>
      </c>
      <c r="T357" s="220" t="str">
        <f t="shared" si="28"/>
        <v/>
      </c>
      <c r="U357" s="224" t="str">
        <f>IF(P357="回答済",(_xlfn.RANK.EQ($T357,$T$14:$T$411,0)+COUNTIF($T$14:$T357,$T357)-1),IF(P357="未回答",0,"-"))</f>
        <v>-</v>
      </c>
      <c r="V357" s="224" t="str">
        <f t="shared" si="31"/>
        <v>-</v>
      </c>
      <c r="W357" s="224" t="str">
        <f t="shared" si="29"/>
        <v/>
      </c>
      <c r="X357" s="224" t="str">
        <f t="shared" si="27"/>
        <v/>
      </c>
      <c r="Y357" s="224" t="str">
        <f>IF(X357="","",IF(X357="-","-",X357+COUNTIFS($V$14:V357,V357,$W$14:W357,W357)-1))</f>
        <v/>
      </c>
      <c r="Z357" s="224" t="str">
        <f t="shared" si="30"/>
        <v/>
      </c>
      <c r="AA357" s="61"/>
    </row>
    <row r="358" spans="1:27" s="57" customFormat="1" ht="28.35" customHeight="1" outlineLevel="1">
      <c r="A358" s="57">
        <f>ROW()</f>
        <v>358</v>
      </c>
      <c r="B358" s="79" t="str">
        <f>IF('①-2入力シート (環境項目)'!B85="","-",'①-2入力シート (環境項目)'!B85)</f>
        <v>-</v>
      </c>
      <c r="C358" s="82" t="str">
        <f>IF('①-2入力シート (環境項目)'!C85="","-",'①-2入力シート (環境項目)'!C85)</f>
        <v>-</v>
      </c>
      <c r="D358" s="351" t="str">
        <f>IF('①-2入力シート (環境項目)'!D85="","0",'①-2入力シート (環境項目)'!D85)</f>
        <v>0</v>
      </c>
      <c r="E358" s="351" t="str">
        <f>IF('①-2入力シート (環境項目)'!E85="","0",'①-2入力シート (環境項目)'!E85)</f>
        <v>0</v>
      </c>
      <c r="F358" s="72" t="str">
        <f>IF('①-2入力シート (環境項目)'!F85="","-",'①-2入力シート (環境項目)'!F85)</f>
        <v>-</v>
      </c>
      <c r="G358" s="72" t="str">
        <f>IF('①-2入力シート (環境項目)'!G85="","-",'①-2入力シート (環境項目)'!G85)</f>
        <v>-</v>
      </c>
      <c r="H358" s="205" t="str">
        <f>IF('①-2入力シート (環境項目)'!H85="","-",'①-2入力シート (環境項目)'!H85)</f>
        <v>-</v>
      </c>
      <c r="I358" s="133" t="str">
        <f>IF('①-2入力シート (環境項目)'!I85="","-",'①-2入力シート (環境項目)'!I85)</f>
        <v>-</v>
      </c>
      <c r="J358" s="138" t="str">
        <f>IF('①-2入力シート (環境項目)'!J85="","-",'①-2入力シート (環境項目)'!J85)</f>
        <v>ウ　汚染物質等の排出量を定期的に記録し、具体的な取組を従業員に浸透するための対策を講じている</v>
      </c>
      <c r="K358" s="108" t="str">
        <f>IF('①-2入力シート (環境項目)'!K85="","-",'①-2入力シート (環境項目)'!K85)</f>
        <v>事業活動に関連し排出される汚染物質等の排出量を定期的に記録し、具体的な取組を従業員に浸透するための対策を講じている</v>
      </c>
      <c r="L358" s="219" t="str">
        <f>IF('①-2入力シート (環境項目)'!L85="","-",'①-2入力シート (環境項目)'!L85)</f>
        <v>-</v>
      </c>
      <c r="M358" s="219">
        <f>IF('①-2入力シート (環境項目)'!M85="","-",'①-2入力シート (環境項目)'!M85)</f>
        <v>3</v>
      </c>
      <c r="N358" s="219" t="str">
        <f>IF('①-2入力シート (環境項目)'!N85="","-",'①-2入力シート (環境項目)'!N85)</f>
        <v>-</v>
      </c>
      <c r="O358" s="219">
        <f>IF('①-2入力シート (環境項目)'!O85="","-",'①-2入力シート (環境項目)'!O85)</f>
        <v>0</v>
      </c>
      <c r="P358" s="219" t="str">
        <f>IF('①-2入力シート (環境項目)'!P85="","-",'①-2入力シート (環境項目)'!P85)</f>
        <v>-</v>
      </c>
      <c r="Q358" s="219">
        <f>IF('①-2入力シート (環境項目)'!Q85="","-",'①-2入力シート (環境項目)'!Q85)</f>
        <v>0</v>
      </c>
      <c r="R358" s="219" t="str">
        <f>IF('①-2入力シート (環境項目)'!R85="","-",'①-2入力シート (環境項目)'!R85)</f>
        <v>-</v>
      </c>
      <c r="S358" s="219" t="str">
        <f>IF('①-2入力シート (環境項目)'!S85="","-",'①-2入力シート (環境項目)'!S85)</f>
        <v>-</v>
      </c>
      <c r="T358" s="220" t="str">
        <f t="shared" si="28"/>
        <v/>
      </c>
      <c r="U358" s="224" t="str">
        <f>IF(P358="回答済",(_xlfn.RANK.EQ($T358,$T$14:$T$411,0)+COUNTIF($T$14:$T358,$T358)-1),IF(P358="未回答",0,"-"))</f>
        <v>-</v>
      </c>
      <c r="V358" s="224" t="str">
        <f t="shared" si="31"/>
        <v>-</v>
      </c>
      <c r="W358" s="224" t="str">
        <f t="shared" si="29"/>
        <v/>
      </c>
      <c r="X358" s="224" t="str">
        <f t="shared" si="27"/>
        <v/>
      </c>
      <c r="Y358" s="224" t="str">
        <f>IF(X358="","",IF(X358="-","-",X358+COUNTIFS($V$14:V358,V358,$W$14:W358,W358)-1))</f>
        <v/>
      </c>
      <c r="Z358" s="224" t="str">
        <f t="shared" si="30"/>
        <v/>
      </c>
      <c r="AA358" s="61"/>
    </row>
    <row r="359" spans="1:27" s="57" customFormat="1" ht="28.35" customHeight="1" outlineLevel="1">
      <c r="A359" s="57">
        <f>ROW()</f>
        <v>359</v>
      </c>
      <c r="B359" s="79" t="str">
        <f>IF('①-2入力シート (環境項目)'!B86="","-",'①-2入力シート (環境項目)'!B86)</f>
        <v>-</v>
      </c>
      <c r="C359" s="82" t="str">
        <f>IF('①-2入力シート (環境項目)'!C86="","-",'①-2入力シート (環境項目)'!C86)</f>
        <v>-</v>
      </c>
      <c r="D359" s="351" t="str">
        <f>IF('①-2入力シート (環境項目)'!D86="","0",'①-2入力シート (環境項目)'!D86)</f>
        <v>0</v>
      </c>
      <c r="E359" s="351" t="str">
        <f>IF('①-2入力シート (環境項目)'!E86="","0",'①-2入力シート (環境項目)'!E86)</f>
        <v>0</v>
      </c>
      <c r="F359" s="72" t="str">
        <f>IF('①-2入力シート (環境項目)'!F86="","-",'①-2入力シート (環境項目)'!F86)</f>
        <v>-</v>
      </c>
      <c r="G359" s="72" t="str">
        <f>IF('①-2入力シート (環境項目)'!G86="","-",'①-2入力シート (環境項目)'!G86)</f>
        <v>-</v>
      </c>
      <c r="H359" s="205" t="str">
        <f>IF('①-2入力シート (環境項目)'!H86="","-",'①-2入力シート (環境項目)'!H86)</f>
        <v>-</v>
      </c>
      <c r="I359" s="133" t="str">
        <f>IF('①-2入力シート (環境項目)'!I86="","-",'①-2入力シート (環境項目)'!I86)</f>
        <v>-</v>
      </c>
      <c r="J359" s="138" t="str">
        <f>IF('①-2入力シート (環境項目)'!J86="","-",'①-2入力シート (環境項目)'!J86)</f>
        <v>エ　取組を行っていない</v>
      </c>
      <c r="K359" s="108" t="str">
        <f>IF('①-2入力シート (環境項目)'!K86="","-",'①-2入力シート (環境項目)'!K86)</f>
        <v>取組を行っていない。</v>
      </c>
      <c r="L359" s="219" t="str">
        <f>IF('①-2入力シート (環境項目)'!L86="","-",'①-2入力シート (環境項目)'!L86)</f>
        <v>-</v>
      </c>
      <c r="M359" s="219">
        <f>IF('①-2入力シート (環境項目)'!M86="","-",'①-2入力シート (環境項目)'!M86)</f>
        <v>0</v>
      </c>
      <c r="N359" s="219" t="str">
        <f>IF('①-2入力シート (環境項目)'!N86="","-",'①-2入力シート (環境項目)'!N86)</f>
        <v>-</v>
      </c>
      <c r="O359" s="219">
        <f>IF('①-2入力シート (環境項目)'!O86="","-",'①-2入力シート (環境項目)'!O86)</f>
        <v>0</v>
      </c>
      <c r="P359" s="219" t="str">
        <f>IF('①-2入力シート (環境項目)'!P86="","-",'①-2入力シート (環境項目)'!P86)</f>
        <v>-</v>
      </c>
      <c r="Q359" s="219">
        <f>IF('①-2入力シート (環境項目)'!Q86="","-",'①-2入力シート (環境項目)'!Q86)</f>
        <v>0</v>
      </c>
      <c r="R359" s="219" t="str">
        <f>IF('①-2入力シート (環境項目)'!R86="","-",'①-2入力シート (環境項目)'!R86)</f>
        <v>-</v>
      </c>
      <c r="S359" s="219" t="str">
        <f>IF('①-2入力シート (環境項目)'!S86="","-",'①-2入力シート (環境項目)'!S86)</f>
        <v>-</v>
      </c>
      <c r="T359" s="220" t="str">
        <f t="shared" si="28"/>
        <v/>
      </c>
      <c r="U359" s="224" t="str">
        <f>IF(P359="回答済",(_xlfn.RANK.EQ($T359,$T$14:$T$411,0)+COUNTIF($T$14:$T359,$T359)-1),IF(P359="未回答",0,"-"))</f>
        <v>-</v>
      </c>
      <c r="V359" s="224" t="str">
        <f t="shared" si="31"/>
        <v>-</v>
      </c>
      <c r="W359" s="224" t="str">
        <f t="shared" si="29"/>
        <v/>
      </c>
      <c r="X359" s="224" t="str">
        <f t="shared" ref="X359:X390" si="32">IF(W359="","",IF(W359=0,"",IF(W359="-","-",1+COUNTIFS($V$14:$V$411,V359,$W$14:$W$411,"&gt;"&amp;W359))))</f>
        <v/>
      </c>
      <c r="Y359" s="224" t="str">
        <f>IF(X359="","",IF(X359="-","-",X359+COUNTIFS($V$14:V359,V359,$W$14:W359,W359)-1))</f>
        <v/>
      </c>
      <c r="Z359" s="224" t="str">
        <f t="shared" si="30"/>
        <v/>
      </c>
      <c r="AA359" s="61"/>
    </row>
    <row r="360" spans="1:27" s="57" customFormat="1" ht="28.35" customHeight="1" outlineLevel="1">
      <c r="A360" s="57">
        <f>ROW()</f>
        <v>360</v>
      </c>
      <c r="B360" s="79" t="str">
        <f>IF('①-2入力シート (環境項目)'!B87="","-",'①-2入力シート (環境項目)'!B87)</f>
        <v>-</v>
      </c>
      <c r="C360" s="82" t="str">
        <f>IF('①-2入力シート (環境項目)'!C87="","-",'①-2入力シート (環境項目)'!C87)</f>
        <v>-</v>
      </c>
      <c r="D360" s="351" t="str">
        <f>IF('①-2入力シート (環境項目)'!D87="","0",'①-2入力シート (環境項目)'!D87)</f>
        <v>0</v>
      </c>
      <c r="E360" s="352" t="str">
        <f>IF('①-2入力シート (環境項目)'!E87="","0",'①-2入力シート (環境項目)'!E87)</f>
        <v>0</v>
      </c>
      <c r="F360" s="74" t="str">
        <f>IF('①-2入力シート (環境項目)'!F87="","-",'①-2入力シート (環境項目)'!F87)</f>
        <v>-</v>
      </c>
      <c r="G360" s="74" t="str">
        <f>IF('①-2入力シート (環境項目)'!G87="","-",'①-2入力シート (環境項目)'!G87)</f>
        <v>-</v>
      </c>
      <c r="H360" s="206" t="str">
        <f>IF('①-2入力シート (環境項目)'!H87="","-",'①-2入力シート (環境項目)'!H87)</f>
        <v>-</v>
      </c>
      <c r="I360" s="369" t="str">
        <f>IF('①-2入力シート (環境項目)'!I87="","-",'①-2入力シート (環境項目)'!I87)</f>
        <v>（＊）大気汚染物質(重金属類，浮遊粉塵，一酸化炭素，硫黄酸化物，窒素酸化物，炭化水素類，揮発性有機化合物など) ，水質汚濁物質(鉱工業廃水，家庭廃水，農薬，カドミウム，シアン，ヒ素，総水銀，PCBなど有害物質，ならびに有機汚濁物質等) ，悪臭の原因となる物質等</v>
      </c>
      <c r="J360" s="370" t="str">
        <f>IF('①-2入力シート (環境項目)'!J87="","0",'①-2入力シート (環境項目)'!J87)</f>
        <v>0</v>
      </c>
      <c r="K360" s="126" t="str">
        <f>IF('①-2入力シート (環境項目)'!K87="","-",'①-2入力シート (環境項目)'!K87)</f>
        <v>大気汚染物質(重金属類，浮遊粉塵，一酸化炭素，硫黄酸化物，窒素酸化物，炭化水素類，揮発性有機化合物など) ，水質汚濁物質(鉱工業廃水，家庭廃水，農薬，カドミウム，シアン，ヒ素，総水銀，PCBなど有害物質，ならびに有機汚濁物質等) ，悪臭の原因となる物質等</v>
      </c>
      <c r="L360" s="221" t="str">
        <f>IF('①-2入力シート (環境項目)'!L87="","-",'①-2入力シート (環境項目)'!L87)</f>
        <v>-</v>
      </c>
      <c r="M360" s="221" t="str">
        <f>IF('①-2入力シート (環境項目)'!M87="","-",'①-2入力シート (環境項目)'!M87)</f>
        <v>-</v>
      </c>
      <c r="N360" s="221" t="str">
        <f>IF('①-2入力シート (環境項目)'!N87="","-",'①-2入力シート (環境項目)'!N87)</f>
        <v>-</v>
      </c>
      <c r="O360" s="221" t="str">
        <f>IF('①-2入力シート (環境項目)'!O87="","-",'①-2入力シート (環境項目)'!O87)</f>
        <v>-</v>
      </c>
      <c r="P360" s="221" t="str">
        <f>IF('①-2入力シート (環境項目)'!P87="","-",'①-2入力シート (環境項目)'!P87)</f>
        <v>-</v>
      </c>
      <c r="Q360" s="221" t="str">
        <f>IF('①-2入力シート (環境項目)'!Q87="","-",'①-2入力シート (環境項目)'!Q87)</f>
        <v>-</v>
      </c>
      <c r="R360" s="221" t="str">
        <f>IF('①-2入力シート (環境項目)'!R87="","-",'①-2入力シート (環境項目)'!R87)</f>
        <v>-</v>
      </c>
      <c r="S360" s="221" t="str">
        <f>IF('①-2入力シート (環境項目)'!S87="","-",'①-2入力シート (環境項目)'!S87)</f>
        <v>-</v>
      </c>
      <c r="T360" s="222" t="str">
        <f t="shared" si="28"/>
        <v/>
      </c>
      <c r="U360" s="224" t="str">
        <f>IF(P360="回答済",(_xlfn.RANK.EQ($T360,$T$14:$T$411,0)+COUNTIF($T$14:$T360,$T360)-1),IF(P360="未回答",0,"-"))</f>
        <v>-</v>
      </c>
      <c r="V360" s="224" t="str">
        <f t="shared" si="31"/>
        <v>-</v>
      </c>
      <c r="W360" s="224" t="str">
        <f t="shared" si="29"/>
        <v/>
      </c>
      <c r="X360" s="224" t="str">
        <f t="shared" si="32"/>
        <v/>
      </c>
      <c r="Y360" s="224" t="str">
        <f>IF(X360="","",IF(X360="-","-",X360+COUNTIFS($V$14:V360,V360,$W$14:W360,W360)-1))</f>
        <v/>
      </c>
      <c r="Z360" s="224" t="str">
        <f t="shared" si="30"/>
        <v/>
      </c>
      <c r="AA360" s="61"/>
    </row>
    <row r="361" spans="1:27" s="98" customFormat="1" ht="46.35" customHeight="1" outlineLevel="1">
      <c r="A361" s="98">
        <f>ROW()</f>
        <v>361</v>
      </c>
      <c r="B361" s="111" t="str">
        <f>IF('①-2入力シート (環境項目)'!B88="","-",'①-2入力シート (環境項目)'!B88)</f>
        <v>-</v>
      </c>
      <c r="C361" s="123" t="str">
        <f>IF('①-2入力シート (環境項目)'!C88="","-",'①-2入力シート (環境項目)'!C88)</f>
        <v>-</v>
      </c>
      <c r="D361" s="351" t="str">
        <f>IF('①-2入力シート (環境項目)'!D88="","0",'①-2入力シート (環境項目)'!D88)</f>
        <v>0</v>
      </c>
      <c r="E361" s="350" t="str">
        <f>IF('①-2入力シート (環境項目)'!E88="","-",'①-2入力シート (環境項目)'!E88)</f>
        <v>リスク管理</v>
      </c>
      <c r="F361" s="107" t="str">
        <f>IF('①-2入力シート (環境項目)'!F88="","-",'①-2入力シート (環境項目)'!F88)</f>
        <v>複数回答</v>
      </c>
      <c r="G361" s="107">
        <f>IF('①-2入力シート (環境項目)'!G88="","-",'①-2入力シート (環境項目)'!G88)</f>
        <v>0</v>
      </c>
      <c r="H361" s="200">
        <f>IF('①-2入力シート (環境項目)'!H88="","-",'①-2入力シート (環境項目)'!H88)</f>
        <v>57</v>
      </c>
      <c r="I361" s="356" t="str">
        <f>IF('①-2入力シート (環境項目)'!I88="","-",'①-2入力シート (環境項目)'!I88)</f>
        <v>●自然環境との調和（生物多様性保全）の今後の社会的関心の高まりを見据え、次の取組を行っている。</v>
      </c>
      <c r="J361" s="357" t="str">
        <f>IF('①-2入力シート (環境項目)'!J88="","0",'①-2入力シート (環境項目)'!J88)</f>
        <v>0</v>
      </c>
      <c r="K361" s="124" t="str">
        <f>IF('①-2入力シート (環境項目)'!K88="","-",'①-2入力シート (環境項目)'!K88)</f>
        <v>-</v>
      </c>
      <c r="L361" s="212" t="str">
        <f>IF('①-2入力シート (環境項目)'!L88="","-",'①-2入力シート (環境項目)'!L88)</f>
        <v>-</v>
      </c>
      <c r="M361" s="212">
        <f>IF('①-2入力シート (環境項目)'!M88="","-",'①-2入力シート (環境項目)'!M88)</f>
        <v>4</v>
      </c>
      <c r="N361" s="212" t="str">
        <f>IF('①-2入力シート (環境項目)'!N88="","-",'①-2入力シート (環境項目)'!N88)</f>
        <v>-</v>
      </c>
      <c r="O361" s="213" t="str">
        <f>IF('①-2入力シート (環境項目)'!O88="","-",'①-2入力シート (環境項目)'!O88)</f>
        <v>未回答</v>
      </c>
      <c r="P361" s="213" t="str">
        <f>IF('①-2入力シート (環境項目)'!P88="","-",'①-2入力シート (環境項目)'!P88)</f>
        <v>-</v>
      </c>
      <c r="Q361" s="212">
        <f>IF('①-2入力シート (環境項目)'!Q88="","-",'①-2入力シート (環境項目)'!Q88)</f>
        <v>0</v>
      </c>
      <c r="R361" s="212">
        <f>IF('①-2入力シート (環境項目)'!R88="","-",'①-2入力シート (環境項目)'!R88)</f>
        <v>0</v>
      </c>
      <c r="S361" s="212" t="str">
        <f>IF('①-2入力シート (環境項目)'!S88="","-",'①-2入力シート (環境項目)'!S88)</f>
        <v>-</v>
      </c>
      <c r="T361" s="214" t="str">
        <f t="shared" si="28"/>
        <v/>
      </c>
      <c r="U361" s="224" t="str">
        <f>IF(P361="回答済",(_xlfn.RANK.EQ($T361,$T$14:$T$411,0)+COUNTIF($T$14:$T361,$T361)-1),IF(P361="未回答",0,"-"))</f>
        <v>-</v>
      </c>
      <c r="V361" s="224" t="str">
        <f t="shared" si="31"/>
        <v>-</v>
      </c>
      <c r="W361" s="224" t="str">
        <f t="shared" si="29"/>
        <v/>
      </c>
      <c r="X361" s="224" t="str">
        <f t="shared" si="32"/>
        <v/>
      </c>
      <c r="Y361" s="224" t="str">
        <f>IF(X361="","",IF(X361="-","-",X361+COUNTIFS($V$14:V361,V361,$W$14:W361,W361)-1))</f>
        <v/>
      </c>
      <c r="Z361" s="224" t="str">
        <f t="shared" si="30"/>
        <v/>
      </c>
      <c r="AA361" s="61"/>
    </row>
    <row r="362" spans="1:27" s="57" customFormat="1" ht="28.35" customHeight="1" outlineLevel="1">
      <c r="A362" s="57">
        <f>ROW()</f>
        <v>362</v>
      </c>
      <c r="B362" s="79" t="str">
        <f>IF('①-2入力シート (環境項目)'!B89="","-",'①-2入力シート (環境項目)'!B89)</f>
        <v>-</v>
      </c>
      <c r="C362" s="82" t="str">
        <f>IF('①-2入力シート (環境項目)'!C89="","-",'①-2入力シート (環境項目)'!C89)</f>
        <v>-</v>
      </c>
      <c r="D362" s="351" t="str">
        <f>IF('①-2入力シート (環境項目)'!D89="","0",'①-2入力シート (環境項目)'!D89)</f>
        <v>0</v>
      </c>
      <c r="E362" s="351" t="str">
        <f>IF('①-2入力シート (環境項目)'!E89="","0",'①-2入力シート (環境項目)'!E89)</f>
        <v>0</v>
      </c>
      <c r="F362" s="72" t="str">
        <f>IF('①-2入力シート (環境項目)'!F89="","-",'①-2入力シート (環境項目)'!F89)</f>
        <v>-</v>
      </c>
      <c r="G362" s="72" t="str">
        <f>IF('①-2入力シート (環境項目)'!G89="","-",'①-2入力シート (環境項目)'!G89)</f>
        <v>-</v>
      </c>
      <c r="H362" s="205" t="str">
        <f>IF('①-2入力シート (環境項目)'!H89="","-",'①-2入力シート (環境項目)'!H89)</f>
        <v>-</v>
      </c>
      <c r="I362" s="131" t="str">
        <f>IF('①-2入力シート (環境項目)'!I89="","-",'①-2入力シート (環境項目)'!I89)</f>
        <v>-</v>
      </c>
      <c r="J362" s="137" t="str">
        <f>IF('①-2入力シート (環境項目)'!J89="","-",'①-2入力シート (環境項目)'!J89)</f>
        <v>ア　持続可能な資源利用（環境に配慮した原材料の調達、エネルギー効率の向上と再生可能エネルギーの利用、廃棄物の削減とリサイクルの推進）</v>
      </c>
      <c r="K362" s="125" t="str">
        <f>IF('①-2入力シート (環境項目)'!K89="","-",'①-2入力シート (環境項目)'!K89)</f>
        <v>持続可能な資源利用（環境に配慮した原材料の調達等）を行っている</v>
      </c>
      <c r="L362" s="216" t="str">
        <f>IF('①-2入力シート (環境項目)'!L89="","-",'①-2入力シート (環境項目)'!L89)</f>
        <v>-</v>
      </c>
      <c r="M362" s="216">
        <f>IF('①-2入力シート (環境項目)'!M89="","-",'①-2入力シート (環境項目)'!M89)</f>
        <v>1</v>
      </c>
      <c r="N362" s="216" t="str">
        <f>IF('①-2入力シート (環境項目)'!N89="","-",'①-2入力シート (環境項目)'!N89)</f>
        <v>-</v>
      </c>
      <c r="O362" s="216" t="b">
        <f>IF('①-2入力シート (環境項目)'!O89="","-",'①-2入力シート (環境項目)'!O89)</f>
        <v>0</v>
      </c>
      <c r="P362" s="216" t="str">
        <f>IF('①-2入力シート (環境項目)'!P89="","-",'①-2入力シート (環境項目)'!P89)</f>
        <v>-</v>
      </c>
      <c r="Q362" s="216">
        <f>IF('①-2入力シート (環境項目)'!Q89="","-",'①-2入力シート (環境項目)'!Q89)</f>
        <v>0</v>
      </c>
      <c r="R362" s="216" t="str">
        <f>IF('①-2入力シート (環境項目)'!R89="","-",'①-2入力シート (環境項目)'!R89)</f>
        <v>-</v>
      </c>
      <c r="S362" s="216" t="str">
        <f>IF('①-2入力シート (環境項目)'!S89="","-",'①-2入力シート (環境項目)'!S89)</f>
        <v>-</v>
      </c>
      <c r="T362" s="217" t="str">
        <f t="shared" si="28"/>
        <v/>
      </c>
      <c r="U362" s="224" t="str">
        <f>IF(P362="回答済",(_xlfn.RANK.EQ($T362,$T$14:$T$411,0)+COUNTIF($T$14:$T362,$T362)-1),IF(P362="未回答",0,"-"))</f>
        <v>-</v>
      </c>
      <c r="V362" s="224" t="str">
        <f t="shared" si="31"/>
        <v>-</v>
      </c>
      <c r="W362" s="224" t="str">
        <f t="shared" si="29"/>
        <v/>
      </c>
      <c r="X362" s="224" t="str">
        <f t="shared" si="32"/>
        <v/>
      </c>
      <c r="Y362" s="224" t="str">
        <f>IF(X362="","",IF(X362="-","-",X362+COUNTIFS($V$14:V362,V362,$W$14:W362,W362)-1))</f>
        <v/>
      </c>
      <c r="Z362" s="224" t="str">
        <f t="shared" si="30"/>
        <v/>
      </c>
      <c r="AA362" s="61"/>
    </row>
    <row r="363" spans="1:27" s="57" customFormat="1" ht="28.35" customHeight="1" outlineLevel="1">
      <c r="A363" s="57">
        <f>ROW()</f>
        <v>363</v>
      </c>
      <c r="B363" s="79" t="str">
        <f>IF('①-2入力シート (環境項目)'!B90="","-",'①-2入力シート (環境項目)'!B90)</f>
        <v>-</v>
      </c>
      <c r="C363" s="82" t="str">
        <f>IF('①-2入力シート (環境項目)'!C90="","-",'①-2入力シート (環境項目)'!C90)</f>
        <v>-</v>
      </c>
      <c r="D363" s="351" t="str">
        <f>IF('①-2入力シート (環境項目)'!D90="","0",'①-2入力シート (環境項目)'!D90)</f>
        <v>0</v>
      </c>
      <c r="E363" s="351" t="str">
        <f>IF('①-2入力シート (環境項目)'!E90="","0",'①-2入力シート (環境項目)'!E90)</f>
        <v>0</v>
      </c>
      <c r="F363" s="72" t="str">
        <f>IF('①-2入力シート (環境項目)'!F90="","-",'①-2入力シート (環境項目)'!F90)</f>
        <v>-</v>
      </c>
      <c r="G363" s="72" t="str">
        <f>IF('①-2入力シート (環境項目)'!G90="","-",'①-2入力シート (環境項目)'!G90)</f>
        <v>-</v>
      </c>
      <c r="H363" s="205" t="str">
        <f>IF('①-2入力シート (環境項目)'!H90="","-",'①-2入力シート (環境項目)'!H90)</f>
        <v>-</v>
      </c>
      <c r="I363" s="133" t="str">
        <f>IF('①-2入力シート (環境項目)'!I90="","-",'①-2入力シート (環境項目)'!I90)</f>
        <v>-</v>
      </c>
      <c r="J363" s="138" t="str">
        <f>IF('①-2入力シート (環境項目)'!J90="","-",'①-2入力シート (環境項目)'!J90)</f>
        <v>イ　グリーンオフィスの導入（オフィス内の緑化、観葉植物の設置、環境に優しい製品やサービスの利用、ペーパーレス化の推進）</v>
      </c>
      <c r="K363" s="108" t="str">
        <f>IF('①-2入力シート (環境項目)'!K90="","-",'①-2入力シート (環境項目)'!K90)</f>
        <v>グリーンオフィスを導入している</v>
      </c>
      <c r="L363" s="219" t="str">
        <f>IF('①-2入力シート (環境項目)'!L90="","-",'①-2入力シート (環境項目)'!L90)</f>
        <v>-</v>
      </c>
      <c r="M363" s="219">
        <f>IF('①-2入力シート (環境項目)'!M90="","-",'①-2入力シート (環境項目)'!M90)</f>
        <v>1</v>
      </c>
      <c r="N363" s="219" t="str">
        <f>IF('①-2入力シート (環境項目)'!N90="","-",'①-2入力シート (環境項目)'!N90)</f>
        <v>-</v>
      </c>
      <c r="O363" s="219" t="b">
        <f>IF('①-2入力シート (環境項目)'!O90="","-",'①-2入力シート (環境項目)'!O90)</f>
        <v>0</v>
      </c>
      <c r="P363" s="219" t="str">
        <f>IF('①-2入力シート (環境項目)'!P90="","-",'①-2入力シート (環境項目)'!P90)</f>
        <v>-</v>
      </c>
      <c r="Q363" s="219">
        <f>IF('①-2入力シート (環境項目)'!Q90="","-",'①-2入力シート (環境項目)'!Q90)</f>
        <v>0</v>
      </c>
      <c r="R363" s="219" t="str">
        <f>IF('①-2入力シート (環境項目)'!R90="","-",'①-2入力シート (環境項目)'!R90)</f>
        <v>-</v>
      </c>
      <c r="S363" s="219" t="str">
        <f>IF('①-2入力シート (環境項目)'!S90="","-",'①-2入力シート (環境項目)'!S90)</f>
        <v>-</v>
      </c>
      <c r="T363" s="220" t="str">
        <f t="shared" si="28"/>
        <v/>
      </c>
      <c r="U363" s="224" t="str">
        <f>IF(P363="回答済",(_xlfn.RANK.EQ($T363,$T$14:$T$411,0)+COUNTIF($T$14:$T363,$T363)-1),IF(P363="未回答",0,"-"))</f>
        <v>-</v>
      </c>
      <c r="V363" s="224" t="str">
        <f t="shared" si="31"/>
        <v>-</v>
      </c>
      <c r="W363" s="224" t="str">
        <f t="shared" si="29"/>
        <v/>
      </c>
      <c r="X363" s="224" t="str">
        <f t="shared" si="32"/>
        <v/>
      </c>
      <c r="Y363" s="224" t="str">
        <f>IF(X363="","",IF(X363="-","-",X363+COUNTIFS($V$14:V363,V363,$W$14:W363,W363)-1))</f>
        <v/>
      </c>
      <c r="Z363" s="224" t="str">
        <f t="shared" si="30"/>
        <v/>
      </c>
      <c r="AA363" s="61"/>
    </row>
    <row r="364" spans="1:27" s="57" customFormat="1" ht="28.35" customHeight="1" outlineLevel="1">
      <c r="A364" s="57">
        <f>ROW()</f>
        <v>364</v>
      </c>
      <c r="B364" s="79" t="str">
        <f>IF('①-2入力シート (環境項目)'!B91="","-",'①-2入力シート (環境項目)'!B91)</f>
        <v>-</v>
      </c>
      <c r="C364" s="82" t="str">
        <f>IF('①-2入力シート (環境項目)'!C91="","-",'①-2入力シート (環境項目)'!C91)</f>
        <v>-</v>
      </c>
      <c r="D364" s="351" t="str">
        <f>IF('①-2入力シート (環境項目)'!D91="","0",'①-2入力シート (環境項目)'!D91)</f>
        <v>0</v>
      </c>
      <c r="E364" s="351" t="str">
        <f>IF('①-2入力シート (環境項目)'!E91="","0",'①-2入力シート (環境項目)'!E91)</f>
        <v>0</v>
      </c>
      <c r="F364" s="72" t="str">
        <f>IF('①-2入力シート (環境項目)'!F91="","-",'①-2入力シート (環境項目)'!F91)</f>
        <v>-</v>
      </c>
      <c r="G364" s="72" t="str">
        <f>IF('①-2入力シート (環境項目)'!G91="","-",'①-2入力シート (環境項目)'!G91)</f>
        <v>-</v>
      </c>
      <c r="H364" s="205" t="str">
        <f>IF('①-2入力シート (環境項目)'!H91="","-",'①-2入力シート (環境項目)'!H91)</f>
        <v>-</v>
      </c>
      <c r="I364" s="133" t="str">
        <f>IF('①-2入力シート (環境項目)'!I91="","-",'①-2入力シート (環境項目)'!I91)</f>
        <v>-</v>
      </c>
      <c r="J364" s="138" t="str">
        <f>IF('①-2入力シート (環境項目)'!J91="","-",'①-2入力シート (環境項目)'!J91)</f>
        <v>ウ　地域社会との協働（地元の環境保護活動への参加や支援、地域の生態系保全プロジェクトへの協力、環境教育イベントの開催や参加）</v>
      </c>
      <c r="K364" s="108" t="str">
        <f>IF('①-2入力シート (環境項目)'!K91="","-",'①-2入力シート (環境項目)'!K91)</f>
        <v>自然環境との調和（生物多様性保全）のため、地域社会と協働して取組を実施している</v>
      </c>
      <c r="L364" s="219" t="str">
        <f>IF('①-2入力シート (環境項目)'!L91="","-",'①-2入力シート (環境項目)'!L91)</f>
        <v>-</v>
      </c>
      <c r="M364" s="219">
        <f>IF('①-2入力シート (環境項目)'!M91="","-",'①-2入力シート (環境項目)'!M91)</f>
        <v>2</v>
      </c>
      <c r="N364" s="219" t="str">
        <f>IF('①-2入力シート (環境項目)'!N91="","-",'①-2入力シート (環境項目)'!N91)</f>
        <v>-</v>
      </c>
      <c r="O364" s="219" t="b">
        <f>IF('①-2入力シート (環境項目)'!O91="","-",'①-2入力シート (環境項目)'!O91)</f>
        <v>0</v>
      </c>
      <c r="P364" s="219" t="str">
        <f>IF('①-2入力シート (環境項目)'!P91="","-",'①-2入力シート (環境項目)'!P91)</f>
        <v>-</v>
      </c>
      <c r="Q364" s="219">
        <f>IF('①-2入力シート (環境項目)'!Q91="","-",'①-2入力シート (環境項目)'!Q91)</f>
        <v>0</v>
      </c>
      <c r="R364" s="219" t="str">
        <f>IF('①-2入力シート (環境項目)'!R91="","-",'①-2入力シート (環境項目)'!R91)</f>
        <v>-</v>
      </c>
      <c r="S364" s="219" t="str">
        <f>IF('①-2入力シート (環境項目)'!S91="","-",'①-2入力シート (環境項目)'!S91)</f>
        <v>-</v>
      </c>
      <c r="T364" s="220" t="str">
        <f t="shared" si="28"/>
        <v/>
      </c>
      <c r="U364" s="224" t="str">
        <f>IF(P364="回答済",(_xlfn.RANK.EQ($T364,$T$14:$T$411,0)+COUNTIF($T$14:$T364,$T364)-1),IF(P364="未回答",0,"-"))</f>
        <v>-</v>
      </c>
      <c r="V364" s="224" t="str">
        <f t="shared" si="31"/>
        <v>-</v>
      </c>
      <c r="W364" s="224" t="str">
        <f t="shared" si="29"/>
        <v/>
      </c>
      <c r="X364" s="224" t="str">
        <f t="shared" si="32"/>
        <v/>
      </c>
      <c r="Y364" s="224" t="str">
        <f>IF(X364="","",IF(X364="-","-",X364+COUNTIFS($V$14:V364,V364,$W$14:W364,W364)-1))</f>
        <v/>
      </c>
      <c r="Z364" s="224" t="str">
        <f t="shared" si="30"/>
        <v/>
      </c>
      <c r="AA364" s="61"/>
    </row>
    <row r="365" spans="1:27" s="57" customFormat="1" ht="28.35" customHeight="1" outlineLevel="1">
      <c r="A365" s="57">
        <f>ROW()</f>
        <v>365</v>
      </c>
      <c r="B365" s="79" t="str">
        <f>IF('①-2入力シート (環境項目)'!B92="","-",'①-2入力シート (環境項目)'!B92)</f>
        <v>-</v>
      </c>
      <c r="C365" s="82" t="str">
        <f>IF('①-2入力シート (環境項目)'!C92="","-",'①-2入力シート (環境項目)'!C92)</f>
        <v>-</v>
      </c>
      <c r="D365" s="351" t="str">
        <f>IF('①-2入力シート (環境項目)'!D92="","0",'①-2入力シート (環境項目)'!D92)</f>
        <v>0</v>
      </c>
      <c r="E365" s="351" t="str">
        <f>IF('①-2入力シート (環境項目)'!E92="","0",'①-2入力シート (環境項目)'!E92)</f>
        <v>0</v>
      </c>
      <c r="F365" s="72" t="str">
        <f>IF('①-2入力シート (環境項目)'!F92="","-",'①-2入力シート (環境項目)'!F92)</f>
        <v>-</v>
      </c>
      <c r="G365" s="72" t="str">
        <f>IF('①-2入力シート (環境項目)'!G92="","-",'①-2入力シート (環境項目)'!G92)</f>
        <v>-</v>
      </c>
      <c r="H365" s="205" t="str">
        <f>IF('①-2入力シート (環境項目)'!H92="","-",'①-2入力シート (環境項目)'!H92)</f>
        <v>-</v>
      </c>
      <c r="I365" s="133" t="str">
        <f>IF('①-2入力シート (環境項目)'!I92="","-",'①-2入力シート (環境項目)'!I92)</f>
        <v>-</v>
      </c>
      <c r="J365" s="138" t="str">
        <f>IF('①-2入力シート (環境項目)'!J92="","-",'①-2入力シート (環境項目)'!J92)</f>
        <v>エ　従業員の環境意識向上（環境に関する勉強会やワークショップの実施、環境保全に関する社内キャンペーンの展開、環境に配慮した行動を奨励するインセンティブ制度の導入）</v>
      </c>
      <c r="K365" s="108" t="str">
        <f>IF('①-2入力シート (環境項目)'!K92="","-",'①-2入力シート (環境項目)'!K92)</f>
        <v>自然環境との調和（生物多様性保全）のため、従業員の環境意識向上の取組を実施している</v>
      </c>
      <c r="L365" s="219" t="str">
        <f>IF('①-2入力シート (環境項目)'!L92="","-",'①-2入力シート (環境項目)'!L92)</f>
        <v>-</v>
      </c>
      <c r="M365" s="219">
        <f>IF('①-2入力シート (環境項目)'!M92="","-",'①-2入力シート (環境項目)'!M92)</f>
        <v>2</v>
      </c>
      <c r="N365" s="219" t="str">
        <f>IF('①-2入力シート (環境項目)'!N92="","-",'①-2入力シート (環境項目)'!N92)</f>
        <v>-</v>
      </c>
      <c r="O365" s="219" t="b">
        <f>IF('①-2入力シート (環境項目)'!O92="","-",'①-2入力シート (環境項目)'!O92)</f>
        <v>0</v>
      </c>
      <c r="P365" s="219" t="str">
        <f>IF('①-2入力シート (環境項目)'!P92="","-",'①-2入力シート (環境項目)'!P92)</f>
        <v>-</v>
      </c>
      <c r="Q365" s="219">
        <f>IF('①-2入力シート (環境項目)'!Q92="","-",'①-2入力シート (環境項目)'!Q92)</f>
        <v>0</v>
      </c>
      <c r="R365" s="219" t="str">
        <f>IF('①-2入力シート (環境項目)'!R92="","-",'①-2入力シート (環境項目)'!R92)</f>
        <v>-</v>
      </c>
      <c r="S365" s="219" t="str">
        <f>IF('①-2入力シート (環境項目)'!S92="","-",'①-2入力シート (環境項目)'!S92)</f>
        <v>-</v>
      </c>
      <c r="T365" s="220" t="str">
        <f t="shared" si="28"/>
        <v/>
      </c>
      <c r="U365" s="224" t="str">
        <f>IF(P365="回答済",(_xlfn.RANK.EQ($T365,$T$14:$T$411,0)+COUNTIF($T$14:$T365,$T365)-1),IF(P365="未回答",0,"-"))</f>
        <v>-</v>
      </c>
      <c r="V365" s="224" t="str">
        <f t="shared" si="31"/>
        <v>-</v>
      </c>
      <c r="W365" s="224" t="str">
        <f t="shared" si="29"/>
        <v/>
      </c>
      <c r="X365" s="224" t="str">
        <f t="shared" si="32"/>
        <v/>
      </c>
      <c r="Y365" s="224" t="str">
        <f>IF(X365="","",IF(X365="-","-",X365+COUNTIFS($V$14:V365,V365,$W$14:W365,W365)-1))</f>
        <v/>
      </c>
      <c r="Z365" s="224" t="str">
        <f t="shared" si="30"/>
        <v/>
      </c>
      <c r="AA365" s="61"/>
    </row>
    <row r="366" spans="1:27" s="57" customFormat="1" ht="28.35" customHeight="1" outlineLevel="1">
      <c r="A366" s="57">
        <f>ROW()</f>
        <v>366</v>
      </c>
      <c r="B366" s="79" t="str">
        <f>IF('①-2入力シート (環境項目)'!B93="","-",'①-2入力シート (環境項目)'!B93)</f>
        <v>-</v>
      </c>
      <c r="C366" s="82" t="str">
        <f>IF('①-2入力シート (環境項目)'!C93="","-",'①-2入力シート (環境項目)'!C93)</f>
        <v>-</v>
      </c>
      <c r="D366" s="351" t="str">
        <f>IF('①-2入力シート (環境項目)'!D93="","0",'①-2入力シート (環境項目)'!D93)</f>
        <v>0</v>
      </c>
      <c r="E366" s="352" t="str">
        <f>IF('①-2入力シート (環境項目)'!E93="","0",'①-2入力シート (環境項目)'!E93)</f>
        <v>0</v>
      </c>
      <c r="F366" s="74" t="str">
        <f>IF('①-2入力シート (環境項目)'!F93="","-",'①-2入力シート (環境項目)'!F93)</f>
        <v>-</v>
      </c>
      <c r="G366" s="74" t="str">
        <f>IF('①-2入力シート (環境項目)'!G93="","-",'①-2入力シート (環境項目)'!G93)</f>
        <v>-</v>
      </c>
      <c r="H366" s="206" t="str">
        <f>IF('①-2入力シート (環境項目)'!H93="","-",'①-2入力シート (環境項目)'!H93)</f>
        <v>-</v>
      </c>
      <c r="I366" s="135" t="str">
        <f>IF('①-2入力シート (環境項目)'!I93="","-",'①-2入力シート (環境項目)'!I93)</f>
        <v>-</v>
      </c>
      <c r="J366" s="139" t="str">
        <f>IF('①-2入力シート (環境項目)'!J93="","-",'①-2入力シート (環境項目)'!J93)</f>
        <v>オ　いずれも行っていない</v>
      </c>
      <c r="K366" s="126" t="str">
        <f>IF('①-2入力シート (環境項目)'!K93="","-",'①-2入力シート (環境項目)'!K93)</f>
        <v>オ　いずれも行っていない</v>
      </c>
      <c r="L366" s="221" t="str">
        <f>IF('①-2入力シート (環境項目)'!L93="","-",'①-2入力シート (環境項目)'!L93)</f>
        <v>-</v>
      </c>
      <c r="M366" s="221">
        <f>IF('①-2入力シート (環境項目)'!M93="","-",'①-2入力シート (環境項目)'!M93)</f>
        <v>0</v>
      </c>
      <c r="N366" s="221" t="str">
        <f>IF('①-2入力シート (環境項目)'!N93="","-",'①-2入力シート (環境項目)'!N93)</f>
        <v>-</v>
      </c>
      <c r="O366" s="221" t="b">
        <f>IF('①-2入力シート (環境項目)'!O93="","-",'①-2入力シート (環境項目)'!O93)</f>
        <v>0</v>
      </c>
      <c r="P366" s="221" t="str">
        <f>IF('①-2入力シート (環境項目)'!P93="","-",'①-2入力シート (環境項目)'!P93)</f>
        <v>-</v>
      </c>
      <c r="Q366" s="221">
        <f>IF('①-2入力シート (環境項目)'!Q93="","-",'①-2入力シート (環境項目)'!Q93)</f>
        <v>0</v>
      </c>
      <c r="R366" s="221" t="str">
        <f>IF('①-2入力シート (環境項目)'!R93="","-",'①-2入力シート (環境項目)'!R93)</f>
        <v>-</v>
      </c>
      <c r="S366" s="221" t="str">
        <f>IF('①-2入力シート (環境項目)'!S93="","-",'①-2入力シート (環境項目)'!S93)</f>
        <v>-</v>
      </c>
      <c r="T366" s="222" t="str">
        <f t="shared" si="28"/>
        <v/>
      </c>
      <c r="U366" s="224" t="str">
        <f>IF(P366="回答済",(_xlfn.RANK.EQ($T366,$T$14:$T$411,0)+COUNTIF($T$14:$T366,$T366)-1),IF(P366="未回答",0,"-"))</f>
        <v>-</v>
      </c>
      <c r="V366" s="224" t="str">
        <f t="shared" si="31"/>
        <v>-</v>
      </c>
      <c r="W366" s="224" t="str">
        <f t="shared" si="29"/>
        <v/>
      </c>
      <c r="X366" s="224" t="str">
        <f t="shared" si="32"/>
        <v/>
      </c>
      <c r="Y366" s="224" t="str">
        <f>IF(X366="","",IF(X366="-","-",X366+COUNTIFS($V$14:V366,V366,$W$14:W366,W366)-1))</f>
        <v/>
      </c>
      <c r="Z366" s="224" t="str">
        <f t="shared" si="30"/>
        <v/>
      </c>
      <c r="AA366" s="61"/>
    </row>
    <row r="367" spans="1:27" s="98" customFormat="1" ht="46.35" customHeight="1" outlineLevel="1">
      <c r="A367" s="98">
        <f>ROW()</f>
        <v>367</v>
      </c>
      <c r="B367" s="111" t="str">
        <f>IF('①-2入力シート (環境項目)'!B94="","-",'①-2入力シート (環境項目)'!B94)</f>
        <v>-</v>
      </c>
      <c r="C367" s="123" t="str">
        <f>IF('①-2入力シート (環境項目)'!C94="","-",'①-2入力シート (環境項目)'!C94)</f>
        <v>-</v>
      </c>
      <c r="D367" s="351" t="str">
        <f>IF('①-2入力シート (環境項目)'!D94="","0",'①-2入力シート (環境項目)'!D94)</f>
        <v>0</v>
      </c>
      <c r="E367" s="350" t="str">
        <f>IF('①-2入力シート (環境項目)'!E94="","-",'①-2入力シート (環境項目)'!E94)</f>
        <v>指標及び目標</v>
      </c>
      <c r="F367" s="107" t="str">
        <f>IF('①-2入力シート (環境項目)'!F94="","-",'①-2入力シート (環境項目)'!F94)</f>
        <v>単回答</v>
      </c>
      <c r="G367" s="107">
        <f>IF('①-2入力シート (環境項目)'!G94="","-",'①-2入力シート (環境項目)'!G94)</f>
        <v>0</v>
      </c>
      <c r="H367" s="200">
        <f>IF('①-2入力シート (環境項目)'!H94="","-",'①-2入力シート (環境項目)'!H94)</f>
        <v>58</v>
      </c>
      <c r="I367" s="356" t="str">
        <f>IF('①-2入力シート (環境項目)'!I94="","-",'①-2入力シート (環境項目)'!I94)</f>
        <v>●自然環境との調和（生物多様性保全）のため、自社の取組計画の策定及び目標の設定を行い、実行している。</v>
      </c>
      <c r="J367" s="357" t="str">
        <f>IF('①-2入力シート (環境項目)'!J94="","0",'①-2入力シート (環境項目)'!J94)</f>
        <v>0</v>
      </c>
      <c r="K367" s="124" t="str">
        <f>IF('①-2入力シート (環境項目)'!K94="","-",'①-2入力シート (環境項目)'!K94)</f>
        <v>-</v>
      </c>
      <c r="L367" s="212" t="str">
        <f>IF('①-2入力シート (環境項目)'!L94="","-",'①-2入力シート (環境項目)'!L94)</f>
        <v>-</v>
      </c>
      <c r="M367" s="212">
        <f>IF('①-2入力シート (環境項目)'!M94="","-",'①-2入力シート (環境項目)'!M94)</f>
        <v>3</v>
      </c>
      <c r="N367" s="212" t="str">
        <f>IF('①-2入力シート (環境項目)'!N94="","-",'①-2入力シート (環境項目)'!N94)</f>
        <v>-</v>
      </c>
      <c r="O367" s="213" t="str">
        <f>IF('①-2入力シート (環境項目)'!O94="","-",'①-2入力シート (環境項目)'!O94)</f>
        <v>未回答</v>
      </c>
      <c r="P367" s="213" t="str">
        <f>IF('①-2入力シート (環境項目)'!P94="","-",'①-2入力シート (環境項目)'!P94)</f>
        <v>-</v>
      </c>
      <c r="Q367" s="212">
        <f>IF('①-2入力シート (環境項目)'!Q94="","-",'①-2入力シート (環境項目)'!Q94)</f>
        <v>0</v>
      </c>
      <c r="R367" s="212">
        <f>IF('①-2入力シート (環境項目)'!R94="","-",'①-2入力シート (環境項目)'!R94)</f>
        <v>0</v>
      </c>
      <c r="S367" s="212" t="str">
        <f>IF('①-2入力シート (環境項目)'!S94="","-",'①-2入力シート (環境項目)'!S94)</f>
        <v>-</v>
      </c>
      <c r="T367" s="214" t="str">
        <f t="shared" si="28"/>
        <v/>
      </c>
      <c r="U367" s="224" t="str">
        <f>IF(P367="回答済",(_xlfn.RANK.EQ($T367,$T$14:$T$411,0)+COUNTIF($T$14:$T367,$T367)-1),IF(P367="未回答",0,"-"))</f>
        <v>-</v>
      </c>
      <c r="V367" s="224" t="str">
        <f t="shared" si="31"/>
        <v>-</v>
      </c>
      <c r="W367" s="224" t="str">
        <f t="shared" si="29"/>
        <v/>
      </c>
      <c r="X367" s="224" t="str">
        <f t="shared" si="32"/>
        <v/>
      </c>
      <c r="Y367" s="224" t="str">
        <f>IF(X367="","",IF(X367="-","-",X367+COUNTIFS($V$14:V367,V367,$W$14:W367,W367)-1))</f>
        <v/>
      </c>
      <c r="Z367" s="224" t="str">
        <f t="shared" si="30"/>
        <v/>
      </c>
      <c r="AA367" s="61"/>
    </row>
    <row r="368" spans="1:27" s="57" customFormat="1" ht="28.35" customHeight="1" outlineLevel="1">
      <c r="A368" s="57">
        <f>ROW()</f>
        <v>368</v>
      </c>
      <c r="B368" s="79" t="str">
        <f>IF('①-2入力シート (環境項目)'!B95="","-",'①-2入力シート (環境項目)'!B95)</f>
        <v>-</v>
      </c>
      <c r="C368" s="82" t="str">
        <f>IF('①-2入力シート (環境項目)'!C95="","-",'①-2入力シート (環境項目)'!C95)</f>
        <v>-</v>
      </c>
      <c r="D368" s="351" t="str">
        <f>IF('①-2入力シート (環境項目)'!D95="","0",'①-2入力シート (環境項目)'!D95)</f>
        <v>0</v>
      </c>
      <c r="E368" s="351" t="str">
        <f>IF('①-2入力シート (環境項目)'!E95="","0",'①-2入力シート (環境項目)'!E95)</f>
        <v>0</v>
      </c>
      <c r="F368" s="72" t="str">
        <f>IF('①-2入力シート (環境項目)'!F95="","-",'①-2入力シート (環境項目)'!F95)</f>
        <v>-</v>
      </c>
      <c r="G368" s="72" t="str">
        <f>IF('①-2入力シート (環境項目)'!G95="","-",'①-2入力シート (環境項目)'!G95)</f>
        <v>-</v>
      </c>
      <c r="H368" s="205" t="str">
        <f>IF('①-2入力シート (環境項目)'!H95="","-",'①-2入力シート (環境項目)'!H95)</f>
        <v>-</v>
      </c>
      <c r="I368" s="131" t="str">
        <f>IF('①-2入力シート (環境項目)'!I95="","-",'①-2入力シート (環境項目)'!I95)</f>
        <v>-</v>
      </c>
      <c r="J368" s="137" t="str">
        <f>IF('①-2入力シート (環境項目)'!J95="","-",'①-2入力シート (環境項目)'!J95)</f>
        <v>ア　実行している</v>
      </c>
      <c r="K368" s="125" t="str">
        <f>IF('①-2入力シート (環境項目)'!K95="","-",'①-2入力シート (環境項目)'!K95)</f>
        <v>自然環境との調和（生物多様性保全）のため、自社の取組計画の策定及び目標の設定を行い、実行している</v>
      </c>
      <c r="L368" s="216" t="str">
        <f>IF('①-2入力シート (環境項目)'!L95="","-",'①-2入力シート (環境項目)'!L95)</f>
        <v>-</v>
      </c>
      <c r="M368" s="216">
        <f>IF('①-2入力シート (環境項目)'!M95="","-",'①-2入力シート (環境項目)'!M95)</f>
        <v>2</v>
      </c>
      <c r="N368" s="216" t="str">
        <f>IF('①-2入力シート (環境項目)'!N95="","-",'①-2入力シート (環境項目)'!N95)</f>
        <v>-</v>
      </c>
      <c r="O368" s="216">
        <f>IF('①-2入力シート (環境項目)'!O95="","-",'①-2入力シート (環境項目)'!O95)</f>
        <v>0</v>
      </c>
      <c r="P368" s="216" t="str">
        <f>IF('①-2入力シート (環境項目)'!P95="","-",'①-2入力シート (環境項目)'!P95)</f>
        <v>-</v>
      </c>
      <c r="Q368" s="216">
        <f>IF('①-2入力シート (環境項目)'!Q95="","-",'①-2入力シート (環境項目)'!Q95)</f>
        <v>0</v>
      </c>
      <c r="R368" s="216" t="str">
        <f>IF('①-2入力シート (環境項目)'!R95="","-",'①-2入力シート (環境項目)'!R95)</f>
        <v>-</v>
      </c>
      <c r="S368" s="216" t="str">
        <f>IF('①-2入力シート (環境項目)'!S95="","-",'①-2入力シート (環境項目)'!S95)</f>
        <v>-</v>
      </c>
      <c r="T368" s="217" t="str">
        <f t="shared" si="28"/>
        <v/>
      </c>
      <c r="U368" s="224" t="str">
        <f>IF(P368="回答済",(_xlfn.RANK.EQ($T368,$T$14:$T$411,0)+COUNTIF($T$14:$T368,$T368)-1),IF(P368="未回答",0,"-"))</f>
        <v>-</v>
      </c>
      <c r="V368" s="224" t="str">
        <f t="shared" si="31"/>
        <v>-</v>
      </c>
      <c r="W368" s="224" t="str">
        <f t="shared" si="29"/>
        <v/>
      </c>
      <c r="X368" s="224" t="str">
        <f t="shared" si="32"/>
        <v/>
      </c>
      <c r="Y368" s="224" t="str">
        <f>IF(X368="","",IF(X368="-","-",X368+COUNTIFS($V$14:V368,V368,$W$14:W368,W368)-1))</f>
        <v/>
      </c>
      <c r="Z368" s="224" t="str">
        <f t="shared" si="30"/>
        <v/>
      </c>
      <c r="AA368" s="61"/>
    </row>
    <row r="369" spans="1:27" s="57" customFormat="1" ht="28.35" customHeight="1" outlineLevel="1">
      <c r="A369" s="57">
        <f>ROW()</f>
        <v>369</v>
      </c>
      <c r="B369" s="79" t="str">
        <f>IF('①-2入力シート (環境項目)'!B96="","-",'①-2入力シート (環境項目)'!B96)</f>
        <v>-</v>
      </c>
      <c r="C369" s="82" t="str">
        <f>IF('①-2入力シート (環境項目)'!C96="","-",'①-2入力シート (環境項目)'!C96)</f>
        <v>-</v>
      </c>
      <c r="D369" s="351" t="str">
        <f>IF('①-2入力シート (環境項目)'!D96="","0",'①-2入力シート (環境項目)'!D96)</f>
        <v>0</v>
      </c>
      <c r="E369" s="351" t="str">
        <f>IF('①-2入力シート (環境項目)'!E96="","0",'①-2入力シート (環境項目)'!E96)</f>
        <v>0</v>
      </c>
      <c r="F369" s="72" t="str">
        <f>IF('①-2入力シート (環境項目)'!F96="","-",'①-2入力シート (環境項目)'!F96)</f>
        <v>-</v>
      </c>
      <c r="G369" s="72" t="str">
        <f>IF('①-2入力シート (環境項目)'!G96="","-",'①-2入力シート (環境項目)'!G96)</f>
        <v>-</v>
      </c>
      <c r="H369" s="205" t="str">
        <f>IF('①-2入力シート (環境項目)'!H96="","-",'①-2入力シート (環境項目)'!H96)</f>
        <v>-</v>
      </c>
      <c r="I369" s="133" t="str">
        <f>IF('①-2入力シート (環境項目)'!I96="","-",'①-2入力シート (環境項目)'!I96)</f>
        <v>-</v>
      </c>
      <c r="J369" s="138" t="str">
        <f>IF('①-2入力シート (環境項目)'!J96="","-",'①-2入力シート (環境項目)'!J96)</f>
        <v>イ　実行し、かつその目標を公表している</v>
      </c>
      <c r="K369" s="108" t="str">
        <f>IF('①-2入力シート (環境項目)'!K96="","-",'①-2入力シート (環境項目)'!K96)</f>
        <v>自然環境との調和（生物多様性保全）のため、自社の取組計画の策定及び目標の設定を行い、実行し、かつその目標を公表している</v>
      </c>
      <c r="L369" s="219" t="str">
        <f>IF('①-2入力シート (環境項目)'!L96="","-",'①-2入力シート (環境項目)'!L96)</f>
        <v>-</v>
      </c>
      <c r="M369" s="219">
        <f>IF('①-2入力シート (環境項目)'!M96="","-",'①-2入力シート (環境項目)'!M96)</f>
        <v>3</v>
      </c>
      <c r="N369" s="219" t="str">
        <f>IF('①-2入力シート (環境項目)'!N96="","-",'①-2入力シート (環境項目)'!N96)</f>
        <v>-</v>
      </c>
      <c r="O369" s="219">
        <f>IF('①-2入力シート (環境項目)'!O96="","-",'①-2入力シート (環境項目)'!O96)</f>
        <v>0</v>
      </c>
      <c r="P369" s="219" t="str">
        <f>IF('①-2入力シート (環境項目)'!P96="","-",'①-2入力シート (環境項目)'!P96)</f>
        <v>-</v>
      </c>
      <c r="Q369" s="219">
        <f>IF('①-2入力シート (環境項目)'!Q96="","-",'①-2入力シート (環境項目)'!Q96)</f>
        <v>0</v>
      </c>
      <c r="R369" s="219" t="str">
        <f>IF('①-2入力シート (環境項目)'!R96="","-",'①-2入力シート (環境項目)'!R96)</f>
        <v>-</v>
      </c>
      <c r="S369" s="219" t="str">
        <f>IF('①-2入力シート (環境項目)'!S96="","-",'①-2入力シート (環境項目)'!S96)</f>
        <v>-</v>
      </c>
      <c r="T369" s="220" t="str">
        <f t="shared" si="28"/>
        <v/>
      </c>
      <c r="U369" s="224" t="str">
        <f>IF(P369="回答済",(_xlfn.RANK.EQ($T369,$T$14:$T$411,0)+COUNTIF($T$14:$T369,$T369)-1),IF(P369="未回答",0,"-"))</f>
        <v>-</v>
      </c>
      <c r="V369" s="224" t="str">
        <f t="shared" si="31"/>
        <v>-</v>
      </c>
      <c r="W369" s="224" t="str">
        <f t="shared" si="29"/>
        <v/>
      </c>
      <c r="X369" s="224" t="str">
        <f t="shared" si="32"/>
        <v/>
      </c>
      <c r="Y369" s="224" t="str">
        <f>IF(X369="","",IF(X369="-","-",X369+COUNTIFS($V$14:V369,V369,$W$14:W369,W369)-1))</f>
        <v/>
      </c>
      <c r="Z369" s="224" t="str">
        <f t="shared" si="30"/>
        <v/>
      </c>
      <c r="AA369" s="61"/>
    </row>
    <row r="370" spans="1:27" s="57" customFormat="1" ht="28.35" customHeight="1" outlineLevel="1">
      <c r="A370" s="57">
        <f>ROW()</f>
        <v>370</v>
      </c>
      <c r="B370" s="79" t="str">
        <f>IF('①-2入力シート (環境項目)'!B97="","-",'①-2入力シート (環境項目)'!B97)</f>
        <v>-</v>
      </c>
      <c r="C370" s="83" t="str">
        <f>IF('①-2入力シート (環境項目)'!C97="","-",'①-2入力シート (環境項目)'!C97)</f>
        <v>-</v>
      </c>
      <c r="D370" s="352" t="str">
        <f>IF('①-2入力シート (環境項目)'!D97="","0",'①-2入力シート (環境項目)'!D97)</f>
        <v>0</v>
      </c>
      <c r="E370" s="352" t="str">
        <f>IF('①-2入力シート (環境項目)'!E97="","0",'①-2入力シート (環境項目)'!E97)</f>
        <v>0</v>
      </c>
      <c r="F370" s="74" t="str">
        <f>IF('①-2入力シート (環境項目)'!F97="","-",'①-2入力シート (環境項目)'!F97)</f>
        <v>-</v>
      </c>
      <c r="G370" s="74" t="str">
        <f>IF('①-2入力シート (環境項目)'!G97="","-",'①-2入力シート (環境項目)'!G97)</f>
        <v>-</v>
      </c>
      <c r="H370" s="206" t="str">
        <f>IF('①-2入力シート (環境項目)'!H97="","-",'①-2入力シート (環境項目)'!H97)</f>
        <v>-</v>
      </c>
      <c r="I370" s="135" t="str">
        <f>IF('①-2入力シート (環境項目)'!I97="","-",'①-2入力シート (環境項目)'!I97)</f>
        <v>-</v>
      </c>
      <c r="J370" s="139" t="str">
        <f>IF('①-2入力シート (環境項目)'!J97="","-",'①-2入力シート (環境項目)'!J97)</f>
        <v>ウ　実行していない</v>
      </c>
      <c r="K370" s="126" t="str">
        <f>IF('①-2入力シート (環境項目)'!K97="","-",'①-2入力シート (環境項目)'!K97)</f>
        <v>ウ　実行していない</v>
      </c>
      <c r="L370" s="221" t="str">
        <f>IF('①-2入力シート (環境項目)'!L97="","-",'①-2入力シート (環境項目)'!L97)</f>
        <v>-</v>
      </c>
      <c r="M370" s="221">
        <f>IF('①-2入力シート (環境項目)'!M97="","-",'①-2入力シート (環境項目)'!M97)</f>
        <v>0</v>
      </c>
      <c r="N370" s="221" t="str">
        <f>IF('①-2入力シート (環境項目)'!N97="","-",'①-2入力シート (環境項目)'!N97)</f>
        <v>-</v>
      </c>
      <c r="O370" s="221">
        <f>IF('①-2入力シート (環境項目)'!O97="","-",'①-2入力シート (環境項目)'!O97)</f>
        <v>0</v>
      </c>
      <c r="P370" s="221" t="str">
        <f>IF('①-2入力シート (環境項目)'!P97="","-",'①-2入力シート (環境項目)'!P97)</f>
        <v>-</v>
      </c>
      <c r="Q370" s="221">
        <f>IF('①-2入力シート (環境項目)'!Q97="","-",'①-2入力シート (環境項目)'!Q97)</f>
        <v>0</v>
      </c>
      <c r="R370" s="221" t="str">
        <f>IF('①-2入力シート (環境項目)'!R97="","-",'①-2入力シート (環境項目)'!R97)</f>
        <v>-</v>
      </c>
      <c r="S370" s="221" t="str">
        <f>IF('①-2入力シート (環境項目)'!S97="","-",'①-2入力シート (環境項目)'!S97)</f>
        <v>-</v>
      </c>
      <c r="T370" s="222" t="str">
        <f t="shared" si="28"/>
        <v/>
      </c>
      <c r="U370" s="224" t="str">
        <f>IF(P370="回答済",(_xlfn.RANK.EQ($T370,$T$14:$T$411,0)+COUNTIF($T$14:$T370,$T370)-1),IF(P370="未回答",0,"-"))</f>
        <v>-</v>
      </c>
      <c r="V370" s="224" t="str">
        <f t="shared" si="31"/>
        <v>-</v>
      </c>
      <c r="W370" s="224" t="str">
        <f t="shared" si="29"/>
        <v/>
      </c>
      <c r="X370" s="224" t="str">
        <f t="shared" si="32"/>
        <v/>
      </c>
      <c r="Y370" s="224" t="str">
        <f>IF(X370="","",IF(X370="-","-",X370+COUNTIFS($V$14:V370,V370,$W$14:W370,W370)-1))</f>
        <v/>
      </c>
      <c r="Z370" s="224" t="str">
        <f t="shared" si="30"/>
        <v/>
      </c>
      <c r="AA370" s="61"/>
    </row>
    <row r="371" spans="1:27" s="98" customFormat="1" ht="46.35" customHeight="1" outlineLevel="1">
      <c r="A371" s="98">
        <f>ROW()</f>
        <v>371</v>
      </c>
      <c r="B371" s="111" t="str">
        <f>IF('①-2入力シート (環境項目)'!B98="","-",'①-2入力シート (環境項目)'!B98)</f>
        <v>-</v>
      </c>
      <c r="C371" s="122" t="str">
        <f>IF('①-2入力シート (環境項目)'!C98="","-",'①-2入力シート (環境項目)'!C98)</f>
        <v>選択</v>
      </c>
      <c r="D371" s="350" t="str">
        <f>IF('①-2入力シート (環境項目)'!D98="","-",'①-2入力シート (環境項目)'!D98)</f>
        <v>資源循環・廃棄物削減</v>
      </c>
      <c r="E371" s="350" t="str">
        <f>IF('①-2入力シート (環境項目)'!E98="","-",'①-2入力シート (環境項目)'!E98)</f>
        <v>戦略</v>
      </c>
      <c r="F371" s="104" t="str">
        <f>IF('①-2入力シート (環境項目)'!F98="","-",'①-2入力シート (環境項目)'!F98)</f>
        <v>複数回答</v>
      </c>
      <c r="G371" s="104">
        <f>IF('①-2入力シート (環境項目)'!G98="","-",'①-2入力シート (環境項目)'!G98)</f>
        <v>0</v>
      </c>
      <c r="H371" s="196">
        <f>IF('①-2入力シート (環境項目)'!H98="","-",'①-2入力シート (環境項目)'!H98)</f>
        <v>59</v>
      </c>
      <c r="I371" s="356" t="str">
        <f>IF('①-2入力シート (環境項目)'!I98="","-",'①-2入力シート (環境項目)'!I98)</f>
        <v>●生産活動や消費活動などのあらゆる段階で資源の効率的・循環的な利用を図るサーキュラーエコノミー（循環経済）推進のため、次の取組を行っている。</v>
      </c>
      <c r="J371" s="357" t="str">
        <f>IF('①-2入力シート (環境項目)'!J98="","0",'①-2入力シート (環境項目)'!J98)</f>
        <v>0</v>
      </c>
      <c r="K371" s="124" t="str">
        <f>IF('①-2入力シート (環境項目)'!K98="","-",'①-2入力シート (環境項目)'!K98)</f>
        <v>-</v>
      </c>
      <c r="L371" s="212" t="str">
        <f>IF('①-2入力シート (環境項目)'!L98="","-",'①-2入力シート (環境項目)'!L98)</f>
        <v>-</v>
      </c>
      <c r="M371" s="212">
        <f>IF('①-2入力シート (環境項目)'!M98="","-",'①-2入力シート (環境項目)'!M98)</f>
        <v>11</v>
      </c>
      <c r="N371" s="212">
        <f>IF('①-2入力シート (環境項目)'!N98="","-",'①-2入力シート (環境項目)'!N98)</f>
        <v>20</v>
      </c>
      <c r="O371" s="213" t="str">
        <f>IF('①-2入力シート (環境項目)'!O98="","-",'①-2入力シート (環境項目)'!O98)</f>
        <v>未回答</v>
      </c>
      <c r="P371" s="213" t="str">
        <f>IF('①-2入力シート (環境項目)'!P98="","-",'①-2入力シート (環境項目)'!P98)</f>
        <v>未回答</v>
      </c>
      <c r="Q371" s="212">
        <f>IF('①-2入力シート (環境項目)'!Q98="","-",'①-2入力シート (環境項目)'!Q98)</f>
        <v>0</v>
      </c>
      <c r="R371" s="212">
        <f>IF('①-2入力シート (環境項目)'!R98="","-",'①-2入力シート (環境項目)'!R98)</f>
        <v>0</v>
      </c>
      <c r="S371" s="212">
        <f>IF('①-2入力シート (環境項目)'!S98="","-",'①-2入力シート (環境項目)'!S98)</f>
        <v>0</v>
      </c>
      <c r="T371" s="214">
        <f t="shared" si="28"/>
        <v>0</v>
      </c>
      <c r="U371" s="215">
        <f>IF(P371="回答済",(_xlfn.RANK.EQ($T371,$T$14:$T$411,0)+COUNTIF($T$14:$T371,$T371)-1),IF(P371="未回答",0,"-"))</f>
        <v>0</v>
      </c>
      <c r="V371" s="215" t="str">
        <f t="shared" si="31"/>
        <v>-</v>
      </c>
      <c r="W371" s="215" t="str">
        <f t="shared" si="29"/>
        <v/>
      </c>
      <c r="X371" s="215" t="str">
        <f t="shared" si="32"/>
        <v/>
      </c>
      <c r="Y371" s="215" t="str">
        <f>IF(X371="","",IF(X371="-","-",X371+COUNTIFS($V$14:V371,V371,$W$14:W371,W371)-1))</f>
        <v/>
      </c>
      <c r="Z371" s="215" t="str">
        <f t="shared" si="30"/>
        <v/>
      </c>
      <c r="AA371" s="61"/>
    </row>
    <row r="372" spans="1:27" s="57" customFormat="1" ht="28.35" customHeight="1" outlineLevel="1">
      <c r="A372" s="57">
        <f>ROW()</f>
        <v>372</v>
      </c>
      <c r="B372" s="79" t="str">
        <f>IF('①-2入力シート (環境項目)'!B99="","-",'①-2入力シート (環境項目)'!B99)</f>
        <v>-</v>
      </c>
      <c r="C372" s="82" t="str">
        <f>IF('①-2入力シート (環境項目)'!C99="","-",'①-2入力シート (環境項目)'!C99)</f>
        <v>-</v>
      </c>
      <c r="D372" s="351" t="str">
        <f>IF('①-2入力シート (環境項目)'!D99="","0",'①-2入力シート (環境項目)'!D99)</f>
        <v>0</v>
      </c>
      <c r="E372" s="351" t="str">
        <f>IF('①-2入力シート (環境項目)'!E99="","0",'①-2入力シート (環境項目)'!E99)</f>
        <v>0</v>
      </c>
      <c r="F372" s="72" t="str">
        <f>IF('①-2入力シート (環境項目)'!F99="","-",'①-2入力シート (環境項目)'!F99)</f>
        <v>-</v>
      </c>
      <c r="G372" s="72" t="str">
        <f>IF('①-2入力シート (環境項目)'!G99="","-",'①-2入力シート (環境項目)'!G99)</f>
        <v>-</v>
      </c>
      <c r="H372" s="205" t="str">
        <f>IF('①-2入力シート (環境項目)'!H99="","-",'①-2入力シート (環境項目)'!H99)</f>
        <v>-</v>
      </c>
      <c r="I372" s="131" t="str">
        <f>IF('①-2入力シート (環境項目)'!I99="","-",'①-2入力シート (環境項目)'!I99)</f>
        <v>-</v>
      </c>
      <c r="J372" s="137" t="str">
        <f>IF('①-2入力シート (環境項目)'!J99="","-",'①-2入力シート (環境項目)'!J99)</f>
        <v>ア　廃棄物を適切に分別し、リサイクル可能な資源を再利用している（再資源化の推進）</v>
      </c>
      <c r="K372" s="125" t="str">
        <f>IF('①-2入力シート (環境項目)'!K99="","-",'①-2入力シート (環境項目)'!K99)</f>
        <v>廃棄物を適切に分別し、リサイクル可能な資源を再利用している（リサイクルの推進）</v>
      </c>
      <c r="L372" s="216" t="str">
        <f>IF('①-2入力シート (環境項目)'!L99="","-",'①-2入力シート (環境項目)'!L99)</f>
        <v>-</v>
      </c>
      <c r="M372" s="216">
        <f>IF('①-2入力シート (環境項目)'!M99="","-",'①-2入力シート (環境項目)'!M99)</f>
        <v>1</v>
      </c>
      <c r="N372" s="216" t="str">
        <f>IF('①-2入力シート (環境項目)'!N99="","-",'①-2入力シート (環境項目)'!N99)</f>
        <v>-</v>
      </c>
      <c r="O372" s="216" t="b">
        <f>IF('①-2入力シート (環境項目)'!O99="","-",'①-2入力シート (環境項目)'!O99)</f>
        <v>0</v>
      </c>
      <c r="P372" s="216" t="str">
        <f>IF('①-2入力シート (環境項目)'!P99="","-",'①-2入力シート (環境項目)'!P99)</f>
        <v>-</v>
      </c>
      <c r="Q372" s="216">
        <f>IF('①-2入力シート (環境項目)'!Q99="","-",'①-2入力シート (環境項目)'!Q99)</f>
        <v>0</v>
      </c>
      <c r="R372" s="216" t="str">
        <f>IF('①-2入力シート (環境項目)'!R99="","-",'①-2入力シート (環境項目)'!R99)</f>
        <v>-</v>
      </c>
      <c r="S372" s="216" t="str">
        <f>IF('①-2入力シート (環境項目)'!S99="","-",'①-2入力シート (環境項目)'!S99)</f>
        <v>-</v>
      </c>
      <c r="T372" s="217" t="str">
        <f t="shared" si="28"/>
        <v/>
      </c>
      <c r="U372" s="224" t="str">
        <f>IF(P372="回答済",(_xlfn.RANK.EQ($T372,$T$14:$T$411,0)+COUNTIF($T$14:$T372,$T372)-1),IF(P372="未回答",0,"-"))</f>
        <v>-</v>
      </c>
      <c r="V372" s="224" t="str">
        <f t="shared" si="31"/>
        <v>-</v>
      </c>
      <c r="W372" s="224" t="str">
        <f t="shared" si="29"/>
        <v/>
      </c>
      <c r="X372" s="224" t="str">
        <f t="shared" si="32"/>
        <v/>
      </c>
      <c r="Y372" s="224" t="str">
        <f>IF(X372="","",IF(X372="-","-",X372+COUNTIFS($V$14:V372,V372,$W$14:W372,W372)-1))</f>
        <v/>
      </c>
      <c r="Z372" s="224" t="str">
        <f t="shared" si="30"/>
        <v/>
      </c>
      <c r="AA372" s="61"/>
    </row>
    <row r="373" spans="1:27" s="57" customFormat="1" ht="28.35" customHeight="1" outlineLevel="1">
      <c r="A373" s="57">
        <f>ROW()</f>
        <v>373</v>
      </c>
      <c r="B373" s="79" t="str">
        <f>IF('①-2入力シート (環境項目)'!B100="","-",'①-2入力シート (環境項目)'!B100)</f>
        <v>-</v>
      </c>
      <c r="C373" s="82" t="str">
        <f>IF('①-2入力シート (環境項目)'!C100="","-",'①-2入力シート (環境項目)'!C100)</f>
        <v>-</v>
      </c>
      <c r="D373" s="351" t="str">
        <f>IF('①-2入力シート (環境項目)'!D100="","0",'①-2入力シート (環境項目)'!D100)</f>
        <v>0</v>
      </c>
      <c r="E373" s="351" t="str">
        <f>IF('①-2入力シート (環境項目)'!E100="","0",'①-2入力シート (環境項目)'!E100)</f>
        <v>0</v>
      </c>
      <c r="F373" s="72" t="str">
        <f>IF('①-2入力シート (環境項目)'!F100="","-",'①-2入力シート (環境項目)'!F100)</f>
        <v>-</v>
      </c>
      <c r="G373" s="72" t="str">
        <f>IF('①-2入力シート (環境項目)'!G100="","-",'①-2入力シート (環境項目)'!G100)</f>
        <v>-</v>
      </c>
      <c r="H373" s="205" t="str">
        <f>IF('①-2入力シート (環境項目)'!H100="","-",'①-2入力シート (環境項目)'!H100)</f>
        <v>-</v>
      </c>
      <c r="I373" s="133" t="str">
        <f>IF('①-2入力シート (環境項目)'!I100="","-",'①-2入力シート (環境項目)'!I100)</f>
        <v>-</v>
      </c>
      <c r="J373" s="138" t="str">
        <f>IF('①-2入力シート (環境項目)'!J100="","-",'①-2入力シート (環境項目)'!J100)</f>
        <v>イ　サーキュラーエコノミーの重要性を広め、個人や企業の意識を高める取組を行っている（教育と啓発活動）</v>
      </c>
      <c r="K373" s="108" t="str">
        <f>IF('①-2入力シート (環境項目)'!K100="","-",'①-2入力シート (環境項目)'!K100)</f>
        <v>サーキュラーエコノミーの重要性を広め、個人や企業の意識を高める取組を行っている（教育と啓発活動）</v>
      </c>
      <c r="L373" s="219" t="str">
        <f>IF('①-2入力シート (環境項目)'!L100="","-",'①-2入力シート (環境項目)'!L100)</f>
        <v>-</v>
      </c>
      <c r="M373" s="219">
        <f>IF('①-2入力シート (環境項目)'!M100="","-",'①-2入力シート (環境項目)'!M100)</f>
        <v>2</v>
      </c>
      <c r="N373" s="219" t="str">
        <f>IF('①-2入力シート (環境項目)'!N100="","-",'①-2入力シート (環境項目)'!N100)</f>
        <v>-</v>
      </c>
      <c r="O373" s="219" t="b">
        <f>IF('①-2入力シート (環境項目)'!O100="","-",'①-2入力シート (環境項目)'!O100)</f>
        <v>0</v>
      </c>
      <c r="P373" s="219" t="str">
        <f>IF('①-2入力シート (環境項目)'!P100="","-",'①-2入力シート (環境項目)'!P100)</f>
        <v>-</v>
      </c>
      <c r="Q373" s="219">
        <f>IF('①-2入力シート (環境項目)'!Q100="","-",'①-2入力シート (環境項目)'!Q100)</f>
        <v>0</v>
      </c>
      <c r="R373" s="219" t="str">
        <f>IF('①-2入力シート (環境項目)'!R100="","-",'①-2入力シート (環境項目)'!R100)</f>
        <v>-</v>
      </c>
      <c r="S373" s="219" t="str">
        <f>IF('①-2入力シート (環境項目)'!S100="","-",'①-2入力シート (環境項目)'!S100)</f>
        <v>-</v>
      </c>
      <c r="T373" s="220" t="str">
        <f t="shared" si="28"/>
        <v/>
      </c>
      <c r="U373" s="224" t="str">
        <f>IF(P373="回答済",(_xlfn.RANK.EQ($T373,$T$14:$T$411,0)+COUNTIF($T$14:$T373,$T373)-1),IF(P373="未回答",0,"-"))</f>
        <v>-</v>
      </c>
      <c r="V373" s="224" t="str">
        <f t="shared" si="31"/>
        <v>-</v>
      </c>
      <c r="W373" s="224" t="str">
        <f t="shared" si="29"/>
        <v/>
      </c>
      <c r="X373" s="224" t="str">
        <f t="shared" si="32"/>
        <v/>
      </c>
      <c r="Y373" s="224" t="str">
        <f>IF(X373="","",IF(X373="-","-",X373+COUNTIFS($V$14:V373,V373,$W$14:W373,W373)-1))</f>
        <v/>
      </c>
      <c r="Z373" s="224" t="str">
        <f t="shared" si="30"/>
        <v/>
      </c>
      <c r="AA373" s="61"/>
    </row>
    <row r="374" spans="1:27" s="57" customFormat="1" ht="28.35" customHeight="1" outlineLevel="1">
      <c r="A374" s="57">
        <f>ROW()</f>
        <v>374</v>
      </c>
      <c r="B374" s="79" t="str">
        <f>IF('①-2入力シート (環境項目)'!B101="","-",'①-2入力シート (環境項目)'!B101)</f>
        <v>-</v>
      </c>
      <c r="C374" s="82" t="str">
        <f>IF('①-2入力シート (環境項目)'!C101="","-",'①-2入力シート (環境項目)'!C101)</f>
        <v>-</v>
      </c>
      <c r="D374" s="351" t="str">
        <f>IF('①-2入力シート (環境項目)'!D101="","0",'①-2入力シート (環境項目)'!D101)</f>
        <v>0</v>
      </c>
      <c r="E374" s="351" t="str">
        <f>IF('①-2入力シート (環境項目)'!E101="","0",'①-2入力シート (環境項目)'!E101)</f>
        <v>0</v>
      </c>
      <c r="F374" s="72" t="str">
        <f>IF('①-2入力シート (環境項目)'!F101="","-",'①-2入力シート (環境項目)'!F101)</f>
        <v>-</v>
      </c>
      <c r="G374" s="72" t="str">
        <f>IF('①-2入力シート (環境項目)'!G101="","-",'①-2入力シート (環境項目)'!G101)</f>
        <v>-</v>
      </c>
      <c r="H374" s="205" t="str">
        <f>IF('①-2入力シート (環境項目)'!H101="","-",'①-2入力シート (環境項目)'!H101)</f>
        <v>-</v>
      </c>
      <c r="I374" s="133" t="str">
        <f>IF('①-2入力シート (環境項目)'!I101="","-",'①-2入力シート (環境項目)'!I101)</f>
        <v>-</v>
      </c>
      <c r="J374" s="138" t="str">
        <f>IF('①-2入力シート (環境項目)'!J101="","-",'①-2入力シート (環境項目)'!J101)</f>
        <v>ウ　製品の全ライフサイクルを通じて環境負荷を最小限に抑えている（製品のライフサイクル管理）</v>
      </c>
      <c r="K374" s="108" t="str">
        <f>IF('①-2入力シート (環境項目)'!K101="","-",'①-2入力シート (環境項目)'!K101)</f>
        <v>製品の全ライフサイクルを通じて環境負荷を最小限に抑えている（製品のライフサイクル管理）</v>
      </c>
      <c r="L374" s="219" t="str">
        <f>IF('①-2入力シート (環境項目)'!L101="","-",'①-2入力シート (環境項目)'!L101)</f>
        <v>-</v>
      </c>
      <c r="M374" s="219">
        <f>IF('①-2入力シート (環境項目)'!M101="","-",'①-2入力シート (環境項目)'!M101)</f>
        <v>2</v>
      </c>
      <c r="N374" s="219" t="str">
        <f>IF('①-2入力シート (環境項目)'!N101="","-",'①-2入力シート (環境項目)'!N101)</f>
        <v>-</v>
      </c>
      <c r="O374" s="219" t="b">
        <f>IF('①-2入力シート (環境項目)'!O101="","-",'①-2入力シート (環境項目)'!O101)</f>
        <v>0</v>
      </c>
      <c r="P374" s="219" t="str">
        <f>IF('①-2入力シート (環境項目)'!P101="","-",'①-2入力シート (環境項目)'!P101)</f>
        <v>-</v>
      </c>
      <c r="Q374" s="219">
        <f>IF('①-2入力シート (環境項目)'!Q101="","-",'①-2入力シート (環境項目)'!Q101)</f>
        <v>0</v>
      </c>
      <c r="R374" s="219" t="str">
        <f>IF('①-2入力シート (環境項目)'!R101="","-",'①-2入力シート (環境項目)'!R101)</f>
        <v>-</v>
      </c>
      <c r="S374" s="219" t="str">
        <f>IF('①-2入力シート (環境項目)'!S101="","-",'①-2入力シート (環境項目)'!S101)</f>
        <v>-</v>
      </c>
      <c r="T374" s="220" t="str">
        <f t="shared" si="28"/>
        <v/>
      </c>
      <c r="U374" s="224" t="str">
        <f>IF(P374="回答済",(_xlfn.RANK.EQ($T374,$T$14:$T$411,0)+COUNTIF($T$14:$T374,$T374)-1),IF(P374="未回答",0,"-"))</f>
        <v>-</v>
      </c>
      <c r="V374" s="224" t="str">
        <f t="shared" si="31"/>
        <v>-</v>
      </c>
      <c r="W374" s="224" t="str">
        <f t="shared" si="29"/>
        <v/>
      </c>
      <c r="X374" s="224" t="str">
        <f t="shared" si="32"/>
        <v/>
      </c>
      <c r="Y374" s="224" t="str">
        <f>IF(X374="","",IF(X374="-","-",X374+COUNTIFS($V$14:V374,V374,$W$14:W374,W374)-1))</f>
        <v/>
      </c>
      <c r="Z374" s="224" t="str">
        <f t="shared" si="30"/>
        <v/>
      </c>
      <c r="AA374" s="61"/>
    </row>
    <row r="375" spans="1:27" s="57" customFormat="1" ht="28.35" customHeight="1" outlineLevel="1">
      <c r="A375" s="57">
        <f>ROW()</f>
        <v>375</v>
      </c>
      <c r="B375" s="79" t="str">
        <f>IF('①-2入力シート (環境項目)'!B102="","-",'①-2入力シート (環境項目)'!B102)</f>
        <v>-</v>
      </c>
      <c r="C375" s="82" t="str">
        <f>IF('①-2入力シート (環境項目)'!C102="","-",'①-2入力シート (環境項目)'!C102)</f>
        <v>-</v>
      </c>
      <c r="D375" s="351" t="str">
        <f>IF('①-2入力シート (環境項目)'!D102="","0",'①-2入力シート (環境項目)'!D102)</f>
        <v>0</v>
      </c>
      <c r="E375" s="351" t="str">
        <f>IF('①-2入力シート (環境項目)'!E102="","0",'①-2入力シート (環境項目)'!E102)</f>
        <v>0</v>
      </c>
      <c r="F375" s="72" t="str">
        <f>IF('①-2入力シート (環境項目)'!F102="","-",'①-2入力シート (環境項目)'!F102)</f>
        <v>-</v>
      </c>
      <c r="G375" s="72" t="str">
        <f>IF('①-2入力シート (環境項目)'!G102="","-",'①-2入力シート (環境項目)'!G102)</f>
        <v>-</v>
      </c>
      <c r="H375" s="205" t="str">
        <f>IF('①-2入力シート (環境項目)'!H102="","-",'①-2入力シート (環境項目)'!H102)</f>
        <v>-</v>
      </c>
      <c r="I375" s="133" t="str">
        <f>IF('①-2入力シート (環境項目)'!I102="","-",'①-2入力シート (環境項目)'!I102)</f>
        <v>-</v>
      </c>
      <c r="J375" s="138" t="str">
        <f>IF('①-2入力シート (環境項目)'!J102="","-",'①-2入力シート (環境項目)'!J102)</f>
        <v>エ　物品やサービスを共有することで、資源の効率的な利用を促進している（シェアリングエコノミーの活用）</v>
      </c>
      <c r="K375" s="108" t="str">
        <f>IF('①-2入力シート (環境項目)'!K102="","-",'①-2入力シート (環境項目)'!K102)</f>
        <v>物品やサービスを共有することで、資源の効率的な利用を促進している（シェアリングエコノミーの活用）</v>
      </c>
      <c r="L375" s="219" t="str">
        <f>IF('①-2入力シート (環境項目)'!L102="","-",'①-2入力シート (環境項目)'!L102)</f>
        <v>-</v>
      </c>
      <c r="M375" s="219">
        <f>IF('①-2入力シート (環境項目)'!M102="","-",'①-2入力シート (環境項目)'!M102)</f>
        <v>2</v>
      </c>
      <c r="N375" s="219" t="str">
        <f>IF('①-2入力シート (環境項目)'!N102="","-",'①-2入力シート (環境項目)'!N102)</f>
        <v>-</v>
      </c>
      <c r="O375" s="219" t="b">
        <f>IF('①-2入力シート (環境項目)'!O102="","-",'①-2入力シート (環境項目)'!O102)</f>
        <v>0</v>
      </c>
      <c r="P375" s="219" t="str">
        <f>IF('①-2入力シート (環境項目)'!P102="","-",'①-2入力シート (環境項目)'!P102)</f>
        <v>-</v>
      </c>
      <c r="Q375" s="219">
        <f>IF('①-2入力シート (環境項目)'!Q102="","-",'①-2入力シート (環境項目)'!Q102)</f>
        <v>0</v>
      </c>
      <c r="R375" s="219" t="str">
        <f>IF('①-2入力シート (環境項目)'!R102="","-",'①-2入力シート (環境項目)'!R102)</f>
        <v>-</v>
      </c>
      <c r="S375" s="219" t="str">
        <f>IF('①-2入力シート (環境項目)'!S102="","-",'①-2入力シート (環境項目)'!S102)</f>
        <v>-</v>
      </c>
      <c r="T375" s="220" t="str">
        <f t="shared" si="28"/>
        <v/>
      </c>
      <c r="U375" s="224" t="str">
        <f>IF(P375="回答済",(_xlfn.RANK.EQ($T375,$T$14:$T$411,0)+COUNTIF($T$14:$T375,$T375)-1),IF(P375="未回答",0,"-"))</f>
        <v>-</v>
      </c>
      <c r="V375" s="224" t="str">
        <f t="shared" si="31"/>
        <v>-</v>
      </c>
      <c r="W375" s="224" t="str">
        <f t="shared" si="29"/>
        <v/>
      </c>
      <c r="X375" s="224" t="str">
        <f t="shared" si="32"/>
        <v/>
      </c>
      <c r="Y375" s="224" t="str">
        <f>IF(X375="","",IF(X375="-","-",X375+COUNTIFS($V$14:V375,V375,$W$14:W375,W375)-1))</f>
        <v/>
      </c>
      <c r="Z375" s="224" t="str">
        <f t="shared" si="30"/>
        <v/>
      </c>
      <c r="AA375" s="61"/>
    </row>
    <row r="376" spans="1:27" s="57" customFormat="1" ht="28.35" customHeight="1" outlineLevel="1">
      <c r="A376" s="57">
        <f>ROW()</f>
        <v>376</v>
      </c>
      <c r="B376" s="79" t="str">
        <f>IF('①-2入力シート (環境項目)'!B103="","-",'①-2入力シート (環境項目)'!B103)</f>
        <v>-</v>
      </c>
      <c r="C376" s="82" t="str">
        <f>IF('①-2入力シート (環境項目)'!C103="","-",'①-2入力シート (環境項目)'!C103)</f>
        <v>-</v>
      </c>
      <c r="D376" s="351" t="str">
        <f>IF('①-2入力シート (環境項目)'!D103="","0",'①-2入力シート (環境項目)'!D103)</f>
        <v>0</v>
      </c>
      <c r="E376" s="351" t="str">
        <f>IF('①-2入力シート (環境項目)'!E103="","0",'①-2入力シート (環境項目)'!E103)</f>
        <v>0</v>
      </c>
      <c r="F376" s="72" t="str">
        <f>IF('①-2入力シート (環境項目)'!F103="","-",'①-2入力シート (環境項目)'!F103)</f>
        <v>-</v>
      </c>
      <c r="G376" s="72" t="str">
        <f>IF('①-2入力シート (環境項目)'!G103="","-",'①-2入力シート (環境項目)'!G103)</f>
        <v>-</v>
      </c>
      <c r="H376" s="205" t="str">
        <f>IF('①-2入力シート (環境項目)'!H103="","-",'①-2入力シート (環境項目)'!H103)</f>
        <v>-</v>
      </c>
      <c r="I376" s="133" t="str">
        <f>IF('①-2入力シート (環境項目)'!I103="","-",'①-2入力シート (環境項目)'!I103)</f>
        <v>-</v>
      </c>
      <c r="J376" s="138" t="str">
        <f>IF('①-2入力シート (環境項目)'!J103="","-",'①-2入力シート (環境項目)'!J103)</f>
        <v>オ　生産過程や消費において廃棄物を最小限に抑える工夫をしている（廃棄物の削減）</v>
      </c>
      <c r="K376" s="108" t="str">
        <f>IF('①-2入力シート (環境項目)'!K103="","-",'①-2入力シート (環境項目)'!K103)</f>
        <v>生産過程や消費において廃棄物を最小限に抑える工夫をしている（廃棄物の削減）</v>
      </c>
      <c r="L376" s="219" t="str">
        <f>IF('①-2入力シート (環境項目)'!L103="","-",'①-2入力シート (環境項目)'!L103)</f>
        <v>-</v>
      </c>
      <c r="M376" s="219">
        <f>IF('①-2入力シート (環境項目)'!M103="","-",'①-2入力シート (環境項目)'!M103)</f>
        <v>2</v>
      </c>
      <c r="N376" s="219" t="str">
        <f>IF('①-2入力シート (環境項目)'!N103="","-",'①-2入力シート (環境項目)'!N103)</f>
        <v>-</v>
      </c>
      <c r="O376" s="219" t="b">
        <f>IF('①-2入力シート (環境項目)'!O103="","-",'①-2入力シート (環境項目)'!O103)</f>
        <v>0</v>
      </c>
      <c r="P376" s="219" t="str">
        <f>IF('①-2入力シート (環境項目)'!P103="","-",'①-2入力シート (環境項目)'!P103)</f>
        <v>-</v>
      </c>
      <c r="Q376" s="219">
        <f>IF('①-2入力シート (環境項目)'!Q103="","-",'①-2入力シート (環境項目)'!Q103)</f>
        <v>0</v>
      </c>
      <c r="R376" s="219" t="str">
        <f>IF('①-2入力シート (環境項目)'!R103="","-",'①-2入力シート (環境項目)'!R103)</f>
        <v>-</v>
      </c>
      <c r="S376" s="219" t="str">
        <f>IF('①-2入力シート (環境項目)'!S103="","-",'①-2入力シート (環境項目)'!S103)</f>
        <v>-</v>
      </c>
      <c r="T376" s="220" t="str">
        <f t="shared" si="28"/>
        <v/>
      </c>
      <c r="U376" s="224" t="str">
        <f>IF(P376="回答済",(_xlfn.RANK.EQ($T376,$T$14:$T$411,0)+COUNTIF($T$14:$T376,$T376)-1),IF(P376="未回答",0,"-"))</f>
        <v>-</v>
      </c>
      <c r="V376" s="224" t="str">
        <f t="shared" si="31"/>
        <v>-</v>
      </c>
      <c r="W376" s="224" t="str">
        <f t="shared" si="29"/>
        <v/>
      </c>
      <c r="X376" s="224" t="str">
        <f t="shared" si="32"/>
        <v/>
      </c>
      <c r="Y376" s="224" t="str">
        <f>IF(X376="","",IF(X376="-","-",X376+COUNTIFS($V$14:V376,V376,$W$14:W376,W376)-1))</f>
        <v/>
      </c>
      <c r="Z376" s="224" t="str">
        <f t="shared" si="30"/>
        <v/>
      </c>
      <c r="AA376" s="61"/>
    </row>
    <row r="377" spans="1:27" s="57" customFormat="1" ht="28.35" customHeight="1" outlineLevel="1">
      <c r="A377" s="57">
        <f>ROW()</f>
        <v>377</v>
      </c>
      <c r="B377" s="79" t="str">
        <f>IF('①-2入力シート (環境項目)'!B104="","-",'①-2入力シート (環境項目)'!B104)</f>
        <v>-</v>
      </c>
      <c r="C377" s="82" t="str">
        <f>IF('①-2入力シート (環境項目)'!C104="","-",'①-2入力シート (環境項目)'!C104)</f>
        <v>-</v>
      </c>
      <c r="D377" s="351" t="str">
        <f>IF('①-2入力シート (環境項目)'!D104="","0",'①-2入力シート (環境項目)'!D104)</f>
        <v>0</v>
      </c>
      <c r="E377" s="351" t="str">
        <f>IF('①-2入力シート (環境項目)'!E104="","0",'①-2入力シート (環境項目)'!E104)</f>
        <v>0</v>
      </c>
      <c r="F377" s="72" t="str">
        <f>IF('①-2入力シート (環境項目)'!F104="","-",'①-2入力シート (環境項目)'!F104)</f>
        <v>-</v>
      </c>
      <c r="G377" s="72" t="str">
        <f>IF('①-2入力シート (環境項目)'!G104="","-",'①-2入力シート (環境項目)'!G104)</f>
        <v>-</v>
      </c>
      <c r="H377" s="205" t="str">
        <f>IF('①-2入力シート (環境項目)'!H104="","-",'①-2入力シート (環境項目)'!H104)</f>
        <v>-</v>
      </c>
      <c r="I377" s="133" t="str">
        <f>IF('①-2入力シート (環境項目)'!I104="","-",'①-2入力シート (環境項目)'!I104)</f>
        <v>-</v>
      </c>
      <c r="J377" s="138" t="str">
        <f>IF('①-2入力シート (環境項目)'!J104="","-",'①-2入力シート (環境項目)'!J104)</f>
        <v>カ　使用済み製品を修理・再利用し、新たな製品の購入を減らしている（リユースの促進）</v>
      </c>
      <c r="K377" s="108" t="str">
        <f>IF('①-2入力シート (環境項目)'!K104="","-",'①-2入力シート (環境項目)'!K104)</f>
        <v>使用済み製品を修理・再利用し、新たな製品の購入を減らしている（リユースの促進）</v>
      </c>
      <c r="L377" s="219" t="str">
        <f>IF('①-2入力シート (環境項目)'!L104="","-",'①-2入力シート (環境項目)'!L104)</f>
        <v>-</v>
      </c>
      <c r="M377" s="219">
        <f>IF('①-2入力シート (環境項目)'!M104="","-",'①-2入力シート (環境項目)'!M104)</f>
        <v>2</v>
      </c>
      <c r="N377" s="219" t="str">
        <f>IF('①-2入力シート (環境項目)'!N104="","-",'①-2入力シート (環境項目)'!N104)</f>
        <v>-</v>
      </c>
      <c r="O377" s="219" t="b">
        <f>IF('①-2入力シート (環境項目)'!O104="","-",'①-2入力シート (環境項目)'!O104)</f>
        <v>0</v>
      </c>
      <c r="P377" s="219" t="str">
        <f>IF('①-2入力シート (環境項目)'!P104="","-",'①-2入力シート (環境項目)'!P104)</f>
        <v>-</v>
      </c>
      <c r="Q377" s="219">
        <f>IF('①-2入力シート (環境項目)'!Q104="","-",'①-2入力シート (環境項目)'!Q104)</f>
        <v>0</v>
      </c>
      <c r="R377" s="219" t="str">
        <f>IF('①-2入力シート (環境項目)'!R104="","-",'①-2入力シート (環境項目)'!R104)</f>
        <v>-</v>
      </c>
      <c r="S377" s="219" t="str">
        <f>IF('①-2入力シート (環境項目)'!S104="","-",'①-2入力シート (環境項目)'!S104)</f>
        <v>-</v>
      </c>
      <c r="T377" s="220" t="str">
        <f t="shared" si="28"/>
        <v/>
      </c>
      <c r="U377" s="224" t="str">
        <f>IF(P377="回答済",(_xlfn.RANK.EQ($T377,$T$14:$T$411,0)+COUNTIF($T$14:$T377,$T377)-1),IF(P377="未回答",0,"-"))</f>
        <v>-</v>
      </c>
      <c r="V377" s="224" t="str">
        <f t="shared" si="31"/>
        <v>-</v>
      </c>
      <c r="W377" s="224" t="str">
        <f t="shared" si="29"/>
        <v/>
      </c>
      <c r="X377" s="224" t="str">
        <f t="shared" si="32"/>
        <v/>
      </c>
      <c r="Y377" s="224" t="str">
        <f>IF(X377="","",IF(X377="-","-",X377+COUNTIFS($V$14:V377,V377,$W$14:W377,W377)-1))</f>
        <v/>
      </c>
      <c r="Z377" s="224" t="str">
        <f t="shared" si="30"/>
        <v/>
      </c>
      <c r="AA377" s="61"/>
    </row>
    <row r="378" spans="1:27" s="57" customFormat="1" ht="28.35" customHeight="1" outlineLevel="1">
      <c r="A378" s="57">
        <f>ROW()</f>
        <v>378</v>
      </c>
      <c r="B378" s="79" t="str">
        <f>IF('①-2入力シート (環境項目)'!B105="","-",'①-2入力シート (環境項目)'!B105)</f>
        <v>-</v>
      </c>
      <c r="C378" s="82" t="str">
        <f>IF('①-2入力シート (環境項目)'!C105="","-",'①-2入力シート (環境項目)'!C105)</f>
        <v>-</v>
      </c>
      <c r="D378" s="351" t="str">
        <f>IF('①-2入力シート (環境項目)'!D105="","0",'①-2入力シート (環境項目)'!D105)</f>
        <v>0</v>
      </c>
      <c r="E378" s="351" t="str">
        <f>IF('①-2入力シート (環境項目)'!E105="","0",'①-2入力シート (環境項目)'!E105)</f>
        <v>0</v>
      </c>
      <c r="F378" s="72" t="str">
        <f>IF('①-2入力シート (環境項目)'!F105="","-",'①-2入力シート (環境項目)'!F105)</f>
        <v>-</v>
      </c>
      <c r="G378" s="72" t="str">
        <f>IF('①-2入力シート (環境項目)'!G105="","-",'①-2入力シート (環境項目)'!G105)</f>
        <v>-</v>
      </c>
      <c r="H378" s="205" t="str">
        <f>IF('①-2入力シート (環境項目)'!H105="","-",'①-2入力シート (環境項目)'!H105)</f>
        <v>-</v>
      </c>
      <c r="I378" s="133" t="str">
        <f>IF('①-2入力シート (環境項目)'!I105="","-",'①-2入力シート (環境項目)'!I105)</f>
        <v>-</v>
      </c>
      <c r="J378" s="138" t="str">
        <f>IF('①-2入力シート (環境項目)'!J105="","-",'①-2入力シート (環境項目)'!J105)</f>
        <v>キ　製品を長持ちさせ、修理やリサイクルがしやすい設計としている（製品の設計改善）</v>
      </c>
      <c r="K378" s="108" t="str">
        <f>IF('①-2入力シート (環境項目)'!K105="","-",'①-2入力シート (環境項目)'!K105)</f>
        <v>製品を長持ちさせ、修理やリサイクルがしやすい設計としている（製品の設計改善）</v>
      </c>
      <c r="L378" s="219" t="str">
        <f>IF('①-2入力シート (環境項目)'!L105="","-",'①-2入力シート (環境項目)'!L105)</f>
        <v>-</v>
      </c>
      <c r="M378" s="219">
        <f>IF('①-2入力シート (環境項目)'!M105="","-",'①-2入力シート (環境項目)'!M105)</f>
        <v>2</v>
      </c>
      <c r="N378" s="219" t="str">
        <f>IF('①-2入力シート (環境項目)'!N105="","-",'①-2入力シート (環境項目)'!N105)</f>
        <v>-</v>
      </c>
      <c r="O378" s="219" t="b">
        <f>IF('①-2入力シート (環境項目)'!O105="","-",'①-2入力シート (環境項目)'!O105)</f>
        <v>0</v>
      </c>
      <c r="P378" s="219" t="str">
        <f>IF('①-2入力シート (環境項目)'!P105="","-",'①-2入力シート (環境項目)'!P105)</f>
        <v>-</v>
      </c>
      <c r="Q378" s="219">
        <f>IF('①-2入力シート (環境項目)'!Q105="","-",'①-2入力シート (環境項目)'!Q105)</f>
        <v>0</v>
      </c>
      <c r="R378" s="219" t="str">
        <f>IF('①-2入力シート (環境項目)'!R105="","-",'①-2入力シート (環境項目)'!R105)</f>
        <v>-</v>
      </c>
      <c r="S378" s="219" t="str">
        <f>IF('①-2入力シート (環境項目)'!S105="","-",'①-2入力シート (環境項目)'!S105)</f>
        <v>-</v>
      </c>
      <c r="T378" s="220" t="str">
        <f t="shared" si="28"/>
        <v/>
      </c>
      <c r="U378" s="224" t="str">
        <f>IF(P378="回答済",(_xlfn.RANK.EQ($T378,$T$14:$T$411,0)+COUNTIF($T$14:$T378,$T378)-1),IF(P378="未回答",0,"-"))</f>
        <v>-</v>
      </c>
      <c r="V378" s="224" t="str">
        <f t="shared" si="31"/>
        <v>-</v>
      </c>
      <c r="W378" s="224" t="str">
        <f t="shared" si="29"/>
        <v/>
      </c>
      <c r="X378" s="224" t="str">
        <f t="shared" si="32"/>
        <v/>
      </c>
      <c r="Y378" s="224" t="str">
        <f>IF(X378="","",IF(X378="-","-",X378+COUNTIFS($V$14:V378,V378,$W$14:W378,W378)-1))</f>
        <v/>
      </c>
      <c r="Z378" s="224" t="str">
        <f t="shared" si="30"/>
        <v/>
      </c>
      <c r="AA378" s="61"/>
    </row>
    <row r="379" spans="1:27" s="57" customFormat="1" ht="28.35" customHeight="1" outlineLevel="1">
      <c r="A379" s="57">
        <f>ROW()</f>
        <v>379</v>
      </c>
      <c r="B379" s="79" t="str">
        <f>IF('①-2入力シート (環境項目)'!B106="","-",'①-2入力シート (環境項目)'!B106)</f>
        <v>-</v>
      </c>
      <c r="C379" s="82" t="str">
        <f>IF('①-2入力シート (環境項目)'!C106="","-",'①-2入力シート (環境項目)'!C106)</f>
        <v>-</v>
      </c>
      <c r="D379" s="351" t="str">
        <f>IF('①-2入力シート (環境項目)'!D106="","0",'①-2入力シート (環境項目)'!D106)</f>
        <v>0</v>
      </c>
      <c r="E379" s="351" t="str">
        <f>IF('①-2入力シート (環境項目)'!E106="","0",'①-2入力シート (環境項目)'!E106)</f>
        <v>0</v>
      </c>
      <c r="F379" s="72" t="str">
        <f>IF('①-2入力シート (環境項目)'!F106="","-",'①-2入力シート (環境項目)'!F106)</f>
        <v>-</v>
      </c>
      <c r="G379" s="72" t="str">
        <f>IF('①-2入力シート (環境項目)'!G106="","-",'①-2入力シート (環境項目)'!G106)</f>
        <v>-</v>
      </c>
      <c r="H379" s="205" t="str">
        <f>IF('①-2入力シート (環境項目)'!H106="","-",'①-2入力シート (環境項目)'!H106)</f>
        <v>-</v>
      </c>
      <c r="I379" s="133" t="str">
        <f>IF('①-2入力シート (環境項目)'!I106="","-",'①-2入力シート (環境項目)'!I106)</f>
        <v>-</v>
      </c>
      <c r="J379" s="138" t="str">
        <f>IF('①-2入力シート (環境項目)'!J106="","-",'①-2入力シート (環境項目)'!J106)</f>
        <v>ク　FSC認証、PEFC認証、エコラベルなどの環境認証付き材料を選び、持続可能な資源管理を行っている（持続可能な材料の使用）</v>
      </c>
      <c r="K379" s="108" t="str">
        <f>IF('①-2入力シート (環境項目)'!K106="","-",'①-2入力シート (環境項目)'!K106)</f>
        <v>FSC認証などの環境認証付き材料を選び、持続可能な資源管理を行っている（持続可能な材料の使用）</v>
      </c>
      <c r="L379" s="219" t="str">
        <f>IF('①-2入力シート (環境項目)'!L106="","-",'①-2入力シート (環境項目)'!L106)</f>
        <v>-</v>
      </c>
      <c r="M379" s="219">
        <f>IF('①-2入力シート (環境項目)'!M106="","-",'①-2入力シート (環境項目)'!M106)</f>
        <v>3</v>
      </c>
      <c r="N379" s="219" t="str">
        <f>IF('①-2入力シート (環境項目)'!N106="","-",'①-2入力シート (環境項目)'!N106)</f>
        <v>-</v>
      </c>
      <c r="O379" s="219" t="b">
        <f>IF('①-2入力シート (環境項目)'!O106="","-",'①-2入力シート (環境項目)'!O106)</f>
        <v>0</v>
      </c>
      <c r="P379" s="219" t="str">
        <f>IF('①-2入力シート (環境項目)'!P106="","-",'①-2入力シート (環境項目)'!P106)</f>
        <v>-</v>
      </c>
      <c r="Q379" s="219">
        <f>IF('①-2入力シート (環境項目)'!Q106="","-",'①-2入力シート (環境項目)'!Q106)</f>
        <v>0</v>
      </c>
      <c r="R379" s="219" t="str">
        <f>IF('①-2入力シート (環境項目)'!R106="","-",'①-2入力シート (環境項目)'!R106)</f>
        <v>-</v>
      </c>
      <c r="S379" s="219" t="str">
        <f>IF('①-2入力シート (環境項目)'!S106="","-",'①-2入力シート (環境項目)'!S106)</f>
        <v>-</v>
      </c>
      <c r="T379" s="220" t="str">
        <f t="shared" si="28"/>
        <v/>
      </c>
      <c r="U379" s="224" t="str">
        <f>IF(P379="回答済",(_xlfn.RANK.EQ($T379,$T$14:$T$411,0)+COUNTIF($T$14:$T379,$T379)-1),IF(P379="未回答",0,"-"))</f>
        <v>-</v>
      </c>
      <c r="V379" s="224" t="str">
        <f t="shared" si="31"/>
        <v>-</v>
      </c>
      <c r="W379" s="224" t="str">
        <f t="shared" si="29"/>
        <v/>
      </c>
      <c r="X379" s="224" t="str">
        <f t="shared" si="32"/>
        <v/>
      </c>
      <c r="Y379" s="224" t="str">
        <f>IF(X379="","",IF(X379="-","-",X379+COUNTIFS($V$14:V379,V379,$W$14:W379,W379)-1))</f>
        <v/>
      </c>
      <c r="Z379" s="224" t="str">
        <f t="shared" si="30"/>
        <v/>
      </c>
      <c r="AA379" s="61"/>
    </row>
    <row r="380" spans="1:27" s="57" customFormat="1" ht="28.35" customHeight="1" outlineLevel="1">
      <c r="A380" s="57">
        <f>ROW()</f>
        <v>380</v>
      </c>
      <c r="B380" s="79" t="str">
        <f>IF('①-2入力シート (環境項目)'!B107="","-",'①-2入力シート (環境項目)'!B107)</f>
        <v>-</v>
      </c>
      <c r="C380" s="82" t="str">
        <f>IF('①-2入力シート (環境項目)'!C107="","-",'①-2入力シート (環境項目)'!C107)</f>
        <v>-</v>
      </c>
      <c r="D380" s="351" t="str">
        <f>IF('①-2入力シート (環境項目)'!D107="","0",'①-2入力シート (環境項目)'!D107)</f>
        <v>0</v>
      </c>
      <c r="E380" s="351" t="str">
        <f>IF('①-2入力シート (環境項目)'!E107="","0",'①-2入力シート (環境項目)'!E107)</f>
        <v>0</v>
      </c>
      <c r="F380" s="72" t="str">
        <f>IF('①-2入力シート (環境項目)'!F107="","-",'①-2入力シート (環境項目)'!F107)</f>
        <v>-</v>
      </c>
      <c r="G380" s="72" t="str">
        <f>IF('①-2入力シート (環境項目)'!G107="","-",'①-2入力シート (環境項目)'!G107)</f>
        <v>-</v>
      </c>
      <c r="H380" s="205" t="str">
        <f>IF('①-2入力シート (環境項目)'!H107="","-",'①-2入力シート (環境項目)'!H107)</f>
        <v>-</v>
      </c>
      <c r="I380" s="133" t="str">
        <f>IF('①-2入力シート (環境項目)'!I107="","-",'①-2入力シート (環境項目)'!I107)</f>
        <v>-</v>
      </c>
      <c r="J380" s="138" t="str">
        <f>IF('①-2入力シート (環境項目)'!J107="","-",'①-2入力シート (環境項目)'!J107)</f>
        <v>ケ　再生可能な生物資源を利用して、化石燃料の使用を減らしている（バイオマスの利用）</v>
      </c>
      <c r="K380" s="108" t="str">
        <f>IF('①-2入力シート (環境項目)'!K107="","-",'①-2入力シート (環境項目)'!K107)</f>
        <v>再生可能な生物資源を利用して、化石燃料の使用を減らしている（バイオマスの利用）</v>
      </c>
      <c r="L380" s="219" t="str">
        <f>IF('①-2入力シート (環境項目)'!L107="","-",'①-2入力シート (環境項目)'!L107)</f>
        <v>-</v>
      </c>
      <c r="M380" s="219">
        <f>IF('①-2入力シート (環境項目)'!M107="","-",'①-2入力シート (環境項目)'!M107)</f>
        <v>3</v>
      </c>
      <c r="N380" s="219" t="str">
        <f>IF('①-2入力シート (環境項目)'!N107="","-",'①-2入力シート (環境項目)'!N107)</f>
        <v>-</v>
      </c>
      <c r="O380" s="219" t="b">
        <f>IF('①-2入力シート (環境項目)'!O107="","-",'①-2入力シート (環境項目)'!O107)</f>
        <v>0</v>
      </c>
      <c r="P380" s="219" t="str">
        <f>IF('①-2入力シート (環境項目)'!P107="","-",'①-2入力シート (環境項目)'!P107)</f>
        <v>-</v>
      </c>
      <c r="Q380" s="219">
        <f>IF('①-2入力シート (環境項目)'!Q107="","-",'①-2入力シート (環境項目)'!Q107)</f>
        <v>0</v>
      </c>
      <c r="R380" s="219" t="str">
        <f>IF('①-2入力シート (環境項目)'!R107="","-",'①-2入力シート (環境項目)'!R107)</f>
        <v>-</v>
      </c>
      <c r="S380" s="219" t="str">
        <f>IF('①-2入力シート (環境項目)'!S107="","-",'①-2入力シート (環境項目)'!S107)</f>
        <v>-</v>
      </c>
      <c r="T380" s="220" t="str">
        <f t="shared" si="28"/>
        <v/>
      </c>
      <c r="U380" s="224" t="str">
        <f>IF(P380="回答済",(_xlfn.RANK.EQ($T380,$T$14:$T$411,0)+COUNTIF($T$14:$T380,$T380)-1),IF(P380="未回答",0,"-"))</f>
        <v>-</v>
      </c>
      <c r="V380" s="224" t="str">
        <f t="shared" si="31"/>
        <v>-</v>
      </c>
      <c r="W380" s="224" t="str">
        <f t="shared" si="29"/>
        <v/>
      </c>
      <c r="X380" s="224" t="str">
        <f t="shared" si="32"/>
        <v/>
      </c>
      <c r="Y380" s="224" t="str">
        <f>IF(X380="","",IF(X380="-","-",X380+COUNTIFS($V$14:V380,V380,$W$14:W380,W380)-1))</f>
        <v/>
      </c>
      <c r="Z380" s="224" t="str">
        <f t="shared" si="30"/>
        <v/>
      </c>
      <c r="AA380" s="61"/>
    </row>
    <row r="381" spans="1:27" s="57" customFormat="1" ht="28.35" customHeight="1" outlineLevel="1">
      <c r="A381" s="57">
        <f>ROW()</f>
        <v>381</v>
      </c>
      <c r="B381" s="79" t="str">
        <f>IF('①-2入力シート (環境項目)'!B108="","-",'①-2入力シート (環境項目)'!B108)</f>
        <v>-</v>
      </c>
      <c r="C381" s="82" t="str">
        <f>IF('①-2入力シート (環境項目)'!C108="","-",'①-2入力シート (環境項目)'!C108)</f>
        <v>-</v>
      </c>
      <c r="D381" s="351" t="str">
        <f>IF('①-2入力シート (環境項目)'!D108="","0",'①-2入力シート (環境項目)'!D108)</f>
        <v>0</v>
      </c>
      <c r="E381" s="352" t="str">
        <f>IF('①-2入力シート (環境項目)'!E108="","0",'①-2入力シート (環境項目)'!E108)</f>
        <v>0</v>
      </c>
      <c r="F381" s="74" t="str">
        <f>IF('①-2入力シート (環境項目)'!F108="","-",'①-2入力シート (環境項目)'!F108)</f>
        <v>-</v>
      </c>
      <c r="G381" s="74" t="str">
        <f>IF('①-2入力シート (環境項目)'!G108="","-",'①-2入力シート (環境項目)'!G108)</f>
        <v>-</v>
      </c>
      <c r="H381" s="206" t="str">
        <f>IF('①-2入力シート (環境項目)'!H108="","-",'①-2入力シート (環境項目)'!H108)</f>
        <v>-</v>
      </c>
      <c r="I381" s="135" t="str">
        <f>IF('①-2入力シート (環境項目)'!I108="","-",'①-2入力シート (環境項目)'!I108)</f>
        <v>-</v>
      </c>
      <c r="J381" s="139" t="str">
        <f>IF('①-2入力シート (環境項目)'!J108="","-",'①-2入力シート (環境項目)'!J108)</f>
        <v>コ　いずれの取組も行っていない</v>
      </c>
      <c r="K381" s="126" t="str">
        <f>IF('①-2入力シート (環境項目)'!K108="","-",'①-2入力シート (環境項目)'!K108)</f>
        <v>　サ　いずれの取組も行っていない</v>
      </c>
      <c r="L381" s="221" t="str">
        <f>IF('①-2入力シート (環境項目)'!L108="","-",'①-2入力シート (環境項目)'!L108)</f>
        <v>-</v>
      </c>
      <c r="M381" s="221">
        <f>IF('①-2入力シート (環境項目)'!M108="","-",'①-2入力シート (環境項目)'!M108)</f>
        <v>0</v>
      </c>
      <c r="N381" s="221" t="str">
        <f>IF('①-2入力シート (環境項目)'!N108="","-",'①-2入力シート (環境項目)'!N108)</f>
        <v>-</v>
      </c>
      <c r="O381" s="221" t="b">
        <f>IF('①-2入力シート (環境項目)'!O108="","-",'①-2入力シート (環境項目)'!O108)</f>
        <v>0</v>
      </c>
      <c r="P381" s="221" t="str">
        <f>IF('①-2入力シート (環境項目)'!P108="","-",'①-2入力シート (環境項目)'!P108)</f>
        <v>-</v>
      </c>
      <c r="Q381" s="221">
        <f>IF('①-2入力シート (環境項目)'!Q108="","-",'①-2入力シート (環境項目)'!Q108)</f>
        <v>0</v>
      </c>
      <c r="R381" s="221" t="str">
        <f>IF('①-2入力シート (環境項目)'!R108="","-",'①-2入力シート (環境項目)'!R108)</f>
        <v>-</v>
      </c>
      <c r="S381" s="221" t="str">
        <f>IF('①-2入力シート (環境項目)'!S108="","-",'①-2入力シート (環境項目)'!S108)</f>
        <v>-</v>
      </c>
      <c r="T381" s="222" t="str">
        <f t="shared" si="28"/>
        <v/>
      </c>
      <c r="U381" s="224" t="str">
        <f>IF(P381="回答済",(_xlfn.RANK.EQ($T381,$T$14:$T$411,0)+COUNTIF($T$14:$T381,$T381)-1),IF(P381="未回答",0,"-"))</f>
        <v>-</v>
      </c>
      <c r="V381" s="224" t="str">
        <f t="shared" si="31"/>
        <v>-</v>
      </c>
      <c r="W381" s="224" t="str">
        <f t="shared" si="29"/>
        <v/>
      </c>
      <c r="X381" s="224" t="str">
        <f t="shared" si="32"/>
        <v/>
      </c>
      <c r="Y381" s="224" t="str">
        <f>IF(X381="","",IF(X381="-","-",X381+COUNTIFS($V$14:V381,V381,$W$14:W381,W381)-1))</f>
        <v/>
      </c>
      <c r="Z381" s="224" t="str">
        <f t="shared" si="30"/>
        <v/>
      </c>
      <c r="AA381" s="61"/>
    </row>
    <row r="382" spans="1:27" s="98" customFormat="1" ht="46.35" customHeight="1" outlineLevel="1">
      <c r="A382" s="98">
        <f>ROW()</f>
        <v>382</v>
      </c>
      <c r="B382" s="111" t="str">
        <f>IF('①-2入力シート (環境項目)'!B109="","-",'①-2入力シート (環境項目)'!B109)</f>
        <v>-</v>
      </c>
      <c r="C382" s="123" t="str">
        <f>IF('①-2入力シート (環境項目)'!C109="","-",'①-2入力シート (環境項目)'!C109)</f>
        <v>-</v>
      </c>
      <c r="D382" s="351" t="str">
        <f>IF('①-2入力シート (環境項目)'!D109="","0",'①-2入力シート (環境項目)'!D109)</f>
        <v>0</v>
      </c>
      <c r="E382" s="350" t="str">
        <f>IF('①-2入力シート (環境項目)'!E109="","-",'①-2入力シート (環境項目)'!E109)</f>
        <v>戦略</v>
      </c>
      <c r="F382" s="107" t="str">
        <f>IF('①-2入力シート (環境項目)'!F109="","-",'①-2入力シート (環境項目)'!F109)</f>
        <v>単回答</v>
      </c>
      <c r="G382" s="107">
        <f>IF('①-2入力シート (環境項目)'!G109="","-",'①-2入力シート (環境項目)'!G109)</f>
        <v>0</v>
      </c>
      <c r="H382" s="200">
        <f>IF('①-2入力シート (環境項目)'!H109="","-",'①-2入力シート (環境項目)'!H109)</f>
        <v>60</v>
      </c>
      <c r="I382" s="356" t="str">
        <f>IF('①-2入力シート (環境項目)'!I109="","-",'①-2入力シート (環境項目)'!I109)</f>
        <v>●自社の事業活動で発生する廃棄物の排出について、次の取組を行っている。</v>
      </c>
      <c r="J382" s="357" t="str">
        <f>IF('①-2入力シート (環境項目)'!J109="","0",'①-2入力シート (環境項目)'!J109)</f>
        <v>0</v>
      </c>
      <c r="K382" s="124" t="str">
        <f>IF('①-2入力シート (環境項目)'!K109="","-",'①-2入力シート (環境項目)'!K109)</f>
        <v>-</v>
      </c>
      <c r="L382" s="212" t="str">
        <f>IF('①-2入力シート (環境項目)'!L109="","-",'①-2入力シート (環境項目)'!L109)</f>
        <v>-</v>
      </c>
      <c r="M382" s="212">
        <f>IF('①-2入力シート (環境項目)'!M109="","-",'①-2入力シート (環境項目)'!M109)</f>
        <v>3</v>
      </c>
      <c r="N382" s="212" t="str">
        <f>IF('①-2入力シート (環境項目)'!N109="","-",'①-2入力シート (環境項目)'!N109)</f>
        <v>-</v>
      </c>
      <c r="O382" s="213" t="str">
        <f>IF('①-2入力シート (環境項目)'!O109="","-",'①-2入力シート (環境項目)'!O109)</f>
        <v>未回答</v>
      </c>
      <c r="P382" s="213" t="str">
        <f>IF('①-2入力シート (環境項目)'!P109="","-",'①-2入力シート (環境項目)'!P109)</f>
        <v>-</v>
      </c>
      <c r="Q382" s="212">
        <f>IF('①-2入力シート (環境項目)'!Q109="","-",'①-2入力シート (環境項目)'!Q109)</f>
        <v>0</v>
      </c>
      <c r="R382" s="212">
        <f>IF('①-2入力シート (環境項目)'!R109="","-",'①-2入力シート (環境項目)'!R109)</f>
        <v>0</v>
      </c>
      <c r="S382" s="212" t="str">
        <f>IF('①-2入力シート (環境項目)'!S109="","-",'①-2入力シート (環境項目)'!S109)</f>
        <v>-</v>
      </c>
      <c r="T382" s="214" t="str">
        <f t="shared" si="28"/>
        <v/>
      </c>
      <c r="U382" s="224" t="str">
        <f>IF(P382="回答済",(_xlfn.RANK.EQ($T382,$T$14:$T$411,0)+COUNTIF($T$14:$T382,$T382)-1),IF(P382="未回答",0,"-"))</f>
        <v>-</v>
      </c>
      <c r="V382" s="224" t="str">
        <f t="shared" si="31"/>
        <v>-</v>
      </c>
      <c r="W382" s="224" t="str">
        <f t="shared" si="29"/>
        <v/>
      </c>
      <c r="X382" s="224" t="str">
        <f t="shared" si="32"/>
        <v/>
      </c>
      <c r="Y382" s="224" t="str">
        <f>IF(X382="","",IF(X382="-","-",X382+COUNTIFS($V$14:V382,V382,$W$14:W382,W382)-1))</f>
        <v/>
      </c>
      <c r="Z382" s="224" t="str">
        <f t="shared" si="30"/>
        <v/>
      </c>
      <c r="AA382" s="61"/>
    </row>
    <row r="383" spans="1:27" s="57" customFormat="1" ht="28.35" customHeight="1" outlineLevel="1">
      <c r="A383" s="57">
        <f>ROW()</f>
        <v>383</v>
      </c>
      <c r="B383" s="79" t="str">
        <f>IF('①-2入力シート (環境項目)'!B110="","-",'①-2入力シート (環境項目)'!B110)</f>
        <v>-</v>
      </c>
      <c r="C383" s="82" t="str">
        <f>IF('①-2入力シート (環境項目)'!C110="","-",'①-2入力シート (環境項目)'!C110)</f>
        <v>-</v>
      </c>
      <c r="D383" s="351" t="str">
        <f>IF('①-2入力シート (環境項目)'!D110="","0",'①-2入力シート (環境項目)'!D110)</f>
        <v>0</v>
      </c>
      <c r="E383" s="351" t="str">
        <f>IF('①-2入力シート (環境項目)'!E110="","0",'①-2入力シート (環境項目)'!E110)</f>
        <v>0</v>
      </c>
      <c r="F383" s="72" t="str">
        <f>IF('①-2入力シート (環境項目)'!F110="","-",'①-2入力シート (環境項目)'!F110)</f>
        <v>-</v>
      </c>
      <c r="G383" s="72" t="str">
        <f>IF('①-2入力シート (環境項目)'!G110="","-",'①-2入力シート (環境項目)'!G110)</f>
        <v>-</v>
      </c>
      <c r="H383" s="205" t="str">
        <f>IF('①-2入力シート (環境項目)'!H110="","-",'①-2入力シート (環境項目)'!H110)</f>
        <v>-</v>
      </c>
      <c r="I383" s="131" t="str">
        <f>IF('①-2入力シート (環境項目)'!I110="","-",'①-2入力シート (環境項目)'!I110)</f>
        <v>-</v>
      </c>
      <c r="J383" s="137" t="str">
        <f>IF('①-2入力シート (環境項目)'!J110="","-",'①-2入力シート (環境項目)'!J110)</f>
        <v>ア　廃棄物の排出量を定期的に記録している</v>
      </c>
      <c r="K383" s="125" t="str">
        <f>IF('①-2入力シート (環境項目)'!K110="","-",'①-2入力シート (環境項目)'!K110)</f>
        <v>廃棄物の排出量を定期的に記録している</v>
      </c>
      <c r="L383" s="216" t="str">
        <f>IF('①-2入力シート (環境項目)'!L110="","-",'①-2入力シート (環境項目)'!L110)</f>
        <v>-</v>
      </c>
      <c r="M383" s="216">
        <f>IF('①-2入力シート (環境項目)'!M110="","-",'①-2入力シート (環境項目)'!M110)</f>
        <v>1</v>
      </c>
      <c r="N383" s="216" t="str">
        <f>IF('①-2入力シート (環境項目)'!N110="","-",'①-2入力シート (環境項目)'!N110)</f>
        <v>-</v>
      </c>
      <c r="O383" s="216">
        <f>IF('①-2入力シート (環境項目)'!O110="","-",'①-2入力シート (環境項目)'!O110)</f>
        <v>0</v>
      </c>
      <c r="P383" s="216" t="str">
        <f>IF('①-2入力シート (環境項目)'!P110="","-",'①-2入力シート (環境項目)'!P110)</f>
        <v>-</v>
      </c>
      <c r="Q383" s="216">
        <f>IF('①-2入力シート (環境項目)'!Q110="","-",'①-2入力シート (環境項目)'!Q110)</f>
        <v>0</v>
      </c>
      <c r="R383" s="216" t="str">
        <f>IF('①-2入力シート (環境項目)'!R110="","-",'①-2入力シート (環境項目)'!R110)</f>
        <v>-</v>
      </c>
      <c r="S383" s="216" t="str">
        <f>IF('①-2入力シート (環境項目)'!S110="","-",'①-2入力シート (環境項目)'!S110)</f>
        <v>-</v>
      </c>
      <c r="T383" s="217" t="str">
        <f t="shared" si="28"/>
        <v/>
      </c>
      <c r="U383" s="224" t="str">
        <f>IF(P383="回答済",(_xlfn.RANK.EQ($T383,$T$14:$T$411,0)+COUNTIF($T$14:$T383,$T383)-1),IF(P383="未回答",0,"-"))</f>
        <v>-</v>
      </c>
      <c r="V383" s="224" t="str">
        <f t="shared" si="31"/>
        <v>-</v>
      </c>
      <c r="W383" s="224" t="str">
        <f t="shared" si="29"/>
        <v/>
      </c>
      <c r="X383" s="224" t="str">
        <f t="shared" si="32"/>
        <v/>
      </c>
      <c r="Y383" s="224" t="str">
        <f>IF(X383="","",IF(X383="-","-",X383+COUNTIFS($V$14:V383,V383,$W$14:W383,W383)-1))</f>
        <v/>
      </c>
      <c r="Z383" s="224" t="str">
        <f t="shared" si="30"/>
        <v/>
      </c>
      <c r="AA383" s="61"/>
    </row>
    <row r="384" spans="1:27" s="57" customFormat="1" ht="28.35" customHeight="1" outlineLevel="1">
      <c r="A384" s="57">
        <f>ROW()</f>
        <v>384</v>
      </c>
      <c r="B384" s="79" t="str">
        <f>IF('①-2入力シート (環境項目)'!B111="","-",'①-2入力シート (環境項目)'!B111)</f>
        <v>-</v>
      </c>
      <c r="C384" s="82" t="str">
        <f>IF('①-2入力シート (環境項目)'!C111="","-",'①-2入力シート (環境項目)'!C111)</f>
        <v>-</v>
      </c>
      <c r="D384" s="351" t="str">
        <f>IF('①-2入力シート (環境項目)'!D111="","0",'①-2入力シート (環境項目)'!D111)</f>
        <v>0</v>
      </c>
      <c r="E384" s="351" t="str">
        <f>IF('①-2入力シート (環境項目)'!E111="","0",'①-2入力シート (環境項目)'!E111)</f>
        <v>0</v>
      </c>
      <c r="F384" s="72" t="str">
        <f>IF('①-2入力シート (環境項目)'!F111="","-",'①-2入力シート (環境項目)'!F111)</f>
        <v>-</v>
      </c>
      <c r="G384" s="72" t="str">
        <f>IF('①-2入力シート (環境項目)'!G111="","-",'①-2入力シート (環境項目)'!G111)</f>
        <v>-</v>
      </c>
      <c r="H384" s="205" t="str">
        <f>IF('①-2入力シート (環境項目)'!H111="","-",'①-2入力シート (環境項目)'!H111)</f>
        <v>-</v>
      </c>
      <c r="I384" s="133" t="str">
        <f>IF('①-2入力シート (環境項目)'!I111="","-",'①-2入力シート (環境項目)'!I111)</f>
        <v>-</v>
      </c>
      <c r="J384" s="138" t="str">
        <f>IF('①-2入力シート (環境項目)'!J111="","-",'①-2入力シート (環境項目)'!J111)</f>
        <v>イ　廃棄物の排出量を定期的に記録し、具体的な削減目標を設定している</v>
      </c>
      <c r="K384" s="108" t="str">
        <f>IF('①-2入力シート (環境項目)'!K111="","-",'①-2入力シート (環境項目)'!K111)</f>
        <v>廃棄物の排出量を定期的に記録し、具体的な削減目標を設定している</v>
      </c>
      <c r="L384" s="219" t="str">
        <f>IF('①-2入力シート (環境項目)'!L111="","-",'①-2入力シート (環境項目)'!L111)</f>
        <v>-</v>
      </c>
      <c r="M384" s="219">
        <f>IF('①-2入力シート (環境項目)'!M111="","-",'①-2入力シート (環境項目)'!M111)</f>
        <v>2</v>
      </c>
      <c r="N384" s="219" t="str">
        <f>IF('①-2入力シート (環境項目)'!N111="","-",'①-2入力シート (環境項目)'!N111)</f>
        <v>-</v>
      </c>
      <c r="O384" s="219">
        <f>IF('①-2入力シート (環境項目)'!O111="","-",'①-2入力シート (環境項目)'!O111)</f>
        <v>0</v>
      </c>
      <c r="P384" s="219" t="str">
        <f>IF('①-2入力シート (環境項目)'!P111="","-",'①-2入力シート (環境項目)'!P111)</f>
        <v>-</v>
      </c>
      <c r="Q384" s="219">
        <f>IF('①-2入力シート (環境項目)'!Q111="","-",'①-2入力シート (環境項目)'!Q111)</f>
        <v>0</v>
      </c>
      <c r="R384" s="219" t="str">
        <f>IF('①-2入力シート (環境項目)'!R111="","-",'①-2入力シート (環境項目)'!R111)</f>
        <v>-</v>
      </c>
      <c r="S384" s="219" t="str">
        <f>IF('①-2入力シート (環境項目)'!S111="","-",'①-2入力シート (環境項目)'!S111)</f>
        <v>-</v>
      </c>
      <c r="T384" s="220" t="str">
        <f t="shared" si="28"/>
        <v/>
      </c>
      <c r="U384" s="224" t="str">
        <f>IF(P384="回答済",(_xlfn.RANK.EQ($T384,$T$14:$T$411,0)+COUNTIF($T$14:$T384,$T384)-1),IF(P384="未回答",0,"-"))</f>
        <v>-</v>
      </c>
      <c r="V384" s="224" t="str">
        <f t="shared" si="31"/>
        <v>-</v>
      </c>
      <c r="W384" s="224" t="str">
        <f t="shared" si="29"/>
        <v/>
      </c>
      <c r="X384" s="224" t="str">
        <f t="shared" si="32"/>
        <v/>
      </c>
      <c r="Y384" s="224" t="str">
        <f>IF(X384="","",IF(X384="-","-",X384+COUNTIFS($V$14:V384,V384,$W$14:W384,W384)-1))</f>
        <v/>
      </c>
      <c r="Z384" s="224" t="str">
        <f t="shared" si="30"/>
        <v/>
      </c>
      <c r="AA384" s="61"/>
    </row>
    <row r="385" spans="1:27" s="57" customFormat="1" ht="28.35" customHeight="1" outlineLevel="1">
      <c r="A385" s="57">
        <f>ROW()</f>
        <v>385</v>
      </c>
      <c r="B385" s="79" t="str">
        <f>IF('①-2入力シート (環境項目)'!B112="","-",'①-2入力シート (環境項目)'!B112)</f>
        <v>-</v>
      </c>
      <c r="C385" s="82" t="str">
        <f>IF('①-2入力シート (環境項目)'!C112="","-",'①-2入力シート (環境項目)'!C112)</f>
        <v>-</v>
      </c>
      <c r="D385" s="351" t="str">
        <f>IF('①-2入力シート (環境項目)'!D112="","0",'①-2入力シート (環境項目)'!D112)</f>
        <v>0</v>
      </c>
      <c r="E385" s="351" t="str">
        <f>IF('①-2入力シート (環境項目)'!E112="","0",'①-2入力シート (環境項目)'!E112)</f>
        <v>0</v>
      </c>
      <c r="F385" s="72" t="str">
        <f>IF('①-2入力シート (環境項目)'!F112="","-",'①-2入力シート (環境項目)'!F112)</f>
        <v>-</v>
      </c>
      <c r="G385" s="72" t="str">
        <f>IF('①-2入力シート (環境項目)'!G112="","-",'①-2入力シート (環境項目)'!G112)</f>
        <v>-</v>
      </c>
      <c r="H385" s="205" t="str">
        <f>IF('①-2入力シート (環境項目)'!H112="","-",'①-2入力シート (環境項目)'!H112)</f>
        <v>-</v>
      </c>
      <c r="I385" s="133" t="str">
        <f>IF('①-2入力シート (環境項目)'!I112="","-",'①-2入力シート (環境項目)'!I112)</f>
        <v>-</v>
      </c>
      <c r="J385" s="138" t="str">
        <f>IF('①-2入力シート (環境項目)'!J112="","-",'①-2入力シート (環境項目)'!J112)</f>
        <v>ウ　廃棄物の排出量を定期的に記録し、廃棄物ゼロの目標を設定している</v>
      </c>
      <c r="K385" s="108" t="str">
        <f>IF('①-2入力シート (環境項目)'!K112="","-",'①-2入力シート (環境項目)'!K112)</f>
        <v>廃棄物の排出量を定期的に記録し、廃棄物ゼロの目標を設定している</v>
      </c>
      <c r="L385" s="219" t="str">
        <f>IF('①-2入力シート (環境項目)'!L112="","-",'①-2入力シート (環境項目)'!L112)</f>
        <v>-</v>
      </c>
      <c r="M385" s="219">
        <f>IF('①-2入力シート (環境項目)'!M112="","-",'①-2入力シート (環境項目)'!M112)</f>
        <v>3</v>
      </c>
      <c r="N385" s="219" t="str">
        <f>IF('①-2入力シート (環境項目)'!N112="","-",'①-2入力シート (環境項目)'!N112)</f>
        <v>-</v>
      </c>
      <c r="O385" s="219">
        <f>IF('①-2入力シート (環境項目)'!O112="","-",'①-2入力シート (環境項目)'!O112)</f>
        <v>0</v>
      </c>
      <c r="P385" s="219" t="str">
        <f>IF('①-2入力シート (環境項目)'!P112="","-",'①-2入力シート (環境項目)'!P112)</f>
        <v>-</v>
      </c>
      <c r="Q385" s="219">
        <f>IF('①-2入力シート (環境項目)'!Q112="","-",'①-2入力シート (環境項目)'!Q112)</f>
        <v>0</v>
      </c>
      <c r="R385" s="219" t="str">
        <f>IF('①-2入力シート (環境項目)'!R112="","-",'①-2入力シート (環境項目)'!R112)</f>
        <v>-</v>
      </c>
      <c r="S385" s="219" t="str">
        <f>IF('①-2入力シート (環境項目)'!S112="","-",'①-2入力シート (環境項目)'!S112)</f>
        <v>-</v>
      </c>
      <c r="T385" s="220" t="str">
        <f t="shared" si="28"/>
        <v/>
      </c>
      <c r="U385" s="224" t="str">
        <f>IF(P385="回答済",(_xlfn.RANK.EQ($T385,$T$14:$T$411,0)+COUNTIF($T$14:$T385,$T385)-1),IF(P385="未回答",0,"-"))</f>
        <v>-</v>
      </c>
      <c r="V385" s="224" t="str">
        <f t="shared" si="31"/>
        <v>-</v>
      </c>
      <c r="W385" s="224" t="str">
        <f t="shared" si="29"/>
        <v/>
      </c>
      <c r="X385" s="224" t="str">
        <f t="shared" si="32"/>
        <v/>
      </c>
      <c r="Y385" s="224" t="str">
        <f>IF(X385="","",IF(X385="-","-",X385+COUNTIFS($V$14:V385,V385,$W$14:W385,W385)-1))</f>
        <v/>
      </c>
      <c r="Z385" s="224" t="str">
        <f t="shared" si="30"/>
        <v/>
      </c>
      <c r="AA385" s="61"/>
    </row>
    <row r="386" spans="1:27" s="57" customFormat="1" ht="28.35" customHeight="1" outlineLevel="1">
      <c r="A386" s="57">
        <f>ROW()</f>
        <v>386</v>
      </c>
      <c r="B386" s="79" t="str">
        <f>IF('①-2入力シート (環境項目)'!B113="","-",'①-2入力シート (環境項目)'!B113)</f>
        <v>-</v>
      </c>
      <c r="C386" s="82" t="str">
        <f>IF('①-2入力シート (環境項目)'!C113="","-",'①-2入力シート (環境項目)'!C113)</f>
        <v>-</v>
      </c>
      <c r="D386" s="351" t="str">
        <f>IF('①-2入力シート (環境項目)'!D113="","0",'①-2入力シート (環境項目)'!D113)</f>
        <v>0</v>
      </c>
      <c r="E386" s="352" t="str">
        <f>IF('①-2入力シート (環境項目)'!E113="","0",'①-2入力シート (環境項目)'!E113)</f>
        <v>0</v>
      </c>
      <c r="F386" s="74" t="str">
        <f>IF('①-2入力シート (環境項目)'!F113="","-",'①-2入力シート (環境項目)'!F113)</f>
        <v>-</v>
      </c>
      <c r="G386" s="74" t="str">
        <f>IF('①-2入力シート (環境項目)'!G113="","-",'①-2入力シート (環境項目)'!G113)</f>
        <v>-</v>
      </c>
      <c r="H386" s="206" t="str">
        <f>IF('①-2入力シート (環境項目)'!H113="","-",'①-2入力シート (環境項目)'!H113)</f>
        <v>-</v>
      </c>
      <c r="I386" s="135" t="str">
        <f>IF('①-2入力シート (環境項目)'!I113="","-",'①-2入力シート (環境項目)'!I113)</f>
        <v>-</v>
      </c>
      <c r="J386" s="139" t="str">
        <f>IF('①-2入力シート (環境項目)'!J113="","-",'①-2入力シート (環境項目)'!J113)</f>
        <v>エ　取組を行っていない</v>
      </c>
      <c r="K386" s="126" t="str">
        <f>IF('①-2入力シート (環境項目)'!K113="","-",'①-2入力シート (環境項目)'!K113)</f>
        <v>エ　取組を行っていない</v>
      </c>
      <c r="L386" s="221" t="str">
        <f>IF('①-2入力シート (環境項目)'!L113="","-",'①-2入力シート (環境項目)'!L113)</f>
        <v>-</v>
      </c>
      <c r="M386" s="221">
        <f>IF('①-2入力シート (環境項目)'!M113="","-",'①-2入力シート (環境項目)'!M113)</f>
        <v>0</v>
      </c>
      <c r="N386" s="221" t="str">
        <f>IF('①-2入力シート (環境項目)'!N113="","-",'①-2入力シート (環境項目)'!N113)</f>
        <v>-</v>
      </c>
      <c r="O386" s="221">
        <f>IF('①-2入力シート (環境項目)'!O113="","-",'①-2入力シート (環境項目)'!O113)</f>
        <v>0</v>
      </c>
      <c r="P386" s="221" t="str">
        <f>IF('①-2入力シート (環境項目)'!P113="","-",'①-2入力シート (環境項目)'!P113)</f>
        <v>-</v>
      </c>
      <c r="Q386" s="221">
        <f>IF('①-2入力シート (環境項目)'!Q113="","-",'①-2入力シート (環境項目)'!Q113)</f>
        <v>0</v>
      </c>
      <c r="R386" s="221" t="str">
        <f>IF('①-2入力シート (環境項目)'!R113="","-",'①-2入力シート (環境項目)'!R113)</f>
        <v>-</v>
      </c>
      <c r="S386" s="221" t="str">
        <f>IF('①-2入力シート (環境項目)'!S113="","-",'①-2入力シート (環境項目)'!S113)</f>
        <v>-</v>
      </c>
      <c r="T386" s="222" t="str">
        <f t="shared" si="28"/>
        <v/>
      </c>
      <c r="U386" s="224" t="str">
        <f>IF(P386="回答済",(_xlfn.RANK.EQ($T386,$T$14:$T$411,0)+COUNTIF($T$14:$T386,$T386)-1),IF(P386="未回答",0,"-"))</f>
        <v>-</v>
      </c>
      <c r="V386" s="224" t="str">
        <f t="shared" si="31"/>
        <v>-</v>
      </c>
      <c r="W386" s="224" t="str">
        <f t="shared" si="29"/>
        <v/>
      </c>
      <c r="X386" s="224" t="str">
        <f t="shared" si="32"/>
        <v/>
      </c>
      <c r="Y386" s="224" t="str">
        <f>IF(X386="","",IF(X386="-","-",X386+COUNTIFS($V$14:V386,V386,$W$14:W386,W386)-1))</f>
        <v/>
      </c>
      <c r="Z386" s="224" t="str">
        <f t="shared" si="30"/>
        <v/>
      </c>
      <c r="AA386" s="61"/>
    </row>
    <row r="387" spans="1:27" s="98" customFormat="1" ht="46.35" customHeight="1" outlineLevel="1">
      <c r="A387" s="98">
        <f>ROW()</f>
        <v>387</v>
      </c>
      <c r="B387" s="111" t="str">
        <f>IF('①-2入力シート (環境項目)'!B114="","-",'①-2入力シート (環境項目)'!B114)</f>
        <v>-</v>
      </c>
      <c r="C387" s="123" t="str">
        <f>IF('①-2入力シート (環境項目)'!C114="","-",'①-2入力シート (環境項目)'!C114)</f>
        <v>-</v>
      </c>
      <c r="D387" s="351" t="str">
        <f>IF('①-2入力シート (環境項目)'!D114="","0",'①-2入力シート (環境項目)'!D114)</f>
        <v>0</v>
      </c>
      <c r="E387" s="350" t="str">
        <f>IF('①-2入力シート (環境項目)'!E114="","-",'①-2入力シート (環境項目)'!E114)</f>
        <v>リスク管理</v>
      </c>
      <c r="F387" s="107" t="str">
        <f>IF('①-2入力シート (環境項目)'!F114="","-",'①-2入力シート (環境項目)'!F114)</f>
        <v>単回答</v>
      </c>
      <c r="G387" s="107">
        <f>IF('①-2入力シート (環境項目)'!G114="","-",'①-2入力シート (環境項目)'!G114)</f>
        <v>0</v>
      </c>
      <c r="H387" s="200">
        <f>IF('①-2入力シート (環境項目)'!H114="","-",'①-2入力シート (環境項目)'!H114)</f>
        <v>61</v>
      </c>
      <c r="I387" s="356" t="str">
        <f>IF('①-2入力シート (環境項目)'!I114="","-",'①-2入力シート (環境項目)'!I114)</f>
        <v>●自社の事業活動から発生するバッテリー、塗料、電子機器などの有害廃棄物（＊）について、次の取組を行っている。</v>
      </c>
      <c r="J387" s="357" t="str">
        <f>IF('①-2入力シート (環境項目)'!J114="","0",'①-2入力シート (環境項目)'!J114)</f>
        <v>0</v>
      </c>
      <c r="K387" s="124" t="str">
        <f>IF('①-2入力シート (環境項目)'!K114="","-",'①-2入力シート (環境項目)'!K114)</f>
        <v>-</v>
      </c>
      <c r="L387" s="212" t="str">
        <f>IF('①-2入力シート (環境項目)'!L114="","-",'①-2入力シート (環境項目)'!L114)</f>
        <v>-</v>
      </c>
      <c r="M387" s="212">
        <f>IF('①-2入力シート (環境項目)'!M114="","-",'①-2入力シート (環境項目)'!M114)</f>
        <v>3</v>
      </c>
      <c r="N387" s="212" t="str">
        <f>IF('①-2入力シート (環境項目)'!N114="","-",'①-2入力シート (環境項目)'!N114)</f>
        <v>-</v>
      </c>
      <c r="O387" s="213" t="str">
        <f>IF('①-2入力シート (環境項目)'!O114="","-",'①-2入力シート (環境項目)'!O114)</f>
        <v>未回答</v>
      </c>
      <c r="P387" s="213" t="str">
        <f>IF('①-2入力シート (環境項目)'!P114="","-",'①-2入力シート (環境項目)'!P114)</f>
        <v>-</v>
      </c>
      <c r="Q387" s="212">
        <f>IF('①-2入力シート (環境項目)'!Q114="","-",'①-2入力シート (環境項目)'!Q114)</f>
        <v>0</v>
      </c>
      <c r="R387" s="212">
        <f>IF('①-2入力シート (環境項目)'!R114="","-",'①-2入力シート (環境項目)'!R114)</f>
        <v>0</v>
      </c>
      <c r="S387" s="212" t="str">
        <f>IF('①-2入力シート (環境項目)'!S114="","-",'①-2入力シート (環境項目)'!S114)</f>
        <v>-</v>
      </c>
      <c r="T387" s="214" t="str">
        <f t="shared" si="28"/>
        <v/>
      </c>
      <c r="U387" s="224" t="str">
        <f>IF(P387="回答済",(_xlfn.RANK.EQ($T387,$T$14:$T$411,0)+COUNTIF($T$14:$T387,$T387)-1),IF(P387="未回答",0,"-"))</f>
        <v>-</v>
      </c>
      <c r="V387" s="224" t="str">
        <f t="shared" si="31"/>
        <v>-</v>
      </c>
      <c r="W387" s="224" t="str">
        <f t="shared" si="29"/>
        <v/>
      </c>
      <c r="X387" s="224" t="str">
        <f t="shared" si="32"/>
        <v/>
      </c>
      <c r="Y387" s="224" t="str">
        <f>IF(X387="","",IF(X387="-","-",X387+COUNTIFS($V$14:V387,V387,$W$14:W387,W387)-1))</f>
        <v/>
      </c>
      <c r="Z387" s="224" t="str">
        <f t="shared" si="30"/>
        <v/>
      </c>
      <c r="AA387" s="61"/>
    </row>
    <row r="388" spans="1:27" s="57" customFormat="1" ht="28.35" customHeight="1" outlineLevel="1">
      <c r="A388" s="57">
        <f>ROW()</f>
        <v>388</v>
      </c>
      <c r="B388" s="79" t="str">
        <f>IF('①-2入力シート (環境項目)'!B115="","-",'①-2入力シート (環境項目)'!B115)</f>
        <v>-</v>
      </c>
      <c r="C388" s="82" t="str">
        <f>IF('①-2入力シート (環境項目)'!C115="","-",'①-2入力シート (環境項目)'!C115)</f>
        <v>-</v>
      </c>
      <c r="D388" s="351" t="str">
        <f>IF('①-2入力シート (環境項目)'!D115="","0",'①-2入力シート (環境項目)'!D115)</f>
        <v>0</v>
      </c>
      <c r="E388" s="351"/>
      <c r="F388" s="72" t="str">
        <f>IF('①-2入力シート (環境項目)'!F115="","-",'①-2入力シート (環境項目)'!F115)</f>
        <v>-</v>
      </c>
      <c r="G388" s="72" t="str">
        <f>IF('①-2入力シート (環境項目)'!G115="","-",'①-2入力シート (環境項目)'!G115)</f>
        <v>-</v>
      </c>
      <c r="H388" s="205" t="str">
        <f>IF('①-2入力シート (環境項目)'!H115="","-",'①-2入力シート (環境項目)'!H115)</f>
        <v>-</v>
      </c>
      <c r="I388" s="131" t="str">
        <f>IF('①-2入力シート (環境項目)'!I115="","-",'①-2入力シート (環境項目)'!I115)</f>
        <v>-</v>
      </c>
      <c r="J388" s="137" t="str">
        <f>IF('①-2入力シート (環境項目)'!J115="","-",'①-2入力シート (環境項目)'!J115)</f>
        <v>ア　有害廃棄物の排出量を定期的に記録している</v>
      </c>
      <c r="K388" s="125" t="str">
        <f>IF('①-2入力シート (環境項目)'!K115="","-",'①-2入力シート (環境項目)'!K115)</f>
        <v>有害廃棄物の排出量を定期的に記録している</v>
      </c>
      <c r="L388" s="216" t="str">
        <f>IF('①-2入力シート (環境項目)'!L115="","-",'①-2入力シート (環境項目)'!L115)</f>
        <v>-</v>
      </c>
      <c r="M388" s="216">
        <f>IF('①-2入力シート (環境項目)'!M115="","-",'①-2入力シート (環境項目)'!M115)</f>
        <v>1</v>
      </c>
      <c r="N388" s="216" t="str">
        <f>IF('①-2入力シート (環境項目)'!N115="","-",'①-2入力シート (環境項目)'!N115)</f>
        <v>-</v>
      </c>
      <c r="O388" s="216">
        <f>IF('①-2入力シート (環境項目)'!O115="","-",'①-2入力シート (環境項目)'!O115)</f>
        <v>0</v>
      </c>
      <c r="P388" s="216" t="str">
        <f>IF('①-2入力シート (環境項目)'!P115="","-",'①-2入力シート (環境項目)'!P115)</f>
        <v>-</v>
      </c>
      <c r="Q388" s="216">
        <f>IF('①-2入力シート (環境項目)'!Q115="","-",'①-2入力シート (環境項目)'!Q115)</f>
        <v>0</v>
      </c>
      <c r="R388" s="216" t="str">
        <f>IF('①-2入力シート (環境項目)'!R115="","-",'①-2入力シート (環境項目)'!R115)</f>
        <v>-</v>
      </c>
      <c r="S388" s="216" t="str">
        <f>IF('①-2入力シート (環境項目)'!S115="","-",'①-2入力シート (環境項目)'!S115)</f>
        <v>-</v>
      </c>
      <c r="T388" s="217" t="str">
        <f t="shared" si="28"/>
        <v/>
      </c>
      <c r="U388" s="224" t="str">
        <f>IF(P388="回答済",(_xlfn.RANK.EQ($T388,$T$14:$T$411,0)+COUNTIF($T$14:$T388,$T388)-1),IF(P388="未回答",0,"-"))</f>
        <v>-</v>
      </c>
      <c r="V388" s="224" t="str">
        <f t="shared" si="31"/>
        <v>-</v>
      </c>
      <c r="W388" s="224" t="str">
        <f t="shared" si="29"/>
        <v/>
      </c>
      <c r="X388" s="224" t="str">
        <f t="shared" si="32"/>
        <v/>
      </c>
      <c r="Y388" s="224" t="str">
        <f>IF(X388="","",IF(X388="-","-",X388+COUNTIFS($V$14:V388,V388,$W$14:W388,W388)-1))</f>
        <v/>
      </c>
      <c r="Z388" s="224" t="str">
        <f t="shared" si="30"/>
        <v/>
      </c>
      <c r="AA388" s="61"/>
    </row>
    <row r="389" spans="1:27" s="57" customFormat="1" ht="28.35" customHeight="1" outlineLevel="1">
      <c r="A389" s="57">
        <f>ROW()</f>
        <v>389</v>
      </c>
      <c r="B389" s="79" t="str">
        <f>IF('①-2入力シート (環境項目)'!B116="","-",'①-2入力シート (環境項目)'!B116)</f>
        <v>-</v>
      </c>
      <c r="C389" s="82" t="str">
        <f>IF('①-2入力シート (環境項目)'!C116="","-",'①-2入力シート (環境項目)'!C116)</f>
        <v>-</v>
      </c>
      <c r="D389" s="351" t="str">
        <f>IF('①-2入力シート (環境項目)'!D116="","0",'①-2入力シート (環境項目)'!D116)</f>
        <v>0</v>
      </c>
      <c r="E389" s="351"/>
      <c r="F389" s="72" t="str">
        <f>IF('①-2入力シート (環境項目)'!F116="","-",'①-2入力シート (環境項目)'!F116)</f>
        <v>-</v>
      </c>
      <c r="G389" s="72" t="str">
        <f>IF('①-2入力シート (環境項目)'!G116="","-",'①-2入力シート (環境項目)'!G116)</f>
        <v>-</v>
      </c>
      <c r="H389" s="205" t="str">
        <f>IF('①-2入力シート (環境項目)'!H116="","-",'①-2入力シート (環境項目)'!H116)</f>
        <v>-</v>
      </c>
      <c r="I389" s="133" t="str">
        <f>IF('①-2入力シート (環境項目)'!I116="","-",'①-2入力シート (環境項目)'!I116)</f>
        <v>-</v>
      </c>
      <c r="J389" s="138" t="str">
        <f>IF('①-2入力シート (環境項目)'!J116="","-",'①-2入力シート (環境項目)'!J116)</f>
        <v>イ　有害廃棄物削減のための具体的な取組を行っている</v>
      </c>
      <c r="K389" s="108" t="str">
        <f>IF('①-2入力シート (環境項目)'!K116="","-",'①-2入力シート (環境項目)'!K116)</f>
        <v>有害廃棄物削減のための具体的な取組を行っている</v>
      </c>
      <c r="L389" s="219" t="str">
        <f>IF('①-2入力シート (環境項目)'!L116="","-",'①-2入力シート (環境項目)'!L116)</f>
        <v>-</v>
      </c>
      <c r="M389" s="219">
        <f>IF('①-2入力シート (環境項目)'!M116="","-",'①-2入力シート (環境項目)'!M116)</f>
        <v>2</v>
      </c>
      <c r="N389" s="219" t="str">
        <f>IF('①-2入力シート (環境項目)'!N116="","-",'①-2入力シート (環境項目)'!N116)</f>
        <v>-</v>
      </c>
      <c r="O389" s="219">
        <f>IF('①-2入力シート (環境項目)'!O116="","-",'①-2入力シート (環境項目)'!O116)</f>
        <v>0</v>
      </c>
      <c r="P389" s="219" t="str">
        <f>IF('①-2入力シート (環境項目)'!P116="","-",'①-2入力シート (環境項目)'!P116)</f>
        <v>-</v>
      </c>
      <c r="Q389" s="219">
        <f>IF('①-2入力シート (環境項目)'!Q116="","-",'①-2入力シート (環境項目)'!Q116)</f>
        <v>0</v>
      </c>
      <c r="R389" s="219" t="str">
        <f>IF('①-2入力シート (環境項目)'!R116="","-",'①-2入力シート (環境項目)'!R116)</f>
        <v>-</v>
      </c>
      <c r="S389" s="219" t="str">
        <f>IF('①-2入力シート (環境項目)'!S116="","-",'①-2入力シート (環境項目)'!S116)</f>
        <v>-</v>
      </c>
      <c r="T389" s="220" t="str">
        <f t="shared" si="28"/>
        <v/>
      </c>
      <c r="U389" s="224" t="str">
        <f>IF(P389="回答済",(_xlfn.RANK.EQ($T389,$T$14:$T$411,0)+COUNTIF($T$14:$T389,$T389)-1),IF(P389="未回答",0,"-"))</f>
        <v>-</v>
      </c>
      <c r="V389" s="224" t="str">
        <f t="shared" si="31"/>
        <v>-</v>
      </c>
      <c r="W389" s="224" t="str">
        <f t="shared" si="29"/>
        <v/>
      </c>
      <c r="X389" s="224" t="str">
        <f t="shared" si="32"/>
        <v/>
      </c>
      <c r="Y389" s="224" t="str">
        <f>IF(X389="","",IF(X389="-","-",X389+COUNTIFS($V$14:V389,V389,$W$14:W389,W389)-1))</f>
        <v/>
      </c>
      <c r="Z389" s="224" t="str">
        <f t="shared" si="30"/>
        <v/>
      </c>
      <c r="AA389" s="61"/>
    </row>
    <row r="390" spans="1:27" s="57" customFormat="1" ht="28.35" customHeight="1" outlineLevel="1">
      <c r="A390" s="57">
        <f>ROW()</f>
        <v>390</v>
      </c>
      <c r="B390" s="79" t="str">
        <f>IF('①-2入力シート (環境項目)'!B117="","-",'①-2入力シート (環境項目)'!B117)</f>
        <v>-</v>
      </c>
      <c r="C390" s="82" t="str">
        <f>IF('①-2入力シート (環境項目)'!C117="","-",'①-2入力シート (環境項目)'!C117)</f>
        <v>-</v>
      </c>
      <c r="D390" s="351" t="str">
        <f>IF('①-2入力シート (環境項目)'!D117="","0",'①-2入力シート (環境項目)'!D117)</f>
        <v>0</v>
      </c>
      <c r="E390" s="351"/>
      <c r="F390" s="72" t="str">
        <f>IF('①-2入力シート (環境項目)'!F117="","-",'①-2入力シート (環境項目)'!F117)</f>
        <v>-</v>
      </c>
      <c r="G390" s="72" t="str">
        <f>IF('①-2入力シート (環境項目)'!G117="","-",'①-2入力シート (環境項目)'!G117)</f>
        <v>-</v>
      </c>
      <c r="H390" s="205" t="str">
        <f>IF('①-2入力シート (環境項目)'!H117="","-",'①-2入力シート (環境項目)'!H117)</f>
        <v>-</v>
      </c>
      <c r="I390" s="133" t="str">
        <f>IF('①-2入力シート (環境項目)'!I117="","-",'①-2入力シート (環境項目)'!I117)</f>
        <v>-</v>
      </c>
      <c r="J390" s="138" t="str">
        <f>IF('①-2入力シート (環境項目)'!J117="","-",'①-2入力シート (環境項目)'!J117)</f>
        <v>ウ　有害廃棄物削減の具体的な取組を従業員に浸透するための対策を講じている</v>
      </c>
      <c r="K390" s="108" t="str">
        <f>IF('①-2入力シート (環境項目)'!K117="","-",'①-2入力シート (環境項目)'!K117)</f>
        <v>有害廃棄物削減のための具体的な取組を従業員に浸透するための対策を講じている</v>
      </c>
      <c r="L390" s="219" t="str">
        <f>IF('①-2入力シート (環境項目)'!L117="","-",'①-2入力シート (環境項目)'!L117)</f>
        <v>-</v>
      </c>
      <c r="M390" s="219">
        <f>IF('①-2入力シート (環境項目)'!M117="","-",'①-2入力シート (環境項目)'!M117)</f>
        <v>3</v>
      </c>
      <c r="N390" s="219" t="str">
        <f>IF('①-2入力シート (環境項目)'!N117="","-",'①-2入力シート (環境項目)'!N117)</f>
        <v>-</v>
      </c>
      <c r="O390" s="219">
        <f>IF('①-2入力シート (環境項目)'!O117="","-",'①-2入力シート (環境項目)'!O117)</f>
        <v>0</v>
      </c>
      <c r="P390" s="219" t="str">
        <f>IF('①-2入力シート (環境項目)'!P117="","-",'①-2入力シート (環境項目)'!P117)</f>
        <v>-</v>
      </c>
      <c r="Q390" s="219">
        <f>IF('①-2入力シート (環境項目)'!Q117="","-",'①-2入力シート (環境項目)'!Q117)</f>
        <v>0</v>
      </c>
      <c r="R390" s="219" t="str">
        <f>IF('①-2入力シート (環境項目)'!R117="","-",'①-2入力シート (環境項目)'!R117)</f>
        <v>-</v>
      </c>
      <c r="S390" s="219" t="str">
        <f>IF('①-2入力シート (環境項目)'!S117="","-",'①-2入力シート (環境項目)'!S117)</f>
        <v>-</v>
      </c>
      <c r="T390" s="220" t="str">
        <f t="shared" si="28"/>
        <v/>
      </c>
      <c r="U390" s="224" t="str">
        <f>IF(P390="回答済",(_xlfn.RANK.EQ($T390,$T$14:$T$411,0)+COUNTIF($T$14:$T390,$T390)-1),IF(P390="未回答",0,"-"))</f>
        <v>-</v>
      </c>
      <c r="V390" s="224" t="str">
        <f t="shared" si="31"/>
        <v>-</v>
      </c>
      <c r="W390" s="224" t="str">
        <f t="shared" si="29"/>
        <v/>
      </c>
      <c r="X390" s="224" t="str">
        <f t="shared" si="32"/>
        <v/>
      </c>
      <c r="Y390" s="224" t="str">
        <f>IF(X390="","",IF(X390="-","-",X390+COUNTIFS($V$14:V390,V390,$W$14:W390,W390)-1))</f>
        <v/>
      </c>
      <c r="Z390" s="224" t="str">
        <f t="shared" si="30"/>
        <v/>
      </c>
      <c r="AA390" s="61"/>
    </row>
    <row r="391" spans="1:27" s="57" customFormat="1" ht="28.35" customHeight="1" outlineLevel="1">
      <c r="A391" s="57">
        <f>ROW()</f>
        <v>391</v>
      </c>
      <c r="B391" s="79" t="str">
        <f>IF('①-2入力シート (環境項目)'!B118="","-",'①-2入力シート (環境項目)'!B118)</f>
        <v>-</v>
      </c>
      <c r="C391" s="82" t="str">
        <f>IF('①-2入力シート (環境項目)'!C118="","-",'①-2入力シート (環境項目)'!C118)</f>
        <v>-</v>
      </c>
      <c r="D391" s="351" t="str">
        <f>IF('①-2入力シート (環境項目)'!D118="","0",'①-2入力シート (環境項目)'!D118)</f>
        <v>0</v>
      </c>
      <c r="E391" s="351"/>
      <c r="F391" s="74" t="str">
        <f>IF('①-2入力シート (環境項目)'!F118="","-",'①-2入力シート (環境項目)'!F118)</f>
        <v>-</v>
      </c>
      <c r="G391" s="74" t="str">
        <f>IF('①-2入力シート (環境項目)'!G118="","-",'①-2入力シート (環境項目)'!G118)</f>
        <v>-</v>
      </c>
      <c r="H391" s="206" t="str">
        <f>IF('①-2入力シート (環境項目)'!H118="","-",'①-2入力シート (環境項目)'!H118)</f>
        <v>-</v>
      </c>
      <c r="I391" s="135" t="str">
        <f>IF('①-2入力シート (環境項目)'!I118="","-",'①-2入力シート (環境項目)'!I118)</f>
        <v>-</v>
      </c>
      <c r="J391" s="139" t="str">
        <f>IF('①-2入力シート (環境項目)'!J118="","-",'①-2入力シート (環境項目)'!J118)</f>
        <v>エ　取組を行っていない</v>
      </c>
      <c r="K391" s="126" t="str">
        <f>IF('①-2入力シート (環境項目)'!K118="","-",'①-2入力シート (環境項目)'!K118)</f>
        <v>エ　取組を行っていない</v>
      </c>
      <c r="L391" s="221" t="str">
        <f>IF('①-2入力シート (環境項目)'!L118="","-",'①-2入力シート (環境項目)'!L118)</f>
        <v>-</v>
      </c>
      <c r="M391" s="221">
        <f>IF('①-2入力シート (環境項目)'!M118="","-",'①-2入力シート (環境項目)'!M118)</f>
        <v>0</v>
      </c>
      <c r="N391" s="221" t="str">
        <f>IF('①-2入力シート (環境項目)'!N118="","-",'①-2入力シート (環境項目)'!N118)</f>
        <v>-</v>
      </c>
      <c r="O391" s="221">
        <f>IF('①-2入力シート (環境項目)'!O118="","-",'①-2入力シート (環境項目)'!O118)</f>
        <v>0</v>
      </c>
      <c r="P391" s="221" t="str">
        <f>IF('①-2入力シート (環境項目)'!P118="","-",'①-2入力シート (環境項目)'!P118)</f>
        <v>-</v>
      </c>
      <c r="Q391" s="221">
        <f>IF('①-2入力シート (環境項目)'!Q118="","-",'①-2入力シート (環境項目)'!Q118)</f>
        <v>0</v>
      </c>
      <c r="R391" s="221" t="str">
        <f>IF('①-2入力シート (環境項目)'!R118="","-",'①-2入力シート (環境項目)'!R118)</f>
        <v>-</v>
      </c>
      <c r="S391" s="221" t="str">
        <f>IF('①-2入力シート (環境項目)'!S118="","-",'①-2入力シート (環境項目)'!S118)</f>
        <v>-</v>
      </c>
      <c r="T391" s="222" t="str">
        <f t="shared" si="28"/>
        <v/>
      </c>
      <c r="U391" s="224" t="str">
        <f>IF(P391="回答済",(_xlfn.RANK.EQ($T391,$T$14:$T$411,0)+COUNTIF($T$14:$T391,$T391)-1),IF(P391="未回答",0,"-"))</f>
        <v>-</v>
      </c>
      <c r="V391" s="224" t="str">
        <f t="shared" si="31"/>
        <v>-</v>
      </c>
      <c r="W391" s="224" t="str">
        <f t="shared" si="29"/>
        <v/>
      </c>
      <c r="X391" s="224" t="str">
        <f t="shared" ref="X391:X411" si="33">IF(W391="","",IF(W391=0,"",IF(W391="-","-",1+COUNTIFS($V$14:$V$411,V391,$W$14:$W$411,"&gt;"&amp;W391))))</f>
        <v/>
      </c>
      <c r="Y391" s="224" t="str">
        <f>IF(X391="","",IF(X391="-","-",X391+COUNTIFS($V$14:V391,V391,$W$14:W391,W391)-1))</f>
        <v/>
      </c>
      <c r="Z391" s="224" t="str">
        <f t="shared" si="30"/>
        <v/>
      </c>
      <c r="AA391" s="61"/>
    </row>
    <row r="392" spans="1:27" s="57" customFormat="1" ht="28.35" customHeight="1" outlineLevel="1">
      <c r="A392" s="57">
        <f>ROW()</f>
        <v>392</v>
      </c>
      <c r="B392" s="79"/>
      <c r="C392" s="82"/>
      <c r="D392" s="351"/>
      <c r="E392" s="352"/>
      <c r="F392" s="74" t="str">
        <f>IF('①-2入力シート (環境項目)'!F119="","-",'①-2入力シート (環境項目)'!F119)</f>
        <v>-</v>
      </c>
      <c r="G392" s="74" t="str">
        <f>IF('①-2入力シート (環境項目)'!G119="","-",'①-2入力シート (環境項目)'!G119)</f>
        <v>-</v>
      </c>
      <c r="H392" s="206" t="str">
        <f>IF('①-2入力シート (環境項目)'!H119="","-",'①-2入力シート (環境項目)'!H119)</f>
        <v>-</v>
      </c>
      <c r="I392" s="135" t="str">
        <f>IF('①-2入力シート (環境項目)'!I119="","-",'①-2入力シート (環境項目)'!I119)</f>
        <v>（＊）環境や健康に悪影響を及ぼす可能性がある重金属や有機溶剤を含む製品・材料、または特定の危険性（引火性、腐食性、反応性、毒性）を持つ固形廃棄物</v>
      </c>
      <c r="J392" s="139" t="str">
        <f>IF('①-2入力シート (環境項目)'!J119="","-",'①-2入力シート (環境項目)'!J119)</f>
        <v>-</v>
      </c>
      <c r="K392" s="126" t="str">
        <f>IF('①-2入力シート (環境項目)'!K119="","-",'①-2入力シート (環境項目)'!K119)</f>
        <v>-</v>
      </c>
      <c r="L392" s="221" t="str">
        <f>IF('①-2入力シート (環境項目)'!L119="","-",'①-2入力シート (環境項目)'!L119)</f>
        <v>-</v>
      </c>
      <c r="M392" s="221" t="str">
        <f>IF('①-2入力シート (環境項目)'!M119="","-",'①-2入力シート (環境項目)'!M119)</f>
        <v>-</v>
      </c>
      <c r="N392" s="221" t="str">
        <f>IF('①-2入力シート (環境項目)'!N119="","-",'①-2入力シート (環境項目)'!N119)</f>
        <v>-</v>
      </c>
      <c r="O392" s="221" t="str">
        <f>IF('①-2入力シート (環境項目)'!O119="","-",'①-2入力シート (環境項目)'!O119)</f>
        <v>-</v>
      </c>
      <c r="P392" s="221" t="str">
        <f>IF('①-2入力シート (環境項目)'!P119="","-",'①-2入力シート (環境項目)'!P119)</f>
        <v>-</v>
      </c>
      <c r="Q392" s="221" t="str">
        <f>IF('①-2入力シート (環境項目)'!Q119="","-",'①-2入力シート (環境項目)'!Q119)</f>
        <v>-</v>
      </c>
      <c r="R392" s="221" t="str">
        <f>IF('①-2入力シート (環境項目)'!R119="","-",'①-2入力シート (環境項目)'!R119)</f>
        <v>-</v>
      </c>
      <c r="S392" s="221" t="str">
        <f>IF('①-2入力シート (環境項目)'!S119="","-",'①-2入力シート (環境項目)'!S119)</f>
        <v>-</v>
      </c>
      <c r="T392" s="222" t="str">
        <f>IF(OR(P392="回答済",P392="未回答"),S392/N392,"")</f>
        <v/>
      </c>
      <c r="U392" s="224" t="str">
        <f>IF(P392="回答済",(_xlfn.RANK.EQ($T392,$T$14:$T$411,0)+COUNTIF($T$14:$T392,$T392)-1),IF(P392="未回答",0,"-"))</f>
        <v>-</v>
      </c>
      <c r="V392" s="224" t="str">
        <f t="shared" si="31"/>
        <v>-</v>
      </c>
      <c r="W392" s="224" t="str">
        <f>IF(O392=TRUE,M392,"")</f>
        <v/>
      </c>
      <c r="X392" s="224" t="str">
        <f t="shared" si="33"/>
        <v/>
      </c>
      <c r="Y392" s="224" t="str">
        <f>IF(X392="","",IF(X392="-","-",X392+COUNTIFS($V$14:V392,V392,$W$14:W392,W392)-1))</f>
        <v/>
      </c>
      <c r="Z392" s="224" t="str">
        <f>IF(Y392="","",V392*10+Y392)</f>
        <v/>
      </c>
      <c r="AA392" s="61"/>
    </row>
    <row r="393" spans="1:27" s="98" customFormat="1" ht="46.35" customHeight="1" outlineLevel="1">
      <c r="A393" s="98">
        <f>ROW()</f>
        <v>393</v>
      </c>
      <c r="B393" s="111" t="str">
        <f>IF('①-2入力シート (環境項目)'!B120="","-",'①-2入力シート (環境項目)'!B120)</f>
        <v>-</v>
      </c>
      <c r="C393" s="123" t="str">
        <f>IF('①-2入力シート (環境項目)'!C120="","-",'①-2入力シート (環境項目)'!C120)</f>
        <v>-</v>
      </c>
      <c r="D393" s="351" t="str">
        <f>IF('①-2入力シート (環境項目)'!D120="","0",'①-2入力シート (環境項目)'!D120)</f>
        <v>0</v>
      </c>
      <c r="E393" s="350" t="str">
        <f>IF('①-2入力シート (環境項目)'!E120="","-",'①-2入力シート (環境項目)'!E120)</f>
        <v>指標及び目標</v>
      </c>
      <c r="F393" s="107" t="str">
        <f>IF('①-2入力シート (環境項目)'!F120="","-",'①-2入力シート (環境項目)'!F120)</f>
        <v>単回答</v>
      </c>
      <c r="G393" s="107">
        <f>IF('①-2入力シート (環境項目)'!G120="","-",'①-2入力シート (環境項目)'!G120)</f>
        <v>0</v>
      </c>
      <c r="H393" s="200">
        <f>IF('①-2入力シート (環境項目)'!H120="","-",'①-2入力シート (環境項目)'!H120)</f>
        <v>62</v>
      </c>
      <c r="I393" s="356" t="str">
        <f>IF('①-2入力シート (環境項目)'!I120="","-",'①-2入力シート (環境項目)'!I120)</f>
        <v>●廃棄物の排出量の削減について相応の目標を設定し、実行している。</v>
      </c>
      <c r="J393" s="357" t="str">
        <f>IF('①-2入力シート (環境項目)'!J120="","0",'①-2入力シート (環境項目)'!J120)</f>
        <v>0</v>
      </c>
      <c r="K393" s="124" t="str">
        <f>IF('①-2入力シート (環境項目)'!K120="","-",'①-2入力シート (環境項目)'!K120)</f>
        <v>-</v>
      </c>
      <c r="L393" s="212" t="str">
        <f>IF('①-2入力シート (環境項目)'!L120="","-",'①-2入力シート (環境項目)'!L120)</f>
        <v>-</v>
      </c>
      <c r="M393" s="212">
        <f>IF('①-2入力シート (環境項目)'!M120="","-",'①-2入力シート (環境項目)'!M120)</f>
        <v>3</v>
      </c>
      <c r="N393" s="212" t="str">
        <f>IF('①-2入力シート (環境項目)'!N120="","-",'①-2入力シート (環境項目)'!N120)</f>
        <v>-</v>
      </c>
      <c r="O393" s="213" t="str">
        <f>IF('①-2入力シート (環境項目)'!O120="","-",'①-2入力シート (環境項目)'!O120)</f>
        <v>未回答</v>
      </c>
      <c r="P393" s="213" t="str">
        <f>IF('①-2入力シート (環境項目)'!P120="","-",'①-2入力シート (環境項目)'!P120)</f>
        <v>-</v>
      </c>
      <c r="Q393" s="212">
        <f>IF('①-2入力シート (環境項目)'!Q120="","-",'①-2入力シート (環境項目)'!Q120)</f>
        <v>0</v>
      </c>
      <c r="R393" s="212">
        <f>IF('①-2入力シート (環境項目)'!R120="","-",'①-2入力シート (環境項目)'!R120)</f>
        <v>0</v>
      </c>
      <c r="S393" s="212" t="str">
        <f>IF('①-2入力シート (環境項目)'!S120="","-",'①-2入力シート (環境項目)'!S120)</f>
        <v>-</v>
      </c>
      <c r="T393" s="214" t="str">
        <f t="shared" si="28"/>
        <v/>
      </c>
      <c r="U393" s="224" t="str">
        <f>IF(P393="回答済",(_xlfn.RANK.EQ($T393,$T$14:$T$411,0)+COUNTIF($T$14:$T393,$T393)-1),IF(P393="未回答",0,"-"))</f>
        <v>-</v>
      </c>
      <c r="V393" s="224" t="str">
        <f t="shared" si="31"/>
        <v>-</v>
      </c>
      <c r="W393" s="224" t="str">
        <f t="shared" si="29"/>
        <v/>
      </c>
      <c r="X393" s="224" t="str">
        <f t="shared" si="33"/>
        <v/>
      </c>
      <c r="Y393" s="224" t="str">
        <f>IF(X393="","",IF(X393="-","-",X393+COUNTIFS($V$14:V393,V393,$W$14:W393,W393)-1))</f>
        <v/>
      </c>
      <c r="Z393" s="224" t="str">
        <f t="shared" si="30"/>
        <v/>
      </c>
      <c r="AA393" s="61"/>
    </row>
    <row r="394" spans="1:27" s="57" customFormat="1" ht="28.35" customHeight="1" outlineLevel="1">
      <c r="A394" s="57">
        <f>ROW()</f>
        <v>394</v>
      </c>
      <c r="B394" s="79" t="str">
        <f>IF('①-2入力シート (環境項目)'!B121="","-",'①-2入力シート (環境項目)'!B121)</f>
        <v>-</v>
      </c>
      <c r="C394" s="82" t="str">
        <f>IF('①-2入力シート (環境項目)'!C121="","-",'①-2入力シート (環境項目)'!C121)</f>
        <v>-</v>
      </c>
      <c r="D394" s="351" t="str">
        <f>IF('①-2入力シート (環境項目)'!D121="","0",'①-2入力シート (環境項目)'!D121)</f>
        <v>0</v>
      </c>
      <c r="E394" s="351" t="str">
        <f>IF('①-2入力シート (環境項目)'!E121="","0",'①-2入力シート (環境項目)'!E121)</f>
        <v>0</v>
      </c>
      <c r="F394" s="72" t="str">
        <f>IF('①-2入力シート (環境項目)'!F121="","-",'①-2入力シート (環境項目)'!F121)</f>
        <v>-</v>
      </c>
      <c r="G394" s="72" t="str">
        <f>IF('①-2入力シート (環境項目)'!G121="","-",'①-2入力シート (環境項目)'!G121)</f>
        <v>-</v>
      </c>
      <c r="H394" s="205" t="str">
        <f>IF('①-2入力シート (環境項目)'!H121="","-",'①-2入力シート (環境項目)'!H121)</f>
        <v>-</v>
      </c>
      <c r="I394" s="131" t="str">
        <f>IF('①-2入力シート (環境項目)'!I121="","-",'①-2入力シート (環境項目)'!I121)</f>
        <v>-</v>
      </c>
      <c r="J394" s="137" t="str">
        <f>IF('①-2入力シート (環境項目)'!J121="","-",'①-2入力シート (環境項目)'!J121)</f>
        <v>ア　実行している</v>
      </c>
      <c r="K394" s="125" t="str">
        <f>IF('①-2入力シート (環境項目)'!K121="","-",'①-2入力シート (環境項目)'!K121)</f>
        <v>廃棄物の排出量の削減について相応の目標を設定し、実行している</v>
      </c>
      <c r="L394" s="216" t="str">
        <f>IF('①-2入力シート (環境項目)'!L121="","-",'①-2入力シート (環境項目)'!L121)</f>
        <v>-</v>
      </c>
      <c r="M394" s="216">
        <f>IF('①-2入力シート (環境項目)'!M121="","-",'①-2入力シート (環境項目)'!M121)</f>
        <v>2</v>
      </c>
      <c r="N394" s="216" t="str">
        <f>IF('①-2入力シート (環境項目)'!N121="","-",'①-2入力シート (環境項目)'!N121)</f>
        <v>-</v>
      </c>
      <c r="O394" s="216">
        <f>IF('①-2入力シート (環境項目)'!O121="","-",'①-2入力シート (環境項目)'!O121)</f>
        <v>0</v>
      </c>
      <c r="P394" s="216" t="str">
        <f>IF('①-2入力シート (環境項目)'!P121="","-",'①-2入力シート (環境項目)'!P121)</f>
        <v>-</v>
      </c>
      <c r="Q394" s="216">
        <f>IF('①-2入力シート (環境項目)'!Q121="","-",'①-2入力シート (環境項目)'!Q121)</f>
        <v>0</v>
      </c>
      <c r="R394" s="216" t="str">
        <f>IF('①-2入力シート (環境項目)'!R121="","-",'①-2入力シート (環境項目)'!R121)</f>
        <v>-</v>
      </c>
      <c r="S394" s="216" t="str">
        <f>IF('①-2入力シート (環境項目)'!S121="","-",'①-2入力シート (環境項目)'!S121)</f>
        <v>-</v>
      </c>
      <c r="T394" s="217" t="str">
        <f t="shared" si="28"/>
        <v/>
      </c>
      <c r="U394" s="224" t="str">
        <f>IF(P394="回答済",(_xlfn.RANK.EQ($T394,$T$14:$T$411,0)+COUNTIF($T$14:$T394,$T394)-1),IF(P394="未回答",0,"-"))</f>
        <v>-</v>
      </c>
      <c r="V394" s="224" t="str">
        <f t="shared" si="31"/>
        <v>-</v>
      </c>
      <c r="W394" s="224" t="str">
        <f t="shared" si="29"/>
        <v/>
      </c>
      <c r="X394" s="224" t="str">
        <f t="shared" si="33"/>
        <v/>
      </c>
      <c r="Y394" s="224" t="str">
        <f>IF(X394="","",IF(X394="-","-",X394+COUNTIFS($V$14:V394,V394,$W$14:W394,W394)-1))</f>
        <v/>
      </c>
      <c r="Z394" s="224" t="str">
        <f t="shared" si="30"/>
        <v/>
      </c>
      <c r="AA394" s="61"/>
    </row>
    <row r="395" spans="1:27" s="57" customFormat="1" ht="28.35" customHeight="1" outlineLevel="1">
      <c r="A395" s="57">
        <f>ROW()</f>
        <v>395</v>
      </c>
      <c r="B395" s="79" t="str">
        <f>IF('①-2入力シート (環境項目)'!B122="","-",'①-2入力シート (環境項目)'!B122)</f>
        <v>-</v>
      </c>
      <c r="C395" s="82" t="str">
        <f>IF('①-2入力シート (環境項目)'!C122="","-",'①-2入力シート (環境項目)'!C122)</f>
        <v>-</v>
      </c>
      <c r="D395" s="351" t="str">
        <f>IF('①-2入力シート (環境項目)'!D122="","0",'①-2入力シート (環境項目)'!D122)</f>
        <v>0</v>
      </c>
      <c r="E395" s="351" t="str">
        <f>IF('①-2入力シート (環境項目)'!E122="","0",'①-2入力シート (環境項目)'!E122)</f>
        <v>0</v>
      </c>
      <c r="F395" s="72" t="str">
        <f>IF('①-2入力シート (環境項目)'!F122="","-",'①-2入力シート (環境項目)'!F122)</f>
        <v>-</v>
      </c>
      <c r="G395" s="72" t="str">
        <f>IF('①-2入力シート (環境項目)'!G122="","-",'①-2入力シート (環境項目)'!G122)</f>
        <v>-</v>
      </c>
      <c r="H395" s="205" t="str">
        <f>IF('①-2入力シート (環境項目)'!H122="","-",'①-2入力シート (環境項目)'!H122)</f>
        <v>-</v>
      </c>
      <c r="I395" s="133" t="str">
        <f>IF('①-2入力シート (環境項目)'!I122="","-",'①-2入力シート (環境項目)'!I122)</f>
        <v>-</v>
      </c>
      <c r="J395" s="138" t="str">
        <f>IF('①-2入力シート (環境項目)'!J122="","-",'①-2入力シート (環境項目)'!J122)</f>
        <v>イ　実行し、かつその目標を公表している</v>
      </c>
      <c r="K395" s="108" t="str">
        <f>IF('①-2入力シート (環境項目)'!K122="","-",'①-2入力シート (環境項目)'!K122)</f>
        <v>廃棄物の排出量の削減について相応の目標を設定し、実行し、かつその目標を公表している</v>
      </c>
      <c r="L395" s="219" t="str">
        <f>IF('①-2入力シート (環境項目)'!L122="","-",'①-2入力シート (環境項目)'!L122)</f>
        <v>-</v>
      </c>
      <c r="M395" s="219">
        <f>IF('①-2入力シート (環境項目)'!M122="","-",'①-2入力シート (環境項目)'!M122)</f>
        <v>3</v>
      </c>
      <c r="N395" s="219" t="str">
        <f>IF('①-2入力シート (環境項目)'!N122="","-",'①-2入力シート (環境項目)'!N122)</f>
        <v>-</v>
      </c>
      <c r="O395" s="219">
        <f>IF('①-2入力シート (環境項目)'!O122="","-",'①-2入力シート (環境項目)'!O122)</f>
        <v>0</v>
      </c>
      <c r="P395" s="219" t="str">
        <f>IF('①-2入力シート (環境項目)'!P122="","-",'①-2入力シート (環境項目)'!P122)</f>
        <v>-</v>
      </c>
      <c r="Q395" s="219">
        <f>IF('①-2入力シート (環境項目)'!Q122="","-",'①-2入力シート (環境項目)'!Q122)</f>
        <v>0</v>
      </c>
      <c r="R395" s="219" t="str">
        <f>IF('①-2入力シート (環境項目)'!R122="","-",'①-2入力シート (環境項目)'!R122)</f>
        <v>-</v>
      </c>
      <c r="S395" s="219" t="str">
        <f>IF('①-2入力シート (環境項目)'!S122="","-",'①-2入力シート (環境項目)'!S122)</f>
        <v>-</v>
      </c>
      <c r="T395" s="220" t="str">
        <f t="shared" si="28"/>
        <v/>
      </c>
      <c r="U395" s="224" t="str">
        <f>IF(P395="回答済",(_xlfn.RANK.EQ($T395,$T$14:$T$411,0)+COUNTIF($T$14:$T395,$T395)-1),IF(P395="未回答",0,"-"))</f>
        <v>-</v>
      </c>
      <c r="V395" s="224" t="str">
        <f t="shared" si="31"/>
        <v>-</v>
      </c>
      <c r="W395" s="224" t="str">
        <f t="shared" si="29"/>
        <v/>
      </c>
      <c r="X395" s="224" t="str">
        <f t="shared" si="33"/>
        <v/>
      </c>
      <c r="Y395" s="224" t="str">
        <f>IF(X395="","",IF(X395="-","-",X395+COUNTIFS($V$14:V395,V395,$W$14:W395,W395)-1))</f>
        <v/>
      </c>
      <c r="Z395" s="224" t="str">
        <f t="shared" si="30"/>
        <v/>
      </c>
      <c r="AA395" s="61"/>
    </row>
    <row r="396" spans="1:27" s="57" customFormat="1" ht="28.35" customHeight="1" outlineLevel="1">
      <c r="A396" s="57">
        <f>ROW()</f>
        <v>396</v>
      </c>
      <c r="B396" s="79" t="str">
        <f>IF('①-2入力シート (環境項目)'!B123="","-",'①-2入力シート (環境項目)'!B123)</f>
        <v>-</v>
      </c>
      <c r="C396" s="83" t="str">
        <f>IF('①-2入力シート (環境項目)'!C123="","-",'①-2入力シート (環境項目)'!C123)</f>
        <v>-</v>
      </c>
      <c r="D396" s="352" t="str">
        <f>IF('①-2入力シート (環境項目)'!D123="","0",'①-2入力シート (環境項目)'!D123)</f>
        <v>0</v>
      </c>
      <c r="E396" s="352" t="str">
        <f>IF('①-2入力シート (環境項目)'!E123="","0",'①-2入力シート (環境項目)'!E123)</f>
        <v>0</v>
      </c>
      <c r="F396" s="74" t="str">
        <f>IF('①-2入力シート (環境項目)'!F123="","-",'①-2入力シート (環境項目)'!F123)</f>
        <v>-</v>
      </c>
      <c r="G396" s="74" t="str">
        <f>IF('①-2入力シート (環境項目)'!G123="","-",'①-2入力シート (環境項目)'!G123)</f>
        <v>-</v>
      </c>
      <c r="H396" s="206" t="str">
        <f>IF('①-2入力シート (環境項目)'!H123="","-",'①-2入力シート (環境項目)'!H123)</f>
        <v>-</v>
      </c>
      <c r="I396" s="135" t="str">
        <f>IF('①-2入力シート (環境項目)'!I123="","-",'①-2入力シート (環境項目)'!I123)</f>
        <v>-</v>
      </c>
      <c r="J396" s="139" t="str">
        <f>IF('①-2入力シート (環境項目)'!J123="","-",'①-2入力シート (環境項目)'!J123)</f>
        <v>ウ　実行していない</v>
      </c>
      <c r="K396" s="126" t="str">
        <f>IF('①-2入力シート (環境項目)'!K123="","-",'①-2入力シート (環境項目)'!K123)</f>
        <v>ウ　実行していない</v>
      </c>
      <c r="L396" s="221" t="str">
        <f>IF('①-2入力シート (環境項目)'!L123="","-",'①-2入力シート (環境項目)'!L123)</f>
        <v>-</v>
      </c>
      <c r="M396" s="221">
        <f>IF('①-2入力シート (環境項目)'!M123="","-",'①-2入力シート (環境項目)'!M123)</f>
        <v>0</v>
      </c>
      <c r="N396" s="221" t="str">
        <f>IF('①-2入力シート (環境項目)'!N123="","-",'①-2入力シート (環境項目)'!N123)</f>
        <v>-</v>
      </c>
      <c r="O396" s="221">
        <f>IF('①-2入力シート (環境項目)'!O123="","-",'①-2入力シート (環境項目)'!O123)</f>
        <v>0</v>
      </c>
      <c r="P396" s="221" t="str">
        <f>IF('①-2入力シート (環境項目)'!P123="","-",'①-2入力シート (環境項目)'!P123)</f>
        <v>-</v>
      </c>
      <c r="Q396" s="221">
        <f>IF('①-2入力シート (環境項目)'!Q123="","-",'①-2入力シート (環境項目)'!Q123)</f>
        <v>0</v>
      </c>
      <c r="R396" s="221" t="str">
        <f>IF('①-2入力シート (環境項目)'!R123="","-",'①-2入力シート (環境項目)'!R123)</f>
        <v>-</v>
      </c>
      <c r="S396" s="221" t="str">
        <f>IF('①-2入力シート (環境項目)'!S123="","-",'①-2入力シート (環境項目)'!S123)</f>
        <v>-</v>
      </c>
      <c r="T396" s="222" t="str">
        <f t="shared" si="28"/>
        <v/>
      </c>
      <c r="U396" s="224" t="str">
        <f>IF(P396="回答済",(_xlfn.RANK.EQ($T396,$T$14:$T$411,0)+COUNTIF($T$14:$T396,$T396)-1),IF(P396="未回答",0,"-"))</f>
        <v>-</v>
      </c>
      <c r="V396" s="224" t="str">
        <f t="shared" si="31"/>
        <v>-</v>
      </c>
      <c r="W396" s="224" t="str">
        <f t="shared" si="29"/>
        <v/>
      </c>
      <c r="X396" s="224" t="str">
        <f t="shared" si="33"/>
        <v/>
      </c>
      <c r="Y396" s="224" t="str">
        <f>IF(X396="","",IF(X396="-","-",X396+COUNTIFS($V$14:V396,V396,$W$14:W396,W396)-1))</f>
        <v/>
      </c>
      <c r="Z396" s="224" t="str">
        <f t="shared" si="30"/>
        <v/>
      </c>
      <c r="AA396" s="61"/>
    </row>
    <row r="397" spans="1:27" s="98" customFormat="1" ht="46.35" customHeight="1" outlineLevel="1">
      <c r="A397" s="98">
        <f>ROW()</f>
        <v>397</v>
      </c>
      <c r="B397" s="111" t="str">
        <f>IF('①-2入力シート (環境項目)'!B124="","-",'①-2入力シート (環境項目)'!B124)</f>
        <v>-</v>
      </c>
      <c r="C397" s="122" t="str">
        <f>IF('①-2入力シート (環境項目)'!C124="","-",'①-2入力シート (環境項目)'!C124)</f>
        <v>選択</v>
      </c>
      <c r="D397" s="350" t="str">
        <f>IF('①-2入力シート (環境項目)'!D124="","-",'①-2入力シート (環境項目)'!D124)</f>
        <v>水資源の確保</v>
      </c>
      <c r="E397" s="350" t="str">
        <f>IF('①-2入力シート (環境項目)'!E124="","-",'①-2入力シート (環境項目)'!E124)</f>
        <v>戦略</v>
      </c>
      <c r="F397" s="104" t="str">
        <f>IF('①-2入力シート (環境項目)'!F124="","-",'①-2入力シート (環境項目)'!F124)</f>
        <v>複数回答</v>
      </c>
      <c r="G397" s="104">
        <f>IF('①-2入力シート (環境項目)'!G124="","-",'①-2入力シート (環境項目)'!G124)</f>
        <v>0</v>
      </c>
      <c r="H397" s="196">
        <f>IF('①-2入力シート (環境項目)'!H124="","-",'①-2入力シート (環境項目)'!H124)</f>
        <v>63</v>
      </c>
      <c r="I397" s="356" t="str">
        <f>IF('①-2入力シート (環境項目)'!I124="","-",'①-2入力シート (環境項目)'!I124)</f>
        <v>●農業、工業をはじめ、さまざまな産業で水資源が欠かせないことから、水資源の確保、活用推進のため、次の取組を行っている。</v>
      </c>
      <c r="J397" s="357" t="str">
        <f>IF('①-2入力シート (環境項目)'!J124="","0",'①-2入力シート (環境項目)'!J124)</f>
        <v>0</v>
      </c>
      <c r="K397" s="124" t="str">
        <f>IF('①-2入力シート (環境項目)'!K124="","-",'①-2入力シート (環境項目)'!K124)</f>
        <v>-</v>
      </c>
      <c r="L397" s="212" t="str">
        <f>IF('①-2入力シート (環境項目)'!L124="","-",'①-2入力シート (環境項目)'!L124)</f>
        <v>-</v>
      </c>
      <c r="M397" s="212">
        <f>IF('①-2入力シート (環境項目)'!M124="","-",'①-2入力シート (環境項目)'!M124)</f>
        <v>11</v>
      </c>
      <c r="N397" s="212">
        <f>IF('①-2入力シート (環境項目)'!N124="","-",'①-2入力シート (環境項目)'!N124)</f>
        <v>20</v>
      </c>
      <c r="O397" s="213" t="str">
        <f>IF('①-2入力シート (環境項目)'!O124="","-",'①-2入力シート (環境項目)'!O124)</f>
        <v>未回答</v>
      </c>
      <c r="P397" s="213" t="str">
        <f>IF('①-2入力シート (環境項目)'!P124="","-",'①-2入力シート (環境項目)'!P124)</f>
        <v>未回答</v>
      </c>
      <c r="Q397" s="212">
        <f>IF('①-2入力シート (環境項目)'!Q124="","-",'①-2入力シート (環境項目)'!Q124)</f>
        <v>0</v>
      </c>
      <c r="R397" s="212">
        <f>IF('①-2入力シート (環境項目)'!R124="","-",'①-2入力シート (環境項目)'!R124)</f>
        <v>0</v>
      </c>
      <c r="S397" s="212">
        <f>IF('①-2入力シート (環境項目)'!S124="","-",'①-2入力シート (環境項目)'!S124)</f>
        <v>0</v>
      </c>
      <c r="T397" s="214">
        <f t="shared" si="28"/>
        <v>0</v>
      </c>
      <c r="U397" s="215">
        <f>IF(P397="回答済",(_xlfn.RANK.EQ($T397,$T$14:$T$411,0)+COUNTIF($T$14:$T397,$T397)-1),IF(P397="未回答",0,"-"))</f>
        <v>0</v>
      </c>
      <c r="V397" s="215" t="str">
        <f t="shared" si="31"/>
        <v>-</v>
      </c>
      <c r="W397" s="215" t="str">
        <f t="shared" si="29"/>
        <v/>
      </c>
      <c r="X397" s="215" t="str">
        <f t="shared" si="33"/>
        <v/>
      </c>
      <c r="Y397" s="215" t="str">
        <f>IF(X397="","",IF(X397="-","-",X397+COUNTIFS($V$14:V397,V397,$W$14:W397,W397)-1))</f>
        <v/>
      </c>
      <c r="Z397" s="215" t="str">
        <f t="shared" si="30"/>
        <v/>
      </c>
      <c r="AA397" s="61"/>
    </row>
    <row r="398" spans="1:27" s="57" customFormat="1" ht="28.35" customHeight="1" outlineLevel="1">
      <c r="A398" s="57">
        <f>ROW()</f>
        <v>398</v>
      </c>
      <c r="B398" s="79" t="str">
        <f>IF('①-2入力シート (環境項目)'!B125="","-",'①-2入力シート (環境項目)'!B125)</f>
        <v>-</v>
      </c>
      <c r="C398" s="82" t="str">
        <f>IF('①-2入力シート (環境項目)'!C125="","-",'①-2入力シート (環境項目)'!C125)</f>
        <v>-</v>
      </c>
      <c r="D398" s="351" t="str">
        <f>IF('①-2入力シート (環境項目)'!D125="","0",'①-2入力シート (環境項目)'!D125)</f>
        <v>0</v>
      </c>
      <c r="E398" s="351" t="str">
        <f>IF('①-2入力シート (環境項目)'!E125="","0",'①-2入力シート (環境項目)'!E125)</f>
        <v>0</v>
      </c>
      <c r="F398" s="72" t="str">
        <f>IF('①-2入力シート (環境項目)'!F125="","-",'①-2入力シート (環境項目)'!F125)</f>
        <v>-</v>
      </c>
      <c r="G398" s="72" t="str">
        <f>IF('①-2入力シート (環境項目)'!G125="","-",'①-2入力シート (環境項目)'!G125)</f>
        <v>-</v>
      </c>
      <c r="H398" s="205" t="str">
        <f>IF('①-2入力シート (環境項目)'!H125="","-",'①-2入力シート (環境項目)'!H125)</f>
        <v>-</v>
      </c>
      <c r="I398" s="131" t="str">
        <f>IF('①-2入力シート (環境項目)'!I125="","-",'①-2入力シート (環境項目)'!I125)</f>
        <v>-</v>
      </c>
      <c r="J398" s="137" t="str">
        <f>IF('①-2入力シート (環境項目)'!J125="","-",'①-2入力シート (環境項目)'!J125)</f>
        <v>ア　水資源の保全や有効活用を行っている</v>
      </c>
      <c r="K398" s="125" t="str">
        <f>IF('①-2入力シート (環境項目)'!K125="","-",'①-2入力シート (環境項目)'!K125)</f>
        <v>水資源の保全や有効活用を行っている</v>
      </c>
      <c r="L398" s="216" t="str">
        <f>IF('①-2入力シート (環境項目)'!L125="","-",'①-2入力シート (環境項目)'!L125)</f>
        <v>-</v>
      </c>
      <c r="M398" s="216">
        <f>IF('①-2入力シート (環境項目)'!M125="","-",'①-2入力シート (環境項目)'!M125)</f>
        <v>2</v>
      </c>
      <c r="N398" s="216" t="str">
        <f>IF('①-2入力シート (環境項目)'!N125="","-",'①-2入力シート (環境項目)'!N125)</f>
        <v>-</v>
      </c>
      <c r="O398" s="216" t="b">
        <f>IF('①-2入力シート (環境項目)'!O125="","-",'①-2入力シート (環境項目)'!O125)</f>
        <v>0</v>
      </c>
      <c r="P398" s="216" t="str">
        <f>IF('①-2入力シート (環境項目)'!P125="","-",'①-2入力シート (環境項目)'!P125)</f>
        <v>-</v>
      </c>
      <c r="Q398" s="216">
        <f>IF('①-2入力シート (環境項目)'!Q125="","-",'①-2入力シート (環境項目)'!Q125)</f>
        <v>0</v>
      </c>
      <c r="R398" s="216" t="str">
        <f>IF('①-2入力シート (環境項目)'!R125="","-",'①-2入力シート (環境項目)'!R125)</f>
        <v>-</v>
      </c>
      <c r="S398" s="216" t="str">
        <f>IF('①-2入力シート (環境項目)'!S125="","-",'①-2入力シート (環境項目)'!S125)</f>
        <v>-</v>
      </c>
      <c r="T398" s="217" t="str">
        <f t="shared" si="28"/>
        <v/>
      </c>
      <c r="U398" s="224" t="str">
        <f>IF(P398="回答済",(_xlfn.RANK.EQ($T398,$T$14:$T$411,0)+COUNTIF($T$14:$T398,$T398)-1),IF(P398="未回答",0,"-"))</f>
        <v>-</v>
      </c>
      <c r="V398" s="224" t="str">
        <f t="shared" si="31"/>
        <v>-</v>
      </c>
      <c r="W398" s="224" t="str">
        <f t="shared" si="29"/>
        <v/>
      </c>
      <c r="X398" s="224" t="str">
        <f t="shared" si="33"/>
        <v/>
      </c>
      <c r="Y398" s="224" t="str">
        <f>IF(X398="","",IF(X398="-","-",X398+COUNTIFS($V$14:V398,V398,$W$14:W398,W398)-1))</f>
        <v/>
      </c>
      <c r="Z398" s="224" t="str">
        <f t="shared" si="30"/>
        <v/>
      </c>
      <c r="AA398" s="61"/>
    </row>
    <row r="399" spans="1:27" s="57" customFormat="1" ht="28.35" customHeight="1" outlineLevel="1">
      <c r="A399" s="57">
        <f>ROW()</f>
        <v>399</v>
      </c>
      <c r="B399" s="79" t="str">
        <f>IF('①-2入力シート (環境項目)'!B126="","-",'①-2入力シート (環境項目)'!B126)</f>
        <v>-</v>
      </c>
      <c r="C399" s="82" t="str">
        <f>IF('①-2入力シート (環境項目)'!C126="","-",'①-2入力シート (環境項目)'!C126)</f>
        <v>-</v>
      </c>
      <c r="D399" s="351" t="str">
        <f>IF('①-2入力シート (環境項目)'!D126="","0",'①-2入力シート (環境項目)'!D126)</f>
        <v>0</v>
      </c>
      <c r="E399" s="351" t="str">
        <f>IF('①-2入力シート (環境項目)'!E126="","0",'①-2入力シート (環境項目)'!E126)</f>
        <v>0</v>
      </c>
      <c r="F399" s="72" t="str">
        <f>IF('①-2入力シート (環境項目)'!F126="","-",'①-2入力シート (環境項目)'!F126)</f>
        <v>-</v>
      </c>
      <c r="G399" s="72" t="str">
        <f>IF('①-2入力シート (環境項目)'!G126="","-",'①-2入力シート (環境項目)'!G126)</f>
        <v>-</v>
      </c>
      <c r="H399" s="205" t="str">
        <f>IF('①-2入力シート (環境項目)'!H126="","-",'①-2入力シート (環境項目)'!H126)</f>
        <v>-</v>
      </c>
      <c r="I399" s="133" t="str">
        <f>IF('①-2入力シート (環境項目)'!I126="","-",'①-2入力シート (環境項目)'!I126)</f>
        <v>-</v>
      </c>
      <c r="J399" s="138" t="str">
        <f>IF('①-2入力シート (環境項目)'!J126="","-",'①-2入力シート (環境項目)'!J126)</f>
        <v>イ　水資源の有効活用、節水に向けた取組、商品・技術、サービス等を提供している</v>
      </c>
      <c r="K399" s="108" t="str">
        <f>IF('①-2入力シート (環境項目)'!K126="","-",'①-2入力シート (環境項目)'!K126)</f>
        <v>水資源の有効活用、節水に向けた取組、商品・技術、サービス等を提供している</v>
      </c>
      <c r="L399" s="219" t="str">
        <f>IF('①-2入力シート (環境項目)'!L126="","-",'①-2入力シート (環境項目)'!L126)</f>
        <v>-</v>
      </c>
      <c r="M399" s="219">
        <f>IF('①-2入力シート (環境項目)'!M126="","-",'①-2入力シート (環境項目)'!M126)</f>
        <v>3</v>
      </c>
      <c r="N399" s="219" t="str">
        <f>IF('①-2入力シート (環境項目)'!N126="","-",'①-2入力シート (環境項目)'!N126)</f>
        <v>-</v>
      </c>
      <c r="O399" s="219" t="b">
        <f>IF('①-2入力シート (環境項目)'!O126="","-",'①-2入力シート (環境項目)'!O126)</f>
        <v>0</v>
      </c>
      <c r="P399" s="219" t="str">
        <f>IF('①-2入力シート (環境項目)'!P126="","-",'①-2入力シート (環境項目)'!P126)</f>
        <v>-</v>
      </c>
      <c r="Q399" s="219">
        <f>IF('①-2入力シート (環境項目)'!Q126="","-",'①-2入力シート (環境項目)'!Q126)</f>
        <v>0</v>
      </c>
      <c r="R399" s="219" t="str">
        <f>IF('①-2入力シート (環境項目)'!R126="","-",'①-2入力シート (環境項目)'!R126)</f>
        <v>-</v>
      </c>
      <c r="S399" s="219" t="str">
        <f>IF('①-2入力シート (環境項目)'!S126="","-",'①-2入力シート (環境項目)'!S126)</f>
        <v>-</v>
      </c>
      <c r="T399" s="220" t="str">
        <f t="shared" ref="T399:T411" si="34">IF(OR(P399="回答済",P399="未回答"),S399/N399,"")</f>
        <v/>
      </c>
      <c r="U399" s="224" t="str">
        <f>IF(P399="回答済",(_xlfn.RANK.EQ($T399,$T$14:$T$411,0)+COUNTIF($T$14:$T399,$T399)-1),IF(P399="未回答",0,"-"))</f>
        <v>-</v>
      </c>
      <c r="V399" s="224" t="str">
        <f t="shared" si="31"/>
        <v>-</v>
      </c>
      <c r="W399" s="224" t="str">
        <f t="shared" si="29"/>
        <v/>
      </c>
      <c r="X399" s="224" t="str">
        <f t="shared" si="33"/>
        <v/>
      </c>
      <c r="Y399" s="224" t="str">
        <f>IF(X399="","",IF(X399="-","-",X399+COUNTIFS($V$14:V399,V399,$W$14:W399,W399)-1))</f>
        <v/>
      </c>
      <c r="Z399" s="224" t="str">
        <f t="shared" si="30"/>
        <v/>
      </c>
      <c r="AA399" s="61"/>
    </row>
    <row r="400" spans="1:27" s="57" customFormat="1" ht="28.35" customHeight="1" outlineLevel="1">
      <c r="A400" s="57">
        <f>ROW()</f>
        <v>400</v>
      </c>
      <c r="B400" s="79" t="str">
        <f>IF('①-2入力シート (環境項目)'!B127="","-",'①-2入力シート (環境項目)'!B127)</f>
        <v>-</v>
      </c>
      <c r="C400" s="82" t="str">
        <f>IF('①-2入力シート (環境項目)'!C127="","-",'①-2入力シート (環境項目)'!C127)</f>
        <v>-</v>
      </c>
      <c r="D400" s="351" t="str">
        <f>IF('①-2入力シート (環境項目)'!D127="","0",'①-2入力シート (環境項目)'!D127)</f>
        <v>0</v>
      </c>
      <c r="E400" s="351" t="str">
        <f>IF('①-2入力シート (環境項目)'!E127="","0",'①-2入力シート (環境項目)'!E127)</f>
        <v>0</v>
      </c>
      <c r="F400" s="72" t="str">
        <f>IF('①-2入力シート (環境項目)'!F127="","-",'①-2入力シート (環境項目)'!F127)</f>
        <v>-</v>
      </c>
      <c r="G400" s="72" t="str">
        <f>IF('①-2入力シート (環境項目)'!G127="","-",'①-2入力シート (環境項目)'!G127)</f>
        <v>-</v>
      </c>
      <c r="H400" s="205" t="str">
        <f>IF('①-2入力シート (環境項目)'!H127="","-",'①-2入力シート (環境項目)'!H127)</f>
        <v>-</v>
      </c>
      <c r="I400" s="133" t="str">
        <f>IF('①-2入力シート (環境項目)'!I127="","-",'①-2入力シート (環境項目)'!I127)</f>
        <v>-</v>
      </c>
      <c r="J400" s="138" t="str">
        <f>IF('①-2入力シート (環境項目)'!J127="","-",'①-2入力シート (環境項目)'!J127)</f>
        <v>ウ　健全な水循環の確保を目的とした山林の植林・保全を行っている</v>
      </c>
      <c r="K400" s="108" t="str">
        <f>IF('①-2入力シート (環境項目)'!K127="","-",'①-2入力シート (環境項目)'!K127)</f>
        <v>健全な水循環の確保を目的とした山林の植林・保全を行っている</v>
      </c>
      <c r="L400" s="219" t="str">
        <f>IF('①-2入力シート (環境項目)'!L127="","-",'①-2入力シート (環境項目)'!L127)</f>
        <v>-</v>
      </c>
      <c r="M400" s="219">
        <f>IF('①-2入力シート (環境項目)'!M127="","-",'①-2入力シート (環境項目)'!M127)</f>
        <v>4</v>
      </c>
      <c r="N400" s="219" t="str">
        <f>IF('①-2入力シート (環境項目)'!N127="","-",'①-2入力シート (環境項目)'!N127)</f>
        <v>-</v>
      </c>
      <c r="O400" s="219" t="b">
        <f>IF('①-2入力シート (環境項目)'!O127="","-",'①-2入力シート (環境項目)'!O127)</f>
        <v>0</v>
      </c>
      <c r="P400" s="219" t="str">
        <f>IF('①-2入力シート (環境項目)'!P127="","-",'①-2入力シート (環境項目)'!P127)</f>
        <v>-</v>
      </c>
      <c r="Q400" s="219">
        <f>IF('①-2入力シート (環境項目)'!Q127="","-",'①-2入力シート (環境項目)'!Q127)</f>
        <v>0</v>
      </c>
      <c r="R400" s="219" t="str">
        <f>IF('①-2入力シート (環境項目)'!R127="","-",'①-2入力シート (環境項目)'!R127)</f>
        <v>-</v>
      </c>
      <c r="S400" s="219" t="str">
        <f>IF('①-2入力シート (環境項目)'!S127="","-",'①-2入力シート (環境項目)'!S127)</f>
        <v>-</v>
      </c>
      <c r="T400" s="220" t="str">
        <f t="shared" si="34"/>
        <v/>
      </c>
      <c r="U400" s="224" t="str">
        <f>IF(P400="回答済",(_xlfn.RANK.EQ($T400,$T$14:$T$411,0)+COUNTIF($T$14:$T400,$T400)-1),IF(P400="未回答",0,"-"))</f>
        <v>-</v>
      </c>
      <c r="V400" s="224" t="str">
        <f t="shared" si="31"/>
        <v>-</v>
      </c>
      <c r="W400" s="224" t="str">
        <f t="shared" ref="W400:W411" si="35">IF(O400=TRUE,M400,"")</f>
        <v/>
      </c>
      <c r="X400" s="224" t="str">
        <f t="shared" si="33"/>
        <v/>
      </c>
      <c r="Y400" s="224" t="str">
        <f>IF(X400="","",IF(X400="-","-",X400+COUNTIFS($V$14:V400,V400,$W$14:W400,W400)-1))</f>
        <v/>
      </c>
      <c r="Z400" s="224" t="str">
        <f t="shared" ref="Z400:Z411" si="36">IF(Y400="","",V400*10+Y400)</f>
        <v/>
      </c>
      <c r="AA400" s="61"/>
    </row>
    <row r="401" spans="1:27" s="57" customFormat="1" ht="28.35" customHeight="1" outlineLevel="1">
      <c r="A401" s="57">
        <f>ROW()</f>
        <v>401</v>
      </c>
      <c r="B401" s="79" t="str">
        <f>IF('①-2入力シート (環境項目)'!B128="","-",'①-2入力シート (環境項目)'!B128)</f>
        <v>-</v>
      </c>
      <c r="C401" s="82" t="str">
        <f>IF('①-2入力シート (環境項目)'!C128="","-",'①-2入力シート (環境項目)'!C128)</f>
        <v>-</v>
      </c>
      <c r="D401" s="351" t="str">
        <f>IF('①-2入力シート (環境項目)'!D128="","0",'①-2入力シート (環境項目)'!D128)</f>
        <v>0</v>
      </c>
      <c r="E401" s="351" t="str">
        <f>IF('①-2入力シート (環境項目)'!E128="","0",'①-2入力シート (環境項目)'!E128)</f>
        <v>0</v>
      </c>
      <c r="F401" s="72" t="str">
        <f>IF('①-2入力シート (環境項目)'!F128="","-",'①-2入力シート (環境項目)'!F128)</f>
        <v>-</v>
      </c>
      <c r="G401" s="72" t="str">
        <f>IF('①-2入力シート (環境項目)'!G128="","-",'①-2入力シート (環境項目)'!G128)</f>
        <v>-</v>
      </c>
      <c r="H401" s="205" t="str">
        <f>IF('①-2入力シート (環境項目)'!H128="","-",'①-2入力シート (環境項目)'!H128)</f>
        <v>-</v>
      </c>
      <c r="I401" s="133" t="str">
        <f>IF('①-2入力シート (環境項目)'!I128="","-",'①-2入力シート (環境項目)'!I128)</f>
        <v>-</v>
      </c>
      <c r="J401" s="138" t="str">
        <f>IF('①-2入力シート (環境項目)'!J128="","-",'①-2入力シート (環境項目)'!J128)</f>
        <v>エ　健全な水循環を目的とした河川や海洋環境の保全を行っている</v>
      </c>
      <c r="K401" s="108" t="str">
        <f>IF('①-2入力シート (環境項目)'!K128="","-",'①-2入力シート (環境項目)'!K128)</f>
        <v>健全な水循環を目的とした河川や海洋環境の保全を行っている</v>
      </c>
      <c r="L401" s="219" t="str">
        <f>IF('①-2入力シート (環境項目)'!L128="","-",'①-2入力シート (環境項目)'!L128)</f>
        <v>-</v>
      </c>
      <c r="M401" s="219">
        <f>IF('①-2入力シート (環境項目)'!M128="","-",'①-2入力シート (環境項目)'!M128)</f>
        <v>5</v>
      </c>
      <c r="N401" s="219" t="str">
        <f>IF('①-2入力シート (環境項目)'!N128="","-",'①-2入力シート (環境項目)'!N128)</f>
        <v>-</v>
      </c>
      <c r="O401" s="219" t="b">
        <f>IF('①-2入力シート (環境項目)'!O128="","-",'①-2入力シート (環境項目)'!O128)</f>
        <v>0</v>
      </c>
      <c r="P401" s="219" t="str">
        <f>IF('①-2入力シート (環境項目)'!P128="","-",'①-2入力シート (環境項目)'!P128)</f>
        <v>-</v>
      </c>
      <c r="Q401" s="219">
        <f>IF('①-2入力シート (環境項目)'!Q128="","-",'①-2入力シート (環境項目)'!Q128)</f>
        <v>0</v>
      </c>
      <c r="R401" s="219" t="str">
        <f>IF('①-2入力シート (環境項目)'!R128="","-",'①-2入力シート (環境項目)'!R128)</f>
        <v>-</v>
      </c>
      <c r="S401" s="219" t="str">
        <f>IF('①-2入力シート (環境項目)'!S128="","-",'①-2入力シート (環境項目)'!S128)</f>
        <v>-</v>
      </c>
      <c r="T401" s="220" t="str">
        <f t="shared" si="34"/>
        <v/>
      </c>
      <c r="U401" s="224" t="str">
        <f>IF(P401="回答済",(_xlfn.RANK.EQ($T401,$T$14:$T$411,0)+COUNTIF($T$14:$T401,$T401)-1),IF(P401="未回答",0,"-"))</f>
        <v>-</v>
      </c>
      <c r="V401" s="224" t="str">
        <f t="shared" ref="V401:V411" si="37">IF(AND(ISNUMBER(U401),U401&gt;0),U401,IF(AND(U401="-",V400&gt;0),V400,"-"))</f>
        <v>-</v>
      </c>
      <c r="W401" s="224" t="str">
        <f t="shared" si="35"/>
        <v/>
      </c>
      <c r="X401" s="224" t="str">
        <f t="shared" si="33"/>
        <v/>
      </c>
      <c r="Y401" s="224" t="str">
        <f>IF(X401="","",IF(X401="-","-",X401+COUNTIFS($V$14:V401,V401,$W$14:W401,W401)-1))</f>
        <v/>
      </c>
      <c r="Z401" s="224" t="str">
        <f t="shared" si="36"/>
        <v/>
      </c>
      <c r="AA401" s="61"/>
    </row>
    <row r="402" spans="1:27" s="57" customFormat="1" ht="28.35" customHeight="1" outlineLevel="1">
      <c r="A402" s="57">
        <f>ROW()</f>
        <v>402</v>
      </c>
      <c r="B402" s="79" t="str">
        <f>IF('①-2入力シート (環境項目)'!B129="","-",'①-2入力シート (環境項目)'!B129)</f>
        <v>-</v>
      </c>
      <c r="C402" s="82" t="str">
        <f>IF('①-2入力シート (環境項目)'!C129="","-",'①-2入力シート (環境項目)'!C129)</f>
        <v>-</v>
      </c>
      <c r="D402" s="351" t="str">
        <f>IF('①-2入力シート (環境項目)'!D129="","0",'①-2入力シート (環境項目)'!D129)</f>
        <v>0</v>
      </c>
      <c r="E402" s="352" t="str">
        <f>IF('①-2入力シート (環境項目)'!E129="","0",'①-2入力シート (環境項目)'!E129)</f>
        <v>0</v>
      </c>
      <c r="F402" s="74" t="str">
        <f>IF('①-2入力シート (環境項目)'!F129="","-",'①-2入力シート (環境項目)'!F129)</f>
        <v>-</v>
      </c>
      <c r="G402" s="74" t="str">
        <f>IF('①-2入力シート (環境項目)'!G129="","-",'①-2入力シート (環境項目)'!G129)</f>
        <v>-</v>
      </c>
      <c r="H402" s="206" t="str">
        <f>IF('①-2入力シート (環境項目)'!H129="","-",'①-2入力シート (環境項目)'!H129)</f>
        <v>-</v>
      </c>
      <c r="I402" s="135" t="str">
        <f>IF('①-2入力シート (環境項目)'!I129="","-",'①-2入力シート (環境項目)'!I129)</f>
        <v>-</v>
      </c>
      <c r="J402" s="139" t="str">
        <f>IF('①-2入力シート (環境項目)'!J129="","-",'①-2入力シート (環境項目)'!J129)</f>
        <v>オ　取組を行っていない</v>
      </c>
      <c r="K402" s="126" t="str">
        <f>IF('①-2入力シート (環境項目)'!K129="","-",'①-2入力シート (環境項目)'!K129)</f>
        <v>オ　取組を行っていない</v>
      </c>
      <c r="L402" s="221" t="str">
        <f>IF('①-2入力シート (環境項目)'!L129="","-",'①-2入力シート (環境項目)'!L129)</f>
        <v>-</v>
      </c>
      <c r="M402" s="221">
        <f>IF('①-2入力シート (環境項目)'!M129="","-",'①-2入力シート (環境項目)'!M129)</f>
        <v>0</v>
      </c>
      <c r="N402" s="221" t="str">
        <f>IF('①-2入力シート (環境項目)'!N129="","-",'①-2入力シート (環境項目)'!N129)</f>
        <v>-</v>
      </c>
      <c r="O402" s="221" t="b">
        <f>IF('①-2入力シート (環境項目)'!O129="","-",'①-2入力シート (環境項目)'!O129)</f>
        <v>0</v>
      </c>
      <c r="P402" s="221" t="str">
        <f>IF('①-2入力シート (環境項目)'!P129="","-",'①-2入力シート (環境項目)'!P129)</f>
        <v>-</v>
      </c>
      <c r="Q402" s="221">
        <f>IF('①-2入力シート (環境項目)'!Q129="","-",'①-2入力シート (環境項目)'!Q129)</f>
        <v>0</v>
      </c>
      <c r="R402" s="221" t="str">
        <f>IF('①-2入力シート (環境項目)'!R129="","-",'①-2入力シート (環境項目)'!R129)</f>
        <v>-</v>
      </c>
      <c r="S402" s="221" t="str">
        <f>IF('①-2入力シート (環境項目)'!S129="","-",'①-2入力シート (環境項目)'!S129)</f>
        <v>-</v>
      </c>
      <c r="T402" s="222" t="str">
        <f t="shared" si="34"/>
        <v/>
      </c>
      <c r="U402" s="224" t="str">
        <f>IF(P402="回答済",(_xlfn.RANK.EQ($T402,$T$14:$T$411,0)+COUNTIF($T$14:$T402,$T402)-1),IF(P402="未回答",0,"-"))</f>
        <v>-</v>
      </c>
      <c r="V402" s="224" t="str">
        <f t="shared" si="37"/>
        <v>-</v>
      </c>
      <c r="W402" s="224" t="str">
        <f t="shared" si="35"/>
        <v/>
      </c>
      <c r="X402" s="224" t="str">
        <f t="shared" si="33"/>
        <v/>
      </c>
      <c r="Y402" s="224" t="str">
        <f>IF(X402="","",IF(X402="-","-",X402+COUNTIFS($V$14:V402,V402,$W$14:W402,W402)-1))</f>
        <v/>
      </c>
      <c r="Z402" s="224" t="str">
        <f t="shared" si="36"/>
        <v/>
      </c>
      <c r="AA402" s="61"/>
    </row>
    <row r="403" spans="1:27" s="98" customFormat="1" ht="46.35" customHeight="1" outlineLevel="1">
      <c r="A403" s="98">
        <f>ROW()</f>
        <v>403</v>
      </c>
      <c r="B403" s="111" t="str">
        <f>IF('①-2入力シート (環境項目)'!B130="","-",'①-2入力シート (環境項目)'!B130)</f>
        <v>-</v>
      </c>
      <c r="C403" s="123" t="str">
        <f>IF('①-2入力シート (環境項目)'!C130="","-",'①-2入力シート (環境項目)'!C130)</f>
        <v>-</v>
      </c>
      <c r="D403" s="351" t="str">
        <f>IF('①-2入力シート (環境項目)'!D130="","0",'①-2入力シート (環境項目)'!D130)</f>
        <v>0</v>
      </c>
      <c r="E403" s="350" t="str">
        <f>IF('①-2入力シート (環境項目)'!E130="","-",'①-2入力シート (環境項目)'!E130)</f>
        <v>リスク管理</v>
      </c>
      <c r="F403" s="107" t="str">
        <f>IF('①-2入力シート (環境項目)'!F130="","-",'①-2入力シート (環境項目)'!F130)</f>
        <v>複数回答</v>
      </c>
      <c r="G403" s="107">
        <f>IF('①-2入力シート (環境項目)'!G130="","-",'①-2入力シート (環境項目)'!G130)</f>
        <v>0</v>
      </c>
      <c r="H403" s="200">
        <f>IF('①-2入力シート (環境項目)'!H130="","-",'①-2入力シート (環境項目)'!H130)</f>
        <v>64</v>
      </c>
      <c r="I403" s="356" t="str">
        <f>IF('①-2入力シート (環境項目)'!I130="","-",'①-2入力シート (環境項目)'!I130)</f>
        <v>●水資源の効率的な利用のため、事業所または工場において、次の取組を行っている。</v>
      </c>
      <c r="J403" s="357" t="str">
        <f>IF('①-2入力シート (環境項目)'!J130="","0",'①-2入力シート (環境項目)'!J130)</f>
        <v>0</v>
      </c>
      <c r="K403" s="124" t="str">
        <f>IF('①-2入力シート (環境項目)'!K130="","-",'①-2入力シート (環境項目)'!K130)</f>
        <v>-</v>
      </c>
      <c r="L403" s="212" t="str">
        <f>IF('①-2入力シート (環境項目)'!L130="","-",'①-2入力シート (環境項目)'!L130)</f>
        <v>-</v>
      </c>
      <c r="M403" s="212">
        <f>IF('①-2入力シート (環境項目)'!M130="","-",'①-2入力シート (環境項目)'!M130)</f>
        <v>6</v>
      </c>
      <c r="N403" s="212" t="str">
        <f>IF('①-2入力シート (環境項目)'!N130="","-",'①-2入力シート (環境項目)'!N130)</f>
        <v>-</v>
      </c>
      <c r="O403" s="213" t="str">
        <f>IF('①-2入力シート (環境項目)'!O130="","-",'①-2入力シート (環境項目)'!O130)</f>
        <v>未回答</v>
      </c>
      <c r="P403" s="213" t="str">
        <f>IF('①-2入力シート (環境項目)'!P130="","-",'①-2入力シート (環境項目)'!P130)</f>
        <v>-</v>
      </c>
      <c r="Q403" s="212">
        <f>IF('①-2入力シート (環境項目)'!Q130="","-",'①-2入力シート (環境項目)'!Q130)</f>
        <v>0</v>
      </c>
      <c r="R403" s="212">
        <f>IF('①-2入力シート (環境項目)'!R130="","-",'①-2入力シート (環境項目)'!R130)</f>
        <v>0</v>
      </c>
      <c r="S403" s="212" t="str">
        <f>IF('①-2入力シート (環境項目)'!S130="","-",'①-2入力シート (環境項目)'!S130)</f>
        <v>-</v>
      </c>
      <c r="T403" s="214" t="str">
        <f t="shared" si="34"/>
        <v/>
      </c>
      <c r="U403" s="224" t="str">
        <f>IF(P403="回答済",(_xlfn.RANK.EQ($T403,$T$14:$T$411,0)+COUNTIF($T$14:$T403,$T403)-1),IF(P403="未回答",0,"-"))</f>
        <v>-</v>
      </c>
      <c r="V403" s="224" t="str">
        <f t="shared" si="37"/>
        <v>-</v>
      </c>
      <c r="W403" s="224" t="str">
        <f t="shared" si="35"/>
        <v/>
      </c>
      <c r="X403" s="224" t="str">
        <f t="shared" si="33"/>
        <v/>
      </c>
      <c r="Y403" s="224" t="str">
        <f>IF(X403="","",IF(X403="-","-",X403+COUNTIFS($V$14:V403,V403,$W$14:W403,W403)-1))</f>
        <v/>
      </c>
      <c r="Z403" s="224" t="str">
        <f t="shared" si="36"/>
        <v/>
      </c>
      <c r="AA403" s="61"/>
    </row>
    <row r="404" spans="1:27" s="57" customFormat="1" ht="28.35" customHeight="1" outlineLevel="1">
      <c r="A404" s="57">
        <f>ROW()</f>
        <v>404</v>
      </c>
      <c r="B404" s="79" t="str">
        <f>IF('①-2入力シート (環境項目)'!B131="","-",'①-2入力シート (環境項目)'!B131)</f>
        <v>-</v>
      </c>
      <c r="C404" s="82" t="str">
        <f>IF('①-2入力シート (環境項目)'!C131="","-",'①-2入力シート (環境項目)'!C131)</f>
        <v>-</v>
      </c>
      <c r="D404" s="351" t="str">
        <f>IF('①-2入力シート (環境項目)'!D131="","0",'①-2入力シート (環境項目)'!D131)</f>
        <v>0</v>
      </c>
      <c r="E404" s="351" t="str">
        <f>IF('①-2入力シート (環境項目)'!E131="","0",'①-2入力シート (環境項目)'!E131)</f>
        <v>0</v>
      </c>
      <c r="F404" s="72" t="str">
        <f>IF('①-2入力シート (環境項目)'!F131="","-",'①-2入力シート (環境項目)'!F131)</f>
        <v>-</v>
      </c>
      <c r="G404" s="72" t="str">
        <f>IF('①-2入力シート (環境項目)'!G131="","-",'①-2入力シート (環境項目)'!G131)</f>
        <v>-</v>
      </c>
      <c r="H404" s="205" t="str">
        <f>IF('①-2入力シート (環境項目)'!H131="","-",'①-2入力シート (環境項目)'!H131)</f>
        <v>-</v>
      </c>
      <c r="I404" s="131" t="str">
        <f>IF('①-2入力シート (環境項目)'!I131="","-",'①-2入力シート (環境項目)'!I131)</f>
        <v>-</v>
      </c>
      <c r="J404" s="137" t="str">
        <f>IF('①-2入力シート (環境項目)'!J131="","-",'①-2入力シート (環境項目)'!J131)</f>
        <v>ア　低流量の蛇口、水栓、トイレ、シャワーヘッドを使用している</v>
      </c>
      <c r="K404" s="125" t="str">
        <f>IF('①-2入力シート (環境項目)'!K131="","-",'①-2入力シート (環境項目)'!K131)</f>
        <v>低流量の蛇口、水栓、トイレ、シャワーヘッドを使用している</v>
      </c>
      <c r="L404" s="216" t="str">
        <f>IF('①-2入力シート (環境項目)'!L131="","-",'①-2入力シート (環境項目)'!L131)</f>
        <v>-</v>
      </c>
      <c r="M404" s="216">
        <f>IF('①-2入力シート (環境項目)'!M131="","-",'①-2入力シート (環境項目)'!M131)</f>
        <v>2</v>
      </c>
      <c r="N404" s="216" t="str">
        <f>IF('①-2入力シート (環境項目)'!N131="","-",'①-2入力シート (環境項目)'!N131)</f>
        <v>-</v>
      </c>
      <c r="O404" s="216" t="b">
        <f>IF('①-2入力シート (環境項目)'!O131="","-",'①-2入力シート (環境項目)'!O131)</f>
        <v>0</v>
      </c>
      <c r="P404" s="216" t="str">
        <f>IF('①-2入力シート (環境項目)'!P131="","-",'①-2入力シート (環境項目)'!P131)</f>
        <v>-</v>
      </c>
      <c r="Q404" s="216">
        <f>IF('①-2入力シート (環境項目)'!Q131="","-",'①-2入力シート (環境項目)'!Q131)</f>
        <v>0</v>
      </c>
      <c r="R404" s="216" t="str">
        <f>IF('①-2入力シート (環境項目)'!R131="","-",'①-2入力シート (環境項目)'!R131)</f>
        <v>-</v>
      </c>
      <c r="S404" s="216" t="str">
        <f>IF('①-2入力シート (環境項目)'!S131="","-",'①-2入力シート (環境項目)'!S131)</f>
        <v>-</v>
      </c>
      <c r="T404" s="217" t="str">
        <f t="shared" si="34"/>
        <v/>
      </c>
      <c r="U404" s="224" t="str">
        <f>IF(P404="回答済",(_xlfn.RANK.EQ($T404,$T$14:$T$411,0)+COUNTIF($T$14:$T404,$T404)-1),IF(P404="未回答",0,"-"))</f>
        <v>-</v>
      </c>
      <c r="V404" s="224" t="str">
        <f t="shared" si="37"/>
        <v>-</v>
      </c>
      <c r="W404" s="224" t="str">
        <f t="shared" si="35"/>
        <v/>
      </c>
      <c r="X404" s="224" t="str">
        <f t="shared" si="33"/>
        <v/>
      </c>
      <c r="Y404" s="224" t="str">
        <f>IF(X404="","",IF(X404="-","-",X404+COUNTIFS($V$14:V404,V404,$W$14:W404,W404)-1))</f>
        <v/>
      </c>
      <c r="Z404" s="224" t="str">
        <f t="shared" si="36"/>
        <v/>
      </c>
      <c r="AA404" s="61"/>
    </row>
    <row r="405" spans="1:27" s="57" customFormat="1" ht="28.35" customHeight="1" outlineLevel="1">
      <c r="A405" s="57">
        <f>ROW()</f>
        <v>405</v>
      </c>
      <c r="B405" s="79" t="str">
        <f>IF('①-2入力シート (環境項目)'!B132="","-",'①-2入力シート (環境項目)'!B132)</f>
        <v>-</v>
      </c>
      <c r="C405" s="82" t="str">
        <f>IF('①-2入力シート (環境項目)'!C132="","-",'①-2入力シート (環境項目)'!C132)</f>
        <v>-</v>
      </c>
      <c r="D405" s="351" t="str">
        <f>IF('①-2入力シート (環境項目)'!D132="","0",'①-2入力シート (環境項目)'!D132)</f>
        <v>0</v>
      </c>
      <c r="E405" s="351" t="str">
        <f>IF('①-2入力シート (環境項目)'!E132="","0",'①-2入力シート (環境項目)'!E132)</f>
        <v>0</v>
      </c>
      <c r="F405" s="72" t="str">
        <f>IF('①-2入力シート (環境項目)'!F132="","-",'①-2入力シート (環境項目)'!F132)</f>
        <v>-</v>
      </c>
      <c r="G405" s="72" t="str">
        <f>IF('①-2入力シート (環境項目)'!G132="","-",'①-2入力シート (環境項目)'!G132)</f>
        <v>-</v>
      </c>
      <c r="H405" s="205" t="str">
        <f>IF('①-2入力シート (環境項目)'!H132="","-",'①-2入力シート (環境項目)'!H132)</f>
        <v>-</v>
      </c>
      <c r="I405" s="133" t="str">
        <f>IF('①-2入力シート (環境項目)'!I132="","-",'①-2入力シート (環境項目)'!I132)</f>
        <v>-</v>
      </c>
      <c r="J405" s="138" t="str">
        <f>IF('①-2入力シート (環境項目)'!J132="","-",'①-2入力シート (環境項目)'!J132)</f>
        <v>イ　少量灌漑、雨水を利用している</v>
      </c>
      <c r="K405" s="108" t="str">
        <f>IF('①-2入力シート (環境項目)'!K132="","-",'①-2入力シート (環境項目)'!K132)</f>
        <v>少量灌漑、雨水を利用している</v>
      </c>
      <c r="L405" s="219" t="str">
        <f>IF('①-2入力シート (環境項目)'!L132="","-",'①-2入力シート (環境項目)'!L132)</f>
        <v>-</v>
      </c>
      <c r="M405" s="219">
        <f>IF('①-2入力シート (環境項目)'!M132="","-",'①-2入力シート (環境項目)'!M132)</f>
        <v>3</v>
      </c>
      <c r="N405" s="219" t="str">
        <f>IF('①-2入力シート (環境項目)'!N132="","-",'①-2入力シート (環境項目)'!N132)</f>
        <v>-</v>
      </c>
      <c r="O405" s="219" t="b">
        <f>IF('①-2入力シート (環境項目)'!O132="","-",'①-2入力シート (環境項目)'!O132)</f>
        <v>0</v>
      </c>
      <c r="P405" s="219" t="str">
        <f>IF('①-2入力シート (環境項目)'!P132="","-",'①-2入力シート (環境項目)'!P132)</f>
        <v>-</v>
      </c>
      <c r="Q405" s="219">
        <f>IF('①-2入力シート (環境項目)'!Q132="","-",'①-2入力シート (環境項目)'!Q132)</f>
        <v>0</v>
      </c>
      <c r="R405" s="219" t="str">
        <f>IF('①-2入力シート (環境項目)'!R132="","-",'①-2入力シート (環境項目)'!R132)</f>
        <v>-</v>
      </c>
      <c r="S405" s="219" t="str">
        <f>IF('①-2入力シート (環境項目)'!S132="","-",'①-2入力シート (環境項目)'!S132)</f>
        <v>-</v>
      </c>
      <c r="T405" s="220" t="str">
        <f t="shared" si="34"/>
        <v/>
      </c>
      <c r="U405" s="224" t="str">
        <f>IF(P405="回答済",(_xlfn.RANK.EQ($T405,$T$14:$T$411,0)+COUNTIF($T$14:$T405,$T405)-1),IF(P405="未回答",0,"-"))</f>
        <v>-</v>
      </c>
      <c r="V405" s="224" t="str">
        <f t="shared" si="37"/>
        <v>-</v>
      </c>
      <c r="W405" s="224" t="str">
        <f t="shared" si="35"/>
        <v/>
      </c>
      <c r="X405" s="224" t="str">
        <f t="shared" si="33"/>
        <v/>
      </c>
      <c r="Y405" s="224" t="str">
        <f>IF(X405="","",IF(X405="-","-",X405+COUNTIFS($V$14:V405,V405,$W$14:W405,W405)-1))</f>
        <v/>
      </c>
      <c r="Z405" s="224" t="str">
        <f t="shared" si="36"/>
        <v/>
      </c>
      <c r="AA405" s="61"/>
    </row>
    <row r="406" spans="1:27" s="57" customFormat="1" ht="28.35" customHeight="1" outlineLevel="1">
      <c r="A406" s="57">
        <f>ROW()</f>
        <v>406</v>
      </c>
      <c r="B406" s="79" t="str">
        <f>IF('①-2入力シート (環境項目)'!B133="","-",'①-2入力シート (環境項目)'!B133)</f>
        <v>-</v>
      </c>
      <c r="C406" s="82" t="str">
        <f>IF('①-2入力シート (環境項目)'!C133="","-",'①-2入力シート (環境項目)'!C133)</f>
        <v>-</v>
      </c>
      <c r="D406" s="351" t="str">
        <f>IF('①-2入力シート (環境項目)'!D133="","0",'①-2入力シート (環境項目)'!D133)</f>
        <v>0</v>
      </c>
      <c r="E406" s="351" t="str">
        <f>IF('①-2入力シート (環境項目)'!E133="","0",'①-2入力シート (環境項目)'!E133)</f>
        <v>0</v>
      </c>
      <c r="F406" s="72" t="str">
        <f>IF('①-2入力シート (環境項目)'!F133="","-",'①-2入力シート (環境項目)'!F133)</f>
        <v>-</v>
      </c>
      <c r="G406" s="72" t="str">
        <f>IF('①-2入力シート (環境項目)'!G133="","-",'①-2入力シート (環境項目)'!G133)</f>
        <v>-</v>
      </c>
      <c r="H406" s="205" t="str">
        <f>IF('①-2入力シート (環境項目)'!H133="","-",'①-2入力シート (環境項目)'!H133)</f>
        <v>-</v>
      </c>
      <c r="I406" s="133" t="str">
        <f>IF('①-2入力シート (環境項目)'!I133="","-",'①-2入力シート (環境項目)'!I133)</f>
        <v>-</v>
      </c>
      <c r="J406" s="138" t="str">
        <f>IF('①-2入力シート (環境項目)'!J133="","-",'①-2入力シート (環境項目)'!J133)</f>
        <v>ウ　アまたはイ以外に、水資源の効率的な利用に向けた取組を行っている</v>
      </c>
      <c r="K406" s="108" t="str">
        <f>IF('①-2入力シート (環境項目)'!K133="","-",'①-2入力シート (環境項目)'!K133)</f>
        <v>水資源の効率的な利用に向けた取組を行っている</v>
      </c>
      <c r="L406" s="219" t="str">
        <f>IF('①-2入力シート (環境項目)'!L133="","-",'①-2入力シート (環境項目)'!L133)</f>
        <v>-</v>
      </c>
      <c r="M406" s="219">
        <f>IF('①-2入力シート (環境項目)'!M133="","-",'①-2入力シート (環境項目)'!M133)</f>
        <v>1</v>
      </c>
      <c r="N406" s="219" t="str">
        <f>IF('①-2入力シート (環境項目)'!N133="","-",'①-2入力シート (環境項目)'!N133)</f>
        <v>-</v>
      </c>
      <c r="O406" s="219" t="b">
        <f>IF('①-2入力シート (環境項目)'!O133="","-",'①-2入力シート (環境項目)'!O133)</f>
        <v>0</v>
      </c>
      <c r="P406" s="219" t="str">
        <f>IF('①-2入力シート (環境項目)'!P133="","-",'①-2入力シート (環境項目)'!P133)</f>
        <v>-</v>
      </c>
      <c r="Q406" s="219">
        <f>IF('①-2入力シート (環境項目)'!Q133="","-",'①-2入力シート (環境項目)'!Q133)</f>
        <v>0</v>
      </c>
      <c r="R406" s="219" t="str">
        <f>IF('①-2入力シート (環境項目)'!R133="","-",'①-2入力シート (環境項目)'!R133)</f>
        <v>-</v>
      </c>
      <c r="S406" s="219" t="str">
        <f>IF('①-2入力シート (環境項目)'!S133="","-",'①-2入力シート (環境項目)'!S133)</f>
        <v>-</v>
      </c>
      <c r="T406" s="220" t="str">
        <f t="shared" si="34"/>
        <v/>
      </c>
      <c r="U406" s="224" t="str">
        <f>IF(P406="回答済",(_xlfn.RANK.EQ($T406,$T$14:$T$411,0)+COUNTIF($T$14:$T406,$T406)-1),IF(P406="未回答",0,"-"))</f>
        <v>-</v>
      </c>
      <c r="V406" s="224" t="str">
        <f t="shared" si="37"/>
        <v>-</v>
      </c>
      <c r="W406" s="224" t="str">
        <f t="shared" si="35"/>
        <v/>
      </c>
      <c r="X406" s="224" t="str">
        <f t="shared" si="33"/>
        <v/>
      </c>
      <c r="Y406" s="224" t="str">
        <f>IF(X406="","",IF(X406="-","-",X406+COUNTIFS($V$14:V406,V406,$W$14:W406,W406)-1))</f>
        <v/>
      </c>
      <c r="Z406" s="224" t="str">
        <f t="shared" si="36"/>
        <v/>
      </c>
      <c r="AA406" s="61"/>
    </row>
    <row r="407" spans="1:27" s="57" customFormat="1" ht="28.35" customHeight="1" outlineLevel="1">
      <c r="A407" s="57">
        <f>ROW()</f>
        <v>407</v>
      </c>
      <c r="B407" s="79" t="str">
        <f>IF('①-2入力シート (環境項目)'!B134="","-",'①-2入力シート (環境項目)'!B134)</f>
        <v>-</v>
      </c>
      <c r="C407" s="82" t="str">
        <f>IF('①-2入力シート (環境項目)'!C134="","-",'①-2入力シート (環境項目)'!C134)</f>
        <v>-</v>
      </c>
      <c r="D407" s="351" t="str">
        <f>IF('①-2入力シート (環境項目)'!D134="","0",'①-2入力シート (環境項目)'!D134)</f>
        <v>0</v>
      </c>
      <c r="E407" s="352" t="str">
        <f>IF('①-2入力シート (環境項目)'!E134="","0",'①-2入力シート (環境項目)'!E134)</f>
        <v>0</v>
      </c>
      <c r="F407" s="74" t="str">
        <f>IF('①-2入力シート (環境項目)'!F134="","-",'①-2入力シート (環境項目)'!F134)</f>
        <v>-</v>
      </c>
      <c r="G407" s="74" t="str">
        <f>IF('①-2入力シート (環境項目)'!G134="","-",'①-2入力シート (環境項目)'!G134)</f>
        <v>-</v>
      </c>
      <c r="H407" s="206" t="str">
        <f>IF('①-2入力シート (環境項目)'!H134="","-",'①-2入力シート (環境項目)'!H134)</f>
        <v>-</v>
      </c>
      <c r="I407" s="135" t="str">
        <f>IF('①-2入力シート (環境項目)'!I134="","-",'①-2入力シート (環境項目)'!I134)</f>
        <v>-</v>
      </c>
      <c r="J407" s="139" t="str">
        <f>IF('①-2入力シート (環境項目)'!J134="","-",'①-2入力シート (環境項目)'!J134)</f>
        <v>エ　取組を行っていない</v>
      </c>
      <c r="K407" s="126" t="str">
        <f>IF('①-2入力シート (環境項目)'!K134="","-",'①-2入力シート (環境項目)'!K134)</f>
        <v>エ　取組を行っていない</v>
      </c>
      <c r="L407" s="221" t="str">
        <f>IF('①-2入力シート (環境項目)'!L134="","-",'①-2入力シート (環境項目)'!L134)</f>
        <v>-</v>
      </c>
      <c r="M407" s="221">
        <f>IF('①-2入力シート (環境項目)'!M134="","-",'①-2入力シート (環境項目)'!M134)</f>
        <v>0</v>
      </c>
      <c r="N407" s="221" t="str">
        <f>IF('①-2入力シート (環境項目)'!N134="","-",'①-2入力シート (環境項目)'!N134)</f>
        <v>-</v>
      </c>
      <c r="O407" s="221" t="b">
        <f>IF('①-2入力シート (環境項目)'!O134="","-",'①-2入力シート (環境項目)'!O134)</f>
        <v>0</v>
      </c>
      <c r="P407" s="221" t="str">
        <f>IF('①-2入力シート (環境項目)'!P134="","-",'①-2入力シート (環境項目)'!P134)</f>
        <v>-</v>
      </c>
      <c r="Q407" s="221">
        <f>IF('①-2入力シート (環境項目)'!Q134="","-",'①-2入力シート (環境項目)'!Q134)</f>
        <v>0</v>
      </c>
      <c r="R407" s="221" t="str">
        <f>IF('①-2入力シート (環境項目)'!R134="","-",'①-2入力シート (環境項目)'!R134)</f>
        <v>-</v>
      </c>
      <c r="S407" s="221" t="str">
        <f>IF('①-2入力シート (環境項目)'!S134="","-",'①-2入力シート (環境項目)'!S134)</f>
        <v>-</v>
      </c>
      <c r="T407" s="222" t="str">
        <f t="shared" si="34"/>
        <v/>
      </c>
      <c r="U407" s="224" t="str">
        <f>IF(P407="回答済",(_xlfn.RANK.EQ($T407,$T$14:$T$411,0)+COUNTIF($T$14:$T407,$T407)-1),IF(P407="未回答",0,"-"))</f>
        <v>-</v>
      </c>
      <c r="V407" s="224" t="str">
        <f t="shared" si="37"/>
        <v>-</v>
      </c>
      <c r="W407" s="224" t="str">
        <f t="shared" si="35"/>
        <v/>
      </c>
      <c r="X407" s="224" t="str">
        <f t="shared" si="33"/>
        <v/>
      </c>
      <c r="Y407" s="224" t="str">
        <f>IF(X407="","",IF(X407="-","-",X407+COUNTIFS($V$14:V407,V407,$W$14:W407,W407)-1))</f>
        <v/>
      </c>
      <c r="Z407" s="224" t="str">
        <f t="shared" si="36"/>
        <v/>
      </c>
      <c r="AA407" s="61"/>
    </row>
    <row r="408" spans="1:27" s="98" customFormat="1" ht="46.35" customHeight="1" outlineLevel="1">
      <c r="A408" s="98">
        <f>ROW()</f>
        <v>408</v>
      </c>
      <c r="B408" s="111" t="str">
        <f>IF('①-2入力シート (環境項目)'!B135="","-",'①-2入力シート (環境項目)'!B135)</f>
        <v>-</v>
      </c>
      <c r="C408" s="123" t="str">
        <f>IF('①-2入力シート (環境項目)'!C135="","-",'①-2入力シート (環境項目)'!C135)</f>
        <v>-</v>
      </c>
      <c r="D408" s="351" t="str">
        <f>IF('①-2入力シート (環境項目)'!D135="","0",'①-2入力シート (環境項目)'!D135)</f>
        <v>0</v>
      </c>
      <c r="E408" s="350" t="str">
        <f>IF('①-2入力シート (環境項目)'!E135="","-",'①-2入力シート (環境項目)'!E135)</f>
        <v>指標及び目標</v>
      </c>
      <c r="F408" s="107" t="str">
        <f>IF('①-2入力シート (環境項目)'!F135="","-",'①-2入力シート (環境項目)'!F135)</f>
        <v>単回答</v>
      </c>
      <c r="G408" s="107">
        <f>IF('①-2入力シート (環境項目)'!G135="","-",'①-2入力シート (環境項目)'!G135)</f>
        <v>0</v>
      </c>
      <c r="H408" s="200">
        <f>IF('①-2入力シート (環境項目)'!H135="","-",'①-2入力シート (環境項目)'!H135)</f>
        <v>65</v>
      </c>
      <c r="I408" s="356" t="str">
        <f>IF('①-2入力シート (環境項目)'!I135="","-",'①-2入力シート (環境項目)'!I135)</f>
        <v>●水使用量について相応の削減目標を設定し、実行している。</v>
      </c>
      <c r="J408" s="357" t="str">
        <f>IF('①-2入力シート (環境項目)'!J135="","0",'①-2入力シート (環境項目)'!J135)</f>
        <v>0</v>
      </c>
      <c r="K408" s="124" t="str">
        <f>IF('①-2入力シート (環境項目)'!K135="","-",'①-2入力シート (環境項目)'!K135)</f>
        <v>-</v>
      </c>
      <c r="L408" s="212" t="str">
        <f>IF('①-2入力シート (環境項目)'!L135="","-",'①-2入力シート (環境項目)'!L135)</f>
        <v>-</v>
      </c>
      <c r="M408" s="212">
        <f>IF('①-2入力シート (環境項目)'!M135="","-",'①-2入力シート (環境項目)'!M135)</f>
        <v>3</v>
      </c>
      <c r="N408" s="212" t="str">
        <f>IF('①-2入力シート (環境項目)'!N135="","-",'①-2入力シート (環境項目)'!N135)</f>
        <v>-</v>
      </c>
      <c r="O408" s="213" t="str">
        <f>IF('①-2入力シート (環境項目)'!O135="","-",'①-2入力シート (環境項目)'!O135)</f>
        <v>未回答</v>
      </c>
      <c r="P408" s="213" t="str">
        <f>IF('①-2入力シート (環境項目)'!P135="","-",'①-2入力シート (環境項目)'!P135)</f>
        <v>-</v>
      </c>
      <c r="Q408" s="212">
        <f>IF('①-2入力シート (環境項目)'!Q135="","-",'①-2入力シート (環境項目)'!Q135)</f>
        <v>0</v>
      </c>
      <c r="R408" s="212">
        <f>IF('①-2入力シート (環境項目)'!R135="","-",'①-2入力シート (環境項目)'!R135)</f>
        <v>0</v>
      </c>
      <c r="S408" s="212" t="str">
        <f>IF('①-2入力シート (環境項目)'!S135="","-",'①-2入力シート (環境項目)'!S135)</f>
        <v>-</v>
      </c>
      <c r="T408" s="214" t="str">
        <f t="shared" si="34"/>
        <v/>
      </c>
      <c r="U408" s="224" t="str">
        <f>IF(P408="回答済",(_xlfn.RANK.EQ($T408,$T$14:$T$411,0)+COUNTIF($T$14:$T408,$T408)-1),IF(P408="未回答",0,"-"))</f>
        <v>-</v>
      </c>
      <c r="V408" s="224" t="str">
        <f t="shared" si="37"/>
        <v>-</v>
      </c>
      <c r="W408" s="224" t="str">
        <f t="shared" si="35"/>
        <v/>
      </c>
      <c r="X408" s="224" t="str">
        <f t="shared" si="33"/>
        <v/>
      </c>
      <c r="Y408" s="224" t="str">
        <f>IF(X408="","",IF(X408="-","-",X408+COUNTIFS($V$14:V408,V408,$W$14:W408,W408)-1))</f>
        <v/>
      </c>
      <c r="Z408" s="224" t="str">
        <f t="shared" si="36"/>
        <v/>
      </c>
      <c r="AA408" s="61"/>
    </row>
    <row r="409" spans="1:27" s="57" customFormat="1" ht="28.35" customHeight="1" outlineLevel="1">
      <c r="A409" s="57">
        <f>ROW()</f>
        <v>409</v>
      </c>
      <c r="B409" s="79" t="str">
        <f>IF('①-2入力シート (環境項目)'!B136="","-",'①-2入力シート (環境項目)'!B136)</f>
        <v>-</v>
      </c>
      <c r="C409" s="82" t="str">
        <f>IF('①-2入力シート (環境項目)'!C136="","-",'①-2入力シート (環境項目)'!C136)</f>
        <v>-</v>
      </c>
      <c r="D409" s="351" t="str">
        <f>IF('①-2入力シート (環境項目)'!D136="","0",'①-2入力シート (環境項目)'!D136)</f>
        <v>0</v>
      </c>
      <c r="E409" s="351" t="str">
        <f>IF('①-2入力シート (環境項目)'!E136="","0",'①-2入力シート (環境項目)'!E136)</f>
        <v>0</v>
      </c>
      <c r="F409" s="72" t="str">
        <f>IF('①-2入力シート (環境項目)'!F136="","-",'①-2入力シート (環境項目)'!F136)</f>
        <v>-</v>
      </c>
      <c r="G409" s="72" t="str">
        <f>IF('①-2入力シート (環境項目)'!G136="","-",'①-2入力シート (環境項目)'!G136)</f>
        <v>-</v>
      </c>
      <c r="H409" s="205" t="str">
        <f>IF('①-2入力シート (環境項目)'!H136="","-",'①-2入力シート (環境項目)'!H136)</f>
        <v>-</v>
      </c>
      <c r="I409" s="131" t="str">
        <f>IF('①-2入力シート (環境項目)'!I136="","-",'①-2入力シート (環境項目)'!I136)</f>
        <v>-</v>
      </c>
      <c r="J409" s="137" t="str">
        <f>IF('①-2入力シート (環境項目)'!J136="","-",'①-2入力シート (環境項目)'!J136)</f>
        <v>ア　実行している</v>
      </c>
      <c r="K409" s="125" t="str">
        <f>IF('①-2入力シート (環境項目)'!K136="","-",'①-2入力シート (環境項目)'!K136)</f>
        <v>水使用量について相応の削減目標を設定し、実行している</v>
      </c>
      <c r="L409" s="216" t="str">
        <f>IF('①-2入力シート (環境項目)'!L136="","-",'①-2入力シート (環境項目)'!L136)</f>
        <v>-</v>
      </c>
      <c r="M409" s="216">
        <f>IF('①-2入力シート (環境項目)'!M136="","-",'①-2入力シート (環境項目)'!M136)</f>
        <v>2</v>
      </c>
      <c r="N409" s="216" t="str">
        <f>IF('①-2入力シート (環境項目)'!N136="","-",'①-2入力シート (環境項目)'!N136)</f>
        <v>-</v>
      </c>
      <c r="O409" s="216">
        <f>IF('①-2入力シート (環境項目)'!O136="","-",'①-2入力シート (環境項目)'!O136)</f>
        <v>0</v>
      </c>
      <c r="P409" s="216" t="str">
        <f>IF('①-2入力シート (環境項目)'!P136="","-",'①-2入力シート (環境項目)'!P136)</f>
        <v>-</v>
      </c>
      <c r="Q409" s="216">
        <f>IF('①-2入力シート (環境項目)'!Q136="","-",'①-2入力シート (環境項目)'!Q136)</f>
        <v>0</v>
      </c>
      <c r="R409" s="216" t="str">
        <f>IF('①-2入力シート (環境項目)'!R136="","-",'①-2入力シート (環境項目)'!R136)</f>
        <v>-</v>
      </c>
      <c r="S409" s="216" t="str">
        <f>IF('①-2入力シート (環境項目)'!S136="","-",'①-2入力シート (環境項目)'!S136)</f>
        <v>-</v>
      </c>
      <c r="T409" s="217" t="str">
        <f t="shared" si="34"/>
        <v/>
      </c>
      <c r="U409" s="224" t="str">
        <f>IF(P409="回答済",(_xlfn.RANK.EQ($T409,$T$14:$T$411,0)+COUNTIF($T$14:$T409,$T409)-1),IF(P409="未回答",0,"-"))</f>
        <v>-</v>
      </c>
      <c r="V409" s="224" t="str">
        <f t="shared" si="37"/>
        <v>-</v>
      </c>
      <c r="W409" s="224" t="str">
        <f t="shared" si="35"/>
        <v/>
      </c>
      <c r="X409" s="224" t="str">
        <f t="shared" si="33"/>
        <v/>
      </c>
      <c r="Y409" s="224" t="str">
        <f>IF(X409="","",IF(X409="-","-",X409+COUNTIFS($V$14:V409,V409,$W$14:W409,W409)-1))</f>
        <v/>
      </c>
      <c r="Z409" s="224" t="str">
        <f t="shared" si="36"/>
        <v/>
      </c>
      <c r="AA409" s="61"/>
    </row>
    <row r="410" spans="1:27" s="57" customFormat="1" ht="28.35" customHeight="1" outlineLevel="1">
      <c r="A410" s="57">
        <f>ROW()</f>
        <v>410</v>
      </c>
      <c r="B410" s="79" t="str">
        <f>IF('①-2入力シート (環境項目)'!B137="","-",'①-2入力シート (環境項目)'!B137)</f>
        <v>-</v>
      </c>
      <c r="C410" s="82" t="str">
        <f>IF('①-2入力シート (環境項目)'!C137="","-",'①-2入力シート (環境項目)'!C137)</f>
        <v>-</v>
      </c>
      <c r="D410" s="351" t="str">
        <f>IF('①-2入力シート (環境項目)'!D137="","0",'①-2入力シート (環境項目)'!D137)</f>
        <v>0</v>
      </c>
      <c r="E410" s="351" t="str">
        <f>IF('①-2入力シート (環境項目)'!E137="","0",'①-2入力シート (環境項目)'!E137)</f>
        <v>0</v>
      </c>
      <c r="F410" s="72" t="str">
        <f>IF('①-2入力シート (環境項目)'!F137="","-",'①-2入力シート (環境項目)'!F137)</f>
        <v>-</v>
      </c>
      <c r="G410" s="72" t="str">
        <f>IF('①-2入力シート (環境項目)'!G137="","-",'①-2入力シート (環境項目)'!G137)</f>
        <v>-</v>
      </c>
      <c r="H410" s="205" t="str">
        <f>IF('①-2入力シート (環境項目)'!H137="","-",'①-2入力シート (環境項目)'!H137)</f>
        <v>-</v>
      </c>
      <c r="I410" s="133" t="str">
        <f>IF('①-2入力シート (環境項目)'!I137="","-",'①-2入力シート (環境項目)'!I137)</f>
        <v>-</v>
      </c>
      <c r="J410" s="138" t="str">
        <f>IF('①-2入力シート (環境項目)'!J137="","-",'①-2入力シート (環境項目)'!J137)</f>
        <v>イ　実行し、かつその目標を公表している</v>
      </c>
      <c r="K410" s="108" t="str">
        <f>IF('①-2入力シート (環境項目)'!K137="","-",'①-2入力シート (環境項目)'!K137)</f>
        <v>水使用量について相応の削減目標を設定し、実行し、かつその目標を公表している</v>
      </c>
      <c r="L410" s="219" t="str">
        <f>IF('①-2入力シート (環境項目)'!L137="","-",'①-2入力シート (環境項目)'!L137)</f>
        <v>-</v>
      </c>
      <c r="M410" s="219">
        <f>IF('①-2入力シート (環境項目)'!M137="","-",'①-2入力シート (環境項目)'!M137)</f>
        <v>3</v>
      </c>
      <c r="N410" s="219" t="str">
        <f>IF('①-2入力シート (環境項目)'!N137="","-",'①-2入力シート (環境項目)'!N137)</f>
        <v>-</v>
      </c>
      <c r="O410" s="219">
        <f>IF('①-2入力シート (環境項目)'!O137="","-",'①-2入力シート (環境項目)'!O137)</f>
        <v>0</v>
      </c>
      <c r="P410" s="219" t="str">
        <f>IF('①-2入力シート (環境項目)'!P137="","-",'①-2入力シート (環境項目)'!P137)</f>
        <v>-</v>
      </c>
      <c r="Q410" s="219">
        <f>IF('①-2入力シート (環境項目)'!Q137="","-",'①-2入力シート (環境項目)'!Q137)</f>
        <v>0</v>
      </c>
      <c r="R410" s="219" t="str">
        <f>IF('①-2入力シート (環境項目)'!R137="","-",'①-2入力シート (環境項目)'!R137)</f>
        <v>-</v>
      </c>
      <c r="S410" s="219" t="str">
        <f>IF('①-2入力シート (環境項目)'!S137="","-",'①-2入力シート (環境項目)'!S137)</f>
        <v>-</v>
      </c>
      <c r="T410" s="220" t="str">
        <f t="shared" si="34"/>
        <v/>
      </c>
      <c r="U410" s="224" t="str">
        <f>IF(P410="回答済",(_xlfn.RANK.EQ($T410,$T$14:$T$411,0)+COUNTIF($T$14:$T410,$T410)-1),IF(P410="未回答",0,"-"))</f>
        <v>-</v>
      </c>
      <c r="V410" s="224" t="str">
        <f t="shared" si="37"/>
        <v>-</v>
      </c>
      <c r="W410" s="224" t="str">
        <f t="shared" si="35"/>
        <v/>
      </c>
      <c r="X410" s="224" t="str">
        <f t="shared" si="33"/>
        <v/>
      </c>
      <c r="Y410" s="224" t="str">
        <f>IF(X410="","",IF(X410="-","-",X410+COUNTIFS($V$14:V410,V410,$W$14:W410,W410)-1))</f>
        <v/>
      </c>
      <c r="Z410" s="224" t="str">
        <f t="shared" si="36"/>
        <v/>
      </c>
      <c r="AA410" s="61"/>
    </row>
    <row r="411" spans="1:27" s="57" customFormat="1" ht="28.35" customHeight="1" outlineLevel="1" thickBot="1">
      <c r="A411" s="57">
        <f>ROW()</f>
        <v>411</v>
      </c>
      <c r="B411" s="84" t="str">
        <f>IF('①-2入力シート (環境項目)'!B138="","-",'①-2入力シート (環境項目)'!B138)</f>
        <v>-</v>
      </c>
      <c r="C411" s="85" t="str">
        <f>IF('①-2入力シート (環境項目)'!C138="","-",'①-2入力シート (環境項目)'!C138)</f>
        <v>-</v>
      </c>
      <c r="D411" s="360" t="str">
        <f>IF('①-2入力シート (環境項目)'!D138="","0",'①-2入力シート (環境項目)'!D138)</f>
        <v>0</v>
      </c>
      <c r="E411" s="360" t="str">
        <f>IF('①-2入力シート (環境項目)'!E138="","0",'①-2入力シート (環境項目)'!E138)</f>
        <v>0</v>
      </c>
      <c r="F411" s="78" t="str">
        <f>IF('①-2入力シート (環境項目)'!F138="","-",'①-2入力シート (環境項目)'!F138)</f>
        <v>-</v>
      </c>
      <c r="G411" s="78" t="str">
        <f>IF('①-2入力シート (環境項目)'!G138="","-",'①-2入力シート (環境項目)'!G138)</f>
        <v>-</v>
      </c>
      <c r="H411" s="207" t="str">
        <f>IF('①-2入力シート (環境項目)'!H138="","-",'①-2入力シート (環境項目)'!H138)</f>
        <v>-</v>
      </c>
      <c r="I411" s="147" t="str">
        <f>IF('①-2入力シート (環境項目)'!I138="","-",'①-2入力シート (環境項目)'!I138)</f>
        <v>-</v>
      </c>
      <c r="J411" s="148" t="str">
        <f>IF('①-2入力シート (環境項目)'!J138="","-",'①-2入力シート (環境項目)'!J138)</f>
        <v>ウ　実行していない</v>
      </c>
      <c r="K411" s="188" t="str">
        <f>IF('①-2入力シート (環境項目)'!K138="","-",'①-2入力シート (環境項目)'!K138)</f>
        <v>ウ　実行していない</v>
      </c>
      <c r="L411" s="231" t="str">
        <f>IF('①-2入力シート (環境項目)'!L138="","-",'①-2入力シート (環境項目)'!L138)</f>
        <v>-</v>
      </c>
      <c r="M411" s="231">
        <f>IF('①-2入力シート (環境項目)'!M138="","-",'①-2入力シート (環境項目)'!M138)</f>
        <v>0</v>
      </c>
      <c r="N411" s="231" t="str">
        <f>IF('①-2入力シート (環境項目)'!N138="","-",'①-2入力シート (環境項目)'!N138)</f>
        <v>-</v>
      </c>
      <c r="O411" s="231">
        <f>IF('①-2入力シート (環境項目)'!O138="","-",'①-2入力シート (環境項目)'!O138)</f>
        <v>0</v>
      </c>
      <c r="P411" s="231" t="str">
        <f>IF('①-2入力シート (環境項目)'!P138="","-",'①-2入力シート (環境項目)'!P138)</f>
        <v>-</v>
      </c>
      <c r="Q411" s="231">
        <f>IF('①-2入力シート (環境項目)'!Q138="","-",'①-2入力シート (環境項目)'!Q138)</f>
        <v>0</v>
      </c>
      <c r="R411" s="231" t="str">
        <f>IF('①-2入力シート (環境項目)'!R138="","-",'①-2入力シート (環境項目)'!R138)</f>
        <v>-</v>
      </c>
      <c r="S411" s="231" t="str">
        <f>IF('①-2入力シート (環境項目)'!S138="","-",'①-2入力シート (環境項目)'!S138)</f>
        <v>-</v>
      </c>
      <c r="T411" s="232" t="str">
        <f t="shared" si="34"/>
        <v/>
      </c>
      <c r="U411" s="239" t="str">
        <f>IF(P411="回答済",(_xlfn.RANK.EQ($T411,$T$14:$T$411,0)+COUNTIF($T$14:$T411,$T411)-1),IF(P411="未回答",0,"-"))</f>
        <v>-</v>
      </c>
      <c r="V411" s="239" t="str">
        <f t="shared" si="37"/>
        <v>-</v>
      </c>
      <c r="W411" s="239" t="str">
        <f t="shared" si="35"/>
        <v/>
      </c>
      <c r="X411" s="239" t="str">
        <f t="shared" si="33"/>
        <v/>
      </c>
      <c r="Y411" s="239" t="str">
        <f>IF(X411="","",IF(X411="-","-",X411+COUNTIFS($V$14:V411,V411,$W$14:W411,W411)-1))</f>
        <v/>
      </c>
      <c r="Z411" s="239" t="str">
        <f t="shared" si="36"/>
        <v/>
      </c>
      <c r="AA411" s="61"/>
    </row>
    <row r="412" spans="1:27" s="57" customFormat="1" ht="37.799999999999997">
      <c r="B412" s="57" t="s">
        <v>24</v>
      </c>
      <c r="C412" s="53"/>
      <c r="D412" s="53" t="s">
        <v>24</v>
      </c>
      <c r="E412" s="53" t="s">
        <v>24</v>
      </c>
      <c r="F412" s="54" t="s">
        <v>24</v>
      </c>
      <c r="G412" s="54"/>
      <c r="H412" s="54"/>
      <c r="I412" s="5" t="s">
        <v>24</v>
      </c>
      <c r="J412" s="32" t="s">
        <v>24</v>
      </c>
      <c r="R412" s="57" t="s">
        <v>47</v>
      </c>
      <c r="S412" s="57">
        <f>SUM(S14:S411)</f>
        <v>0</v>
      </c>
      <c r="T412" s="57" t="s">
        <v>635</v>
      </c>
      <c r="U412" s="180">
        <f>SUM(S14:S108,S284:S336)</f>
        <v>0</v>
      </c>
      <c r="V412" s="180"/>
      <c r="W412" s="180"/>
      <c r="X412" s="180"/>
      <c r="Y412" s="180"/>
      <c r="Z412" s="180"/>
    </row>
    <row r="413" spans="1:27" s="57" customFormat="1" ht="25.2">
      <c r="C413" s="55"/>
      <c r="D413" s="55"/>
      <c r="E413" s="53"/>
      <c r="F413" s="53"/>
      <c r="G413" s="53"/>
      <c r="H413" s="53"/>
      <c r="J413" s="32"/>
      <c r="K413" s="32"/>
      <c r="L413" s="32"/>
      <c r="M413" s="32" t="s">
        <v>206</v>
      </c>
      <c r="N413" s="32"/>
      <c r="O413" s="32">
        <f>SUM(M14,M19,M25,M32,M40,M50,M58,M65,M71,M76,M84,M94,M101,M109,M116,M125,M131,M143,M152,M155,M160,M163,M166,M172,M175,M181,M187,M192,M198,M204,M217,M226,M234,M237,M240,M243,M247,M256,M263,M268,M275,M280,M284,M291,M296,M302,M308,M316,M320,M324,M329,M333,M337,M343,M348,M355,M361,M367,M371,M382,M387,M393,M397,M403,M408)</f>
        <v>280</v>
      </c>
      <c r="P413" s="32"/>
      <c r="Q413" s="32"/>
      <c r="R413" s="32" t="s">
        <v>36</v>
      </c>
      <c r="S413" s="32">
        <f>S412/200*100</f>
        <v>0</v>
      </c>
      <c r="T413" s="32" t="s">
        <v>636</v>
      </c>
      <c r="U413" s="182">
        <f>U412/120*100</f>
        <v>0</v>
      </c>
      <c r="V413" s="182"/>
      <c r="W413" s="182"/>
      <c r="X413" s="182"/>
      <c r="Y413" s="182"/>
      <c r="Z413" s="182"/>
      <c r="AA413" s="32"/>
    </row>
    <row r="414" spans="1:27" s="57" customFormat="1" ht="12.6">
      <c r="C414" s="55"/>
      <c r="D414" s="55"/>
      <c r="E414" s="53"/>
      <c r="F414" s="53"/>
      <c r="G414" s="53"/>
      <c r="H414" s="53"/>
      <c r="J414" s="32"/>
      <c r="K414" s="32"/>
      <c r="L414" s="32"/>
      <c r="M414" s="32"/>
      <c r="N414" s="32"/>
      <c r="O414" s="32"/>
      <c r="P414" s="32"/>
      <c r="Q414" s="32"/>
      <c r="R414" s="32"/>
      <c r="S414" s="32"/>
      <c r="T414" s="32"/>
      <c r="U414" s="182"/>
      <c r="V414" s="182"/>
      <c r="W414" s="182"/>
      <c r="X414" s="182"/>
      <c r="Y414" s="182"/>
      <c r="Z414" s="182"/>
      <c r="AA414" s="32"/>
    </row>
    <row r="415" spans="1:27" s="57" customFormat="1" ht="12.6">
      <c r="C415" s="55"/>
      <c r="D415" s="55"/>
      <c r="E415" s="53"/>
      <c r="F415" s="53"/>
      <c r="G415" s="53"/>
      <c r="H415" s="53"/>
      <c r="J415" s="32"/>
      <c r="K415" s="32"/>
      <c r="L415" s="32"/>
      <c r="M415" s="32"/>
      <c r="N415" s="32"/>
      <c r="O415" s="32"/>
      <c r="P415" s="32"/>
      <c r="Q415" s="32"/>
      <c r="R415" s="32"/>
      <c r="S415" s="32"/>
      <c r="T415" s="32"/>
      <c r="U415" s="182"/>
      <c r="V415" s="182"/>
      <c r="W415" s="182"/>
      <c r="X415" s="182"/>
      <c r="Y415" s="182"/>
      <c r="Z415" s="182"/>
      <c r="AA415" s="32"/>
    </row>
    <row r="416" spans="1:27" s="57" customFormat="1" ht="12.6">
      <c r="C416" s="55"/>
      <c r="D416" s="55"/>
      <c r="E416" s="53"/>
      <c r="F416" s="53"/>
      <c r="G416" s="53"/>
      <c r="H416" s="53"/>
      <c r="J416" s="32"/>
      <c r="K416" s="32"/>
      <c r="L416" s="32"/>
      <c r="M416" s="32"/>
      <c r="N416" s="32"/>
      <c r="O416" s="32"/>
      <c r="P416" s="32"/>
      <c r="Q416" s="32"/>
      <c r="R416" s="32"/>
      <c r="S416" s="32"/>
      <c r="T416" s="32"/>
      <c r="U416" s="182"/>
      <c r="V416" s="182"/>
      <c r="W416" s="182"/>
      <c r="X416" s="182"/>
      <c r="Y416" s="182"/>
      <c r="Z416" s="182"/>
      <c r="AA416" s="32"/>
    </row>
    <row r="417" spans="2:27" s="57" customFormat="1" ht="12.6">
      <c r="C417" s="55"/>
      <c r="D417" s="55"/>
      <c r="E417" s="53" t="s">
        <v>30</v>
      </c>
      <c r="F417" s="53"/>
      <c r="G417" s="53"/>
      <c r="H417" s="53"/>
      <c r="I417" s="57">
        <f>G14+G19+G25+G32+G40+G50+G58+G65+G71+G76+G84+G94+G101+G109+G116+G125+G131+G143+G152+G155+G160+G163+G166+G172+G175+G181+G187+G192+G198+G204+G217+G226+G234+G237+G240+G243+G247+G256+G263+G268+G275+G280+G284+G291+G296+G302+G308+G316+G320+G324+G329+G333+G337+G343+G348+G355+G361+G367+G371+G382+G387+G393+G397+G403+G408</f>
        <v>0</v>
      </c>
      <c r="J417" s="32"/>
      <c r="K417" s="32"/>
      <c r="L417" s="32"/>
      <c r="M417" s="32"/>
      <c r="N417" s="32"/>
      <c r="O417" s="32"/>
      <c r="P417" s="32"/>
      <c r="Q417" s="32"/>
      <c r="R417" s="32"/>
      <c r="S417" s="32"/>
      <c r="T417" s="32"/>
      <c r="U417" s="182"/>
      <c r="V417" s="182"/>
      <c r="W417" s="182"/>
      <c r="X417" s="182"/>
      <c r="Y417" s="182"/>
      <c r="Z417" s="182"/>
      <c r="AA417" s="32"/>
    </row>
    <row r="418" spans="2:27" s="57" customFormat="1" ht="25.2">
      <c r="C418" s="55"/>
      <c r="D418" s="55"/>
      <c r="E418" s="53" t="s">
        <v>33</v>
      </c>
      <c r="F418" s="53"/>
      <c r="G418" s="53"/>
      <c r="H418" s="53"/>
      <c r="I418" s="57">
        <f>G14+G19+G25+G32+G40+G50+G58+G65+G71+G76+G84+G94+G101+G284+G291+G296+G302+G308+G316+G320+G324+G329+G333</f>
        <v>0</v>
      </c>
      <c r="J418" s="32"/>
      <c r="K418" s="32"/>
      <c r="L418" s="32"/>
      <c r="M418" s="32"/>
      <c r="N418" s="32"/>
      <c r="O418" s="32"/>
      <c r="P418" s="32"/>
      <c r="Q418" s="32"/>
      <c r="R418" s="32"/>
      <c r="S418" s="32"/>
      <c r="T418" s="32"/>
      <c r="U418" s="182"/>
      <c r="V418" s="182"/>
      <c r="W418" s="182"/>
      <c r="X418" s="182"/>
      <c r="Y418" s="182"/>
      <c r="Z418" s="182"/>
      <c r="AA418" s="32"/>
    </row>
    <row r="419" spans="2:27" s="57" customFormat="1" ht="25.2">
      <c r="C419" s="55"/>
      <c r="D419" s="55"/>
      <c r="E419" s="53" t="s">
        <v>757</v>
      </c>
      <c r="F419" s="53"/>
      <c r="G419" s="53"/>
      <c r="H419" s="53"/>
      <c r="I419" s="57">
        <f>G109+G125+G116+G131+G143+G152+G155+G160+G163+G166+G172+G175+G181+G187+G192+G198+G204+G217+G226+G234+G237+G240+G243+G247+G256+G263+G268+G275+G280+G337+G343+G348+G355+G361+G367+G371+G382+G387+G393+G397+G403+G408</f>
        <v>0</v>
      </c>
      <c r="J419" s="32"/>
      <c r="K419" s="32"/>
      <c r="L419" s="32"/>
      <c r="M419" s="32"/>
      <c r="N419" s="32"/>
      <c r="O419" s="32"/>
      <c r="P419" s="32"/>
      <c r="Q419" s="32"/>
      <c r="R419" s="32"/>
      <c r="S419" s="32"/>
      <c r="T419" s="32"/>
      <c r="U419" s="182"/>
      <c r="V419" s="182"/>
      <c r="W419" s="182"/>
      <c r="X419" s="182"/>
      <c r="Y419" s="182"/>
      <c r="Z419" s="182"/>
      <c r="AA419" s="32"/>
    </row>
    <row r="420" spans="2:27" s="57" customFormat="1" ht="12.6">
      <c r="C420" s="55"/>
      <c r="D420" s="55"/>
      <c r="E420" s="53"/>
      <c r="F420" s="53"/>
      <c r="G420" s="53"/>
      <c r="H420" s="53"/>
      <c r="J420" s="32"/>
      <c r="K420" s="32"/>
      <c r="L420" s="32"/>
      <c r="M420" s="32"/>
      <c r="N420" s="32"/>
      <c r="O420" s="32"/>
      <c r="P420" s="32"/>
      <c r="Q420" s="32"/>
      <c r="R420" s="32"/>
      <c r="S420" s="32"/>
      <c r="T420" s="32"/>
      <c r="U420" s="182"/>
      <c r="V420" s="182"/>
      <c r="W420" s="182"/>
      <c r="X420" s="182"/>
      <c r="Y420" s="182"/>
      <c r="Z420" s="182"/>
      <c r="AA420" s="32"/>
    </row>
    <row r="421" spans="2:27" s="57" customFormat="1" thickBot="1">
      <c r="C421" s="55"/>
      <c r="D421" s="55"/>
      <c r="E421" s="53"/>
      <c r="F421" s="53"/>
      <c r="G421" s="53"/>
      <c r="H421" s="53"/>
      <c r="J421" s="32"/>
      <c r="K421" s="32"/>
      <c r="L421" s="32"/>
      <c r="M421" s="32"/>
      <c r="N421" s="32"/>
      <c r="O421" s="32"/>
      <c r="P421" s="32"/>
      <c r="Q421" s="32"/>
      <c r="R421" s="32"/>
      <c r="S421" s="32"/>
      <c r="T421" s="32"/>
      <c r="U421" s="182"/>
      <c r="V421" s="182"/>
      <c r="W421" s="182"/>
      <c r="X421" s="182"/>
      <c r="Y421" s="182"/>
      <c r="Z421" s="182"/>
      <c r="AA421" s="32"/>
    </row>
    <row r="422" spans="2:27" s="57" customFormat="1" ht="16.5" customHeight="1" thickTop="1">
      <c r="C422" s="55" t="s">
        <v>32</v>
      </c>
      <c r="D422" s="86" t="s">
        <v>23</v>
      </c>
      <c r="E422" s="88" t="s">
        <v>0</v>
      </c>
      <c r="F422" s="96"/>
      <c r="G422" s="96"/>
      <c r="H422" s="54"/>
      <c r="I422" s="57">
        <f>G14+G19</f>
        <v>0</v>
      </c>
      <c r="J422" s="32"/>
      <c r="K422" s="32"/>
      <c r="L422" s="32"/>
      <c r="M422" s="32"/>
      <c r="N422" s="32"/>
      <c r="O422" s="32"/>
      <c r="P422" s="32"/>
      <c r="Q422" s="32"/>
      <c r="R422" s="32"/>
      <c r="S422" s="32"/>
      <c r="T422" s="32"/>
      <c r="U422" s="182"/>
      <c r="V422" s="182"/>
      <c r="W422" s="182"/>
      <c r="X422" s="182"/>
      <c r="Y422" s="182"/>
      <c r="Z422" s="182"/>
      <c r="AA422" s="32"/>
    </row>
    <row r="423" spans="2:27" s="57" customFormat="1" ht="25.2">
      <c r="C423" s="55"/>
      <c r="D423" s="87" t="s">
        <v>23</v>
      </c>
      <c r="E423" s="89" t="s">
        <v>12</v>
      </c>
      <c r="F423" s="96"/>
      <c r="G423" s="96"/>
      <c r="H423" s="54"/>
      <c r="I423" s="57">
        <f>G25</f>
        <v>0</v>
      </c>
      <c r="J423" s="32"/>
      <c r="K423" s="32"/>
      <c r="L423" s="32"/>
      <c r="M423" s="32"/>
      <c r="N423" s="32"/>
      <c r="O423" s="32"/>
      <c r="P423" s="32"/>
      <c r="Q423" s="32"/>
      <c r="R423" s="32"/>
      <c r="S423" s="32"/>
      <c r="T423" s="32"/>
      <c r="U423" s="182"/>
      <c r="V423" s="182"/>
      <c r="W423" s="182"/>
      <c r="X423" s="182"/>
      <c r="Y423" s="182"/>
      <c r="Z423" s="182"/>
      <c r="AA423" s="32"/>
    </row>
    <row r="424" spans="2:27" s="57" customFormat="1" ht="37.799999999999997">
      <c r="C424" s="55"/>
      <c r="D424" s="87" t="s">
        <v>23</v>
      </c>
      <c r="E424" s="90" t="s">
        <v>4</v>
      </c>
      <c r="F424" s="97"/>
      <c r="G424" s="97"/>
      <c r="H424" s="53"/>
      <c r="I424" s="57">
        <f>G32</f>
        <v>0</v>
      </c>
      <c r="J424" s="32"/>
      <c r="K424" s="32"/>
      <c r="L424" s="32"/>
      <c r="M424" s="32"/>
      <c r="N424" s="32"/>
      <c r="O424" s="32"/>
      <c r="P424" s="32"/>
      <c r="Q424" s="32"/>
      <c r="R424" s="32"/>
      <c r="S424" s="32"/>
      <c r="T424" s="32"/>
      <c r="U424" s="182"/>
      <c r="V424" s="182"/>
      <c r="W424" s="182"/>
      <c r="X424" s="182"/>
      <c r="Y424" s="182"/>
      <c r="Z424" s="182"/>
      <c r="AA424" s="32"/>
    </row>
    <row r="425" spans="2:27" s="32" customFormat="1" ht="37.799999999999997">
      <c r="B425" s="57"/>
      <c r="C425" s="55"/>
      <c r="D425" s="87" t="s">
        <v>23</v>
      </c>
      <c r="E425" s="89" t="s">
        <v>13</v>
      </c>
      <c r="F425" s="96"/>
      <c r="G425" s="96"/>
      <c r="H425" s="54"/>
      <c r="I425" s="32">
        <f>G40</f>
        <v>0</v>
      </c>
      <c r="U425" s="182"/>
      <c r="V425" s="182"/>
      <c r="W425" s="182"/>
      <c r="X425" s="182"/>
      <c r="Y425" s="182"/>
      <c r="Z425" s="182"/>
    </row>
    <row r="426" spans="2:27" s="32" customFormat="1" ht="37.799999999999997">
      <c r="B426" s="57"/>
      <c r="C426" s="55"/>
      <c r="D426" s="87" t="s">
        <v>23</v>
      </c>
      <c r="E426" s="89" t="s">
        <v>27</v>
      </c>
      <c r="F426" s="53"/>
      <c r="G426" s="53"/>
      <c r="H426" s="53"/>
      <c r="I426" s="32">
        <f>G50</f>
        <v>0</v>
      </c>
      <c r="U426" s="182"/>
      <c r="V426" s="182"/>
      <c r="W426" s="182"/>
      <c r="X426" s="182"/>
      <c r="Y426" s="182"/>
      <c r="Z426" s="182"/>
    </row>
    <row r="427" spans="2:27" s="32" customFormat="1" ht="37.799999999999997">
      <c r="B427" s="57"/>
      <c r="C427" s="55"/>
      <c r="D427" s="87" t="s">
        <v>23</v>
      </c>
      <c r="E427" s="89" t="s">
        <v>28</v>
      </c>
      <c r="F427" s="53"/>
      <c r="G427" s="53"/>
      <c r="H427" s="53"/>
      <c r="I427" s="32">
        <f>G58</f>
        <v>0</v>
      </c>
      <c r="U427" s="182"/>
      <c r="V427" s="182"/>
      <c r="W427" s="182"/>
      <c r="X427" s="182"/>
      <c r="Y427" s="182"/>
      <c r="Z427" s="182"/>
    </row>
    <row r="428" spans="2:27" s="32" customFormat="1" ht="37.799999999999997">
      <c r="B428" s="57"/>
      <c r="C428" s="55"/>
      <c r="D428" s="87" t="s">
        <v>23</v>
      </c>
      <c r="E428" s="89" t="s">
        <v>26</v>
      </c>
      <c r="F428" s="53"/>
      <c r="G428" s="53"/>
      <c r="H428" s="53"/>
      <c r="I428" s="32">
        <f>G65</f>
        <v>0</v>
      </c>
      <c r="U428" s="182"/>
      <c r="V428" s="182"/>
      <c r="W428" s="182"/>
      <c r="X428" s="182"/>
      <c r="Y428" s="182"/>
      <c r="Z428" s="182"/>
    </row>
    <row r="429" spans="2:27" s="32" customFormat="1" ht="63">
      <c r="B429" s="57"/>
      <c r="C429" s="55"/>
      <c r="D429" s="87" t="s">
        <v>23</v>
      </c>
      <c r="E429" s="89" t="s">
        <v>15</v>
      </c>
      <c r="F429" s="53"/>
      <c r="G429" s="53"/>
      <c r="H429" s="53"/>
      <c r="I429" s="32">
        <f>G71</f>
        <v>0</v>
      </c>
      <c r="U429" s="182"/>
      <c r="V429" s="182"/>
      <c r="W429" s="182"/>
      <c r="X429" s="182"/>
      <c r="Y429" s="182"/>
      <c r="Z429" s="182"/>
    </row>
    <row r="430" spans="2:27" s="32" customFormat="1" ht="25.2">
      <c r="B430" s="57"/>
      <c r="C430" s="55"/>
      <c r="D430" s="87" t="s">
        <v>23</v>
      </c>
      <c r="E430" s="89" t="s">
        <v>22</v>
      </c>
      <c r="F430" s="53"/>
      <c r="G430" s="53"/>
      <c r="H430" s="53"/>
      <c r="I430" s="32">
        <f>G76+G84+G94+G101</f>
        <v>0</v>
      </c>
      <c r="U430" s="182"/>
      <c r="V430" s="182"/>
      <c r="W430" s="182"/>
      <c r="X430" s="182"/>
      <c r="Y430" s="182"/>
      <c r="Z430" s="182"/>
    </row>
    <row r="431" spans="2:27" s="32" customFormat="1" ht="25.2">
      <c r="B431" s="57"/>
      <c r="C431" s="55"/>
      <c r="D431" s="87" t="s">
        <v>754</v>
      </c>
      <c r="E431" s="89" t="s">
        <v>1</v>
      </c>
      <c r="F431" s="53"/>
      <c r="G431" s="53"/>
      <c r="H431" s="53"/>
      <c r="I431" s="32">
        <f>G109+G125+G116+G131+G143+G152+G155+G160+G163</f>
        <v>0</v>
      </c>
      <c r="U431" s="182"/>
      <c r="V431" s="182"/>
      <c r="W431" s="182"/>
      <c r="X431" s="182"/>
      <c r="Y431" s="182"/>
      <c r="Z431" s="182"/>
    </row>
    <row r="432" spans="2:27" s="32" customFormat="1" ht="50.4">
      <c r="B432" s="57"/>
      <c r="C432" s="55"/>
      <c r="D432" s="87" t="s">
        <v>754</v>
      </c>
      <c r="E432" s="89" t="s">
        <v>17</v>
      </c>
      <c r="F432" s="53"/>
      <c r="G432" s="53"/>
      <c r="H432" s="53"/>
      <c r="I432" s="32">
        <f>G166+G172+G175+G181+G187</f>
        <v>0</v>
      </c>
      <c r="U432" s="182"/>
      <c r="V432" s="182"/>
      <c r="W432" s="182"/>
      <c r="X432" s="182"/>
      <c r="Y432" s="182"/>
      <c r="Z432" s="182"/>
    </row>
    <row r="433" spans="2:26" s="32" customFormat="1" ht="25.2">
      <c r="B433" s="57"/>
      <c r="C433" s="55"/>
      <c r="D433" s="87" t="s">
        <v>754</v>
      </c>
      <c r="E433" s="89" t="s">
        <v>6</v>
      </c>
      <c r="F433" s="53"/>
      <c r="G433" s="53"/>
      <c r="H433" s="53"/>
      <c r="I433" s="32">
        <f>G192+G198+G217+G204+G226+G234+G237+G240+G243</f>
        <v>0</v>
      </c>
      <c r="U433" s="182"/>
      <c r="V433" s="182"/>
      <c r="W433" s="182"/>
      <c r="X433" s="182"/>
      <c r="Y433" s="182"/>
      <c r="Z433" s="182"/>
    </row>
    <row r="434" spans="2:26" s="32" customFormat="1" ht="25.2">
      <c r="B434" s="57"/>
      <c r="C434" s="55"/>
      <c r="D434" s="87" t="s">
        <v>754</v>
      </c>
      <c r="E434" s="89" t="s">
        <v>5</v>
      </c>
      <c r="F434" s="53"/>
      <c r="G434" s="53"/>
      <c r="H434" s="53"/>
      <c r="I434" s="32">
        <f>G247+G256+G263</f>
        <v>0</v>
      </c>
      <c r="U434" s="182"/>
      <c r="V434" s="182"/>
      <c r="W434" s="182"/>
      <c r="X434" s="182"/>
      <c r="Y434" s="182"/>
      <c r="Z434" s="182"/>
    </row>
    <row r="435" spans="2:26" s="32" customFormat="1" ht="37.799999999999997">
      <c r="B435" s="57"/>
      <c r="C435" s="55"/>
      <c r="D435" s="87" t="s">
        <v>754</v>
      </c>
      <c r="E435" s="89" t="s">
        <v>14</v>
      </c>
      <c r="F435" s="53"/>
      <c r="G435" s="53"/>
      <c r="H435" s="53"/>
      <c r="I435" s="32">
        <f>G268+G275+G280</f>
        <v>0</v>
      </c>
      <c r="U435" s="182"/>
      <c r="V435" s="182"/>
      <c r="W435" s="182"/>
      <c r="X435" s="182"/>
      <c r="Y435" s="182"/>
      <c r="Z435" s="182"/>
    </row>
    <row r="436" spans="2:26" s="32" customFormat="1" ht="15.75" customHeight="1">
      <c r="B436" s="57"/>
      <c r="C436" s="55" t="s">
        <v>31</v>
      </c>
      <c r="D436" s="87" t="s">
        <v>23</v>
      </c>
      <c r="E436" s="91" t="s">
        <v>11</v>
      </c>
      <c r="F436" s="53"/>
      <c r="G436" s="53"/>
      <c r="H436" s="53"/>
      <c r="I436" s="32">
        <f>G284+G291+G296+G302</f>
        <v>0</v>
      </c>
      <c r="U436" s="182"/>
      <c r="V436" s="182"/>
      <c r="W436" s="182"/>
      <c r="X436" s="182"/>
      <c r="Y436" s="182"/>
      <c r="Z436" s="182"/>
    </row>
    <row r="437" spans="2:26" s="32" customFormat="1" ht="25.2">
      <c r="B437" s="57"/>
      <c r="C437" s="55"/>
      <c r="D437" s="87" t="s">
        <v>23</v>
      </c>
      <c r="E437" s="89" t="s">
        <v>16</v>
      </c>
      <c r="F437" s="53"/>
      <c r="G437" s="53"/>
      <c r="H437" s="53"/>
      <c r="I437" s="32">
        <f>G308</f>
        <v>0</v>
      </c>
      <c r="U437" s="182"/>
      <c r="V437" s="182"/>
      <c r="W437" s="182"/>
      <c r="X437" s="182"/>
      <c r="Y437" s="182"/>
      <c r="Z437" s="182"/>
    </row>
    <row r="438" spans="2:26" s="32" customFormat="1" ht="25.2">
      <c r="B438" s="57"/>
      <c r="C438" s="55"/>
      <c r="D438" s="87" t="s">
        <v>23</v>
      </c>
      <c r="E438" s="89" t="s">
        <v>7</v>
      </c>
      <c r="F438" s="53"/>
      <c r="G438" s="53"/>
      <c r="H438" s="53"/>
      <c r="I438" s="32">
        <f>G316+G320+G324+G329+G333</f>
        <v>0</v>
      </c>
      <c r="U438" s="182"/>
      <c r="V438" s="182"/>
      <c r="W438" s="182"/>
      <c r="X438" s="182"/>
      <c r="Y438" s="182"/>
      <c r="Z438" s="182"/>
    </row>
    <row r="439" spans="2:26" s="32" customFormat="1" ht="37.799999999999997">
      <c r="B439" s="57"/>
      <c r="C439" s="55"/>
      <c r="D439" s="87" t="s">
        <v>754</v>
      </c>
      <c r="E439" s="89" t="s">
        <v>10</v>
      </c>
      <c r="F439" s="53"/>
      <c r="G439" s="53"/>
      <c r="H439" s="53"/>
      <c r="I439" s="32">
        <f>G337+G343+G348+G355+G361+G367</f>
        <v>0</v>
      </c>
      <c r="U439" s="182"/>
      <c r="V439" s="182"/>
      <c r="W439" s="182"/>
      <c r="X439" s="182"/>
      <c r="Y439" s="182"/>
      <c r="Z439" s="182"/>
    </row>
    <row r="440" spans="2:26" s="32" customFormat="1" ht="25.2">
      <c r="B440" s="57"/>
      <c r="C440" s="55"/>
      <c r="D440" s="87" t="s">
        <v>754</v>
      </c>
      <c r="E440" s="89" t="s">
        <v>8</v>
      </c>
      <c r="F440" s="53"/>
      <c r="G440" s="53"/>
      <c r="H440" s="53"/>
      <c r="I440" s="32">
        <f>G371+G382+G387+G393</f>
        <v>0</v>
      </c>
      <c r="U440" s="182"/>
      <c r="V440" s="182"/>
      <c r="W440" s="182"/>
      <c r="X440" s="182"/>
      <c r="Y440" s="182"/>
      <c r="Z440" s="182"/>
    </row>
    <row r="441" spans="2:26" s="32" customFormat="1" ht="12.6">
      <c r="B441" s="57"/>
      <c r="C441" s="55"/>
      <c r="D441" s="87" t="s">
        <v>754</v>
      </c>
      <c r="E441" s="89" t="s">
        <v>9</v>
      </c>
      <c r="F441" s="53"/>
      <c r="G441" s="53"/>
      <c r="H441" s="53"/>
      <c r="I441" s="32">
        <f>G397+G403+G408</f>
        <v>0</v>
      </c>
      <c r="U441" s="182"/>
      <c r="V441" s="182"/>
      <c r="W441" s="182"/>
      <c r="X441" s="182"/>
      <c r="Y441" s="182"/>
      <c r="Z441" s="182"/>
    </row>
    <row r="442" spans="2:26" s="32" customFormat="1" ht="12.6">
      <c r="B442" s="57"/>
      <c r="C442" s="55"/>
      <c r="D442" s="55"/>
      <c r="E442" s="53"/>
      <c r="F442" s="53"/>
      <c r="G442" s="53"/>
      <c r="H442" s="53"/>
      <c r="U442" s="182"/>
      <c r="V442" s="182"/>
      <c r="W442" s="182"/>
      <c r="X442" s="182"/>
      <c r="Y442" s="182"/>
      <c r="Z442" s="182"/>
    </row>
  </sheetData>
  <autoFilter ref="U13:U411"/>
  <mergeCells count="111">
    <mergeCell ref="I360:J360"/>
    <mergeCell ref="E361:E366"/>
    <mergeCell ref="E333:E336"/>
    <mergeCell ref="I333:J333"/>
    <mergeCell ref="I393:J393"/>
    <mergeCell ref="D397:D411"/>
    <mergeCell ref="E397:E402"/>
    <mergeCell ref="I397:J397"/>
    <mergeCell ref="E403:E407"/>
    <mergeCell ref="I403:J403"/>
    <mergeCell ref="E408:E411"/>
    <mergeCell ref="I408:J408"/>
    <mergeCell ref="E367:E370"/>
    <mergeCell ref="I367:J367"/>
    <mergeCell ref="D371:D396"/>
    <mergeCell ref="E371:E381"/>
    <mergeCell ref="I371:J371"/>
    <mergeCell ref="E382:E386"/>
    <mergeCell ref="I382:J382"/>
    <mergeCell ref="I387:J387"/>
    <mergeCell ref="E393:E396"/>
    <mergeCell ref="D337:D370"/>
    <mergeCell ref="I348:J348"/>
    <mergeCell ref="E387:E392"/>
    <mergeCell ref="E355:E360"/>
    <mergeCell ref="I355:J355"/>
    <mergeCell ref="I361:J361"/>
    <mergeCell ref="E337:E342"/>
    <mergeCell ref="I337:J337"/>
    <mergeCell ref="E343:E347"/>
    <mergeCell ref="I343:J343"/>
    <mergeCell ref="E348:E354"/>
    <mergeCell ref="D284:D307"/>
    <mergeCell ref="I284:J284"/>
    <mergeCell ref="E296:E301"/>
    <mergeCell ref="I296:J296"/>
    <mergeCell ref="E302:E307"/>
    <mergeCell ref="I302:J302"/>
    <mergeCell ref="D308:D315"/>
    <mergeCell ref="E308:E315"/>
    <mergeCell ref="I308:J308"/>
    <mergeCell ref="D316:D336"/>
    <mergeCell ref="E316:E319"/>
    <mergeCell ref="I316:J316"/>
    <mergeCell ref="E320:E323"/>
    <mergeCell ref="I320:J320"/>
    <mergeCell ref="E324:E328"/>
    <mergeCell ref="I324:J324"/>
    <mergeCell ref="E329:E332"/>
    <mergeCell ref="I329:J329"/>
    <mergeCell ref="D247:D267"/>
    <mergeCell ref="I247:J247"/>
    <mergeCell ref="I256:J256"/>
    <mergeCell ref="I263:J263"/>
    <mergeCell ref="D268:D283"/>
    <mergeCell ref="I268:J268"/>
    <mergeCell ref="I275:J275"/>
    <mergeCell ref="I280:J280"/>
    <mergeCell ref="I291:J291"/>
    <mergeCell ref="D192:D246"/>
    <mergeCell ref="I192:J192"/>
    <mergeCell ref="I198:J198"/>
    <mergeCell ref="I204:J204"/>
    <mergeCell ref="I217:J217"/>
    <mergeCell ref="I226:J226"/>
    <mergeCell ref="I234:J234"/>
    <mergeCell ref="I237:J237"/>
    <mergeCell ref="I240:J240"/>
    <mergeCell ref="I243:J243"/>
    <mergeCell ref="D166:D191"/>
    <mergeCell ref="I166:J166"/>
    <mergeCell ref="I172:J172"/>
    <mergeCell ref="I175:J175"/>
    <mergeCell ref="I181:J181"/>
    <mergeCell ref="I187:J187"/>
    <mergeCell ref="D109:D165"/>
    <mergeCell ref="I109:J109"/>
    <mergeCell ref="I116:J116"/>
    <mergeCell ref="I125:J125"/>
    <mergeCell ref="I131:J131"/>
    <mergeCell ref="I143:J143"/>
    <mergeCell ref="I152:J152"/>
    <mergeCell ref="I155:J155"/>
    <mergeCell ref="I160:J160"/>
    <mergeCell ref="I163:J163"/>
    <mergeCell ref="C10:D10"/>
    <mergeCell ref="C11:D11"/>
    <mergeCell ref="B13:D13"/>
    <mergeCell ref="I13:J13"/>
    <mergeCell ref="I14:J14"/>
    <mergeCell ref="I19:J19"/>
    <mergeCell ref="D14:D24"/>
    <mergeCell ref="I58:J58"/>
    <mergeCell ref="D65:D70"/>
    <mergeCell ref="I65:J65"/>
    <mergeCell ref="I94:J94"/>
    <mergeCell ref="I101:J101"/>
    <mergeCell ref="D50:D57"/>
    <mergeCell ref="I50:J50"/>
    <mergeCell ref="D58:D64"/>
    <mergeCell ref="D25:D31"/>
    <mergeCell ref="I25:J25"/>
    <mergeCell ref="D32:D39"/>
    <mergeCell ref="I32:J32"/>
    <mergeCell ref="D40:D49"/>
    <mergeCell ref="I40:J40"/>
    <mergeCell ref="D71:D75"/>
    <mergeCell ref="I71:J71"/>
    <mergeCell ref="D76:D108"/>
    <mergeCell ref="I76:J76"/>
    <mergeCell ref="I84:J84"/>
  </mergeCells>
  <phoneticPr fontId="1"/>
  <conditionalFormatting sqref="F19:G19 I19 J20:J24">
    <cfRule type="expression" dxfId="22" priority="47">
      <formula>#REF!=FALSE</formula>
    </cfRule>
  </conditionalFormatting>
  <conditionalFormatting sqref="T20:AA24">
    <cfRule type="expression" dxfId="21" priority="2">
      <formula>$G$19=FALSE</formula>
    </cfRule>
  </conditionalFormatting>
  <conditionalFormatting sqref="U14:AA14 Z14:Z24 U19:AA23 K19:N24 Q19:S24 U116:AA116 U125:AA125 U131:AA131 U143:AA143 U152:AA152 U160:AA160 U163:AA163 U172:AA172 U175:AA175 U181:AA181 U187:AA187 U198:AA198 U204:AA204 U217:AA217 U226:AA226 U234:AA234 U237:AA237 U243:AA243 U256:AA256 U263 W263:AA263 U275:AA275 U280:AA280 U296 W296:AA296 U302 W302:AA302 U320 W320:AA320 U324 W324:AA324 U329 W329:AA329 U333 W333:AA333 U343:AA343 U348 W348:AA348 U355 W355:AA355 U361 W361:AA361 U367 W367:AA367 U382 W382:AA382 U387 W387:AA387 U393 W393:AA393 U403:AA403 U408:AA408">
    <cfRule type="expression" dxfId="20" priority="45">
      <formula>$G$19=FALSE</formula>
    </cfRule>
  </conditionalFormatting>
  <conditionalFormatting sqref="U25:AA32">
    <cfRule type="expression" dxfId="19" priority="25">
      <formula>$G$19=FALSE</formula>
    </cfRule>
  </conditionalFormatting>
  <conditionalFormatting sqref="U40:AA58">
    <cfRule type="expression" dxfId="18" priority="22">
      <formula>$G$19=FALSE</formula>
    </cfRule>
  </conditionalFormatting>
  <conditionalFormatting sqref="U65:AA65">
    <cfRule type="expression" dxfId="17" priority="21">
      <formula>$G$19=FALSE</formula>
    </cfRule>
  </conditionalFormatting>
  <conditionalFormatting sqref="U71:AA71">
    <cfRule type="expression" dxfId="16" priority="20">
      <formula>$G$19=FALSE</formula>
    </cfRule>
  </conditionalFormatting>
  <conditionalFormatting sqref="U76:AA76">
    <cfRule type="expression" dxfId="15" priority="19">
      <formula>$G$19=FALSE</formula>
    </cfRule>
  </conditionalFormatting>
  <conditionalFormatting sqref="U93:AA107">
    <cfRule type="expression" dxfId="14" priority="17">
      <formula>$G$19=FALSE</formula>
    </cfRule>
  </conditionalFormatting>
  <conditionalFormatting sqref="U109:AA109">
    <cfRule type="expression" dxfId="13" priority="16">
      <formula>$G$19=FALSE</formula>
    </cfRule>
  </conditionalFormatting>
  <conditionalFormatting sqref="U166:AA166">
    <cfRule type="expression" dxfId="12" priority="15">
      <formula>$G$19=FALSE</formula>
    </cfRule>
  </conditionalFormatting>
  <conditionalFormatting sqref="U192:AA192">
    <cfRule type="expression" dxfId="11" priority="14">
      <formula>$G$19=FALSE</formula>
    </cfRule>
  </conditionalFormatting>
  <conditionalFormatting sqref="U247:AA247">
    <cfRule type="expression" dxfId="10" priority="13">
      <formula>$G$19=FALSE</formula>
    </cfRule>
  </conditionalFormatting>
  <conditionalFormatting sqref="U268:AA268">
    <cfRule type="expression" dxfId="9" priority="12">
      <formula>$G$19=FALSE</formula>
    </cfRule>
  </conditionalFormatting>
  <conditionalFormatting sqref="U284:AA284">
    <cfRule type="expression" dxfId="8" priority="11">
      <formula>$G$19=FALSE</formula>
    </cfRule>
  </conditionalFormatting>
  <conditionalFormatting sqref="U308:AA308">
    <cfRule type="expression" dxfId="7" priority="10">
      <formula>$G$19=FALSE</formula>
    </cfRule>
  </conditionalFormatting>
  <conditionalFormatting sqref="U316:AA316">
    <cfRule type="expression" dxfId="6" priority="9">
      <formula>$G$19=FALSE</formula>
    </cfRule>
  </conditionalFormatting>
  <conditionalFormatting sqref="U337:AA337">
    <cfRule type="expression" dxfId="5" priority="8">
      <formula>$G$19=FALSE</formula>
    </cfRule>
  </conditionalFormatting>
  <conditionalFormatting sqref="U371:AA371">
    <cfRule type="expression" dxfId="4" priority="7">
      <formula>$G$19=FALSE</formula>
    </cfRule>
  </conditionalFormatting>
  <conditionalFormatting sqref="U397:AA397">
    <cfRule type="expression" dxfId="3" priority="6">
      <formula>$G$19=FALSE</formula>
    </cfRule>
  </conditionalFormatting>
  <conditionalFormatting sqref="V14:V69">
    <cfRule type="expression" dxfId="2" priority="1">
      <formula>$G$19=FALSE</formula>
    </cfRule>
  </conditionalFormatting>
  <conditionalFormatting sqref="W14:Y411 O20:P24">
    <cfRule type="expression" dxfId="1" priority="44">
      <formula>$G$19=FALSE</formula>
    </cfRule>
  </conditionalFormatting>
  <conditionalFormatting sqref="AA19">
    <cfRule type="expression" dxfId="0" priority="3">
      <formula>$I$19=FALSE</formula>
    </cfRule>
  </conditionalFormatting>
  <dataValidations count="1">
    <dataValidation type="list" allowBlank="1" showInputMessage="1" showErrorMessage="1" sqref="F19 F14 F181 F25 F32 F40 F50 F58 F65 F71 F76 F84 F94 F101 F109 F125 F131 F143 F152 F155 F160 F163 F166 F172 F175 F192 F198 F217 F243:F244 F237 F240 F226 F234 F247 F256 F263 F268 F275 F280 F116 F204">
      <formula1>"複数回答,単回答"</formula1>
    </dataValidation>
  </dataValidations>
  <pageMargins left="0.7" right="0.7" top="0.75" bottom="0.75" header="0.3" footer="0.3"/>
  <pageSetup paperSize="8" scale="92" fitToHeight="0" orientation="portrait" r:id="rId1"/>
  <rowBreaks count="1" manualBreakCount="1">
    <brk id="33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①-1入力シート（一般項目）</vt:lpstr>
      <vt:lpstr>①-2入力シート (環境項目)</vt:lpstr>
      <vt:lpstr>②-1評価シート（合計点数）</vt:lpstr>
      <vt:lpstr>②-2評価シート（必須項目）</vt:lpstr>
      <vt:lpstr>③取組状況開示書 </vt:lpstr>
      <vt:lpstr>【データ参照用】チェックシート</vt:lpstr>
      <vt:lpstr>【データ参照用】チェックシート!Print_Area</vt:lpstr>
      <vt:lpstr>'①-1入力シート（一般項目）'!Print_Area</vt:lpstr>
      <vt:lpstr>'①-2入力シート (環境項目)'!Print_Area</vt:lpstr>
      <vt:lpstr>'②-1評価シート（合計点数）'!Print_Area</vt:lpstr>
      <vt:lpstr>'②-2評価シート（必須項目）'!Print_Area</vt:lpstr>
      <vt:lpstr>'③取組状況開示書 '!Print_Area</vt:lpstr>
      <vt:lpstr>【データ参照用】チェックシート!Print_Titles</vt:lpstr>
      <vt:lpstr>'①-1入力シート（一般項目）'!Print_Titles</vt:lpstr>
      <vt:lpstr>'①-2入力シート (環境項目)'!Print_Titles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2026-07-15T06:35:16Z</dcterms:created>
  <dcterms:modified xsi:type="dcterms:W3CDTF">2026-07-15T06:35:42Z</dcterms:modified>
</cp:coreProperties>
</file>