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6187\Box\【02_課所共有】05_02_温暖化対策課\R07年度\総務・エコライフ推進担当\08_エコライフ推進\08_02_エコライフDAY＆WEEK\08_02_080_チェックシート（夏）\"/>
    </mc:Choice>
  </mc:AlternateContent>
  <xr:revisionPtr revIDLastSave="0" documentId="13_ncr:1_{C63E5CCD-7BE5-44C7-9E62-CB6C5C2825DA}" xr6:coauthVersionLast="47" xr6:coauthVersionMax="47" xr10:uidLastSave="{00000000-0000-0000-0000-000000000000}"/>
  <bookViews>
    <workbookView xWindow="-110" yWindow="-110" windowWidth="19420" windowHeight="10560" xr2:uid="{9FE9AE19-2557-46A0-93E8-8720873D5FB0}"/>
  </bookViews>
  <sheets>
    <sheet name="中高一般" sheetId="4" r:id="rId1"/>
    <sheet name="（削除不可！）計算データ資料" sheetId="6" r:id="rId2"/>
  </sheets>
  <definedNames>
    <definedName name="_xlnm.Print_Area" localSheetId="0">中高一般!$B$3:$S$45</definedName>
    <definedName name="_xlnm.Print_Titles" localSheetId="0">中高一般!$3:$3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6" l="1"/>
  <c r="J24" i="6"/>
  <c r="J23" i="6"/>
  <c r="J22" i="6"/>
  <c r="K22" i="6" s="1"/>
  <c r="J21" i="6"/>
  <c r="J20" i="6"/>
  <c r="J19" i="6"/>
  <c r="J17" i="6"/>
  <c r="J16" i="6"/>
  <c r="J12" i="6"/>
  <c r="J11" i="6"/>
  <c r="J9" i="6"/>
  <c r="J8" i="6"/>
  <c r="J6" i="6"/>
  <c r="H25" i="6"/>
  <c r="H24" i="6"/>
  <c r="H23" i="6"/>
  <c r="H22" i="6"/>
  <c r="I22" i="6" s="1"/>
  <c r="H21" i="6"/>
  <c r="H20" i="6"/>
  <c r="H19" i="6"/>
  <c r="H17" i="6"/>
  <c r="H16" i="6"/>
  <c r="H12" i="6"/>
  <c r="H11" i="6"/>
  <c r="H9" i="6"/>
  <c r="H8" i="6"/>
  <c r="H6" i="6"/>
  <c r="I15" i="6"/>
  <c r="O45" i="4"/>
  <c r="Q41" i="4"/>
  <c r="Q40" i="4"/>
  <c r="Q38" i="4"/>
  <c r="Q39" i="4"/>
  <c r="N41" i="4"/>
  <c r="N40" i="4"/>
  <c r="N39" i="4"/>
  <c r="N38" i="4"/>
  <c r="K40" i="4"/>
  <c r="K41" i="4" s="1"/>
  <c r="K38" i="4"/>
  <c r="K39" i="4" s="1"/>
  <c r="H41" i="4"/>
  <c r="H40" i="4"/>
  <c r="H39" i="4"/>
  <c r="H38" i="4"/>
  <c r="E41" i="4"/>
  <c r="E40" i="4"/>
  <c r="E39" i="4"/>
  <c r="E38" i="4"/>
  <c r="Q33" i="4"/>
  <c r="Q32" i="4"/>
  <c r="Q30" i="4"/>
  <c r="Q31" i="4"/>
  <c r="N33" i="4"/>
  <c r="N32" i="4"/>
  <c r="N31" i="4"/>
  <c r="N30" i="4"/>
  <c r="K30" i="4"/>
  <c r="H33" i="4"/>
  <c r="H32" i="4"/>
  <c r="H31" i="4"/>
  <c r="H30" i="4"/>
  <c r="E33" i="4"/>
  <c r="E32" i="4"/>
  <c r="E31" i="4"/>
  <c r="E30" i="4"/>
  <c r="Q21" i="4"/>
  <c r="Q20" i="4"/>
  <c r="N20" i="4"/>
  <c r="K21" i="4"/>
  <c r="K20" i="4"/>
  <c r="H23" i="4"/>
  <c r="H22" i="4"/>
  <c r="H21" i="4"/>
  <c r="H20" i="4"/>
  <c r="E23" i="4"/>
  <c r="E22" i="4"/>
  <c r="E21" i="4"/>
  <c r="E20" i="4"/>
  <c r="Q12" i="4"/>
  <c r="N15" i="4"/>
  <c r="N14" i="4"/>
  <c r="K15" i="4"/>
  <c r="K14" i="4"/>
  <c r="N13" i="4"/>
  <c r="K13" i="4"/>
  <c r="N12" i="4"/>
  <c r="K12" i="4"/>
  <c r="K21" i="6"/>
  <c r="I21" i="6"/>
  <c r="F21" i="6"/>
  <c r="D21" i="6"/>
  <c r="F22" i="6"/>
  <c r="D22" i="6"/>
  <c r="E22" i="6" l="1"/>
  <c r="E21" i="6"/>
  <c r="I20" i="6"/>
  <c r="F20" i="6"/>
  <c r="K20" i="6"/>
  <c r="D20" i="6"/>
  <c r="E20" i="6" s="1"/>
  <c r="C18" i="6" l="1"/>
  <c r="C14" i="6"/>
  <c r="C10" i="6"/>
  <c r="C7" i="6"/>
  <c r="D6" i="6"/>
  <c r="E6" i="6" s="1"/>
  <c r="H12" i="4" l="1"/>
  <c r="E14" i="4"/>
  <c r="E15" i="4" s="1"/>
  <c r="E12" i="4"/>
  <c r="E13" i="4" s="1"/>
  <c r="I6" i="6" l="1"/>
  <c r="K25" i="6" l="1"/>
  <c r="K24" i="6"/>
  <c r="K23" i="6"/>
  <c r="K19" i="6"/>
  <c r="K17" i="6"/>
  <c r="K16" i="6"/>
  <c r="K12" i="6"/>
  <c r="K11" i="6"/>
  <c r="K9" i="6"/>
  <c r="K8" i="6"/>
  <c r="K6" i="6"/>
  <c r="I7" i="6"/>
  <c r="I10" i="6"/>
  <c r="I13" i="6"/>
  <c r="I14" i="6"/>
  <c r="I18" i="6"/>
  <c r="I24" i="6"/>
  <c r="I25" i="6"/>
  <c r="I23" i="6"/>
  <c r="I19" i="6"/>
  <c r="I17" i="6"/>
  <c r="I16" i="6"/>
  <c r="I12" i="6"/>
  <c r="I11" i="6"/>
  <c r="I9" i="6"/>
  <c r="I8" i="6"/>
  <c r="F25" i="6"/>
  <c r="G25" i="6" s="1"/>
  <c r="F24" i="6"/>
  <c r="G24" i="6" s="1"/>
  <c r="F23" i="6"/>
  <c r="G23" i="6" s="1"/>
  <c r="G22" i="6"/>
  <c r="G21" i="6"/>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L13" i="6" l="1"/>
  <c r="L24" i="4" s="1"/>
  <c r="L15" i="6"/>
  <c r="R24" i="4" s="1"/>
  <c r="L9" i="6"/>
  <c r="O16" i="4" s="1"/>
  <c r="L17" i="6"/>
  <c r="I34" i="4" s="1"/>
  <c r="L21" i="6"/>
  <c r="F42" i="4" s="1"/>
  <c r="L22" i="6"/>
  <c r="I42" i="4" s="1"/>
  <c r="L24" i="6"/>
  <c r="O42" i="4" s="1"/>
  <c r="L11" i="6"/>
  <c r="F24" i="4" s="1"/>
  <c r="L19" i="6"/>
  <c r="O34" i="4" s="1"/>
  <c r="L23" i="6"/>
  <c r="L42" i="4" s="1"/>
  <c r="L25" i="6"/>
  <c r="R42" i="4" s="1"/>
  <c r="L6" i="6"/>
  <c r="F16" i="4" s="1"/>
  <c r="L8" i="6"/>
  <c r="L16" i="4" s="1"/>
  <c r="L12" i="6"/>
  <c r="I24" i="4" s="1"/>
  <c r="L16" i="6"/>
  <c r="F34" i="4" s="1"/>
  <c r="L7" i="6"/>
  <c r="I16" i="4" s="1"/>
  <c r="I26" i="6"/>
  <c r="K26" i="6"/>
  <c r="L18" i="6"/>
  <c r="L34" i="4" s="1"/>
  <c r="L14" i="6"/>
  <c r="O24" i="4" s="1"/>
  <c r="E26" i="6" l="1"/>
  <c r="L10" i="6"/>
  <c r="R16" i="4" s="1"/>
  <c r="G20" i="6"/>
  <c r="L20" i="6" s="1"/>
  <c r="R34" i="4" s="1"/>
  <c r="G26" i="6" l="1"/>
  <c r="L26" i="6" s="1"/>
  <c r="P44" i="4" s="1"/>
</calcChain>
</file>

<file path=xl/sharedStrings.xml><?xml version="1.0" encoding="utf-8"?>
<sst xmlns="http://schemas.openxmlformats.org/spreadsheetml/2006/main" count="213" uniqueCount="91">
  <si>
    <t>14　(キッチン)</t>
    <phoneticPr fontId="1" type="Hiragana" alignment="distributed"/>
  </si>
  <si>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</si>
  <si>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</si>
  <si>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</si>
  <si>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</si>
  <si>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</si>
  <si>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</si>
  <si>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</si>
  <si>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</si>
  <si>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</si>
  <si>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</si>
  <si>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</si>
  <si>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</si>
  <si>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</si>
  <si>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</si>
  <si>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</si>
  <si>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</si>
  <si>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</si>
  <si>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</si>
  <si>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</si>
  <si>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</si>
  <si>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</si>
  <si>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</si>
  <si>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</si>
  <si>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</si>
  <si>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</si>
  <si>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</si>
  <si>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</si>
  <si>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</si>
  <si>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取り組めた項目を「✔」しよう。　「ご家族用」は取り組めた人数を選んでね。（　）の数字 は、減 らせる二酸化炭素 の量 （g）だよ。</t>
    <rPh sb="0" eb="1">
      <t>と</t>
    </rPh>
    <rPh sb="2" eb="3">
      <t>く</t>
    </rPh>
    <rPh sb="5" eb="7">
      <t>こうもく</t>
    </rPh>
    <rPh sb="18" eb="20">
      <t>かぞく</t>
    </rPh>
    <rPh sb="20" eb="21">
      <t>よう</t>
    </rPh>
    <rPh sb="23" eb="24">
      <t>と</t>
    </rPh>
    <rPh sb="25" eb="26">
      <t>く</t>
    </rPh>
    <rPh sb="28" eb="30">
      <t>にんずう</t>
    </rPh>
    <rPh sb="31" eb="32">
      <t>えら</t>
    </rPh>
    <rPh sb="40" eb="42">
      <t>すうじ</t>
    </rPh>
    <rPh sb="45" eb="46">
      <t>へ</t>
    </rPh>
    <rPh sb="50" eb="55">
      <t>にさんかたんそ</t>
    </rPh>
    <rPh sb="57" eb="58">
      <t>りょう</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</si>
  <si>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</si>
  <si>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</si>
  <si>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</si>
  <si>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ご家族用</t>
    <rPh sb="1" eb="3">
      <t>かぞく</t>
    </rPh>
    <rPh sb="3" eb="4">
      <t>よう</t>
    </rPh>
    <phoneticPr fontId="42" type="Hiragana" alignment="distributed"/>
  </si>
  <si>
    <t>おうちの人と
いっしょに取り組もう</t>
    <rPh sb="4" eb="5">
      <t>ひと</t>
    </rPh>
    <rPh sb="12" eb="13">
      <t>と</t>
    </rPh>
    <rPh sb="14" eb="15">
      <t>く</t>
    </rPh>
    <phoneticPr fontId="43"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</si>
  <si>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</si>
  <si>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</si>
  <si>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</si>
  <si>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</si>
  <si>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</si>
  <si>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</si>
  <si>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買い物をするとき、レジ袋をもらわなかった。
（33g/日）</t>
    <rPh sb="1" eb="4">
      <t>　か　　　もの</t>
    </rPh>
    <rPh sb="12" eb="13">
      <t>ぶくろ</t>
    </rPh>
    <rPh sb="28" eb="29">
      <t>にち</t>
    </rPh>
    <phoneticPr fontId="42" type="Hiragana"/>
  </si>
  <si>
    <t>16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</si>
  <si>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</si>
  <si>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</si>
  <si>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</si>
  <si>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</si>
  <si>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</si>
  <si>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</si>
  <si>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</si>
  <si>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</si>
  <si>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</si>
  <si>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8" type="Hiragana" alignment="distributed"/>
  </si>
  <si>
    <t xml:space="preserve">
野菜は旬のものを選んで食べた。  （97g/日） </t>
    <rPh sb="1" eb="3">
      <t>やさい</t>
    </rPh>
    <rPh sb="4" eb="5">
      <t>しゅん</t>
    </rPh>
    <rPh sb="9" eb="10">
      <t>えら</t>
    </rPh>
    <rPh sb="12" eb="15">
      <t>た</t>
    </rPh>
    <rPh sb="23" eb="24">
      <t>にち</t>
    </rPh>
    <phoneticPr fontId="42" type="Hiragana"/>
  </si>
  <si>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</si>
  <si>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t>　</t>
  </si>
  <si>
    <t>エコライフDAY（デイ）＆WEEK（ウィーク）埼玉２０２5（夏）チェックシート　　　中学生・高校生・一般　</t>
    <rPh sb="23" eb="25">
      <t>さいたま</t>
    </rPh>
    <rPh sb="30" eb="31">
      <t>なつ</t>
    </rPh>
    <rPh sb="42" eb="45">
      <t>ちゅうがくせい</t>
    </rPh>
    <rPh sb="46" eb="48">
      <t>こうこう</t>
    </rPh>
    <rPh sb="48" eb="49">
      <t>せい</t>
    </rPh>
    <rPh sb="50" eb="52">
      <t>いっぱん</t>
    </rPh>
    <phoneticPr fontId="41" type="Hiragana" alignment="distributed"/>
  </si>
  <si>
    <t>部屋を冷やし
すぎないように、控えめに冷房を使った。 【室温の目安は28℃】（128g/日）
（ひと夏で1,027円節約）</t>
    <rPh sb="0" eb="2">
      <t>へや</t>
    </rPh>
    <rPh sb="3" eb="4">
      <t>ひや</t>
    </rPh>
    <rPh sb="15" eb="16">
      <t>ひか</t>
    </rPh>
    <rPh sb="19" eb="21">
      <t>れいぼう</t>
    </rPh>
    <rPh sb="22" eb="23">
      <t>つか</t>
    </rPh>
    <rPh sb="28" eb="30">
      <t>しつおん</t>
    </rPh>
    <rPh sb="31" eb="33">
      <t>めやす</t>
    </rPh>
    <rPh sb="44" eb="45">
      <t>にち</t>
    </rPh>
    <rPh sb="50" eb="51">
      <t>なつ</t>
    </rPh>
    <rPh sb="57" eb="60">
      <t>えんせつやく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</si>
  <si>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</si>
  <si>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</si>
  <si>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</si>
  <si>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Ph sb="1" eb="3">
      <t>しゅうかん</t>
    </rPh>
    <rPh sb="6" eb="8">
      <t>にんずう</t>
    </rPh>
    <phoneticPr fontId="42" type="Hiragana" alignment="distributed"/>
  </si>
  <si>
    <t>取り組めたら✔</t>
    <rPh sb="0" eb="1">
      <t>と</t>
    </rPh>
    <rPh sb="2" eb="3">
      <t>く</t>
    </rPh>
    <phoneticPr fontId="42" type="Hiragana" alignment="distributed"/>
  </si>
  <si>
    <t>1日あたり（1週間で計算する項目のみ）</t>
    <rPh sb="1" eb="2">
      <t>ヒ</t>
    </rPh>
    <rPh sb="7" eb="9">
      <t>シュウカン</t>
    </rPh>
    <rPh sb="10" eb="12">
      <t>ケイサン</t>
    </rPh>
    <rPh sb="14" eb="16">
      <t>コウモク</t>
    </rPh>
    <phoneticPr fontId="1"/>
  </si>
  <si>
    <t>17　(外出)</t>
    <rPh sb="4" eb="6">
      <t>がいしゅつ</t>
    </rPh>
    <phoneticPr fontId="3" type="Hiragana" alignment="distributed"/>
  </si>
  <si>
    <t xml:space="preserve">
宅配は1回で受け取った。 （470g/日） </t>
    <rPh sb="1" eb="3">
      <t>たくはい</t>
    </rPh>
    <rPh sb="5" eb="6">
      <t>かい</t>
    </rPh>
    <rPh sb="7" eb="8">
      <t>う</t>
    </rPh>
    <rPh sb="9" eb="10">
      <t>と</t>
    </rPh>
    <rPh sb="20" eb="21">
      <t>にち</t>
    </rPh>
    <phoneticPr fontId="3" type="Hiragana"/>
  </si>
  <si>
    <t>減らせた二酸化炭素(g)</t>
    <rPh sb="0" eb="1">
      <t>へ</t>
    </rPh>
    <rPh sb="4" eb="7">
      <t>にさんか</t>
    </rPh>
    <rPh sb="7" eb="9">
      <t>たんそ</t>
    </rPh>
    <phoneticPr fontId="3" type="Hiragana" alignment="distributed"/>
  </si>
  <si>
    <t>中高一般用シート</t>
    <rPh sb="0" eb="2">
      <t>チュウコウ</t>
    </rPh>
    <rPh sb="2" eb="4">
      <t>イッパン</t>
    </rPh>
    <rPh sb="4" eb="5">
      <t>ヨウ</t>
    </rPh>
    <phoneticPr fontId="1"/>
  </si>
  <si>
    <r>
      <rPr>
        <b/>
        <sz val="18"/>
        <color theme="1"/>
        <rFont val="ＭＳ Ｐゴシック"/>
        <family val="3"/>
        <charset val="128"/>
      </rPr>
      <t>1週間</t>
    </r>
    <r>
      <rPr>
        <sz val="14"/>
        <color theme="1"/>
        <rFont val="ＭＳ Ｐゴシック"/>
        <family val="3"/>
        <charset val="128"/>
      </rPr>
      <t>できた人数</t>
    </r>
    <rPh sb="1" eb="3">
      <t>しゅうかん</t>
    </rPh>
    <rPh sb="6" eb="7">
      <t>ひと</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</si>
  <si>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t>
    </r>
    <phoneticPr fontId="42" type="Hiragana" alignment="distributed"/>
  </si>
  <si>
    <t xml:space="preserve">
ご飯やおかずを、残さず食べた。  （18g/日）</t>
    <rPh sb="2" eb="3">
      <t>はん</t>
    </rPh>
    <rPh sb="9" eb="10">
      <t>のこ</t>
    </rPh>
    <rPh sb="12" eb="13">
      <t>た</t>
    </rPh>
    <rPh sb="23" eb="24">
      <t>にち</t>
    </rPh>
    <phoneticPr fontId="42" type="Hiragana"/>
  </si>
  <si>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t>
    </r>
    <rPh sb="1" eb="3">
      <t>しゅうかん</t>
    </rPh>
    <phoneticPr fontId="3" type="Hiragana" alignment="distributed"/>
  </si>
  <si>
    <r>
      <rPr>
        <b/>
        <sz val="18"/>
        <color theme="1"/>
        <rFont val="ＭＳ Ｐゴシック"/>
        <family val="3"/>
        <charset val="128"/>
      </rPr>
      <t>1日</t>
    </r>
    <r>
      <rPr>
        <sz val="14"/>
        <color theme="1"/>
        <rFont val="ＭＳ Ｐゴシック"/>
        <family val="3"/>
        <charset val="128"/>
      </rPr>
      <t>できた人数</t>
    </r>
    <rPh sb="1" eb="2">
      <t>にち</t>
    </rPh>
    <rPh sb="5" eb="7">
      <t>にんずう</t>
    </rPh>
    <phoneticPr fontId="3" type="Hiragana" alignment="distributed"/>
  </si>
  <si>
    <r>
      <rPr>
        <b/>
        <sz val="18"/>
        <color theme="1"/>
        <rFont val="ＭＳ Ｐゴシック"/>
        <family val="3"/>
        <charset val="128"/>
      </rPr>
      <t>1週間</t>
    </r>
    <r>
      <rPr>
        <sz val="14"/>
        <color theme="1"/>
        <rFont val="ＭＳ Ｐゴシック"/>
        <family val="3"/>
        <charset val="128"/>
      </rPr>
      <t>できた人数</t>
    </r>
    <phoneticPr fontId="3"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</si>
  <si>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t>
    </r>
    <rPh sb="1" eb="2">
      <t>にち</t>
    </rPh>
    <phoneticPr fontId="3" type="Hiragana" alignment="distributed"/>
  </si>
  <si>
    <t>※一人が１日全部の項目に取り組めたら、</t>
    <phoneticPr fontId="48" type="Hiragana" alignment="distributed"/>
  </si>
  <si>
    <t>の二酸化炭素を減らせます！</t>
    <phoneticPr fontId="48" type="Hiragana" alignment="distributed"/>
  </si>
  <si>
    <t>エアコンのフィルターを掃除した。（294g/週）
（1年で1,085円節約）</t>
    <rPh sb="11" eb="13">
      <t>そうじ</t>
    </rPh>
    <rPh sb="22" eb="23">
      <t>しゅう</t>
    </rPh>
    <rPh sb="27" eb="28">
      <t>ねん</t>
    </rPh>
    <rPh sb="34" eb="37">
      <t>えんせつやく</t>
    </rPh>
    <phoneticPr fontId="37" type="Hiragana" alignment="distributed"/>
  </si>
  <si>
    <t>ほかのことをするときは、テレビを消した。（38g/日）　
（１年で981円節約）</t>
    <rPh sb="16" eb="17">
      <t>け</t>
    </rPh>
    <rPh sb="25" eb="26">
      <t>にち</t>
    </rPh>
    <rPh sb="31" eb="32">
      <t>ねん</t>
    </rPh>
    <rPh sb="36" eb="39">
      <t>えんせつやく</t>
    </rPh>
    <phoneticPr fontId="37" type="Hiragana" alignment="distributed"/>
  </si>
  <si>
    <t>照明は、省エネ型のLED照明を使用した。（847g/週）
（１年で3,161円節約）</t>
    <rPh sb="0" eb="2">
      <t>しょうめい</t>
    </rPh>
    <rPh sb="4" eb="5">
      <t>しょう</t>
    </rPh>
    <rPh sb="7" eb="8">
      <t>がた</t>
    </rPh>
    <rPh sb="12" eb="14">
      <t>しょうめい</t>
    </rPh>
    <rPh sb="15" eb="17">
      <t>しよう</t>
    </rPh>
    <rPh sb="26" eb="27">
      <t>しゅう</t>
    </rPh>
    <rPh sb="31" eb="32">
      <t>ねん</t>
    </rPh>
    <rPh sb="38" eb="41">
      <t>えんせつやく</t>
    </rPh>
    <phoneticPr fontId="37" type="Hiragana" alignment="distributed"/>
  </si>
  <si>
    <t>部屋を出る時は、明かりを消した。（20g/日）
（１年で521円節約）</t>
    <rPh sb="0" eb="2">
      <t>へや</t>
    </rPh>
    <rPh sb="3" eb="4">
      <t>で</t>
    </rPh>
    <rPh sb="5" eb="6">
      <t>とき</t>
    </rPh>
    <rPh sb="8" eb="9">
      <t>あ</t>
    </rPh>
    <rPh sb="12" eb="13">
      <t>け</t>
    </rPh>
    <rPh sb="21" eb="22">
      <t>にち</t>
    </rPh>
    <rPh sb="26" eb="27">
      <t>ねん</t>
    </rPh>
    <rPh sb="31" eb="34">
      <t>えんせつやく</t>
    </rPh>
    <phoneticPr fontId="42" type="Hiragana" alignment="distributed"/>
  </si>
  <si>
    <t>お湯 や水 を流 しっぱなしにしないで、こまめにとめた。（103g/日）
（１年で3,127円節約）</t>
    <rPh sb="1" eb="2">
      <t>ゆ</t>
    </rPh>
    <rPh sb="4" eb="5">
      <t>みず</t>
    </rPh>
    <rPh sb="7" eb="8">
      <t>なが</t>
    </rPh>
    <rPh sb="34" eb="35">
      <t>にち</t>
    </rPh>
    <rPh sb="39" eb="40">
      <t>ねん</t>
    </rPh>
    <rPh sb="46" eb="49">
      <t>えんせつやく</t>
    </rPh>
    <phoneticPr fontId="42" type="Hiragana" alignment="distributed"/>
  </si>
  <si>
    <t>お風呂は
冷めないうちに、みんなで続けて入った。（292g/日）
（１年で6,300円節約）</t>
    <rPh sb="1" eb="3">
      <t>ふろ</t>
    </rPh>
    <rPh sb="5" eb="6">
      <t>さ</t>
    </rPh>
    <rPh sb="17" eb="18">
      <t>つづ</t>
    </rPh>
    <rPh sb="20" eb="21">
      <t>はい</t>
    </rPh>
    <rPh sb="30" eb="31">
      <t>にち</t>
    </rPh>
    <rPh sb="35" eb="36">
      <t>ねん</t>
    </rPh>
    <rPh sb="42" eb="45">
      <t>えんせつやく</t>
    </rPh>
    <phoneticPr fontId="42" type="Hiragana" alignment="distributed"/>
  </si>
  <si>
    <t>トイレの便座暖房の電源を切った。（238g/週）
（１年で897円節約）</t>
    <rPh sb="4" eb="8">
      <t>べんざだんぼう</t>
    </rPh>
    <rPh sb="9" eb="11">
      <t>でんげん</t>
    </rPh>
    <rPh sb="12" eb="13">
      <t>き</t>
    </rPh>
    <rPh sb="22" eb="23">
      <t>しゅう</t>
    </rPh>
    <rPh sb="27" eb="28">
      <t>ねん</t>
    </rPh>
    <rPh sb="32" eb="35">
      <t>えんせつやく</t>
    </rPh>
    <phoneticPr fontId="42" type="Hiragana" alignment="distributed"/>
  </si>
  <si>
    <t>炊飯器の保温機能を使わなかった。（55g/日）
（１年で1,433円節約）</t>
    <rPh sb="0" eb="3">
      <t>すいはんき</t>
    </rPh>
    <rPh sb="4" eb="8">
      <t>ほおんきのう</t>
    </rPh>
    <rPh sb="9" eb="10">
      <t>つか</t>
    </rPh>
    <rPh sb="21" eb="22">
      <t>にち</t>
    </rPh>
    <rPh sb="26" eb="27">
      <t>ねん</t>
    </rPh>
    <rPh sb="33" eb="36">
      <t>えんせつやく</t>
    </rPh>
    <phoneticPr fontId="42" type="Hiragana" alignment="distributed"/>
  </si>
  <si>
    <t xml:space="preserve">
電気ポットを
長時間使用しないときはプラグを抜いた。（140g/日）
（１年で3,652円節約）</t>
    <rPh sb="2" eb="4">
      <t>でんき</t>
    </rPh>
    <rPh sb="9" eb="14">
      <t>ちょうじかんしよう</t>
    </rPh>
    <rPh sb="24" eb="25">
      <t>ぬ</t>
    </rPh>
    <rPh sb="34" eb="35">
      <t>にち</t>
    </rPh>
    <rPh sb="39" eb="40">
      <t>ねん</t>
    </rPh>
    <rPh sb="46" eb="49">
      <t>えんせつやく</t>
    </rPh>
    <phoneticPr fontId="42" type="Hiragana" alignment="distributed"/>
  </si>
  <si>
    <t>冷蔵庫にものを詰め込み過ぎなかった。（57g/日）
（１年で1,490円節約）</t>
    <rPh sb="0" eb="3">
      <t>れいぞうこ</t>
    </rPh>
    <rPh sb="7" eb="8">
      <t>つ</t>
    </rPh>
    <rPh sb="9" eb="10">
      <t>こ</t>
    </rPh>
    <rPh sb="11" eb="12">
      <t>す</t>
    </rPh>
    <rPh sb="23" eb="24">
      <t>にち</t>
    </rPh>
    <rPh sb="28" eb="29">
      <t>ねん</t>
    </rPh>
    <rPh sb="35" eb="38">
      <t>えんせつやく</t>
    </rPh>
    <phoneticPr fontId="42" type="Hiragana" alignment="distributed"/>
  </si>
  <si>
    <t xml:space="preserve">
冷蔵庫の
庫内温度設定
を、「強」から「中」に変更した。（560g/週）
（１年で2,097円節約）</t>
    <rPh sb="1" eb="4">
      <t>れいぞうこ</t>
    </rPh>
    <rPh sb="6" eb="12">
      <t>こないおんどせってい</t>
    </rPh>
    <rPh sb="16" eb="17">
      <t>きょう</t>
    </rPh>
    <rPh sb="21" eb="22">
      <t>ちゅう</t>
    </rPh>
    <rPh sb="24" eb="26">
      <t>へんこう</t>
    </rPh>
    <rPh sb="35" eb="36">
      <t>しゅう</t>
    </rPh>
    <rPh sb="40" eb="41">
      <t>ねん</t>
    </rPh>
    <rPh sb="47" eb="50">
      <t>えんせつやく</t>
    </rPh>
    <phoneticPr fontId="42" type="Hiragana" alignment="distributed"/>
  </si>
  <si>
    <t xml:space="preserve">
出かけるときは、水筒やマイボトルを持ち歩いた。
（51g/日）</t>
    <rPh sb="1" eb="2">
      <t>で</t>
    </rPh>
    <rPh sb="9" eb="11">
      <t>すいとう</t>
    </rPh>
    <rPh sb="18" eb="19">
      <t>も</t>
    </rPh>
    <rPh sb="20" eb="21">
      <t>ある</t>
    </rPh>
    <rPh sb="30" eb="31">
      <t>にち</t>
    </rPh>
    <phoneticPr fontId="42" type="Hiragana" alignment="distributed"/>
  </si>
  <si>
    <t>出かける
ときは自動車に乗らずに、徒歩・自転車・バス・電車を利用した。（192g/日）
（１年で2,617円節約）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6">
      <t>えんせつやく</t>
    </rPh>
    <phoneticPr fontId="42" type="Hiragana" alignment="distributed"/>
  </si>
  <si>
    <t>テレビなど家電
製品を使わないときは主電源を切ったりコンセントからプラグを抜いた。（73g/日）
（1年で1,903円節約）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</si>
</sst>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0&quot;g&quot;"/>
  </numFmts>
  <fonts count="50"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12"/>
      <color theme="1"/>
      <name val="ＭＳ Ｐゴシック"/>
      <family val="2"/>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rgb="FF00AAF0"/>
        <bgColor indexed="64"/>
      </patternFill>
    </fill>
  </fills>
  <borders count="5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bottom/>
      <diagonal/>
    </border>
    <border>
      <left/>
      <right style="thick">
        <color rgb="FFFF0000"/>
      </right>
      <top style="medium">
        <color indexed="64"/>
      </top>
      <bottom/>
      <diagonal/>
    </border>
    <border>
      <left style="thick">
        <color rgb="FFFF0000"/>
      </left>
      <right/>
      <top style="medium">
        <color indexed="64"/>
      </top>
      <bottom/>
      <diagonal/>
    </border>
    <border>
      <left/>
      <right style="thick">
        <color rgb="FFFF0000"/>
      </right>
      <top style="medium">
        <color indexed="64"/>
      </top>
      <bottom style="medium">
        <color indexed="64"/>
      </bottom>
      <diagonal/>
    </border>
    <border>
      <left/>
      <right style="thick">
        <color rgb="FFFF0000"/>
      </right>
      <top style="medium">
        <color indexed="64"/>
      </top>
      <bottom style="thin">
        <color indexed="64"/>
      </bottom>
      <diagonal/>
    </border>
    <border>
      <left style="thick">
        <color rgb="FFFF0000"/>
      </left>
      <right/>
      <top style="medium">
        <color indexed="64"/>
      </top>
      <bottom style="medium">
        <color indexed="64"/>
      </bottom>
      <diagonal/>
    </border>
    <border>
      <left/>
      <right style="thick">
        <color rgb="FFFF0000"/>
      </right>
      <top/>
      <bottom style="thin">
        <color indexed="64"/>
      </bottom>
      <diagonal/>
    </border>
    <border>
      <left/>
      <right/>
      <top style="thick">
        <color rgb="FFFF0000"/>
      </top>
      <bottom style="thick">
        <color rgb="FFFF0000"/>
      </bottom>
      <diagonal/>
    </border>
    <border>
      <left/>
      <right style="thick">
        <color rgb="FFFF0000"/>
      </right>
      <top style="thin">
        <color indexed="64"/>
      </top>
      <bottom style="thin">
        <color indexed="64"/>
      </bottom>
      <diagonal/>
    </border>
    <border>
      <left/>
      <right/>
      <top style="medium">
        <color indexed="64"/>
      </top>
      <bottom style="thick">
        <color rgb="FFFF0000"/>
      </bottom>
      <diagonal/>
    </border>
    <border>
      <left/>
      <right style="thick">
        <color rgb="FFFF0000"/>
      </right>
      <top style="thin">
        <color indexed="64"/>
      </top>
      <bottom/>
      <diagonal/>
    </border>
    <border>
      <left/>
      <right style="thick">
        <color rgb="FFFF0000"/>
      </right>
      <top style="thin">
        <color indexed="64"/>
      </top>
      <bottom style="medium">
        <color indexed="64"/>
      </bottom>
      <diagonal/>
    </border>
  </borders>
  <cellStyleXfs count="2">
    <xf numFmtId="0" fontId="0" fillId="0" borderId="0">
      <alignment vertical="center"/>
    </xf>
    <xf numFmtId="38" fontId="49" fillId="0" borderId="0" applyFont="0" applyFill="0" applyBorder="0" applyAlignment="0" applyProtection="0">
      <alignment vertical="center"/>
    </xf>
  </cellStyleXfs>
  <cellXfs count="158">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13" xfId="0" applyBorder="1">
      <alignment vertical="center"/>
    </xf>
    <xf numFmtId="0" fontId="0" fillId="0" borderId="1" xfId="0" applyBorder="1">
      <alignment vertical="center"/>
    </xf>
    <xf numFmtId="0" fontId="0" fillId="0" borderId="5" xfId="0" applyBorder="1">
      <alignment vertical="center"/>
    </xf>
    <xf numFmtId="0" fontId="0" fillId="0" borderId="12" xfId="0" applyBorder="1">
      <alignment vertical="center"/>
    </xf>
    <xf numFmtId="0" fontId="2" fillId="0" borderId="0" xfId="0" applyFont="1">
      <alignment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11" fillId="0" borderId="0" xfId="0" applyFont="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Alignment="1">
      <alignment horizontal="center" vertical="center"/>
    </xf>
    <xf numFmtId="0" fontId="13" fillId="0" borderId="0" xfId="0" applyFont="1" applyAlignment="1">
      <alignment horizontal="right" vertical="center"/>
    </xf>
    <xf numFmtId="176" fontId="10" fillId="0" borderId="0" xfId="0" applyNumberFormat="1" applyFont="1">
      <alignment vertical="center"/>
    </xf>
    <xf numFmtId="0" fontId="19" fillId="0" borderId="0" xfId="0" applyFont="1">
      <alignment vertical="center"/>
    </xf>
    <xf numFmtId="0" fontId="27" fillId="0" borderId="0" xfId="0" applyFont="1">
      <alignment vertical="center"/>
    </xf>
    <xf numFmtId="0" fontId="0" fillId="9" borderId="0" xfId="0" applyFill="1">
      <alignment vertical="center"/>
    </xf>
    <xf numFmtId="0" fontId="12" fillId="0" borderId="9" xfId="0" applyFont="1" applyBorder="1" applyAlignment="1">
      <alignment horizontal="center" vertical="top" textRotation="255" wrapText="1"/>
    </xf>
    <xf numFmtId="0" fontId="20" fillId="7" borderId="19" xfId="0" applyFont="1" applyFill="1" applyBorder="1" applyAlignment="1">
      <alignment horizontal="center" vertical="center"/>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Alignment="1">
      <alignment horizontal="right"/>
    </xf>
    <xf numFmtId="0" fontId="45" fillId="0" borderId="0" xfId="0" applyFont="1" applyAlignment="1">
      <alignment horizontal="center" vertical="center" shrinkToFit="1"/>
    </xf>
    <xf numFmtId="0" fontId="46" fillId="0" borderId="0" xfId="0" applyFont="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6" xfId="0" applyFont="1" applyBorder="1" applyAlignment="1">
      <alignment vertical="center" shrinkToFit="1"/>
    </xf>
    <xf numFmtId="0" fontId="20" fillId="0" borderId="25" xfId="0" applyFont="1" applyBorder="1" applyAlignment="1">
      <alignment horizontal="center" vertical="center" shrinkToFit="1"/>
    </xf>
    <xf numFmtId="0" fontId="8" fillId="0" borderId="27" xfId="0" applyFont="1" applyBorder="1" applyAlignment="1">
      <alignment vertical="center" shrinkToFit="1"/>
    </xf>
    <xf numFmtId="0" fontId="10" fillId="0" borderId="0" xfId="0" applyFont="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8" fillId="0" borderId="35" xfId="0" applyFont="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Border="1" applyAlignment="1">
      <alignment horizontal="center" vertical="center" wrapTex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28" fillId="0" borderId="0" xfId="0" applyFont="1" applyAlignment="1">
      <alignment horizontal="center" vertical="center" shrinkToFit="1"/>
    </xf>
    <xf numFmtId="0" fontId="11" fillId="0" borderId="0" xfId="0" applyFont="1" applyAlignment="1">
      <alignment horizontal="right" vertical="center"/>
    </xf>
    <xf numFmtId="0" fontId="9" fillId="0" borderId="7" xfId="0" applyFont="1" applyBorder="1" applyAlignment="1">
      <alignment vertical="center" shrinkToFit="1"/>
    </xf>
    <xf numFmtId="0" fontId="0" fillId="0" borderId="8" xfId="0" applyBorder="1">
      <alignment vertical="center"/>
    </xf>
    <xf numFmtId="179" fontId="9" fillId="8" borderId="45" xfId="0" applyNumberFormat="1" applyFont="1" applyFill="1" applyBorder="1" applyAlignment="1">
      <alignment vertical="center" shrinkToFit="1"/>
    </xf>
    <xf numFmtId="179" fontId="9" fillId="0" borderId="27" xfId="0" applyNumberFormat="1" applyFont="1" applyBorder="1" applyAlignment="1">
      <alignment vertical="center" shrinkToFit="1"/>
    </xf>
    <xf numFmtId="179" fontId="9" fillId="8" borderId="30" xfId="0" applyNumberFormat="1" applyFont="1" applyFill="1" applyBorder="1" applyAlignment="1">
      <alignment vertical="center" shrinkToFit="1"/>
    </xf>
    <xf numFmtId="0" fontId="0" fillId="0" borderId="50" xfId="0" applyBorder="1">
      <alignment vertical="center"/>
    </xf>
    <xf numFmtId="179" fontId="9" fillId="0" borderId="30" xfId="0" applyNumberFormat="1" applyFont="1" applyBorder="1" applyAlignment="1">
      <alignment vertical="center" shrinkToFit="1"/>
    </xf>
    <xf numFmtId="179" fontId="9" fillId="8" borderId="33" xfId="0" applyNumberFormat="1" applyFont="1" applyFill="1" applyBorder="1" applyAlignment="1">
      <alignment vertical="center" shrinkToFit="1"/>
    </xf>
    <xf numFmtId="179" fontId="9" fillId="8" borderId="45" xfId="1" applyNumberFormat="1" applyFont="1" applyFill="1" applyBorder="1" applyAlignment="1">
      <alignment vertical="center" shrinkToFit="1"/>
    </xf>
    <xf numFmtId="179" fontId="9" fillId="0" borderId="49" xfId="1" applyNumberFormat="1" applyFont="1" applyBorder="1" applyAlignment="1">
      <alignment vertical="center" shrinkToFit="1"/>
    </xf>
    <xf numFmtId="179" fontId="9" fillId="8" borderId="42" xfId="0" applyNumberFormat="1" applyFont="1" applyFill="1" applyBorder="1">
      <alignment vertical="center"/>
    </xf>
    <xf numFmtId="179" fontId="9" fillId="0" borderId="51" xfId="0" applyNumberFormat="1" applyFont="1" applyBorder="1">
      <alignment vertical="center"/>
    </xf>
    <xf numFmtId="179" fontId="9" fillId="8" borderId="51" xfId="0" applyNumberFormat="1" applyFont="1" applyFill="1" applyBorder="1">
      <alignment vertical="center"/>
    </xf>
    <xf numFmtId="179" fontId="9" fillId="0" borderId="52" xfId="0" applyNumberFormat="1" applyFont="1" applyBorder="1">
      <alignment vertical="center"/>
    </xf>
    <xf numFmtId="0" fontId="11" fillId="0" borderId="0" xfId="0" applyFont="1">
      <alignment vertical="center"/>
    </xf>
    <xf numFmtId="0" fontId="11" fillId="0" borderId="0" xfId="0" applyFont="1" applyAlignment="1">
      <alignment horizontal="left" vertical="center"/>
    </xf>
    <xf numFmtId="179" fontId="15" fillId="0" borderId="0" xfId="0" applyNumberFormat="1" applyFont="1" applyAlignment="1">
      <alignment horizontal="center" vertical="center" wrapText="1"/>
    </xf>
    <xf numFmtId="0" fontId="39" fillId="10" borderId="0" xfId="0" applyFont="1" applyFill="1" applyAlignment="1">
      <alignment horizontal="center"/>
    </xf>
    <xf numFmtId="0" fontId="5" fillId="0" borderId="0" xfId="0" applyFont="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29" fillId="0" borderId="3" xfId="0" applyFont="1" applyBorder="1" applyAlignment="1">
      <alignment horizontal="justify" wrapText="1"/>
    </xf>
    <xf numFmtId="0" fontId="29" fillId="0" borderId="7" xfId="0" applyFont="1" applyBorder="1" applyAlignment="1">
      <alignment horizontal="justify" wrapText="1"/>
    </xf>
    <xf numFmtId="0" fontId="29" fillId="0" borderId="14" xfId="0" applyFont="1" applyBorder="1" applyAlignment="1">
      <alignment horizontal="justify" wrapText="1"/>
    </xf>
    <xf numFmtId="0" fontId="29" fillId="0" borderId="14" xfId="0" applyFont="1" applyBorder="1" applyAlignment="1">
      <alignment horizontal="justify"/>
    </xf>
    <xf numFmtId="0" fontId="30" fillId="2" borderId="3"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4" xfId="0" applyFont="1" applyFill="1" applyBorder="1" applyAlignment="1">
      <alignment horizontal="center" vertical="center"/>
    </xf>
    <xf numFmtId="0" fontId="29" fillId="0" borderId="8" xfId="0" applyFont="1" applyBorder="1" applyAlignment="1">
      <alignment horizontal="left" wrapText="1"/>
    </xf>
    <xf numFmtId="0" fontId="29" fillId="0" borderId="7" xfId="0" applyFont="1" applyBorder="1" applyAlignment="1">
      <alignment horizontal="left" wrapText="1"/>
    </xf>
    <xf numFmtId="0" fontId="29" fillId="0" borderId="14" xfId="0" applyFont="1" applyBorder="1" applyAlignment="1">
      <alignment horizontal="left" wrapText="1"/>
    </xf>
    <xf numFmtId="0" fontId="30" fillId="2" borderId="2" xfId="0" applyFont="1" applyFill="1" applyBorder="1" applyAlignment="1">
      <alignment horizontal="center" vertical="center"/>
    </xf>
    <xf numFmtId="0" fontId="32" fillId="5" borderId="2" xfId="0" applyFont="1" applyFill="1" applyBorder="1" applyAlignment="1">
      <alignment horizontal="center" vertical="center"/>
    </xf>
    <xf numFmtId="0" fontId="29" fillId="0" borderId="8" xfId="0" applyFont="1" applyBorder="1" applyAlignment="1">
      <alignment horizontal="justify" wrapText="1"/>
    </xf>
    <xf numFmtId="0" fontId="40" fillId="7" borderId="27" xfId="0" applyFont="1" applyFill="1" applyBorder="1" applyAlignment="1">
      <alignment horizontal="center" vertical="center" wrapText="1"/>
    </xf>
    <xf numFmtId="0" fontId="40" fillId="7" borderId="0" xfId="0" applyFont="1" applyFill="1" applyAlignment="1">
      <alignment horizontal="center" vertical="center" wrapText="1"/>
    </xf>
    <xf numFmtId="0" fontId="40" fillId="7" borderId="5" xfId="0" applyFont="1" applyFill="1" applyBorder="1" applyAlignment="1">
      <alignment horizontal="center" vertical="center" wrapText="1"/>
    </xf>
    <xf numFmtId="0" fontId="29" fillId="0" borderId="3" xfId="0" applyFont="1" applyBorder="1" applyAlignment="1">
      <alignment horizontal="left" wrapTex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36" fillId="6" borderId="2"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8" xfId="0" applyFont="1" applyFill="1" applyBorder="1" applyAlignment="1">
      <alignment horizontal="center" vertical="center"/>
    </xf>
    <xf numFmtId="0" fontId="0" fillId="0" borderId="4" xfId="0" applyBorder="1">
      <alignment vertical="center"/>
    </xf>
    <xf numFmtId="0" fontId="30" fillId="4" borderId="2"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0" xfId="0" applyFont="1" applyFill="1" applyAlignment="1">
      <alignment horizontal="center" vertical="center"/>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40" fillId="7" borderId="1" xfId="0" applyFont="1" applyFill="1" applyBorder="1" applyAlignment="1">
      <alignment horizontal="center" vertical="center" wrapText="1"/>
    </xf>
    <xf numFmtId="0" fontId="40" fillId="7" borderId="26"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9" fillId="0" borderId="3" xfId="0" applyFont="1" applyBorder="1" applyAlignment="1">
      <alignment horizontal="center" vertical="center" shrinkToFit="1"/>
    </xf>
    <xf numFmtId="0" fontId="9" fillId="0" borderId="44" xfId="0" applyFont="1" applyBorder="1" applyAlignment="1">
      <alignment horizontal="center" vertical="center" shrinkToFit="1"/>
    </xf>
    <xf numFmtId="179" fontId="16" fillId="7" borderId="42" xfId="0" applyNumberFormat="1" applyFont="1" applyFill="1" applyBorder="1" applyAlignment="1">
      <alignment horizontal="center" vertical="center" wrapText="1"/>
    </xf>
    <xf numFmtId="179" fontId="16" fillId="7" borderId="47" xfId="0" applyNumberFormat="1" applyFont="1" applyFill="1" applyBorder="1" applyAlignment="1">
      <alignment horizontal="center" vertical="center" wrapText="1"/>
    </xf>
    <xf numFmtId="0" fontId="0" fillId="0" borderId="41" xfId="0" applyBorder="1" applyAlignment="1">
      <alignment horizontal="center" vertical="center" textRotation="255"/>
    </xf>
    <xf numFmtId="0" fontId="0" fillId="0" borderId="0" xfId="0"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48"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34" fillId="3" borderId="2" xfId="0" applyFont="1" applyFill="1" applyBorder="1" applyAlignment="1">
      <alignment horizontal="center" vertical="center"/>
    </xf>
    <xf numFmtId="0" fontId="9" fillId="0" borderId="3" xfId="0" applyFont="1" applyBorder="1" applyAlignment="1">
      <alignment vertical="center" shrinkToFit="1"/>
    </xf>
    <xf numFmtId="0" fontId="0" fillId="0" borderId="44" xfId="0" applyBorder="1" applyAlignment="1">
      <alignment vertical="center" shrinkToFit="1"/>
    </xf>
    <xf numFmtId="0" fontId="9" fillId="0" borderId="43" xfId="0" applyFont="1" applyBorder="1" applyAlignment="1">
      <alignment vertical="center" shrinkToFit="1"/>
    </xf>
    <xf numFmtId="0" fontId="0" fillId="0" borderId="42" xfId="0" applyBorder="1" applyAlignment="1">
      <alignment vertical="center" shrinkToFit="1"/>
    </xf>
    <xf numFmtId="0" fontId="9" fillId="0" borderId="46" xfId="0" applyFont="1" applyBorder="1" applyAlignment="1">
      <alignment vertical="center" shrinkToFit="1"/>
    </xf>
    <xf numFmtId="179" fontId="0" fillId="0" borderId="47" xfId="0" applyNumberFormat="1" applyBorder="1" applyAlignment="1">
      <alignment horizontal="center" vertical="center"/>
    </xf>
    <xf numFmtId="0" fontId="29" fillId="0" borderId="16" xfId="0" applyFont="1" applyBorder="1" applyAlignment="1">
      <alignment horizontal="justify" wrapText="1"/>
    </xf>
    <xf numFmtId="0" fontId="29" fillId="0" borderId="0" xfId="0" applyFont="1" applyAlignment="1">
      <alignment horizontal="justify" wrapText="1"/>
    </xf>
    <xf numFmtId="0" fontId="0" fillId="0" borderId="5" xfId="0" applyBorder="1">
      <alignment vertical="center"/>
    </xf>
    <xf numFmtId="0" fontId="9" fillId="0" borderId="46" xfId="0" applyFont="1" applyBorder="1" applyAlignment="1">
      <alignment horizontal="center" vertical="center" shrinkToFit="1"/>
    </xf>
    <xf numFmtId="0" fontId="9" fillId="0" borderId="46"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6"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5"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A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3</xdr:col>
      <xdr:colOff>659901</xdr:colOff>
      <xdr:row>10</xdr:row>
      <xdr:rowOff>42084</xdr:rowOff>
    </xdr:from>
    <xdr:to>
      <xdr:col>5</xdr:col>
      <xdr:colOff>199457</xdr:colOff>
      <xdr:row>10</xdr:row>
      <xdr:rowOff>1018211</xdr:rowOff>
    </xdr:to>
    <xdr:pic>
      <xdr:nvPicPr>
        <xdr:cNvPr id="35" name="図 34">
          <a:extLst>
            <a:ext uri="{FF2B5EF4-FFF2-40B4-BE49-F238E27FC236}">
              <a16:creationId xmlns:a16="http://schemas.microsoft.com/office/drawing/2014/main" id="{0246CF99-1C7D-45BB-B8AC-8466703ACD70}"/>
            </a:ext>
          </a:extLst>
        </xdr:cNvPr>
        <xdr:cNvPicPr>
          <a:picLocks noChangeAspect="1"/>
        </xdr:cNvPicPr>
      </xdr:nvPicPr>
      <xdr:blipFill rotWithShape="1">
        <a:blip xmlns:r="http://schemas.openxmlformats.org/officeDocument/2006/relationships" r:embed="rId1"/>
        <a:srcRect l="11876" t="24227" r="13936" b="27439"/>
        <a:stretch/>
      </xdr:blipFill>
      <xdr:spPr>
        <a:xfrm>
          <a:off x="2427940" y="3491006"/>
          <a:ext cx="1780733" cy="976127"/>
        </a:xfrm>
        <a:prstGeom prst="rect">
          <a:avLst/>
        </a:prstGeom>
        <a:noFill/>
        <a:effectLst>
          <a:reflection endPos="0" dist="50800" dir="5400000" sy="-100000" algn="bl" rotWithShape="0"/>
          <a:softEdge rad="0"/>
        </a:effectLst>
      </xdr:spPr>
    </xdr:pic>
    <xdr:clientData/>
  </xdr:twoCellAnchor>
  <xdr:twoCellAnchor editAs="oneCell">
    <xdr:from>
      <xdr:col>6</xdr:col>
      <xdr:colOff>626546</xdr:colOff>
      <xdr:row>28</xdr:row>
      <xdr:rowOff>45770</xdr:rowOff>
    </xdr:from>
    <xdr:to>
      <xdr:col>7</xdr:col>
      <xdr:colOff>604430</xdr:colOff>
      <xdr:row>28</xdr:row>
      <xdr:rowOff>1317625</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071" t="17619" r="21786" b="20476"/>
        <a:stretch/>
      </xdr:blipFill>
      <xdr:spPr>
        <a:xfrm>
          <a:off x="5277921" y="15381020"/>
          <a:ext cx="1556047" cy="1271855"/>
        </a:xfrm>
        <a:prstGeom prst="rect">
          <a:avLst/>
        </a:prstGeom>
      </xdr:spPr>
    </xdr:pic>
    <xdr:clientData/>
  </xdr:twoCellAnchor>
  <xdr:twoCellAnchor editAs="oneCell">
    <xdr:from>
      <xdr:col>9</xdr:col>
      <xdr:colOff>1143001</xdr:colOff>
      <xdr:row>28</xdr:row>
      <xdr:rowOff>55378</xdr:rowOff>
    </xdr:from>
    <xdr:to>
      <xdr:col>11</xdr:col>
      <xdr:colOff>571812</xdr:colOff>
      <xdr:row>28</xdr:row>
      <xdr:rowOff>1197205</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84" t="13514" r="8108" b="16516"/>
        <a:stretch/>
      </xdr:blipFill>
      <xdr:spPr>
        <a:xfrm>
          <a:off x="8667751" y="15390628"/>
          <a:ext cx="1666874" cy="1141827"/>
        </a:xfrm>
        <a:prstGeom prst="rect">
          <a:avLst/>
        </a:prstGeom>
      </xdr:spPr>
    </xdr:pic>
    <xdr:clientData/>
  </xdr:twoCellAnchor>
  <xdr:twoCellAnchor editAs="oneCell">
    <xdr:from>
      <xdr:col>12</xdr:col>
      <xdr:colOff>659947</xdr:colOff>
      <xdr:row>28</xdr:row>
      <xdr:rowOff>84946</xdr:rowOff>
    </xdr:from>
    <xdr:to>
      <xdr:col>13</xdr:col>
      <xdr:colOff>555492</xdr:colOff>
      <xdr:row>28</xdr:row>
      <xdr:rowOff>1139626</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364" t="16667" r="20909" b="27992"/>
        <a:stretch/>
      </xdr:blipFill>
      <xdr:spPr>
        <a:xfrm>
          <a:off x="10740572" y="14467696"/>
          <a:ext cx="1461256" cy="1054680"/>
        </a:xfrm>
        <a:prstGeom prst="rect">
          <a:avLst/>
        </a:prstGeom>
      </xdr:spPr>
    </xdr:pic>
    <xdr:clientData/>
  </xdr:twoCellAnchor>
  <xdr:twoCellAnchor editAs="oneCell">
    <xdr:from>
      <xdr:col>15</xdr:col>
      <xdr:colOff>498171</xdr:colOff>
      <xdr:row>28</xdr:row>
      <xdr:rowOff>156481</xdr:rowOff>
    </xdr:from>
    <xdr:to>
      <xdr:col>17</xdr:col>
      <xdr:colOff>345143</xdr:colOff>
      <xdr:row>28</xdr:row>
      <xdr:rowOff>1412874</xdr:rowOff>
    </xdr:to>
    <xdr:pic>
      <xdr:nvPicPr>
        <xdr:cNvPr id="60" name="図 59">
          <a:extLst>
            <a:ext uri="{FF2B5EF4-FFF2-40B4-BE49-F238E27FC236}">
              <a16:creationId xmlns:a16="http://schemas.microsoft.com/office/drawing/2014/main" id="{315623C9-E536-49B0-A9BF-56912B14F2BB}"/>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091" t="17878" r="11818" b="22727"/>
        <a:stretch/>
      </xdr:blipFill>
      <xdr:spPr>
        <a:xfrm>
          <a:off x="2276171" y="20952731"/>
          <a:ext cx="2085035" cy="1256393"/>
        </a:xfrm>
        <a:prstGeom prst="rect">
          <a:avLst/>
        </a:prstGeom>
      </xdr:spPr>
    </xdr:pic>
    <xdr:clientData/>
  </xdr:twoCellAnchor>
  <xdr:twoCellAnchor editAs="oneCell">
    <xdr:from>
      <xdr:col>9</xdr:col>
      <xdr:colOff>385536</xdr:colOff>
      <xdr:row>36</xdr:row>
      <xdr:rowOff>201938</xdr:rowOff>
    </xdr:from>
    <xdr:to>
      <xdr:col>11</xdr:col>
      <xdr:colOff>13508</xdr:colOff>
      <xdr:row>36</xdr:row>
      <xdr:rowOff>1262132</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864" t="23637" r="14773" b="22424"/>
        <a:stretch/>
      </xdr:blipFill>
      <xdr:spPr>
        <a:xfrm>
          <a:off x="7910286" y="20998188"/>
          <a:ext cx="1866035" cy="1060194"/>
        </a:xfrm>
        <a:prstGeom prst="rect">
          <a:avLst/>
        </a:prstGeom>
      </xdr:spPr>
    </xdr:pic>
    <xdr:clientData/>
  </xdr:twoCellAnchor>
  <xdr:twoCellAnchor editAs="oneCell">
    <xdr:from>
      <xdr:col>6</xdr:col>
      <xdr:colOff>721200</xdr:colOff>
      <xdr:row>10</xdr:row>
      <xdr:rowOff>62557</xdr:rowOff>
    </xdr:from>
    <xdr:to>
      <xdr:col>8</xdr:col>
      <xdr:colOff>8300</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12</xdr:col>
      <xdr:colOff>1619250</xdr:colOff>
      <xdr:row>10</xdr:row>
      <xdr:rowOff>108856</xdr:rowOff>
    </xdr:from>
    <xdr:to>
      <xdr:col>14</xdr:col>
      <xdr:colOff>491529</xdr:colOff>
      <xdr:row>10</xdr:row>
      <xdr:rowOff>1034364</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214" t="21904" r="23929" b="21905"/>
        <a:stretch/>
      </xdr:blipFill>
      <xdr:spPr>
        <a:xfrm>
          <a:off x="12017375" y="3569606"/>
          <a:ext cx="1161143" cy="925508"/>
        </a:xfrm>
        <a:prstGeom prst="rect">
          <a:avLst/>
        </a:prstGeom>
      </xdr:spPr>
    </xdr:pic>
    <xdr:clientData/>
  </xdr:twoCellAnchor>
  <xdr:twoCellAnchor editAs="oneCell">
    <xdr:from>
      <xdr:col>15</xdr:col>
      <xdr:colOff>767434</xdr:colOff>
      <xdr:row>10</xdr:row>
      <xdr:rowOff>58781</xdr:rowOff>
    </xdr:from>
    <xdr:to>
      <xdr:col>17</xdr:col>
      <xdr:colOff>13130</xdr:colOff>
      <xdr:row>10</xdr:row>
      <xdr:rowOff>1443300</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000" t="9524" r="26786" b="30476"/>
        <a:stretch/>
      </xdr:blipFill>
      <xdr:spPr>
        <a:xfrm>
          <a:off x="14725889" y="3499326"/>
          <a:ext cx="1485514" cy="1384519"/>
        </a:xfrm>
        <a:prstGeom prst="rect">
          <a:avLst/>
        </a:prstGeom>
      </xdr:spPr>
    </xdr:pic>
    <xdr:clientData/>
  </xdr:twoCellAnchor>
  <xdr:twoCellAnchor editAs="oneCell">
    <xdr:from>
      <xdr:col>3</xdr:col>
      <xdr:colOff>573717</xdr:colOff>
      <xdr:row>18</xdr:row>
      <xdr:rowOff>36286</xdr:rowOff>
    </xdr:from>
    <xdr:to>
      <xdr:col>4</xdr:col>
      <xdr:colOff>586030</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9</xdr:col>
      <xdr:colOff>1027131</xdr:colOff>
      <xdr:row>18</xdr:row>
      <xdr:rowOff>68034</xdr:rowOff>
    </xdr:from>
    <xdr:to>
      <xdr:col>11</xdr:col>
      <xdr:colOff>434235</xdr:colOff>
      <xdr:row>18</xdr:row>
      <xdr:rowOff>1174750</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1785" t="17619" r="11785" b="20000"/>
        <a:stretch/>
      </xdr:blipFill>
      <xdr:spPr>
        <a:xfrm>
          <a:off x="8551881" y="8989784"/>
          <a:ext cx="1645167" cy="1106716"/>
        </a:xfrm>
        <a:prstGeom prst="rect">
          <a:avLst/>
        </a:prstGeom>
      </xdr:spPr>
    </xdr:pic>
    <xdr:clientData/>
  </xdr:twoCellAnchor>
  <xdr:twoCellAnchor editAs="oneCell">
    <xdr:from>
      <xdr:col>12</xdr:col>
      <xdr:colOff>211667</xdr:colOff>
      <xdr:row>18</xdr:row>
      <xdr:rowOff>95250</xdr:rowOff>
    </xdr:from>
    <xdr:to>
      <xdr:col>14</xdr:col>
      <xdr:colOff>10717</xdr:colOff>
      <xdr:row>18</xdr:row>
      <xdr:rowOff>1482914</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0357" t="17619" r="13928" b="20476"/>
        <a:stretch/>
      </xdr:blipFill>
      <xdr:spPr>
        <a:xfrm>
          <a:off x="10720294" y="9022603"/>
          <a:ext cx="2040226" cy="1387664"/>
        </a:xfrm>
        <a:prstGeom prst="rect">
          <a:avLst/>
        </a:prstGeom>
      </xdr:spPr>
    </xdr:pic>
    <xdr:clientData/>
  </xdr:twoCellAnchor>
  <xdr:twoCellAnchor editAs="oneCell">
    <xdr:from>
      <xdr:col>15</xdr:col>
      <xdr:colOff>434765</xdr:colOff>
      <xdr:row>18</xdr:row>
      <xdr:rowOff>138470</xdr:rowOff>
    </xdr:from>
    <xdr:to>
      <xdr:col>17</xdr:col>
      <xdr:colOff>224518</xdr:colOff>
      <xdr:row>18</xdr:row>
      <xdr:rowOff>1444314</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856" t="17618" r="11430" b="17620"/>
        <a:stretch/>
      </xdr:blipFill>
      <xdr:spPr>
        <a:xfrm>
          <a:off x="13856922" y="9065823"/>
          <a:ext cx="2030929" cy="1305844"/>
        </a:xfrm>
        <a:prstGeom prst="rect">
          <a:avLst/>
        </a:prstGeom>
      </xdr:spPr>
    </xdr:pic>
    <xdr:clientData/>
  </xdr:twoCellAnchor>
  <xdr:twoCellAnchor editAs="oneCell">
    <xdr:from>
      <xdr:col>3</xdr:col>
      <xdr:colOff>689496</xdr:colOff>
      <xdr:row>28</xdr:row>
      <xdr:rowOff>63498</xdr:rowOff>
    </xdr:from>
    <xdr:to>
      <xdr:col>5</xdr:col>
      <xdr:colOff>174936</xdr:colOff>
      <xdr:row>28</xdr:row>
      <xdr:rowOff>1146532</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1071" t="16667" r="10715" b="18096"/>
        <a:stretch/>
      </xdr:blipFill>
      <xdr:spPr>
        <a:xfrm>
          <a:off x="2467496" y="15398748"/>
          <a:ext cx="1723504" cy="1083034"/>
        </a:xfrm>
        <a:prstGeom prst="rect">
          <a:avLst/>
        </a:prstGeom>
      </xdr:spPr>
    </xdr:pic>
    <xdr:clientData/>
  </xdr:twoCellAnchor>
  <xdr:twoCellAnchor editAs="oneCell">
    <xdr:from>
      <xdr:col>15</xdr:col>
      <xdr:colOff>1087049</xdr:colOff>
      <xdr:row>36</xdr:row>
      <xdr:rowOff>106589</xdr:rowOff>
    </xdr:from>
    <xdr:to>
      <xdr:col>17</xdr:col>
      <xdr:colOff>474862</xdr:colOff>
      <xdr:row>36</xdr:row>
      <xdr:rowOff>1095375</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910" t="18788" r="11364" b="18485"/>
        <a:stretch/>
      </xdr:blipFill>
      <xdr:spPr>
        <a:xfrm>
          <a:off x="14358549" y="20902839"/>
          <a:ext cx="1625876" cy="988786"/>
        </a:xfrm>
        <a:prstGeom prst="rect">
          <a:avLst/>
        </a:prstGeom>
      </xdr:spPr>
    </xdr:pic>
    <xdr:clientData/>
  </xdr:twoCellAnchor>
  <xdr:twoCellAnchor>
    <xdr:from>
      <xdr:col>17</xdr:col>
      <xdr:colOff>412750</xdr:colOff>
      <xdr:row>3</xdr:row>
      <xdr:rowOff>79374</xdr:rowOff>
    </xdr:from>
    <xdr:to>
      <xdr:col>18</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17</xdr:col>
      <xdr:colOff>184149</xdr:colOff>
      <xdr:row>2</xdr:row>
      <xdr:rowOff>390524</xdr:rowOff>
    </xdr:from>
    <xdr:to>
      <xdr:col>19</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17</xdr:col>
      <xdr:colOff>403226</xdr:colOff>
      <xdr:row>25</xdr:row>
      <xdr:rowOff>117476</xdr:rowOff>
    </xdr:from>
    <xdr:to>
      <xdr:col>18</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17</xdr:col>
      <xdr:colOff>111125</xdr:colOff>
      <xdr:row>23</xdr:row>
      <xdr:rowOff>317500</xdr:rowOff>
    </xdr:from>
    <xdr:to>
      <xdr:col>19</xdr:col>
      <xdr:colOff>69851</xdr:colOff>
      <xdr:row>26</xdr:row>
      <xdr:rowOff>180976</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46375" y="13557250"/>
          <a:ext cx="1228726" cy="10699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18</xdr:col>
      <xdr:colOff>63501</xdr:colOff>
      <xdr:row>22</xdr:row>
      <xdr:rowOff>430137</xdr:rowOff>
    </xdr:from>
    <xdr:to>
      <xdr:col>18</xdr:col>
      <xdr:colOff>381001</xdr:colOff>
      <xdr:row>23</xdr:row>
      <xdr:rowOff>502710</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7007418" y="13140720"/>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476251</xdr:colOff>
      <xdr:row>10</xdr:row>
      <xdr:rowOff>51198</xdr:rowOff>
    </xdr:from>
    <xdr:to>
      <xdr:col>11</xdr:col>
      <xdr:colOff>381312</xdr:colOff>
      <xdr:row>10</xdr:row>
      <xdr:rowOff>1502270</xdr:rowOff>
    </xdr:to>
    <xdr:pic>
      <xdr:nvPicPr>
        <xdr:cNvPr id="2" name="図 1">
          <a:extLst>
            <a:ext uri="{FF2B5EF4-FFF2-40B4-BE49-F238E27FC236}">
              <a16:creationId xmlns:a16="http://schemas.microsoft.com/office/drawing/2014/main" id="{F24AE05E-C93E-4E35-92F0-20D544A5B72D}"/>
            </a:ext>
          </a:extLst>
        </xdr:cNvPr>
        <xdr:cNvPicPr>
          <a:picLocks noChangeAspect="1"/>
        </xdr:cNvPicPr>
      </xdr:nvPicPr>
      <xdr:blipFill>
        <a:blip xmlns:r="http://schemas.openxmlformats.org/officeDocument/2006/relationships" r:embed="rId16"/>
        <a:stretch>
          <a:fillRect/>
        </a:stretch>
      </xdr:blipFill>
      <xdr:spPr>
        <a:xfrm>
          <a:off x="8001001" y="3511948"/>
          <a:ext cx="2143124" cy="1451072"/>
        </a:xfrm>
        <a:prstGeom prst="rect">
          <a:avLst/>
        </a:prstGeom>
      </xdr:spPr>
    </xdr:pic>
    <xdr:clientData/>
  </xdr:twoCellAnchor>
  <xdr:twoCellAnchor editAs="oneCell">
    <xdr:from>
      <xdr:col>6</xdr:col>
      <xdr:colOff>453862</xdr:colOff>
      <xdr:row>18</xdr:row>
      <xdr:rowOff>31751</xdr:rowOff>
    </xdr:from>
    <xdr:to>
      <xdr:col>8</xdr:col>
      <xdr:colOff>25959</xdr:colOff>
      <xdr:row>18</xdr:row>
      <xdr:rowOff>1257301</xdr:rowOff>
    </xdr:to>
    <xdr:pic>
      <xdr:nvPicPr>
        <xdr:cNvPr id="5" name="図 4">
          <a:extLst>
            <a:ext uri="{FF2B5EF4-FFF2-40B4-BE49-F238E27FC236}">
              <a16:creationId xmlns:a16="http://schemas.microsoft.com/office/drawing/2014/main" id="{E0B0A654-E426-41AD-AE5E-DC8B03D657D0}"/>
            </a:ext>
          </a:extLst>
        </xdr:cNvPr>
        <xdr:cNvPicPr>
          <a:picLocks noChangeAspect="1"/>
        </xdr:cNvPicPr>
      </xdr:nvPicPr>
      <xdr:blipFill>
        <a:blip xmlns:r="http://schemas.openxmlformats.org/officeDocument/2006/relationships" r:embed="rId17"/>
        <a:stretch>
          <a:fillRect/>
        </a:stretch>
      </xdr:blipFill>
      <xdr:spPr>
        <a:xfrm>
          <a:off x="5105237" y="8953501"/>
          <a:ext cx="1822613" cy="1225550"/>
        </a:xfrm>
        <a:prstGeom prst="rect">
          <a:avLst/>
        </a:prstGeom>
      </xdr:spPr>
    </xdr:pic>
    <xdr:clientData/>
  </xdr:twoCellAnchor>
  <xdr:twoCellAnchor editAs="oneCell">
    <xdr:from>
      <xdr:col>12</xdr:col>
      <xdr:colOff>714374</xdr:colOff>
      <xdr:row>36</xdr:row>
      <xdr:rowOff>31749</xdr:rowOff>
    </xdr:from>
    <xdr:to>
      <xdr:col>13</xdr:col>
      <xdr:colOff>367926</xdr:colOff>
      <xdr:row>36</xdr:row>
      <xdr:rowOff>1503588</xdr:rowOff>
    </xdr:to>
    <xdr:pic>
      <xdr:nvPicPr>
        <xdr:cNvPr id="11" name="図 10">
          <a:extLst>
            <a:ext uri="{FF2B5EF4-FFF2-40B4-BE49-F238E27FC236}">
              <a16:creationId xmlns:a16="http://schemas.microsoft.com/office/drawing/2014/main" id="{8876E961-11B5-46CE-BD60-3554CD865754}"/>
            </a:ext>
          </a:extLst>
        </xdr:cNvPr>
        <xdr:cNvPicPr>
          <a:picLocks noChangeAspect="1"/>
        </xdr:cNvPicPr>
      </xdr:nvPicPr>
      <xdr:blipFill>
        <a:blip xmlns:r="http://schemas.openxmlformats.org/officeDocument/2006/relationships" r:embed="rId18"/>
        <a:stretch>
          <a:fillRect/>
        </a:stretch>
      </xdr:blipFill>
      <xdr:spPr>
        <a:xfrm>
          <a:off x="11112499" y="20827999"/>
          <a:ext cx="1222375" cy="1471839"/>
        </a:xfrm>
        <a:prstGeom prst="rect">
          <a:avLst/>
        </a:prstGeom>
      </xdr:spPr>
    </xdr:pic>
    <xdr:clientData/>
  </xdr:twoCellAnchor>
  <xdr:twoCellAnchor editAs="oneCell">
    <xdr:from>
      <xdr:col>3</xdr:col>
      <xdr:colOff>583640</xdr:colOff>
      <xdr:row>36</xdr:row>
      <xdr:rowOff>63500</xdr:rowOff>
    </xdr:from>
    <xdr:to>
      <xdr:col>5</xdr:col>
      <xdr:colOff>47624</xdr:colOff>
      <xdr:row>36</xdr:row>
      <xdr:rowOff>1721322</xdr:rowOff>
    </xdr:to>
    <xdr:pic>
      <xdr:nvPicPr>
        <xdr:cNvPr id="13" name="図 12">
          <a:extLst>
            <a:ext uri="{FF2B5EF4-FFF2-40B4-BE49-F238E27FC236}">
              <a16:creationId xmlns:a16="http://schemas.microsoft.com/office/drawing/2014/main" id="{86FCEE5F-0AA7-4874-A67B-4AA49B70919E}"/>
            </a:ext>
          </a:extLst>
        </xdr:cNvPr>
        <xdr:cNvPicPr>
          <a:picLocks noChangeAspect="1"/>
        </xdr:cNvPicPr>
      </xdr:nvPicPr>
      <xdr:blipFill>
        <a:blip xmlns:r="http://schemas.openxmlformats.org/officeDocument/2006/relationships" r:embed="rId19"/>
        <a:stretch>
          <a:fillRect/>
        </a:stretch>
      </xdr:blipFill>
      <xdr:spPr>
        <a:xfrm>
          <a:off x="5215405" y="20738353"/>
          <a:ext cx="1705161" cy="1657822"/>
        </a:xfrm>
        <a:prstGeom prst="rect">
          <a:avLst/>
        </a:prstGeom>
      </xdr:spPr>
    </xdr:pic>
    <xdr:clientData/>
  </xdr:twoCellAnchor>
  <xdr:twoCellAnchor>
    <xdr:from>
      <xdr:col>6</xdr:col>
      <xdr:colOff>635000</xdr:colOff>
      <xdr:row>36</xdr:row>
      <xdr:rowOff>104775</xdr:rowOff>
    </xdr:from>
    <xdr:to>
      <xdr:col>8</xdr:col>
      <xdr:colOff>249021</xdr:colOff>
      <xdr:row>36</xdr:row>
      <xdr:rowOff>1759973</xdr:rowOff>
    </xdr:to>
    <xdr:pic>
      <xdr:nvPicPr>
        <xdr:cNvPr id="4" name="図 1" descr="https://www.pref.saitama.lg.jp/documents/150095/53-6-15.png">
          <a:extLst>
            <a:ext uri="{FF2B5EF4-FFF2-40B4-BE49-F238E27FC236}">
              <a16:creationId xmlns:a16="http://schemas.microsoft.com/office/drawing/2014/main" id="{509AC815-8B51-4CEB-AD8C-DAF0F3A968A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316569" y="20935265"/>
          <a:ext cx="1718236" cy="165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F72"/>
  <sheetViews>
    <sheetView tabSelected="1" topLeftCell="A35" zoomScale="55" zoomScaleNormal="55" workbookViewId="0">
      <selection activeCell="O41" sqref="O41"/>
    </sheetView>
  </sheetViews>
  <sheetFormatPr defaultRowHeight="14" x14ac:dyDescent="0.2"/>
  <cols>
    <col min="1" max="1" width="6.83203125" customWidth="1"/>
    <col min="2" max="2" width="5.75" customWidth="1"/>
    <col min="3" max="3" width="10.58203125" customWidth="1"/>
    <col min="4" max="4" width="20.58203125" customWidth="1"/>
    <col min="5" max="5" width="8.75" customWidth="1"/>
    <col min="6" max="6" width="10.58203125" customWidth="1"/>
    <col min="7" max="7" width="20.58203125" customWidth="1"/>
    <col min="8" max="8" width="8.75" bestFit="1" customWidth="1"/>
    <col min="9" max="9" width="10.58203125" customWidth="1"/>
    <col min="10" max="10" width="20.58203125" customWidth="1"/>
    <col min="11" max="11" width="8.75" customWidth="1"/>
    <col min="12" max="12" width="10.58203125" customWidth="1"/>
    <col min="13" max="13" width="20.58203125" customWidth="1"/>
    <col min="14" max="14" width="8.75" customWidth="1"/>
    <col min="15" max="15" width="10.58203125" customWidth="1"/>
    <col min="16" max="16" width="20.58203125" customWidth="1"/>
    <col min="17" max="17" width="8.75" bestFit="1" customWidth="1"/>
    <col min="18" max="18" width="10.58203125" customWidth="1"/>
    <col min="19" max="19" width="6" customWidth="1"/>
    <col min="20" max="20" width="8.58203125" customWidth="1"/>
    <col min="21" max="21" width="16.58203125" customWidth="1"/>
    <col min="22" max="22" width="8.58203125" customWidth="1"/>
    <col min="23" max="31" width="9" customWidth="1"/>
    <col min="32" max="32" width="9.08203125" customWidth="1"/>
  </cols>
  <sheetData>
    <row r="1" spans="2:32" ht="40" customHeight="1" x14ac:dyDescent="0.3">
      <c r="O1" s="14" ph="1"/>
    </row>
    <row r="3" spans="2:32" ht="49.5" customHeight="1" x14ac:dyDescent="1.1499999999999999">
      <c r="B3" s="95" t="s">
        <v>56</v>
      </c>
      <c r="C3" s="95"/>
      <c r="D3" s="95"/>
      <c r="E3" s="95"/>
      <c r="F3" s="95"/>
      <c r="G3" s="95"/>
      <c r="H3" s="95"/>
      <c r="I3" s="95"/>
      <c r="J3" s="95"/>
      <c r="K3" s="95"/>
      <c r="L3" s="95"/>
      <c r="M3" s="95"/>
      <c r="N3" s="95"/>
      <c r="O3" s="95"/>
      <c r="P3" s="95"/>
      <c r="Q3" s="95"/>
      <c r="R3" s="95"/>
      <c r="S3" s="95"/>
      <c r="T3" s="1"/>
      <c r="U3" s="1"/>
      <c r="V3" s="1"/>
      <c r="W3" s="1"/>
      <c r="X3" s="1"/>
      <c r="Y3" s="1"/>
      <c r="Z3" s="1"/>
      <c r="AA3" s="1"/>
      <c r="AB3" s="1"/>
      <c r="AC3" s="1"/>
      <c r="AD3" s="1"/>
      <c r="AE3" s="2"/>
      <c r="AF3" s="2"/>
    </row>
    <row r="4" spans="2:32" ht="6" customHeight="1" x14ac:dyDescent="1.05">
      <c r="B4" s="10" ph="1"/>
      <c r="F4" s="1"/>
      <c r="G4" s="1"/>
      <c r="H4" s="1"/>
      <c r="I4" s="1"/>
      <c r="J4" s="1"/>
      <c r="K4" s="1"/>
      <c r="L4" s="1"/>
      <c r="M4" s="1"/>
      <c r="N4" s="1"/>
      <c r="O4" s="1"/>
      <c r="P4" s="1"/>
      <c r="Q4" s="1"/>
      <c r="R4" s="1"/>
      <c r="S4" s="1"/>
      <c r="T4" s="1"/>
      <c r="U4" s="1"/>
      <c r="V4" s="1"/>
      <c r="W4" s="1"/>
      <c r="X4" s="1"/>
      <c r="Y4" s="1"/>
      <c r="Z4" s="1"/>
      <c r="AA4" s="1"/>
      <c r="AB4" s="1"/>
      <c r="AC4" s="1"/>
      <c r="AD4" s="1"/>
      <c r="AE4" s="2"/>
      <c r="AF4" s="2"/>
    </row>
    <row r="5" spans="2:32" ht="40" customHeight="1" x14ac:dyDescent="0.95">
      <c r="B5" s="11" ph="1"/>
      <c r="C5" s="35" t="s">
        <v>48</v>
      </c>
      <c r="F5" s="1"/>
      <c r="G5" s="1" ph="1"/>
      <c r="H5" s="1" ph="1"/>
      <c r="I5" s="1" ph="1"/>
      <c r="J5" s="1" ph="1"/>
      <c r="K5" s="1" ph="1"/>
      <c r="L5" s="1" ph="1"/>
      <c r="M5" s="1" ph="1"/>
      <c r="N5" s="1" ph="1"/>
      <c r="O5" s="1" ph="1"/>
      <c r="P5" s="1"/>
      <c r="Q5" s="1"/>
      <c r="R5" s="49" ph="1"/>
      <c r="S5" s="1"/>
      <c r="U5" s="12" ph="1"/>
      <c r="V5" s="1"/>
      <c r="W5" s="1"/>
      <c r="X5" s="1"/>
      <c r="Y5" s="1"/>
      <c r="Z5" s="1"/>
      <c r="AA5" s="1"/>
      <c r="AB5" s="1"/>
      <c r="AC5" s="1"/>
      <c r="AD5" s="1"/>
      <c r="AE5" s="2"/>
      <c r="AF5" s="2"/>
    </row>
    <row r="6" spans="2:32" ht="6.75" customHeight="1" x14ac:dyDescent="0.95">
      <c r="B6" s="11" ph="1"/>
      <c r="F6" s="1"/>
      <c r="G6" s="1"/>
      <c r="H6" s="1"/>
      <c r="I6" s="1"/>
      <c r="J6" s="1"/>
      <c r="K6" s="1"/>
      <c r="L6" s="1"/>
      <c r="M6" s="1"/>
      <c r="N6" s="1"/>
      <c r="O6" s="1"/>
      <c r="P6" s="1" ph="1"/>
      <c r="Q6" s="1" ph="1"/>
      <c r="R6" s="1"/>
      <c r="S6" s="1"/>
      <c r="U6" s="12" ph="1"/>
      <c r="V6" s="1"/>
      <c r="W6" s="1"/>
      <c r="X6" s="1"/>
      <c r="Y6" s="1"/>
      <c r="Z6" s="1"/>
      <c r="AA6" s="1"/>
      <c r="AB6" s="1"/>
      <c r="AC6" s="1"/>
      <c r="AD6" s="1"/>
      <c r="AE6" s="2"/>
      <c r="AF6" s="2"/>
    </row>
    <row r="7" spans="2:32" ht="40" customHeight="1" x14ac:dyDescent="0.95">
      <c r="B7" s="11" ph="1"/>
      <c r="C7" s="35" t="s">
        <v>28</v>
      </c>
      <c r="F7" s="1"/>
      <c r="G7" s="1"/>
      <c r="H7" s="1"/>
      <c r="I7" s="1"/>
      <c r="J7" s="1"/>
      <c r="K7" s="1"/>
      <c r="L7" s="1"/>
      <c r="M7" s="1"/>
      <c r="N7" s="1"/>
      <c r="O7" s="1" ph="1"/>
      <c r="P7" s="1"/>
      <c r="Q7" s="1"/>
      <c r="R7" s="48" t="s">
        <v>47</v>
      </c>
      <c r="S7" s="1"/>
      <c r="U7" s="12" ph="1"/>
      <c r="V7" s="1"/>
      <c r="W7" s="1"/>
      <c r="X7" s="1"/>
      <c r="Y7" s="1"/>
      <c r="Z7" s="1"/>
      <c r="AA7" s="1"/>
      <c r="AB7" s="1"/>
      <c r="AC7" s="1"/>
      <c r="AD7" s="1"/>
      <c r="AE7" s="2"/>
      <c r="AF7" s="2"/>
    </row>
    <row r="8" spans="2:32" ht="6" customHeight="1" x14ac:dyDescent="0.4">
      <c r="B8" s="11" ph="1"/>
      <c r="C8" s="35" ph="1"/>
      <c r="F8" s="1"/>
      <c r="G8" s="1"/>
      <c r="H8" s="1"/>
      <c r="I8" s="1"/>
      <c r="J8" s="1"/>
      <c r="K8" s="1"/>
      <c r="L8" s="1"/>
      <c r="M8" s="1"/>
      <c r="N8" s="1"/>
      <c r="O8" s="1"/>
      <c r="P8" s="1"/>
      <c r="Q8" s="1"/>
      <c r="R8" s="1"/>
      <c r="S8" s="1"/>
      <c r="U8" s="12" ph="1"/>
      <c r="V8" s="1"/>
      <c r="W8" s="1"/>
      <c r="X8" s="1"/>
      <c r="Y8" s="1"/>
      <c r="Z8" s="1"/>
      <c r="AA8" s="1"/>
      <c r="AB8" s="1"/>
      <c r="AC8" s="1"/>
      <c r="AD8" s="1"/>
      <c r="AE8" s="2"/>
      <c r="AF8" s="2"/>
    </row>
    <row r="9" spans="2:32" ht="39.75" customHeight="1" thickBot="1" x14ac:dyDescent="0.25">
      <c r="D9" s="12" t="s">
        <v>29</v>
      </c>
      <c r="E9" s="12"/>
    </row>
    <row r="10" spans="2:32" ht="30" customHeight="1" thickBot="1" x14ac:dyDescent="0.25">
      <c r="C10" s="6"/>
      <c r="D10" s="103" t="s">
        <v>18</v>
      </c>
      <c r="E10" s="104"/>
      <c r="F10" s="105"/>
      <c r="G10" s="103" t="s">
        <v>19</v>
      </c>
      <c r="H10" s="104"/>
      <c r="I10" s="105"/>
      <c r="J10" s="103" t="s">
        <v>20</v>
      </c>
      <c r="K10" s="104"/>
      <c r="L10" s="105"/>
      <c r="M10" s="103" t="s">
        <v>21</v>
      </c>
      <c r="N10" s="104"/>
      <c r="O10" s="105"/>
      <c r="P10" s="103" t="s">
        <v>22</v>
      </c>
      <c r="Q10" s="104"/>
      <c r="R10" s="105"/>
      <c r="S10" s="5"/>
      <c r="T10" s="5"/>
    </row>
    <row r="11" spans="2:32" ht="180" customHeight="1" thickBot="1" x14ac:dyDescent="0.35">
      <c r="C11" s="38" t="s">
        <v>30</v>
      </c>
      <c r="D11" s="106" t="s">
        <v>57</v>
      </c>
      <c r="E11" s="107"/>
      <c r="F11" s="108"/>
      <c r="G11" s="99" t="s">
        <v>77</v>
      </c>
      <c r="H11" s="100"/>
      <c r="I11" s="102"/>
      <c r="J11" s="99" t="s">
        <v>78</v>
      </c>
      <c r="K11" s="100"/>
      <c r="L11" s="101"/>
      <c r="M11" s="99" t="s">
        <v>90</v>
      </c>
      <c r="N11" s="100"/>
      <c r="O11" s="102"/>
      <c r="P11" s="99" t="s">
        <v>79</v>
      </c>
      <c r="Q11" s="100"/>
      <c r="R11" s="102"/>
    </row>
    <row r="12" spans="2:32" ht="40" customHeight="1" thickTop="1" x14ac:dyDescent="0.2">
      <c r="C12" s="97" t="s">
        <v>32</v>
      </c>
      <c r="D12" s="40" t="s">
        <v>58</v>
      </c>
      <c r="E12" s="80">
        <f>'（削除不可！）計算データ資料'!C6</f>
        <v>128</v>
      </c>
      <c r="F12" s="54" t="s">
        <v>55</v>
      </c>
      <c r="G12" s="123" t="s">
        <v>62</v>
      </c>
      <c r="H12" s="134">
        <f>'（削除不可！）計算データ資料'!C7</f>
        <v>294</v>
      </c>
      <c r="I12" s="125" t="s">
        <v>55</v>
      </c>
      <c r="J12" s="41" t="s">
        <v>58</v>
      </c>
      <c r="K12" s="80">
        <f>'（削除不可！）計算データ資料'!C8</f>
        <v>38</v>
      </c>
      <c r="L12" s="54" t="s">
        <v>55</v>
      </c>
      <c r="M12" s="41" t="s">
        <v>58</v>
      </c>
      <c r="N12" s="80">
        <f>'（削除不可！）計算データ資料'!C9</f>
        <v>73</v>
      </c>
      <c r="O12" s="54" t="s">
        <v>55</v>
      </c>
      <c r="P12" s="123" t="s">
        <v>62</v>
      </c>
      <c r="Q12" s="134">
        <f>'（削除不可！）計算データ資料'!C10</f>
        <v>847</v>
      </c>
      <c r="R12" s="125" t="s">
        <v>55</v>
      </c>
    </row>
    <row r="13" spans="2:32" ht="40" customHeight="1" thickBot="1" x14ac:dyDescent="0.25">
      <c r="C13" s="97"/>
      <c r="D13" s="60" t="s">
        <v>59</v>
      </c>
      <c r="E13" s="81">
        <f>E12*7</f>
        <v>896</v>
      </c>
      <c r="F13" s="61" t="s">
        <v>55</v>
      </c>
      <c r="G13" s="124"/>
      <c r="H13" s="147"/>
      <c r="I13" s="126"/>
      <c r="J13" s="62" t="s">
        <v>59</v>
      </c>
      <c r="K13" s="81">
        <f>K12*7</f>
        <v>266</v>
      </c>
      <c r="L13" s="61" t="s">
        <v>55</v>
      </c>
      <c r="M13" s="62" t="s">
        <v>59</v>
      </c>
      <c r="N13" s="81">
        <f>N12*7</f>
        <v>511</v>
      </c>
      <c r="O13" s="61" t="s">
        <v>55</v>
      </c>
      <c r="P13" s="124"/>
      <c r="Q13" s="147"/>
      <c r="R13" s="126"/>
    </row>
    <row r="14" spans="2:32" ht="40" customHeight="1" thickTop="1" x14ac:dyDescent="0.2">
      <c r="C14" s="97" t="s">
        <v>33</v>
      </c>
      <c r="D14" s="42" t="s">
        <v>60</v>
      </c>
      <c r="E14" s="82">
        <f>'（削除不可！）計算データ資料'!C6</f>
        <v>128</v>
      </c>
      <c r="F14" s="57"/>
      <c r="G14" s="112" t="s">
        <v>34</v>
      </c>
      <c r="H14" s="113"/>
      <c r="I14" s="114"/>
      <c r="J14" s="42" t="s">
        <v>60</v>
      </c>
      <c r="K14" s="82">
        <f>'（削除不可！）計算データ資料'!C8</f>
        <v>38</v>
      </c>
      <c r="L14" s="57"/>
      <c r="M14" s="44" t="s">
        <v>60</v>
      </c>
      <c r="N14" s="82">
        <f>'（削除不可！）計算データ資料'!C9</f>
        <v>73</v>
      </c>
      <c r="O14" s="57"/>
      <c r="P14" s="112" t="s">
        <v>34</v>
      </c>
      <c r="Q14" s="113"/>
      <c r="R14" s="114"/>
    </row>
    <row r="15" spans="2:32" ht="40" customHeight="1" thickBot="1" x14ac:dyDescent="0.25">
      <c r="C15" s="98"/>
      <c r="D15" s="58" t="s">
        <v>61</v>
      </c>
      <c r="E15" s="81">
        <f>E14*7</f>
        <v>896</v>
      </c>
      <c r="F15" s="66"/>
      <c r="G15" s="113"/>
      <c r="H15" s="113"/>
      <c r="I15" s="114"/>
      <c r="J15" s="58" t="s">
        <v>61</v>
      </c>
      <c r="K15" s="81">
        <f>K14*7</f>
        <v>266</v>
      </c>
      <c r="L15" s="66"/>
      <c r="M15" s="62" t="s">
        <v>68</v>
      </c>
      <c r="N15" s="81">
        <f>中高一般!N14*7</f>
        <v>511</v>
      </c>
      <c r="O15" s="66"/>
      <c r="P15" s="129"/>
      <c r="Q15" s="113"/>
      <c r="R15" s="114"/>
    </row>
    <row r="16" spans="2:32" ht="40" customHeight="1" thickTop="1" thickBot="1" x14ac:dyDescent="0.35">
      <c r="C16" s="32" ph="1"/>
      <c r="D16" s="142" t="s">
        <v>49</v>
      </c>
      <c r="E16" s="143"/>
      <c r="F16" s="72" t="str">
        <f>IF('（削除不可！）計算データ資料'!L6=0,"",'（削除不可！）計算データ資料'!L6&amp;"g")</f>
        <v/>
      </c>
      <c r="G16" s="144" t="s">
        <v>49</v>
      </c>
      <c r="H16" s="145"/>
      <c r="I16" s="73" t="str">
        <f>IF('（削除不可！）計算データ資料'!L7=0,"",'（削除不可！）計算データ資料'!L7&amp;"g")</f>
        <v/>
      </c>
      <c r="J16" s="144" t="s">
        <v>49</v>
      </c>
      <c r="K16" s="145"/>
      <c r="L16" s="71" t="str">
        <f>IF('（削除不可！）計算データ資料'!L8=0,"",'（削除不可！）計算データ資料'!L8&amp;"g")</f>
        <v/>
      </c>
      <c r="M16" s="146" t="s">
        <v>49</v>
      </c>
      <c r="N16" s="143"/>
      <c r="O16" s="70" t="str">
        <f>IF('（削除不可！）計算データ資料'!L9=0,"",'（削除不可！）計算データ資料'!L9&amp;"g")</f>
        <v/>
      </c>
      <c r="P16" s="152" t="s">
        <v>49</v>
      </c>
      <c r="Q16" s="153"/>
      <c r="R16" s="67" t="str">
        <f>IF('（削除不可！）計算データ資料'!L10=0,"",'（削除不可！）計算データ資料'!L10&amp;"g")</f>
        <v/>
      </c>
    </row>
    <row r="17" spans="3:19" ht="20.149999999999999" customHeight="1" thickBot="1" x14ac:dyDescent="0.25">
      <c r="C17" s="3" ph="1"/>
      <c r="D17" s="7" ph="1"/>
      <c r="E17" ph="1"/>
      <c r="F17" s="4"/>
      <c r="G17" s="79" ph="1"/>
      <c r="H17" s="79" ph="1"/>
      <c r="I17" s="4"/>
      <c r="J17" s="79"/>
      <c r="K17" s="79"/>
      <c r="M17" s="79"/>
      <c r="N17" s="79"/>
      <c r="Q17" s="79"/>
    </row>
    <row r="18" spans="3:19" ht="30" customHeight="1" thickBot="1" x14ac:dyDescent="0.25">
      <c r="C18" s="6"/>
      <c r="D18" s="109" t="s">
        <v>23</v>
      </c>
      <c r="E18" s="109"/>
      <c r="F18" s="109"/>
      <c r="G18" s="141" t="s">
        <v>31</v>
      </c>
      <c r="H18" s="141"/>
      <c r="I18" s="141"/>
      <c r="J18" s="141" t="s">
        <v>36</v>
      </c>
      <c r="K18" s="141"/>
      <c r="L18" s="141"/>
      <c r="M18" s="141" t="s">
        <v>37</v>
      </c>
      <c r="N18" s="141"/>
      <c r="O18" s="141"/>
      <c r="P18" s="122" t="s">
        <v>24</v>
      </c>
      <c r="Q18" s="122"/>
      <c r="R18" s="122"/>
    </row>
    <row r="19" spans="3:19" ht="180" customHeight="1" thickBot="1" x14ac:dyDescent="0.35">
      <c r="C19" s="38" t="s">
        <v>35</v>
      </c>
      <c r="D19" s="99" t="s">
        <v>80</v>
      </c>
      <c r="E19" s="100"/>
      <c r="F19" s="101"/>
      <c r="G19" s="99" t="s">
        <v>81</v>
      </c>
      <c r="H19" s="100"/>
      <c r="I19" s="102"/>
      <c r="J19" s="99" t="s">
        <v>82</v>
      </c>
      <c r="K19" s="100"/>
      <c r="L19" s="102"/>
      <c r="M19" s="99" t="s">
        <v>83</v>
      </c>
      <c r="N19" s="100"/>
      <c r="O19" s="102"/>
      <c r="P19" s="99" t="s">
        <v>84</v>
      </c>
      <c r="Q19" s="111"/>
      <c r="R19" s="102"/>
    </row>
    <row r="20" spans="3:19" ht="40" customHeight="1" thickTop="1" x14ac:dyDescent="0.2">
      <c r="C20" s="127" t="s">
        <v>32</v>
      </c>
      <c r="D20" s="40" t="s">
        <v>58</v>
      </c>
      <c r="E20" s="80">
        <f>'（削除不可！）計算データ資料'!C11</f>
        <v>20</v>
      </c>
      <c r="F20" s="54" t="s">
        <v>55</v>
      </c>
      <c r="G20" s="41" t="s">
        <v>58</v>
      </c>
      <c r="H20" s="80">
        <f>'（削除不可！）計算データ資料'!C12</f>
        <v>103</v>
      </c>
      <c r="I20" s="54" t="s">
        <v>55</v>
      </c>
      <c r="J20" s="41" t="s">
        <v>58</v>
      </c>
      <c r="K20" s="86">
        <f>'（削除不可！）計算データ資料'!C13</f>
        <v>292</v>
      </c>
      <c r="L20" s="54" t="s">
        <v>55</v>
      </c>
      <c r="M20" s="123" t="s">
        <v>62</v>
      </c>
      <c r="N20" s="134">
        <f>'（削除不可！）計算データ資料'!C14</f>
        <v>238</v>
      </c>
      <c r="O20" s="125" t="s">
        <v>55</v>
      </c>
      <c r="P20" s="46" t="s">
        <v>69</v>
      </c>
      <c r="Q20" s="85">
        <f>'（削除不可！）計算データ資料'!C15</f>
        <v>55</v>
      </c>
      <c r="R20" s="54" t="s">
        <v>55</v>
      </c>
      <c r="S20" s="136" t="s" ph="1">
        <v>52</v>
      </c>
    </row>
    <row r="21" spans="3:19" ht="40" customHeight="1" thickBot="1" x14ac:dyDescent="0.25">
      <c r="C21" s="97"/>
      <c r="D21" s="55" t="s">
        <v>59</v>
      </c>
      <c r="E21" s="84">
        <f>E20*7</f>
        <v>140</v>
      </c>
      <c r="F21" s="56" t="s">
        <v>55</v>
      </c>
      <c r="G21" s="53" t="s">
        <v>59</v>
      </c>
      <c r="H21" s="84">
        <f>H20*7</f>
        <v>721</v>
      </c>
      <c r="I21" s="56" t="s">
        <v>55</v>
      </c>
      <c r="J21" s="53" t="s">
        <v>59</v>
      </c>
      <c r="K21" s="87">
        <f>K20*7</f>
        <v>2044</v>
      </c>
      <c r="L21" s="65" t="s">
        <v>55</v>
      </c>
      <c r="M21" s="124"/>
      <c r="N21" s="135"/>
      <c r="O21" s="126"/>
      <c r="P21" s="53" t="s">
        <v>59</v>
      </c>
      <c r="Q21" s="84">
        <f>Q20*7</f>
        <v>385</v>
      </c>
      <c r="R21" s="65" t="s">
        <v>55</v>
      </c>
      <c r="S21" s="136" ph="1"/>
    </row>
    <row r="22" spans="3:19" ht="40" customHeight="1" thickTop="1" x14ac:dyDescent="0.2">
      <c r="C22" s="128" t="s">
        <v>33</v>
      </c>
      <c r="D22" s="45" t="s">
        <v>60</v>
      </c>
      <c r="E22" s="85">
        <f>'（削除不可！）計算データ資料'!C11</f>
        <v>20</v>
      </c>
      <c r="F22" s="64"/>
      <c r="G22" s="46" t="s">
        <v>60</v>
      </c>
      <c r="H22" s="85">
        <f>'（削除不可！）計算データ資料'!C12</f>
        <v>103</v>
      </c>
      <c r="I22" s="64"/>
      <c r="J22" s="113" t="s">
        <v>34</v>
      </c>
      <c r="K22" s="113"/>
      <c r="L22" s="114"/>
      <c r="M22" s="130" t="s">
        <v>34</v>
      </c>
      <c r="N22" s="112"/>
      <c r="O22" s="114"/>
      <c r="P22" s="130" t="s">
        <v>34</v>
      </c>
      <c r="Q22" s="112"/>
      <c r="R22" s="114"/>
      <c r="S22" s="137" ph="1"/>
    </row>
    <row r="23" spans="3:19" ht="40" customHeight="1" thickBot="1" x14ac:dyDescent="0.25">
      <c r="C23" s="98"/>
      <c r="D23" s="58" t="s">
        <v>61</v>
      </c>
      <c r="E23" s="81">
        <f>E22*7</f>
        <v>140</v>
      </c>
      <c r="F23" s="66"/>
      <c r="G23" s="59" t="s">
        <v>61</v>
      </c>
      <c r="H23" s="81">
        <f>H22*7</f>
        <v>721</v>
      </c>
      <c r="I23" s="66"/>
      <c r="J23" s="129"/>
      <c r="K23" s="113"/>
      <c r="L23" s="114"/>
      <c r="M23" s="131"/>
      <c r="N23" s="113"/>
      <c r="O23" s="114"/>
      <c r="P23" s="131"/>
      <c r="Q23" s="129"/>
      <c r="R23" s="114"/>
      <c r="S23" s="137" ph="1"/>
    </row>
    <row r="24" spans="3:19" ht="40" customHeight="1" thickTop="1" thickBot="1" x14ac:dyDescent="0.35">
      <c r="C24" s="32" ph="1"/>
      <c r="D24" s="132" t="s">
        <v>50</v>
      </c>
      <c r="E24" s="133"/>
      <c r="F24" s="72" t="str">
        <f>IF('（削除不可！）計算データ資料'!L11=0,"",'（削除不可！）計算データ資料'!L11&amp;"g")</f>
        <v/>
      </c>
      <c r="G24" s="151" t="s">
        <v>50</v>
      </c>
      <c r="H24" s="133"/>
      <c r="I24" s="71" t="str">
        <f>IF('（削除不可！）計算データ資料'!L12=0,"",'（削除不可！）計算データ資料'!L12&amp;"g")</f>
        <v/>
      </c>
      <c r="J24" s="151" t="s">
        <v>50</v>
      </c>
      <c r="K24" s="133"/>
      <c r="L24" s="67" t="str">
        <f>IF('（削除不可！）計算データ資料'!L13=0,"",'（削除不可！）計算データ資料'!L13&amp;"g")</f>
        <v/>
      </c>
      <c r="M24" s="151" t="s">
        <v>50</v>
      </c>
      <c r="N24" s="133"/>
      <c r="O24" s="67" t="str">
        <f>IF('（削除不可！）計算データ資料'!L14=0,"",'（削除不可！）計算データ資料'!L14&amp;"g")</f>
        <v/>
      </c>
      <c r="P24" s="146" t="s">
        <v>50</v>
      </c>
      <c r="Q24" s="143"/>
      <c r="R24" s="67" t="str">
        <f>IF('（削除不可！）計算データ資料'!L15=0,"",'（削除不可！）計算データ資料'!L15&amp;"g")</f>
        <v/>
      </c>
    </row>
    <row r="25" spans="3:19" ht="15" hidden="1" customHeight="1" x14ac:dyDescent="0.3">
      <c r="C25" s="32" ph="1"/>
      <c r="D25" s="74" ph="1"/>
      <c r="E25" s="74" ph="1"/>
      <c r="F25" s="75"/>
      <c r="G25" s="74" ph="1"/>
      <c r="H25" s="74" ph="1"/>
      <c r="I25" s="76"/>
      <c r="J25" s="74" ph="1"/>
      <c r="K25" s="78" ph="1"/>
      <c r="L25" s="76"/>
      <c r="M25" s="74" ph="1"/>
      <c r="N25" s="78" ph="1"/>
      <c r="O25" s="76"/>
      <c r="P25" s="74" ph="1"/>
      <c r="Q25" s="74" ph="1"/>
      <c r="R25" s="76"/>
    </row>
    <row r="26" spans="3:19" ht="39.75" customHeight="1" x14ac:dyDescent="0.95">
      <c r="L26" s="16"/>
      <c r="P26" s="48" t="s">
        <v>47</v>
      </c>
      <c r="Q26" s="48"/>
    </row>
    <row r="27" spans="3:19" ht="40.5" customHeight="1" thickBot="1" x14ac:dyDescent="0.25">
      <c r="D27" s="12" t="s">
        <v>29</v>
      </c>
      <c r="E27" s="12"/>
      <c r="L27" s="16"/>
    </row>
    <row r="28" spans="3:19" ht="30" customHeight="1" thickBot="1" x14ac:dyDescent="0.25">
      <c r="C28" s="6"/>
      <c r="D28" s="122" t="s">
        <v>25</v>
      </c>
      <c r="E28" s="122"/>
      <c r="F28" s="122"/>
      <c r="G28" s="122" t="s">
        <v>26</v>
      </c>
      <c r="H28" s="122"/>
      <c r="I28" s="122"/>
      <c r="J28" s="122" t="s">
        <v>27</v>
      </c>
      <c r="K28" s="122"/>
      <c r="L28" s="122"/>
      <c r="M28" s="122" t="s">
        <v>0</v>
      </c>
      <c r="N28" s="122"/>
      <c r="O28" s="122"/>
      <c r="P28" s="110" t="s">
        <v>40</v>
      </c>
      <c r="Q28" s="110"/>
      <c r="R28" s="110"/>
    </row>
    <row r="29" spans="3:19" ht="180" customHeight="1" thickBot="1" x14ac:dyDescent="0.35">
      <c r="C29" s="38" t="s">
        <v>35</v>
      </c>
      <c r="D29" s="99" t="s">
        <v>85</v>
      </c>
      <c r="E29" s="100"/>
      <c r="F29" s="101"/>
      <c r="G29" s="99" t="s">
        <v>86</v>
      </c>
      <c r="H29" s="100"/>
      <c r="I29" s="102"/>
      <c r="J29" s="99" t="s">
        <v>87</v>
      </c>
      <c r="K29" s="100"/>
      <c r="L29" s="102"/>
      <c r="M29" s="99" t="s">
        <v>54</v>
      </c>
      <c r="N29" s="100"/>
      <c r="O29" s="102"/>
      <c r="P29" s="115" t="s">
        <v>70</v>
      </c>
      <c r="Q29" s="106"/>
      <c r="R29" s="108"/>
    </row>
    <row r="30" spans="3:19" ht="40" customHeight="1" thickTop="1" x14ac:dyDescent="0.2">
      <c r="C30" s="116" t="s">
        <v>38</v>
      </c>
      <c r="D30" s="40" t="s">
        <v>58</v>
      </c>
      <c r="E30" s="80">
        <f>'（削除不可！）計算データ資料'!C16</f>
        <v>140</v>
      </c>
      <c r="F30" s="54" t="s">
        <v>55</v>
      </c>
      <c r="G30" s="41" t="s">
        <v>58</v>
      </c>
      <c r="H30" s="80">
        <f>'（削除不可！）計算データ資料'!C17</f>
        <v>57</v>
      </c>
      <c r="I30" s="54" t="s">
        <v>55</v>
      </c>
      <c r="J30" s="123" t="s">
        <v>62</v>
      </c>
      <c r="K30" s="134">
        <f>'（削除不可！）計算データ資料'!C18</f>
        <v>560</v>
      </c>
      <c r="L30" s="125" t="s">
        <v>55</v>
      </c>
      <c r="M30" s="41" t="s">
        <v>58</v>
      </c>
      <c r="N30" s="80">
        <f>'（削除不可！）計算データ資料'!C19</f>
        <v>19</v>
      </c>
      <c r="O30" s="54" t="s">
        <v>55</v>
      </c>
      <c r="P30" s="45" t="s">
        <v>58</v>
      </c>
      <c r="Q30" s="85">
        <f>'（削除不可！）計算データ資料'!C20</f>
        <v>18</v>
      </c>
      <c r="R30" s="54" t="s">
        <v>55</v>
      </c>
    </row>
    <row r="31" spans="3:19" ht="40" customHeight="1" thickBot="1" x14ac:dyDescent="0.25">
      <c r="C31" s="117"/>
      <c r="D31" s="60" t="s">
        <v>59</v>
      </c>
      <c r="E31" s="81">
        <f>E30*7</f>
        <v>980</v>
      </c>
      <c r="F31" s="61" t="s">
        <v>55</v>
      </c>
      <c r="G31" s="62" t="s">
        <v>59</v>
      </c>
      <c r="H31" s="81">
        <f>H30*7</f>
        <v>399</v>
      </c>
      <c r="I31" s="61" t="s">
        <v>55</v>
      </c>
      <c r="J31" s="124"/>
      <c r="K31" s="147"/>
      <c r="L31" s="126"/>
      <c r="M31" s="62" t="s">
        <v>59</v>
      </c>
      <c r="N31" s="81">
        <f>N30*7</f>
        <v>133</v>
      </c>
      <c r="O31" s="61" t="s">
        <v>55</v>
      </c>
      <c r="P31" s="55" t="s">
        <v>59</v>
      </c>
      <c r="Q31" s="84">
        <f>Q30*7</f>
        <v>126</v>
      </c>
      <c r="R31" s="56" t="s">
        <v>55</v>
      </c>
    </row>
    <row r="32" spans="3:19" ht="40" customHeight="1" thickTop="1" x14ac:dyDescent="0.2">
      <c r="C32" s="97" t="s">
        <v>39</v>
      </c>
      <c r="D32" s="42" t="s">
        <v>60</v>
      </c>
      <c r="E32" s="82">
        <f>'（削除不可！）計算データ資料'!C16</f>
        <v>140</v>
      </c>
      <c r="F32" s="57"/>
      <c r="G32" s="44" t="s">
        <v>60</v>
      </c>
      <c r="H32" s="82">
        <f>'（削除不可！）計算データ資料'!C17</f>
        <v>57</v>
      </c>
      <c r="I32" s="57"/>
      <c r="J32" s="112" t="s">
        <v>34</v>
      </c>
      <c r="K32" s="113"/>
      <c r="L32" s="114"/>
      <c r="M32" s="42" t="s">
        <v>60</v>
      </c>
      <c r="N32" s="82">
        <f>'（削除不可！）計算データ資料'!C19</f>
        <v>19</v>
      </c>
      <c r="O32" s="57"/>
      <c r="P32" s="42" t="s">
        <v>60</v>
      </c>
      <c r="Q32" s="82">
        <f>'（削除不可！）計算データ資料'!C20</f>
        <v>18</v>
      </c>
      <c r="R32" s="57"/>
    </row>
    <row r="33" spans="3:19" ht="40" customHeight="1" thickBot="1" x14ac:dyDescent="0.25">
      <c r="C33" s="98"/>
      <c r="D33" s="58" t="s">
        <v>61</v>
      </c>
      <c r="E33" s="81">
        <f>E32*7</f>
        <v>980</v>
      </c>
      <c r="F33" s="66"/>
      <c r="G33" s="59" t="s">
        <v>61</v>
      </c>
      <c r="H33" s="81">
        <f>H32*7</f>
        <v>399</v>
      </c>
      <c r="I33" s="66"/>
      <c r="J33" s="113"/>
      <c r="K33" s="113"/>
      <c r="L33" s="114"/>
      <c r="M33" s="58" t="s">
        <v>61</v>
      </c>
      <c r="N33" s="81">
        <f>N32*7</f>
        <v>133</v>
      </c>
      <c r="O33" s="66"/>
      <c r="P33" s="58" t="s">
        <v>61</v>
      </c>
      <c r="Q33" s="81">
        <f>Q32*7</f>
        <v>126</v>
      </c>
      <c r="R33" s="66"/>
    </row>
    <row r="34" spans="3:19" ht="40" customHeight="1" thickTop="1" thickBot="1" x14ac:dyDescent="0.35">
      <c r="C34" s="63" ph="1"/>
      <c r="D34" s="154" t="s">
        <v>50</v>
      </c>
      <c r="E34" s="155"/>
      <c r="F34" s="72" t="str">
        <f>IF('（削除不可！）計算データ資料'!L16=0,"",'（削除不可！）計算データ資料'!L16&amp;"g")</f>
        <v/>
      </c>
      <c r="G34" s="151" t="s">
        <v>50</v>
      </c>
      <c r="H34" s="133"/>
      <c r="I34" s="71" t="str">
        <f>IF('（削除不可！）計算データ資料'!L17=0,"",'（削除不可！）計算データ資料'!L17&amp;"g")</f>
        <v/>
      </c>
      <c r="J34" s="151" t="s">
        <v>50</v>
      </c>
      <c r="K34" s="133"/>
      <c r="L34" s="67" t="str">
        <f>IF('（削除不可！）計算データ資料'!L18=0,"",'（削除不可！）計算データ資料'!L18&amp;"g")</f>
        <v/>
      </c>
      <c r="M34" s="151" t="s">
        <v>50</v>
      </c>
      <c r="N34" s="133"/>
      <c r="O34" s="71" t="str">
        <f>IF('（削除不可！）計算データ資料'!L19=0,"",'（削除不可！）計算データ資料'!L19&amp;"g")</f>
        <v/>
      </c>
      <c r="P34" s="156" t="s">
        <v>50</v>
      </c>
      <c r="Q34" s="155"/>
      <c r="R34" s="72" t="str">
        <f>IF('（削除不可！）計算データ資料'!L20=0,"",'（削除不可！）計算データ資料'!L20&amp;"g")</f>
        <v/>
      </c>
    </row>
    <row r="35" spans="3:19" ht="20.149999999999999" customHeight="1" thickTop="1" thickBot="1" x14ac:dyDescent="0.25">
      <c r="D35" s="79"/>
      <c r="E35" s="79"/>
      <c r="P35" s="79"/>
      <c r="Q35" s="79"/>
    </row>
    <row r="36" spans="3:19" ht="30" customHeight="1" thickBot="1" x14ac:dyDescent="0.25">
      <c r="C36" s="6"/>
      <c r="D36" s="110" t="s">
        <v>42</v>
      </c>
      <c r="E36" s="110"/>
      <c r="F36" s="110"/>
      <c r="G36" s="119" t="s">
        <v>64</v>
      </c>
      <c r="H36" s="120"/>
      <c r="I36" s="121"/>
      <c r="J36" s="118" t="s">
        <v>43</v>
      </c>
      <c r="K36" s="118"/>
      <c r="L36" s="118"/>
      <c r="M36" s="118" t="s">
        <v>44</v>
      </c>
      <c r="N36" s="118"/>
      <c r="O36" s="118"/>
      <c r="P36" s="118" t="s">
        <v>45</v>
      </c>
      <c r="Q36" s="118"/>
      <c r="R36" s="118"/>
    </row>
    <row r="37" spans="3:19" ht="180" customHeight="1" thickBot="1" x14ac:dyDescent="0.35">
      <c r="C37" s="38" t="s">
        <v>35</v>
      </c>
      <c r="D37" s="99" t="s">
        <v>53</v>
      </c>
      <c r="E37" s="100"/>
      <c r="F37" s="101"/>
      <c r="G37" s="148" t="s">
        <v>65</v>
      </c>
      <c r="H37" s="149"/>
      <c r="I37" s="150"/>
      <c r="J37" s="99" t="s">
        <v>41</v>
      </c>
      <c r="K37" s="100"/>
      <c r="L37" s="102"/>
      <c r="M37" s="99" t="s">
        <v>88</v>
      </c>
      <c r="N37" s="100"/>
      <c r="O37" s="102"/>
      <c r="P37" s="99" t="s">
        <v>89</v>
      </c>
      <c r="Q37" s="111"/>
      <c r="R37" s="102"/>
    </row>
    <row r="38" spans="3:19" ht="40" customHeight="1" thickTop="1" x14ac:dyDescent="0.2">
      <c r="C38" s="116" t="s">
        <v>38</v>
      </c>
      <c r="D38" s="41" t="s">
        <v>58</v>
      </c>
      <c r="E38" s="80">
        <f>'（削除不可！）計算データ資料'!C21</f>
        <v>97</v>
      </c>
      <c r="F38" s="54" t="s">
        <v>55</v>
      </c>
      <c r="G38" s="41" t="s">
        <v>74</v>
      </c>
      <c r="H38" s="88">
        <f>'（削除不可！）計算データ資料'!C22</f>
        <v>470</v>
      </c>
      <c r="I38" s="54" t="s">
        <v>55</v>
      </c>
      <c r="J38" s="41" t="s">
        <v>58</v>
      </c>
      <c r="K38" s="80">
        <f>'（削除不可！）計算データ資料'!C23</f>
        <v>33</v>
      </c>
      <c r="L38" s="54" t="s">
        <v>55</v>
      </c>
      <c r="M38" s="41" t="s">
        <v>58</v>
      </c>
      <c r="N38" s="80">
        <f>'（削除不可！）計算データ資料'!C24</f>
        <v>51</v>
      </c>
      <c r="O38" s="54" t="s">
        <v>55</v>
      </c>
      <c r="P38" s="46" t="s">
        <v>58</v>
      </c>
      <c r="Q38" s="85">
        <f>'（削除不可！）計算データ資料'!C25</f>
        <v>192</v>
      </c>
      <c r="R38" s="39" t="s">
        <v>55</v>
      </c>
    </row>
    <row r="39" spans="3:19" ht="40" customHeight="1" x14ac:dyDescent="0.2">
      <c r="C39" s="117"/>
      <c r="D39" s="53" t="s">
        <v>59</v>
      </c>
      <c r="E39" s="84">
        <f>E38*7</f>
        <v>679</v>
      </c>
      <c r="F39" s="56" t="s">
        <v>55</v>
      </c>
      <c r="G39" s="53" t="s">
        <v>71</v>
      </c>
      <c r="H39" s="89">
        <f>H38*7</f>
        <v>3290</v>
      </c>
      <c r="I39" s="56" t="s">
        <v>55</v>
      </c>
      <c r="J39" s="53" t="s">
        <v>59</v>
      </c>
      <c r="K39" s="84">
        <f>K38*7</f>
        <v>231</v>
      </c>
      <c r="L39" s="56" t="s">
        <v>55</v>
      </c>
      <c r="M39" s="53" t="s">
        <v>59</v>
      </c>
      <c r="N39" s="84">
        <f>N38*7</f>
        <v>357</v>
      </c>
      <c r="O39" s="56" t="s">
        <v>55</v>
      </c>
      <c r="P39" s="53" t="s">
        <v>59</v>
      </c>
      <c r="Q39" s="84">
        <f>Q38*7</f>
        <v>1344</v>
      </c>
      <c r="R39" s="47" t="s">
        <v>55</v>
      </c>
    </row>
    <row r="40" spans="3:19" ht="40" customHeight="1" x14ac:dyDescent="0.2">
      <c r="C40" s="97" t="s">
        <v>39</v>
      </c>
      <c r="D40" s="44" t="s">
        <v>60</v>
      </c>
      <c r="E40" s="82">
        <f>'（削除不可！）計算データ資料'!C21</f>
        <v>97</v>
      </c>
      <c r="F40" s="57"/>
      <c r="G40" s="44" t="s">
        <v>72</v>
      </c>
      <c r="H40" s="90">
        <f>'（削除不可！）計算データ資料'!C22</f>
        <v>470</v>
      </c>
      <c r="I40" s="57"/>
      <c r="J40" s="44" t="s">
        <v>60</v>
      </c>
      <c r="K40" s="82">
        <f>'（削除不可！）計算データ資料'!C23</f>
        <v>33</v>
      </c>
      <c r="L40" s="57"/>
      <c r="M40" s="44" t="s">
        <v>60</v>
      </c>
      <c r="N40" s="82">
        <f>'（削除不可！）計算データ資料'!C24</f>
        <v>51</v>
      </c>
      <c r="O40" s="57"/>
      <c r="P40" s="44" t="s">
        <v>60</v>
      </c>
      <c r="Q40" s="82">
        <f>'（削除不可！）計算データ資料'!C25</f>
        <v>192</v>
      </c>
      <c r="R40" s="43"/>
    </row>
    <row r="41" spans="3:19" ht="40" customHeight="1" thickBot="1" x14ac:dyDescent="0.25">
      <c r="C41" s="98"/>
      <c r="D41" s="59" t="s">
        <v>61</v>
      </c>
      <c r="E41" s="81">
        <f>E40*7</f>
        <v>679</v>
      </c>
      <c r="F41" s="66"/>
      <c r="G41" s="62" t="s">
        <v>73</v>
      </c>
      <c r="H41" s="91">
        <f>H40*7</f>
        <v>3290</v>
      </c>
      <c r="I41" s="66"/>
      <c r="J41" s="59" t="s">
        <v>61</v>
      </c>
      <c r="K41" s="81">
        <f>K40*7</f>
        <v>231</v>
      </c>
      <c r="L41" s="66"/>
      <c r="M41" s="62" t="s">
        <v>61</v>
      </c>
      <c r="N41" s="81">
        <f>N40*7</f>
        <v>357</v>
      </c>
      <c r="O41" s="66"/>
      <c r="P41" s="62" t="s">
        <v>61</v>
      </c>
      <c r="Q41" s="81">
        <f>Q40*7</f>
        <v>1344</v>
      </c>
      <c r="R41" s="68"/>
    </row>
    <row r="42" spans="3:19" ht="40" customHeight="1" thickBot="1" x14ac:dyDescent="0.35">
      <c r="C42" s="32" ph="1"/>
      <c r="D42" s="132" t="s">
        <v>50</v>
      </c>
      <c r="E42" s="133"/>
      <c r="F42" s="71" t="str">
        <f>IF('（削除不可！）計算データ資料'!L21=0,"",'（削除不可！）計算データ資料'!L21&amp;"g")</f>
        <v/>
      </c>
      <c r="G42" s="151" t="s">
        <v>66</v>
      </c>
      <c r="H42" s="133"/>
      <c r="I42" s="71" t="str">
        <f>IF('（削除不可！）計算データ資料'!L22=0,"",'（削除不可！）計算データ資料'!L22&amp;"g")</f>
        <v/>
      </c>
      <c r="J42" s="156" t="s">
        <v>50</v>
      </c>
      <c r="K42" s="155"/>
      <c r="L42" s="71" t="str">
        <f>IF('（削除不可！）計算データ資料'!L23=0,"",'（削除不可！）計算データ資料'!L23&amp;"g")</f>
        <v/>
      </c>
      <c r="M42" s="151" t="s">
        <v>50</v>
      </c>
      <c r="N42" s="133"/>
      <c r="O42" s="70" t="str">
        <f>IF('（削除不可！）計算データ資料'!L24=0,"",'（削除不可！）計算データ資料'!L24&amp;"g")</f>
        <v/>
      </c>
      <c r="P42" s="156" t="s">
        <v>50</v>
      </c>
      <c r="Q42" s="155"/>
      <c r="R42" s="69" t="str">
        <f>IF('（削除不可！）計算データ資料'!L25=0,"",'（削除不可！）計算データ資料'!L25&amp;"g")</f>
        <v/>
      </c>
    </row>
    <row r="43" spans="3:19" ht="5.25" customHeight="1" thickBot="1" x14ac:dyDescent="0.25">
      <c r="J43" s="18"/>
      <c r="K43" s="18"/>
      <c r="P43" s="83"/>
      <c r="Q43" s="83"/>
    </row>
    <row r="44" spans="3:19" ht="45" customHeight="1" thickTop="1" thickBot="1" x14ac:dyDescent="0.4">
      <c r="C44" s="51" t="s">
        <v>46</v>
      </c>
      <c r="D44" s="52" ph="1"/>
      <c r="E44" s="52" ph="1"/>
      <c r="F44" s="7"/>
      <c r="L44" s="26" ph="1"/>
      <c r="O44" s="50" t="s">
        <v>51</v>
      </c>
      <c r="P44" s="138" t="str">
        <f>IF('（削除不可！）計算データ資料'!L26=0,"",'（削除不可！）計算データ資料'!L26&amp;"g")</f>
        <v/>
      </c>
      <c r="Q44" s="139"/>
      <c r="R44" s="140"/>
      <c r="S44" s="36" t="s">
        <v>14</v>
      </c>
    </row>
    <row r="45" spans="3:19" ht="32.25" customHeight="1" x14ac:dyDescent="0.2">
      <c r="L45" s="92"/>
      <c r="M45" s="26"/>
      <c r="N45" s="77" t="s">
        <v>75</v>
      </c>
      <c r="O45" s="94">
        <f>SUM('（削除不可！）計算データ資料'!C6:C25)</f>
        <v>3725</v>
      </c>
      <c r="P45" s="93" t="s">
        <v>76</v>
      </c>
      <c r="Q45" s="26"/>
      <c r="R45" s="77"/>
    </row>
    <row r="46" spans="3:19" ht="20.149999999999999" customHeight="1" x14ac:dyDescent="0.2">
      <c r="L46" s="26"/>
      <c r="M46" s="26"/>
      <c r="N46" s="26"/>
      <c r="O46" s="26"/>
      <c r="P46" s="26"/>
      <c r="Q46" s="26"/>
      <c r="R46" s="26"/>
    </row>
    <row r="47" spans="3:19" ht="20.149999999999999" customHeight="1" x14ac:dyDescent="0.2">
      <c r="L47" s="26"/>
      <c r="M47" s="26"/>
      <c r="N47" s="26"/>
      <c r="O47" s="26"/>
    </row>
    <row r="49" spans="2:22" ht="19" x14ac:dyDescent="0.2">
      <c r="U49" s="96"/>
      <c r="V49" s="96"/>
    </row>
    <row r="51" spans="2:22" ht="40" customHeight="1" x14ac:dyDescent="0.35">
      <c r="C51" s="12" ph="1"/>
      <c r="O51" s="31"/>
      <c r="P51" s="13" ph="1"/>
      <c r="Q51" s="13" ph="1"/>
    </row>
    <row r="52" spans="2:22" ht="29.5" x14ac:dyDescent="0.3">
      <c r="C52" s="15" ph="1"/>
    </row>
    <row r="53" spans="2:22" ht="40" customHeight="1" x14ac:dyDescent="0.2"/>
    <row r="54" spans="2:22" ht="40" customHeight="1" x14ac:dyDescent="0.2"/>
    <row r="55" spans="2:22" ht="20.149999999999999" customHeight="1" x14ac:dyDescent="0.3">
      <c r="B55" s="15" ph="1"/>
    </row>
    <row r="56" spans="2:22" ht="40" customHeight="1" x14ac:dyDescent="0.3">
      <c r="B56" s="13" ph="1"/>
    </row>
    <row r="57" spans="2:22" ht="20.149999999999999" customHeight="1" x14ac:dyDescent="0.3">
      <c r="B57" s="13" ph="1"/>
    </row>
    <row r="58" spans="2:22" s="13" customFormat="1" ht="40" customHeight="1" ph="1" x14ac:dyDescent="0.3">
      <c r="B58" s="13"/>
      <c r="C58" s="13"/>
      <c r="G58" s="13"/>
      <c r="H58" s="13"/>
      <c r="I58" s="14" ph="1"/>
      <c r="J58" s="14" ph="1"/>
      <c r="K58" s="14" ph="1"/>
      <c r="L58" s="14"/>
      <c r="M58" s="33" ph="1"/>
      <c r="N58" s="33" ph="1"/>
      <c r="O58" s="34" ph="1"/>
    </row>
    <row r="59" spans="2:22" ht="40" customHeight="1" x14ac:dyDescent="0.3">
      <c r="D59" s="13" ph="1"/>
      <c r="E59" s="13" ph="1"/>
      <c r="J59" s="14"/>
      <c r="K59" s="14"/>
      <c r="L59" s="14"/>
      <c r="M59" s="33" ph="1"/>
      <c r="N59" s="33" ph="1"/>
      <c r="O59" s="34"/>
      <c r="P59" s="13" ph="1"/>
      <c r="Q59" s="13" ph="1"/>
    </row>
    <row r="60" spans="2:22" ht="40" customHeight="1" x14ac:dyDescent="0.3">
      <c r="D60" s="13" ph="1"/>
      <c r="E60" s="13" ph="1"/>
      <c r="J60" s="14"/>
      <c r="K60" s="14"/>
      <c r="L60" s="14"/>
      <c r="M60" s="33" ph="1"/>
      <c r="N60" s="33" ph="1"/>
      <c r="O60" s="14" ph="1"/>
      <c r="P60" s="13" ph="1"/>
      <c r="Q60" s="13" ph="1"/>
    </row>
    <row r="61" spans="2:22" ht="40" customHeight="1" x14ac:dyDescent="0.3">
      <c r="B61" s="14" ph="1"/>
    </row>
    <row r="62" spans="2:22" ht="40" customHeight="1" x14ac:dyDescent="0.2"/>
    <row r="63" spans="2:22" ht="40" customHeight="1" x14ac:dyDescent="0.2"/>
    <row r="64" spans="2:22" ht="40" customHeight="1" x14ac:dyDescent="0.2"/>
    <row r="65" spans="2:17" ht="40" customHeight="1" x14ac:dyDescent="0.2"/>
    <row r="66" spans="2:17" ht="40" customHeight="1" x14ac:dyDescent="0.2"/>
    <row r="67" spans="2:17" ht="40" customHeight="1" x14ac:dyDescent="0.2"/>
    <row r="68" spans="2:17" ht="40" customHeight="1" x14ac:dyDescent="0.2"/>
    <row r="69" spans="2:17" customFormat="1" ht="22.5" ph="1" x14ac:dyDescent="0.2">
      <c r="B69"/>
      <c r="C69"/>
      <c r="G69"/>
      <c r="H69"/>
      <c r="L69"/>
    </row>
    <row r="70" spans="2:17" ht="22.5" x14ac:dyDescent="0.2">
      <c r="D70" ph="1"/>
      <c r="E70" ph="1"/>
      <c r="M70" ph="1"/>
      <c r="N70" ph="1"/>
      <c r="P70" ph="1"/>
      <c r="Q70" ph="1"/>
    </row>
    <row r="71" spans="2:17" ht="22.5" x14ac:dyDescent="0.2">
      <c r="D71" ph="1"/>
      <c r="E71" ph="1"/>
      <c r="M71" ph="1"/>
      <c r="N71" ph="1"/>
      <c r="O71" ph="1"/>
      <c r="P71" ph="1"/>
      <c r="Q71" ph="1"/>
    </row>
    <row r="72" spans="2:17" ht="22.5" x14ac:dyDescent="0.2">
      <c r="B72" ph="1"/>
    </row>
  </sheetData>
  <mergeCells count="90">
    <mergeCell ref="D42:E42"/>
    <mergeCell ref="G42:H42"/>
    <mergeCell ref="J42:K42"/>
    <mergeCell ref="M42:N42"/>
    <mergeCell ref="P42:Q42"/>
    <mergeCell ref="D34:E34"/>
    <mergeCell ref="G34:H34"/>
    <mergeCell ref="J34:K34"/>
    <mergeCell ref="M34:N34"/>
    <mergeCell ref="P34:Q34"/>
    <mergeCell ref="G37:I37"/>
    <mergeCell ref="Q12:Q13"/>
    <mergeCell ref="P24:Q24"/>
    <mergeCell ref="M24:N24"/>
    <mergeCell ref="J24:K24"/>
    <mergeCell ref="G24:H24"/>
    <mergeCell ref="P16:Q16"/>
    <mergeCell ref="G19:I19"/>
    <mergeCell ref="G18:I18"/>
    <mergeCell ref="J18:L18"/>
    <mergeCell ref="J19:L19"/>
    <mergeCell ref="K30:K31"/>
    <mergeCell ref="D16:E16"/>
    <mergeCell ref="J16:K16"/>
    <mergeCell ref="G16:H16"/>
    <mergeCell ref="M16:N16"/>
    <mergeCell ref="H12:H13"/>
    <mergeCell ref="G12:G13"/>
    <mergeCell ref="I12:I13"/>
    <mergeCell ref="G14:I15"/>
    <mergeCell ref="S20:S23"/>
    <mergeCell ref="P44:R44"/>
    <mergeCell ref="R12:R13"/>
    <mergeCell ref="M20:M21"/>
    <mergeCell ref="O20:O21"/>
    <mergeCell ref="M18:O18"/>
    <mergeCell ref="P18:R18"/>
    <mergeCell ref="P14:R15"/>
    <mergeCell ref="M28:O28"/>
    <mergeCell ref="P12:P13"/>
    <mergeCell ref="M19:O19"/>
    <mergeCell ref="P19:R19"/>
    <mergeCell ref="P22:R23"/>
    <mergeCell ref="C32:C33"/>
    <mergeCell ref="M29:O29"/>
    <mergeCell ref="J30:J31"/>
    <mergeCell ref="L30:L31"/>
    <mergeCell ref="C20:C21"/>
    <mergeCell ref="C22:C23"/>
    <mergeCell ref="C30:C31"/>
    <mergeCell ref="J22:L23"/>
    <mergeCell ref="M22:O23"/>
    <mergeCell ref="G29:I29"/>
    <mergeCell ref="J29:L29"/>
    <mergeCell ref="D24:E24"/>
    <mergeCell ref="G28:I28"/>
    <mergeCell ref="J28:L28"/>
    <mergeCell ref="N20:N21"/>
    <mergeCell ref="C40:C41"/>
    <mergeCell ref="P28:R28"/>
    <mergeCell ref="M37:O37"/>
    <mergeCell ref="P37:R37"/>
    <mergeCell ref="J32:L33"/>
    <mergeCell ref="P29:R29"/>
    <mergeCell ref="D37:F37"/>
    <mergeCell ref="J37:L37"/>
    <mergeCell ref="C38:C39"/>
    <mergeCell ref="D36:F36"/>
    <mergeCell ref="J36:L36"/>
    <mergeCell ref="M36:O36"/>
    <mergeCell ref="P36:R36"/>
    <mergeCell ref="G36:I36"/>
    <mergeCell ref="D28:F28"/>
    <mergeCell ref="D29:F29"/>
    <mergeCell ref="B3:S3"/>
    <mergeCell ref="U49:V49"/>
    <mergeCell ref="C12:C13"/>
    <mergeCell ref="C14:C15"/>
    <mergeCell ref="J11:L11"/>
    <mergeCell ref="M11:O11"/>
    <mergeCell ref="P11:R11"/>
    <mergeCell ref="D10:F10"/>
    <mergeCell ref="G10:I10"/>
    <mergeCell ref="G11:I11"/>
    <mergeCell ref="J10:L10"/>
    <mergeCell ref="M10:O10"/>
    <mergeCell ref="P10:R10"/>
    <mergeCell ref="D11:F11"/>
    <mergeCell ref="D18:F18"/>
    <mergeCell ref="D19:F19"/>
  </mergeCells>
  <phoneticPr fontId="48" type="Hiragana" alignment="distributed"/>
  <dataValidations count="2">
    <dataValidation type="list" allowBlank="1" showInputMessage="1" showErrorMessage="1" sqref="I40:I41 F14:F15 F22:F23 L40:L41 I32:I33 O32:O33 R40:R41 F40:F41 I22:I23 L14:L15 O14:O15 O40:O41 F32:F33 R32:R33" xr:uid="{8C22336C-E52D-41BB-92FD-4E928C983B13}">
      <formula1>"-,1,2,3,4,5,6,7,8,9,10"</formula1>
    </dataValidation>
    <dataValidation type="list" showInputMessage="1" showErrorMessage="1" sqref="F12:F13 L38:L39 O38:O39 L30 L12:L13 O12:O13 F20:F21 R12 L20:L21 I20:I21 R20:R21 O20 F30:F31 I30:I31 O30:O31 R30:R31 F38:F39 I12 R38:R39 I38:I39" xr:uid="{F4BEF264-854B-45D1-94CE-A39B17B1C3CE}">
      <formula1>"　,✔"</formula1>
    </dataValidation>
  </dataValidations>
  <printOptions horizontalCentered="1"/>
  <pageMargins left="0" right="0" top="0.19685039370078741" bottom="0" header="0" footer="0"/>
  <pageSetup paperSize="9" scale="56"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M41"/>
  <sheetViews>
    <sheetView topLeftCell="A30" zoomScaleNormal="100" workbookViewId="0">
      <selection activeCell="G4" sqref="G4"/>
    </sheetView>
  </sheetViews>
  <sheetFormatPr defaultRowHeight="14" x14ac:dyDescent="0.2"/>
  <cols>
    <col min="2" max="3" width="9" style="16"/>
    <col min="7" max="7" width="11.75" customWidth="1"/>
    <col min="9" max="9" width="13" customWidth="1"/>
    <col min="10" max="10" width="14.5" customWidth="1"/>
    <col min="11" max="11" width="14.58203125" customWidth="1"/>
  </cols>
  <sheetData>
    <row r="2" spans="1:13" ht="14.5" thickBot="1" x14ac:dyDescent="0.25"/>
    <row r="3" spans="1:13" ht="19.5" thickBot="1" x14ac:dyDescent="0.25">
      <c r="B3" s="24"/>
      <c r="C3" s="25" t="s">
        <v>67</v>
      </c>
      <c r="D3" s="23"/>
      <c r="E3" s="18"/>
      <c r="F3" s="157"/>
      <c r="G3" s="157"/>
      <c r="H3" s="18"/>
      <c r="I3" s="18"/>
      <c r="J3" s="18"/>
      <c r="K3" s="18"/>
      <c r="L3" s="19"/>
    </row>
    <row r="4" spans="1:13" x14ac:dyDescent="0.2">
      <c r="B4" s="20"/>
      <c r="L4" s="8"/>
      <c r="M4" t="s">
        <v>63</v>
      </c>
    </row>
    <row r="5" spans="1:13" x14ac:dyDescent="0.2">
      <c r="B5" s="20" t="s">
        <v>1</v>
      </c>
      <c r="C5" s="16" t="s">
        <v>2</v>
      </c>
      <c r="D5" t="s">
        <v>3</v>
      </c>
      <c r="E5" t="s">
        <v>4</v>
      </c>
      <c r="F5" t="s">
        <v>9</v>
      </c>
      <c r="G5" t="s">
        <v>10</v>
      </c>
      <c r="H5" t="s">
        <v>5</v>
      </c>
      <c r="I5" t="s">
        <v>6</v>
      </c>
      <c r="J5" t="s">
        <v>7</v>
      </c>
      <c r="K5" t="s">
        <v>8</v>
      </c>
      <c r="L5" s="8" t="s">
        <v>16</v>
      </c>
    </row>
    <row r="6" spans="1:13" x14ac:dyDescent="0.2">
      <c r="A6" s="4"/>
      <c r="B6" s="20">
        <v>1</v>
      </c>
      <c r="C6" s="16">
        <v>128</v>
      </c>
      <c r="D6">
        <f>COUNTIF(中高一般!F12,"✔")</f>
        <v>0</v>
      </c>
      <c r="E6">
        <f>C6*D6</f>
        <v>0</v>
      </c>
      <c r="F6">
        <f>COUNTIF(中高一般!F13,"✔")</f>
        <v>0</v>
      </c>
      <c r="G6">
        <f>C6*F6*7</f>
        <v>0</v>
      </c>
      <c r="H6" t="e">
        <f>VLOOKUP(中高一般!F14,$B$31:$C$41,2,FALSE)</f>
        <v>#N/A</v>
      </c>
      <c r="I6">
        <f>IF(中高一般!F14="",0,C6*H6)</f>
        <v>0</v>
      </c>
      <c r="J6" t="e">
        <f>VLOOKUP(中高一般!F15,$B$31:$C$41,2,FALSE)</f>
        <v>#N/A</v>
      </c>
      <c r="K6">
        <f>IF(中高一般!F15="",0,C6*J6*7)</f>
        <v>0</v>
      </c>
      <c r="L6" s="8">
        <f>E6+G6+I6+K6</f>
        <v>0</v>
      </c>
    </row>
    <row r="7" spans="1:13" x14ac:dyDescent="0.2">
      <c r="A7" s="4" t="s">
        <v>15</v>
      </c>
      <c r="B7" s="20">
        <v>2</v>
      </c>
      <c r="C7" s="16">
        <f>M7*7</f>
        <v>294</v>
      </c>
      <c r="D7">
        <f>COUNTIF(中高一般!I12:I13,"✔")</f>
        <v>0</v>
      </c>
      <c r="E7">
        <f>C7*D7</f>
        <v>0</v>
      </c>
      <c r="F7" s="37">
        <v>0</v>
      </c>
      <c r="G7" s="37">
        <v>0</v>
      </c>
      <c r="H7" s="37">
        <v>0</v>
      </c>
      <c r="I7" s="37">
        <f>C7*H7</f>
        <v>0</v>
      </c>
      <c r="J7" s="37">
        <v>0</v>
      </c>
      <c r="K7" s="37">
        <v>0</v>
      </c>
      <c r="L7" s="8">
        <f t="shared" ref="L7:L25" si="0">E7+G7+I7+K7</f>
        <v>0</v>
      </c>
      <c r="M7">
        <v>42</v>
      </c>
    </row>
    <row r="8" spans="1:13" x14ac:dyDescent="0.2">
      <c r="A8" s="4"/>
      <c r="B8" s="20">
        <v>3</v>
      </c>
      <c r="C8" s="16">
        <v>38</v>
      </c>
      <c r="D8">
        <f>COUNTIF(中高一般!L12,"✔")</f>
        <v>0</v>
      </c>
      <c r="E8">
        <f t="shared" ref="E8:E25" si="1">C8*D8</f>
        <v>0</v>
      </c>
      <c r="F8">
        <f>COUNTIF(中高一般!L13,"✔")</f>
        <v>0</v>
      </c>
      <c r="G8">
        <f t="shared" ref="G8:G25" si="2">C8*F8*7</f>
        <v>0</v>
      </c>
      <c r="H8" t="e">
        <f>VLOOKUP(中高一般!L14,$B$31:$C$41,2,FALSE)</f>
        <v>#N/A</v>
      </c>
      <c r="I8">
        <f>IF(中高一般!L14="",0,C8*H8)</f>
        <v>0</v>
      </c>
      <c r="J8" t="e">
        <f>VLOOKUP(中高一般!L15,$B$31:$C$41,2,FALSE)</f>
        <v>#N/A</v>
      </c>
      <c r="K8">
        <f>IF(中高一般!L15="",0,C8*J8*7)</f>
        <v>0</v>
      </c>
      <c r="L8" s="8">
        <f t="shared" si="0"/>
        <v>0</v>
      </c>
    </row>
    <row r="9" spans="1:13" x14ac:dyDescent="0.2">
      <c r="A9" s="4"/>
      <c r="B9" s="20">
        <v>4</v>
      </c>
      <c r="C9" s="16">
        <v>73</v>
      </c>
      <c r="D9">
        <f>COUNTIF(中高一般!O12,"✔")</f>
        <v>0</v>
      </c>
      <c r="E9">
        <f t="shared" si="1"/>
        <v>0</v>
      </c>
      <c r="F9">
        <f>COUNTIF(中高一般!O13,"✔")</f>
        <v>0</v>
      </c>
      <c r="G9">
        <f t="shared" si="2"/>
        <v>0</v>
      </c>
      <c r="H9" t="e">
        <f>VLOOKUP(中高一般!O14,$B$31:$C$41,2,FALSE)</f>
        <v>#N/A</v>
      </c>
      <c r="I9">
        <f>IF(中高一般!O14="",0,C9*H9)</f>
        <v>0</v>
      </c>
      <c r="J9" t="e">
        <f>VLOOKUP(中高一般!O15,$B$31:$C$41,2,FALSE)</f>
        <v>#N/A</v>
      </c>
      <c r="K9">
        <f>IF(中高一般!O15="",0,C9*J9*7)</f>
        <v>0</v>
      </c>
      <c r="L9" s="8">
        <f t="shared" si="0"/>
        <v>0</v>
      </c>
    </row>
    <row r="10" spans="1:13" x14ac:dyDescent="0.2">
      <c r="A10" s="4" t="s">
        <v>15</v>
      </c>
      <c r="B10" s="20">
        <v>5</v>
      </c>
      <c r="C10" s="16">
        <f>M10*7</f>
        <v>847</v>
      </c>
      <c r="D10">
        <f>COUNTIF(中高一般!R12:R13,"✔")</f>
        <v>0</v>
      </c>
      <c r="E10">
        <f>C10*D10</f>
        <v>0</v>
      </c>
      <c r="F10" s="37">
        <v>0</v>
      </c>
      <c r="G10" s="37">
        <v>0</v>
      </c>
      <c r="H10" s="37">
        <v>0</v>
      </c>
      <c r="I10" s="37">
        <f t="shared" ref="I10:I18" si="3">C10*H10</f>
        <v>0</v>
      </c>
      <c r="J10" s="37">
        <v>0</v>
      </c>
      <c r="K10" s="37">
        <v>0</v>
      </c>
      <c r="L10" s="8">
        <f t="shared" si="0"/>
        <v>0</v>
      </c>
      <c r="M10">
        <v>121</v>
      </c>
    </row>
    <row r="11" spans="1:13" x14ac:dyDescent="0.2">
      <c r="A11" s="4"/>
      <c r="B11" s="20">
        <v>6</v>
      </c>
      <c r="C11" s="16">
        <v>20</v>
      </c>
      <c r="D11">
        <f>COUNTIF(中高一般!F20,"✔")</f>
        <v>0</v>
      </c>
      <c r="E11">
        <f t="shared" si="1"/>
        <v>0</v>
      </c>
      <c r="F11">
        <f>COUNTIF(中高一般!F21,"✔")</f>
        <v>0</v>
      </c>
      <c r="G11">
        <f t="shared" si="2"/>
        <v>0</v>
      </c>
      <c r="H11" t="e">
        <f>VLOOKUP(中高一般!F22,$B$31:$C$41,2,FALSE)</f>
        <v>#N/A</v>
      </c>
      <c r="I11">
        <f>IF(中高一般!F22="",0,C11*H11)</f>
        <v>0</v>
      </c>
      <c r="J11" t="e">
        <f>VLOOKUP(中高一般!F23,$B$31:$C$41,2,FALSE)</f>
        <v>#N/A</v>
      </c>
      <c r="K11">
        <f>IF(中高一般!F23="",0,C11*J11*7)</f>
        <v>0</v>
      </c>
      <c r="L11" s="8">
        <f t="shared" si="0"/>
        <v>0</v>
      </c>
    </row>
    <row r="12" spans="1:13" x14ac:dyDescent="0.2">
      <c r="A12" s="4"/>
      <c r="B12" s="20">
        <v>7</v>
      </c>
      <c r="C12" s="16">
        <v>103</v>
      </c>
      <c r="D12">
        <f>COUNTIF(中高一般!I20,"✔")</f>
        <v>0</v>
      </c>
      <c r="E12">
        <f t="shared" si="1"/>
        <v>0</v>
      </c>
      <c r="F12">
        <f>COUNTIF(中高一般!I21,"✔")</f>
        <v>0</v>
      </c>
      <c r="G12">
        <f t="shared" si="2"/>
        <v>0</v>
      </c>
      <c r="H12" t="e">
        <f>VLOOKUP(中高一般!I22,$B$31:$C$41,2,FALSE)</f>
        <v>#N/A</v>
      </c>
      <c r="I12">
        <f>IF(中高一般!I22="",0,C12*H12)</f>
        <v>0</v>
      </c>
      <c r="J12" t="e">
        <f>VLOOKUP(中高一般!I23,$B$31:$C$41,2,FALSE)</f>
        <v>#N/A</v>
      </c>
      <c r="K12">
        <f>IF(中高一般!I23="",0,C12*J12*7)</f>
        <v>0</v>
      </c>
      <c r="L12" s="8">
        <f t="shared" si="0"/>
        <v>0</v>
      </c>
    </row>
    <row r="13" spans="1:13" x14ac:dyDescent="0.2">
      <c r="A13" s="4" t="s">
        <v>12</v>
      </c>
      <c r="B13" s="20">
        <v>8</v>
      </c>
      <c r="C13" s="16">
        <v>292</v>
      </c>
      <c r="D13">
        <f>COUNTIF(中高一般!L20,"✔")</f>
        <v>0</v>
      </c>
      <c r="E13">
        <f t="shared" si="1"/>
        <v>0</v>
      </c>
      <c r="F13">
        <f>COUNTIF(中高一般!L21,"✔")</f>
        <v>0</v>
      </c>
      <c r="G13">
        <f t="shared" si="2"/>
        <v>0</v>
      </c>
      <c r="H13" s="37">
        <v>0</v>
      </c>
      <c r="I13" s="37">
        <f t="shared" si="3"/>
        <v>0</v>
      </c>
      <c r="J13" s="37">
        <v>0</v>
      </c>
      <c r="K13" s="37">
        <v>0</v>
      </c>
      <c r="L13" s="8">
        <f t="shared" si="0"/>
        <v>0</v>
      </c>
    </row>
    <row r="14" spans="1:13" x14ac:dyDescent="0.2">
      <c r="A14" s="4" t="s">
        <v>15</v>
      </c>
      <c r="B14" s="20">
        <v>9</v>
      </c>
      <c r="C14" s="16">
        <f>M14*7</f>
        <v>238</v>
      </c>
      <c r="D14">
        <f>COUNTIF(中高一般!O20:O21,"✔")</f>
        <v>0</v>
      </c>
      <c r="E14">
        <f>C14*D14</f>
        <v>0</v>
      </c>
      <c r="F14" s="37">
        <v>0</v>
      </c>
      <c r="G14" s="37">
        <v>0</v>
      </c>
      <c r="H14" s="37">
        <v>0</v>
      </c>
      <c r="I14" s="37">
        <f t="shared" si="3"/>
        <v>0</v>
      </c>
      <c r="J14" s="37">
        <v>0</v>
      </c>
      <c r="K14" s="37">
        <v>0</v>
      </c>
      <c r="L14" s="8">
        <f t="shared" si="0"/>
        <v>0</v>
      </c>
      <c r="M14">
        <v>34</v>
      </c>
    </row>
    <row r="15" spans="1:13" x14ac:dyDescent="0.2">
      <c r="A15" s="4"/>
      <c r="B15" s="20">
        <v>10</v>
      </c>
      <c r="C15" s="16">
        <v>55</v>
      </c>
      <c r="D15">
        <f>COUNTIF(中高一般!R20,"✔")</f>
        <v>0</v>
      </c>
      <c r="E15">
        <f t="shared" si="1"/>
        <v>0</v>
      </c>
      <c r="F15">
        <f>COUNTIF(中高一般!R21,"✔")</f>
        <v>0</v>
      </c>
      <c r="G15">
        <f t="shared" si="2"/>
        <v>0</v>
      </c>
      <c r="H15" s="37">
        <v>0</v>
      </c>
      <c r="I15" s="37">
        <f>C15*H15</f>
        <v>0</v>
      </c>
      <c r="J15" s="37">
        <v>0</v>
      </c>
      <c r="K15" s="37">
        <v>0</v>
      </c>
      <c r="L15" s="8">
        <f>E15+G15+I15+K15</f>
        <v>0</v>
      </c>
    </row>
    <row r="16" spans="1:13" x14ac:dyDescent="0.2">
      <c r="A16" s="4"/>
      <c r="B16" s="20">
        <v>11</v>
      </c>
      <c r="C16" s="16">
        <v>140</v>
      </c>
      <c r="D16">
        <f>COUNTIF(中高一般!F30,"✔")</f>
        <v>0</v>
      </c>
      <c r="E16">
        <f t="shared" si="1"/>
        <v>0</v>
      </c>
      <c r="F16">
        <f>COUNTIF(中高一般!F31,"✔")</f>
        <v>0</v>
      </c>
      <c r="G16">
        <f t="shared" si="2"/>
        <v>0</v>
      </c>
      <c r="H16" t="e">
        <f>VLOOKUP(中高一般!F32,$B$31:$C$41,2,FALSE)</f>
        <v>#N/A</v>
      </c>
      <c r="I16">
        <f>IF(中高一般!F32="",0,C16*H16)</f>
        <v>0</v>
      </c>
      <c r="J16" t="e">
        <f>VLOOKUP(中高一般!F33,$B$31:$C$41,2,FALSE)</f>
        <v>#N/A</v>
      </c>
      <c r="K16">
        <f>IF(中高一般!F33="",0,C16*J16*7)</f>
        <v>0</v>
      </c>
      <c r="L16" s="8">
        <f t="shared" si="0"/>
        <v>0</v>
      </c>
    </row>
    <row r="17" spans="1:13" x14ac:dyDescent="0.2">
      <c r="A17" s="4"/>
      <c r="B17" s="20">
        <v>12</v>
      </c>
      <c r="C17" s="16">
        <v>57</v>
      </c>
      <c r="D17">
        <f>COUNTIF(中高一般!I30,"✔")</f>
        <v>0</v>
      </c>
      <c r="E17">
        <f t="shared" si="1"/>
        <v>0</v>
      </c>
      <c r="F17">
        <f>COUNTIF(中高一般!I31,"✔")</f>
        <v>0</v>
      </c>
      <c r="G17">
        <f t="shared" si="2"/>
        <v>0</v>
      </c>
      <c r="H17" t="e">
        <f>VLOOKUP(中高一般!I32,$B$31:$C$41,2,FALSE)</f>
        <v>#N/A</v>
      </c>
      <c r="I17">
        <f>IF(中高一般!I32="",0,C17*H17)</f>
        <v>0</v>
      </c>
      <c r="J17" t="e">
        <f>VLOOKUP(中高一般!I33,$B$31:$C$41,2,FALSE)</f>
        <v>#N/A</v>
      </c>
      <c r="K17">
        <f>IF(中高一般!I33="",0,C17*J17*7)</f>
        <v>0</v>
      </c>
      <c r="L17" s="8">
        <f t="shared" si="0"/>
        <v>0</v>
      </c>
    </row>
    <row r="18" spans="1:13" x14ac:dyDescent="0.2">
      <c r="A18" s="4" t="s">
        <v>15</v>
      </c>
      <c r="B18" s="20">
        <v>13</v>
      </c>
      <c r="C18" s="16">
        <f>M18*7</f>
        <v>560</v>
      </c>
      <c r="D18">
        <f>COUNTIF(中高一般!L30:L31,"✔")</f>
        <v>0</v>
      </c>
      <c r="E18">
        <f>C18*D18</f>
        <v>0</v>
      </c>
      <c r="F18" s="37">
        <v>0</v>
      </c>
      <c r="G18" s="37">
        <v>0</v>
      </c>
      <c r="H18" s="37">
        <v>0</v>
      </c>
      <c r="I18" s="37">
        <f t="shared" si="3"/>
        <v>0</v>
      </c>
      <c r="J18" s="37">
        <v>0</v>
      </c>
      <c r="K18" s="37">
        <v>0</v>
      </c>
      <c r="L18" s="8">
        <f t="shared" si="0"/>
        <v>0</v>
      </c>
      <c r="M18">
        <v>80</v>
      </c>
    </row>
    <row r="19" spans="1:13" x14ac:dyDescent="0.2">
      <c r="A19" s="4"/>
      <c r="B19" s="20">
        <v>14</v>
      </c>
      <c r="C19" s="16">
        <v>19</v>
      </c>
      <c r="D19">
        <f>COUNTIF(中高一般!O30,"✔")</f>
        <v>0</v>
      </c>
      <c r="E19">
        <f t="shared" si="1"/>
        <v>0</v>
      </c>
      <c r="F19">
        <f>COUNTIF(中高一般!O31,"✔")</f>
        <v>0</v>
      </c>
      <c r="G19">
        <f t="shared" si="2"/>
        <v>0</v>
      </c>
      <c r="H19" t="e">
        <f>VLOOKUP(中高一般!O32,$B$31:$C$41,2,FALSE)</f>
        <v>#N/A</v>
      </c>
      <c r="I19">
        <f>IF(中高一般!O32="",0,C19*H19)</f>
        <v>0</v>
      </c>
      <c r="J19" t="e">
        <f>VLOOKUP(中高一般!O33,$B$31:$C$41,2,FALSE)</f>
        <v>#N/A</v>
      </c>
      <c r="K19">
        <f>IF(中高一般!O33="",0,C19*J19*7)</f>
        <v>0</v>
      </c>
      <c r="L19" s="8">
        <f t="shared" si="0"/>
        <v>0</v>
      </c>
    </row>
    <row r="20" spans="1:13" x14ac:dyDescent="0.2">
      <c r="A20" s="4"/>
      <c r="B20" s="20">
        <v>15</v>
      </c>
      <c r="C20" s="16">
        <v>18</v>
      </c>
      <c r="D20">
        <f>COUNTIF(中高一般!R30,"✔")</f>
        <v>0</v>
      </c>
      <c r="E20">
        <f t="shared" ref="E20" si="4">C20*D20</f>
        <v>0</v>
      </c>
      <c r="F20">
        <f>COUNTIF(中高一般!R31,"✔")</f>
        <v>0</v>
      </c>
      <c r="G20">
        <f t="shared" ref="G20" si="5">C20*F20*7</f>
        <v>0</v>
      </c>
      <c r="H20" t="e">
        <f>VLOOKUP(中高一般!R32,$B$31:$C$41,2,FALSE)</f>
        <v>#N/A</v>
      </c>
      <c r="I20">
        <f>IF(中高一般!R32="",0,C20*H20)</f>
        <v>0</v>
      </c>
      <c r="J20" t="e">
        <f>VLOOKUP(中高一般!R33,$B$31:$C$41,2,FALSE)</f>
        <v>#N/A</v>
      </c>
      <c r="K20">
        <f>IF(中高一般!R33="",0,C20*J20*7)</f>
        <v>0</v>
      </c>
      <c r="L20" s="8">
        <f>E20+G20+I20+K20</f>
        <v>0</v>
      </c>
    </row>
    <row r="21" spans="1:13" x14ac:dyDescent="0.2">
      <c r="A21" s="4"/>
      <c r="B21" s="20">
        <v>16</v>
      </c>
      <c r="C21" s="16">
        <v>97</v>
      </c>
      <c r="D21">
        <f>COUNTIF(中高一般!F38,"✔")</f>
        <v>0</v>
      </c>
      <c r="E21">
        <f t="shared" si="1"/>
        <v>0</v>
      </c>
      <c r="F21">
        <f>COUNTIF(中高一般!F39,"✔")</f>
        <v>0</v>
      </c>
      <c r="G21">
        <f t="shared" si="2"/>
        <v>0</v>
      </c>
      <c r="H21" t="e">
        <f>VLOOKUP(中高一般!F40,$B$31:$C$41,2,FALSE)</f>
        <v>#N/A</v>
      </c>
      <c r="I21">
        <f>IF(中高一般!F40="",0,C21*H21)</f>
        <v>0</v>
      </c>
      <c r="J21" t="e">
        <f>VLOOKUP(中高一般!F41,$B$31:$C$41,2,FALSE)</f>
        <v>#N/A</v>
      </c>
      <c r="K21">
        <f>IF(中高一般!F41="",0,C21*J21*7)</f>
        <v>0</v>
      </c>
      <c r="L21" s="8">
        <f t="shared" si="0"/>
        <v>0</v>
      </c>
    </row>
    <row r="22" spans="1:13" x14ac:dyDescent="0.2">
      <c r="A22" s="4"/>
      <c r="B22" s="20">
        <v>17</v>
      </c>
      <c r="C22" s="16">
        <v>470</v>
      </c>
      <c r="D22">
        <f>COUNTIF(中高一般!I38,"✔")</f>
        <v>0</v>
      </c>
      <c r="E22">
        <f t="shared" si="1"/>
        <v>0</v>
      </c>
      <c r="F22">
        <f>COUNTIF(中高一般!I39,"✔")</f>
        <v>0</v>
      </c>
      <c r="G22">
        <f t="shared" si="2"/>
        <v>0</v>
      </c>
      <c r="H22" t="e">
        <f>VLOOKUP(中高一般!I40,$B$31:$C$41,2,FALSE)</f>
        <v>#N/A</v>
      </c>
      <c r="I22">
        <f>IF(中高一般!I40="",0,C22*H22)</f>
        <v>0</v>
      </c>
      <c r="J22" t="e">
        <f>VLOOKUP(中高一般!I41,$B$31:$C$41,2,FALSE)</f>
        <v>#N/A</v>
      </c>
      <c r="K22">
        <f>IF(中高一般!I41="",0,C22*J22*7)</f>
        <v>0</v>
      </c>
      <c r="L22" s="8">
        <f t="shared" si="0"/>
        <v>0</v>
      </c>
    </row>
    <row r="23" spans="1:13" x14ac:dyDescent="0.2">
      <c r="A23" s="4"/>
      <c r="B23" s="20">
        <v>18</v>
      </c>
      <c r="C23" s="16">
        <v>33</v>
      </c>
      <c r="D23">
        <f>COUNTIF(中高一般!L38,"✔")</f>
        <v>0</v>
      </c>
      <c r="E23">
        <f t="shared" si="1"/>
        <v>0</v>
      </c>
      <c r="F23">
        <f>COUNTIF(中高一般!L39,"✔")</f>
        <v>0</v>
      </c>
      <c r="G23">
        <f t="shared" si="2"/>
        <v>0</v>
      </c>
      <c r="H23" t="e">
        <f>VLOOKUP(中高一般!L40,$B$31:$C$41,2,FALSE)</f>
        <v>#N/A</v>
      </c>
      <c r="I23">
        <f>IF(中高一般!L40="",0,C23*H23)</f>
        <v>0</v>
      </c>
      <c r="J23" t="e">
        <f>VLOOKUP(中高一般!L41,$B$31:$C$41,2,FALSE)</f>
        <v>#N/A</v>
      </c>
      <c r="K23">
        <f>IF(中高一般!L41="",0,C23*J23*7)</f>
        <v>0</v>
      </c>
      <c r="L23" s="8">
        <f t="shared" si="0"/>
        <v>0</v>
      </c>
    </row>
    <row r="24" spans="1:13" x14ac:dyDescent="0.2">
      <c r="A24" s="4"/>
      <c r="B24" s="20">
        <v>19</v>
      </c>
      <c r="C24" s="16">
        <v>51</v>
      </c>
      <c r="D24">
        <f>COUNTIF(中高一般!O38,"✔")</f>
        <v>0</v>
      </c>
      <c r="E24">
        <f t="shared" si="1"/>
        <v>0</v>
      </c>
      <c r="F24">
        <f>COUNTIF(中高一般!O39,"✔")</f>
        <v>0</v>
      </c>
      <c r="G24">
        <f t="shared" si="2"/>
        <v>0</v>
      </c>
      <c r="H24" t="e">
        <f>VLOOKUP(中高一般!O40,$B$31:$C$41,2,FALSE)</f>
        <v>#N/A</v>
      </c>
      <c r="I24">
        <f>IF(中高一般!O40="",0,C24*H24)</f>
        <v>0</v>
      </c>
      <c r="J24" t="e">
        <f>VLOOKUP(中高一般!O41,$B$31:$C$41,2,FALSE)</f>
        <v>#N/A</v>
      </c>
      <c r="K24">
        <f>IF(中高一般!O41="",0,C24*J24*7)</f>
        <v>0</v>
      </c>
      <c r="L24" s="8">
        <f t="shared" si="0"/>
        <v>0</v>
      </c>
    </row>
    <row r="25" spans="1:13" x14ac:dyDescent="0.2">
      <c r="A25" s="4"/>
      <c r="B25" s="20">
        <v>20</v>
      </c>
      <c r="C25" s="16">
        <v>192</v>
      </c>
      <c r="D25">
        <f>COUNTIF(中高一般!R38,"✔")</f>
        <v>0</v>
      </c>
      <c r="E25">
        <f t="shared" si="1"/>
        <v>0</v>
      </c>
      <c r="F25">
        <f>COUNTIF(中高一般!R39,"✔")</f>
        <v>0</v>
      </c>
      <c r="G25">
        <f t="shared" si="2"/>
        <v>0</v>
      </c>
      <c r="H25" t="e">
        <f>VLOOKUP(中高一般!R40,$B$31:$C$41,2,FALSE)</f>
        <v>#N/A</v>
      </c>
      <c r="I25">
        <f>IF(中高一般!R40="",0,C25*H25)</f>
        <v>0</v>
      </c>
      <c r="J25" t="e">
        <f>VLOOKUP(中高一般!R41,$B$31:$C$41,2,FALSE)</f>
        <v>#N/A</v>
      </c>
      <c r="K25">
        <f>IF(中高一般!R41="",0,C25*J25*7)</f>
        <v>0</v>
      </c>
      <c r="L25" s="8">
        <f t="shared" si="0"/>
        <v>0</v>
      </c>
    </row>
    <row r="26" spans="1:13" x14ac:dyDescent="0.2">
      <c r="B26" s="20" t="s">
        <v>4</v>
      </c>
      <c r="E26">
        <f>SUM(E6:E25)</f>
        <v>0</v>
      </c>
      <c r="G26">
        <f>SUM(G6:G25)</f>
        <v>0</v>
      </c>
      <c r="I26">
        <f>SUM(I6:I25)</f>
        <v>0</v>
      </c>
      <c r="K26">
        <f>SUM(K6:K25)</f>
        <v>0</v>
      </c>
      <c r="L26" s="8">
        <f>SUM(E26,G26,I26,K26)</f>
        <v>0</v>
      </c>
    </row>
    <row r="27" spans="1:13" ht="14.5" thickBot="1" x14ac:dyDescent="0.25">
      <c r="B27" s="21"/>
      <c r="C27" s="22"/>
      <c r="D27" s="7"/>
      <c r="E27" s="7"/>
      <c r="F27" s="7"/>
      <c r="G27" s="7"/>
      <c r="H27" s="7"/>
      <c r="I27" s="7"/>
      <c r="J27" s="7"/>
      <c r="K27" s="7"/>
      <c r="L27" s="9" t="s">
        <v>17</v>
      </c>
    </row>
    <row r="28" spans="1:13" ht="14.5" thickBot="1" x14ac:dyDescent="0.25"/>
    <row r="29" spans="1:13" x14ac:dyDescent="0.2">
      <c r="B29" s="17" t="s">
        <v>11</v>
      </c>
      <c r="C29" s="27"/>
    </row>
    <row r="30" spans="1:13" x14ac:dyDescent="0.2">
      <c r="B30" s="28"/>
      <c r="C30" s="29"/>
    </row>
    <row r="31" spans="1:13" x14ac:dyDescent="0.2">
      <c r="B31" s="20" t="s">
        <v>13</v>
      </c>
      <c r="C31" s="29">
        <v>0</v>
      </c>
    </row>
    <row r="32" spans="1:13" x14ac:dyDescent="0.2">
      <c r="B32" s="20">
        <v>1</v>
      </c>
      <c r="C32" s="29">
        <v>1</v>
      </c>
    </row>
    <row r="33" spans="2:3" x14ac:dyDescent="0.2">
      <c r="B33" s="20">
        <v>2</v>
      </c>
      <c r="C33" s="29">
        <v>2</v>
      </c>
    </row>
    <row r="34" spans="2:3" x14ac:dyDescent="0.2">
      <c r="B34" s="20">
        <v>3</v>
      </c>
      <c r="C34" s="29">
        <v>3</v>
      </c>
    </row>
    <row r="35" spans="2:3" x14ac:dyDescent="0.2">
      <c r="B35" s="20">
        <v>4</v>
      </c>
      <c r="C35" s="29">
        <v>4</v>
      </c>
    </row>
    <row r="36" spans="2:3" x14ac:dyDescent="0.2">
      <c r="B36" s="20">
        <v>5</v>
      </c>
      <c r="C36" s="29">
        <v>5</v>
      </c>
    </row>
    <row r="37" spans="2:3" x14ac:dyDescent="0.2">
      <c r="B37" s="20">
        <v>6</v>
      </c>
      <c r="C37" s="29">
        <v>6</v>
      </c>
    </row>
    <row r="38" spans="2:3" x14ac:dyDescent="0.2">
      <c r="B38" s="20">
        <v>7</v>
      </c>
      <c r="C38" s="29">
        <v>7</v>
      </c>
    </row>
    <row r="39" spans="2:3" x14ac:dyDescent="0.2">
      <c r="B39" s="20">
        <v>8</v>
      </c>
      <c r="C39" s="29">
        <v>8</v>
      </c>
    </row>
    <row r="40" spans="2:3" x14ac:dyDescent="0.2">
      <c r="B40" s="20">
        <v>9</v>
      </c>
      <c r="C40" s="29">
        <v>9</v>
      </c>
    </row>
    <row r="41" spans="2:3" ht="14.5" thickBot="1" x14ac:dyDescent="0.25">
      <c r="B41" s="21">
        <v>10</v>
      </c>
      <c r="C41" s="30">
        <v>10</v>
      </c>
    </row>
  </sheetData>
  <sheetProtection formatColumns="0" formatRows="0" insertColumns="0" insertRows="0" insertHyperlinks="0" deleteColumns="0" deleteRows="0" sort="0"/>
  <mergeCells count="1">
    <mergeCell ref="F3:G3"/>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中高一般</vt:lpstr>
      <vt:lpstr>（削除不可！）計算データ資料</vt:lpstr>
      <vt:lpstr>中高一般!Print_Area</vt:lpstr>
      <vt:lpstr>中高一般!Print_Titles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手塚 美月（温暖化対策課）</cp:lastModifiedBy>
  <cp:lastPrinted>2025-06-11T08:32:57Z</cp:lastPrinted>
  <dcterms:created xsi:type="dcterms:W3CDTF">2023-05-23T00:03:09Z</dcterms:created>
  <dcterms:modified xsi:type="dcterms:W3CDTF">2025-06-26T01:39:30Z</dcterms:modified>
</cp:coreProperties>
</file>