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6187\Box\【02_課所共有】05_02_温暖化対策課\R07年度\総務・エコライフ推進担当\08_エコライフ推進\08_02_エコライフDAY＆WEEK\08_02_080_チェックシート（夏）\"/>
    </mc:Choice>
  </mc:AlternateContent>
  <xr:revisionPtr revIDLastSave="0" documentId="13_ncr:1_{C63E5CCD-7BE5-44C7-9E62-CB6C5C2825DA}" xr6:coauthVersionLast="47" xr6:coauthVersionMax="47" xr10:uidLastSave="{00000000-0000-0000-0000-000000000000}"/>
  <bookViews>
    <workbookView xWindow="-110" yWindow="-110" windowWidth="19420" windowHeight="10560" xr2:uid="{9FE9AE19-2557-46A0-93E8-8720873D5FB0}"/>
  </bookViews>
  <sheets>
    <sheet name="中高一般" sheetId="4" r:id="rId1"/>
    <sheet name="（削除不可！）計算データ資料" sheetId="6" r:id="rId2"/>
  </sheets>
  <definedNames>
    <definedName name="_xlnm.Print_Area" localSheetId="0">中高一般!$B$3:$S$45</definedName>
    <definedName name="_xlnm.Print_Titles" localSheetId="0">中高一般!$3:$3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6" l="1"/>
  <c r="J24" i="6"/>
  <c r="J23" i="6"/>
  <c r="J22" i="6"/>
  <c r="K22" i="6" s="1"/>
  <c r="J21" i="6"/>
  <c r="J20" i="6"/>
  <c r="J19" i="6"/>
  <c r="J17" i="6"/>
  <c r="J16" i="6"/>
  <c r="J12" i="6"/>
  <c r="J11" i="6"/>
  <c r="J9" i="6"/>
  <c r="J8" i="6"/>
  <c r="J6" i="6"/>
  <c r="H25" i="6"/>
  <c r="H24" i="6"/>
  <c r="H23" i="6"/>
  <c r="H22" i="6"/>
  <c r="I22" i="6" s="1"/>
  <c r="H21" i="6"/>
  <c r="H20" i="6"/>
  <c r="H19" i="6"/>
  <c r="H17" i="6"/>
  <c r="H16" i="6"/>
  <c r="H12" i="6"/>
  <c r="H11" i="6"/>
  <c r="H9" i="6"/>
  <c r="H8" i="6"/>
  <c r="H6" i="6"/>
  <c r="I15" i="6"/>
  <c r="O45" i="4"/>
  <c r="Q41" i="4"/>
  <c r="Q40" i="4"/>
  <c r="Q38" i="4"/>
  <c r="Q39" i="4"/>
  <c r="N41" i="4"/>
  <c r="N40" i="4"/>
  <c r="N39" i="4"/>
  <c r="N38" i="4"/>
  <c r="K40" i="4"/>
  <c r="K41" i="4" s="1"/>
  <c r="K38" i="4"/>
  <c r="K39" i="4" s="1"/>
  <c r="H41" i="4"/>
  <c r="H40" i="4"/>
  <c r="H39" i="4"/>
  <c r="H38" i="4"/>
  <c r="E41" i="4"/>
  <c r="E40" i="4"/>
  <c r="E39" i="4"/>
  <c r="E38" i="4"/>
  <c r="Q33" i="4"/>
  <c r="Q32" i="4"/>
  <c r="Q30" i="4"/>
  <c r="Q31" i="4"/>
  <c r="N33" i="4"/>
  <c r="N32" i="4"/>
  <c r="N31" i="4"/>
  <c r="N30" i="4"/>
  <c r="K30" i="4"/>
  <c r="H33" i="4"/>
  <c r="H32" i="4"/>
  <c r="H31" i="4"/>
  <c r="H30" i="4"/>
  <c r="E33" i="4"/>
  <c r="E32" i="4"/>
  <c r="E31" i="4"/>
  <c r="E30" i="4"/>
  <c r="Q21" i="4"/>
  <c r="Q20" i="4"/>
  <c r="N20" i="4"/>
  <c r="K21" i="4"/>
  <c r="K20" i="4"/>
  <c r="H23" i="4"/>
  <c r="H22" i="4"/>
  <c r="H21" i="4"/>
  <c r="H20" i="4"/>
  <c r="E23" i="4"/>
  <c r="E22" i="4"/>
  <c r="E21" i="4"/>
  <c r="E20" i="4"/>
  <c r="Q12" i="4"/>
  <c r="N15" i="4"/>
  <c r="N14" i="4"/>
  <c r="K15" i="4"/>
  <c r="K14" i="4"/>
  <c r="N13" i="4"/>
  <c r="K13" i="4"/>
  <c r="N12" i="4"/>
  <c r="K12" i="4"/>
  <c r="K21" i="6"/>
  <c r="I21" i="6"/>
  <c r="F21" i="6"/>
  <c r="D21" i="6"/>
  <c r="F22" i="6"/>
  <c r="D22" i="6"/>
  <c r="E22" i="6" l="1"/>
  <c r="E21" i="6"/>
  <c r="I20" i="6"/>
  <c r="F20" i="6"/>
  <c r="K20" i="6"/>
  <c r="D20" i="6"/>
  <c r="E20" i="6" s="1"/>
  <c r="C18" i="6" l="1"/>
  <c r="C14" i="6"/>
  <c r="C10" i="6"/>
  <c r="C7" i="6"/>
  <c r="D6" i="6"/>
  <c r="E6" i="6" s="1"/>
  <c r="H12" i="4" l="1"/>
  <c r="E14" i="4"/>
  <c r="E15" i="4" s="1"/>
  <c r="E12" i="4"/>
  <c r="E13" i="4" s="1"/>
  <c r="I6" i="6" l="1"/>
  <c r="K25" i="6" l="1"/>
  <c r="K24" i="6"/>
  <c r="K23" i="6"/>
  <c r="K19" i="6"/>
  <c r="K17" i="6"/>
  <c r="K16" i="6"/>
  <c r="K12" i="6"/>
  <c r="K11" i="6"/>
  <c r="K9" i="6"/>
  <c r="K8" i="6"/>
  <c r="K6" i="6"/>
  <c r="I7" i="6"/>
  <c r="I10" i="6"/>
  <c r="I13" i="6"/>
  <c r="I14" i="6"/>
  <c r="I18" i="6"/>
  <c r="I24" i="6"/>
  <c r="I25" i="6"/>
  <c r="I23" i="6"/>
  <c r="I19" i="6"/>
  <c r="I17" i="6"/>
  <c r="I16" i="6"/>
  <c r="I12" i="6"/>
  <c r="I11" i="6"/>
  <c r="I9" i="6"/>
  <c r="I8" i="6"/>
  <c r="F25" i="6"/>
  <c r="G25" i="6" s="1"/>
  <c r="F24" i="6"/>
  <c r="G24" i="6" s="1"/>
  <c r="F23" i="6"/>
  <c r="G23" i="6" s="1"/>
  <c r="G22" i="6"/>
  <c r="G21" i="6"/>
  <c r="F19" i="6"/>
  <c r="G19" i="6" s="1"/>
  <c r="F17" i="6"/>
  <c r="G17" i="6" s="1"/>
  <c r="F16" i="6"/>
  <c r="G16" i="6" s="1"/>
  <c r="F15" i="6"/>
  <c r="G15" i="6" s="1"/>
  <c r="F13" i="6"/>
  <c r="G13" i="6" s="1"/>
  <c r="F12" i="6"/>
  <c r="G12" i="6" s="1"/>
  <c r="F11" i="6"/>
  <c r="G11" i="6" s="1"/>
  <c r="F9" i="6"/>
  <c r="G9" i="6" s="1"/>
  <c r="F8" i="6"/>
  <c r="G8" i="6" s="1"/>
  <c r="F6" i="6"/>
  <c r="G6" i="6" s="1"/>
  <c r="D25" i="6"/>
  <c r="E25" i="6" s="1"/>
  <c r="D24" i="6"/>
  <c r="E24" i="6" s="1"/>
  <c r="D23" i="6"/>
  <c r="E23" i="6" s="1"/>
  <c r="D19" i="6"/>
  <c r="E19" i="6" s="1"/>
  <c r="D18" i="6"/>
  <c r="E18" i="6" s="1"/>
  <c r="D17" i="6"/>
  <c r="E17" i="6" s="1"/>
  <c r="D16" i="6"/>
  <c r="E16" i="6" s="1"/>
  <c r="D15" i="6"/>
  <c r="E15" i="6" s="1"/>
  <c r="D14" i="6"/>
  <c r="E14" i="6" s="1"/>
  <c r="D13" i="6"/>
  <c r="E13" i="6" s="1"/>
  <c r="D12" i="6"/>
  <c r="E12" i="6" s="1"/>
  <c r="D11" i="6"/>
  <c r="E11" i="6" s="1"/>
  <c r="D10" i="6"/>
  <c r="E10" i="6" s="1"/>
  <c r="D9" i="6"/>
  <c r="E9" i="6" s="1"/>
  <c r="D8" i="6"/>
  <c r="E8" i="6" s="1"/>
  <c r="D7" i="6"/>
  <c r="E7" i="6" s="1"/>
  <c r="L13" i="6" l="1"/>
  <c r="L24" i="4" s="1"/>
  <c r="L15" i="6"/>
  <c r="R24" i="4" s="1"/>
  <c r="L9" i="6"/>
  <c r="O16" i="4" s="1"/>
  <c r="L17" i="6"/>
  <c r="I34" i="4" s="1"/>
  <c r="L21" i="6"/>
  <c r="F42" i="4" s="1"/>
  <c r="L22" i="6"/>
  <c r="I42" i="4" s="1"/>
  <c r="L24" i="6"/>
  <c r="O42" i="4" s="1"/>
  <c r="L11" i="6"/>
  <c r="F24" i="4" s="1"/>
  <c r="L19" i="6"/>
  <c r="O34" i="4" s="1"/>
  <c r="L23" i="6"/>
  <c r="L42" i="4" s="1"/>
  <c r="L25" i="6"/>
  <c r="R42" i="4" s="1"/>
  <c r="L6" i="6"/>
  <c r="F16" i="4" s="1"/>
  <c r="L8" i="6"/>
  <c r="L16" i="4" s="1"/>
  <c r="L12" i="6"/>
  <c r="I24" i="4" s="1"/>
  <c r="L16" i="6"/>
  <c r="F34" i="4" s="1"/>
  <c r="L7" i="6"/>
  <c r="I16" i="4" s="1"/>
  <c r="I26" i="6"/>
  <c r="K26" i="6"/>
  <c r="L18" i="6"/>
  <c r="L34" i="4" s="1"/>
  <c r="L14" i="6"/>
  <c r="O24" i="4" s="1"/>
  <c r="E26" i="6" l="1"/>
  <c r="L10" i="6"/>
  <c r="R16" i="4" s="1"/>
  <c r="G20" i="6"/>
  <c r="L20" i="6" s="1"/>
  <c r="R34" i="4" s="1"/>
  <c r="G26" i="6" l="1"/>
  <c r="L26" i="6" s="1"/>
  <c r="P44" i="4" s="1"/>
</calcChain>
</file>

<file path=xl/sharedStrings.xml><?xml version="1.0" encoding="utf-8"?>
<sst xmlns="http://schemas.openxmlformats.org/spreadsheetml/2006/main" count="213" uniqueCount="91">
  <si>
    <t>14　(キッチン)</t>
    <phoneticPr fontId="1" type="Hiragana" alignment="distributed"/>
  </si>
  <si>
    <t>設問</t>
    <rPh sb="0" eb="2">
      <t>セツモン</t>
    </rPh>
    <phoneticPr fontId="1"/>
  </si>
  <si>
    <t>CO2量</t>
    <rPh sb="3" eb="4">
      <t>リョウ</t>
    </rPh>
    <phoneticPr fontId="1"/>
  </si>
  <si>
    <t>回答</t>
    <rPh sb="0" eb="2">
      <t>カイトウ</t>
    </rPh>
    <phoneticPr fontId="1"/>
  </si>
  <si>
    <t>合計</t>
    <rPh sb="0" eb="2">
      <t>ゴウケイ</t>
    </rPh>
    <phoneticPr fontId="1"/>
  </si>
  <si>
    <t>家族回答</t>
    <rPh sb="0" eb="2">
      <t>カゾク</t>
    </rPh>
    <rPh sb="2" eb="4">
      <t>カイトウ</t>
    </rPh>
    <phoneticPr fontId="1"/>
  </si>
  <si>
    <t>家族合計</t>
    <rPh sb="0" eb="2">
      <t>カゾク</t>
    </rPh>
    <rPh sb="2" eb="4">
      <t>ゴウケイ</t>
    </rPh>
    <phoneticPr fontId="1"/>
  </si>
  <si>
    <t>家族一週間</t>
    <rPh sb="0" eb="2">
      <t>カゾク</t>
    </rPh>
    <rPh sb="2" eb="5">
      <t>イッシュウカン</t>
    </rPh>
    <phoneticPr fontId="1"/>
  </si>
  <si>
    <t>家族一週間計</t>
    <rPh sb="0" eb="2">
      <t>カゾク</t>
    </rPh>
    <rPh sb="2" eb="5">
      <t>イッシュウカン</t>
    </rPh>
    <rPh sb="5" eb="6">
      <t>ケイ</t>
    </rPh>
    <phoneticPr fontId="1"/>
  </si>
  <si>
    <t>一週間</t>
    <rPh sb="0" eb="3">
      <t>イッシュウカン</t>
    </rPh>
    <phoneticPr fontId="1"/>
  </si>
  <si>
    <t>一週間計</t>
    <rPh sb="0" eb="3">
      <t>イッシュウカン</t>
    </rPh>
    <rPh sb="3" eb="4">
      <t>ケイ</t>
    </rPh>
    <phoneticPr fontId="1"/>
  </si>
  <si>
    <t>対応表</t>
    <phoneticPr fontId="1"/>
  </si>
  <si>
    <t>☆</t>
    <phoneticPr fontId="1"/>
  </si>
  <si>
    <t>-</t>
    <phoneticPr fontId="1"/>
  </si>
  <si>
    <t>g</t>
    <phoneticPr fontId="1" type="Hiragana" alignment="distributed"/>
  </si>
  <si>
    <t>☆週</t>
    <rPh sb="1" eb="2">
      <t>シュウ</t>
    </rPh>
    <phoneticPr fontId="1"/>
  </si>
  <si>
    <t>設問合計</t>
    <rPh sb="0" eb="2">
      <t>セツモン</t>
    </rPh>
    <rPh sb="2" eb="4">
      <t>ゴウケイ</t>
    </rPh>
    <phoneticPr fontId="1"/>
  </si>
  <si>
    <t>total</t>
  </si>
  <si>
    <r>
      <rPr>
        <sz val="18"/>
        <rFont val="Segoe UI Symbol"/>
        <family val="2"/>
      </rPr>
      <t>🔌</t>
    </r>
    <r>
      <rPr>
        <b/>
        <sz val="18"/>
        <rFont val="メイリオ"/>
        <family val="3"/>
        <charset val="128"/>
      </rPr>
      <t xml:space="preserve">  1</t>
    </r>
    <r>
      <rPr>
        <b/>
        <sz val="18"/>
        <rFont val="メイリオ"/>
        <family val="2"/>
        <charset val="128"/>
      </rPr>
      <t>（リビング）</t>
    </r>
    <phoneticPr fontId="6"/>
  </si>
  <si>
    <r>
      <rPr>
        <sz val="18"/>
        <rFont val="Segoe UI Symbol"/>
        <family val="2"/>
      </rPr>
      <t>🔌</t>
    </r>
    <r>
      <rPr>
        <b/>
        <sz val="18"/>
        <rFont val="メイリオ"/>
        <family val="3"/>
        <charset val="128"/>
      </rPr>
      <t xml:space="preserve">  2</t>
    </r>
    <r>
      <rPr>
        <b/>
        <sz val="18"/>
        <rFont val="メイリオ"/>
        <family val="2"/>
        <charset val="128"/>
      </rPr>
      <t>（リビング）</t>
    </r>
    <phoneticPr fontId="6"/>
  </si>
  <si>
    <r>
      <rPr>
        <sz val="18"/>
        <rFont val="Segoe UI Symbol"/>
        <family val="2"/>
      </rPr>
      <t>🔌</t>
    </r>
    <r>
      <rPr>
        <sz val="18"/>
        <rFont val="メイリオ"/>
        <family val="3"/>
        <charset val="128"/>
      </rPr>
      <t xml:space="preserve"> </t>
    </r>
    <r>
      <rPr>
        <b/>
        <sz val="18"/>
        <rFont val="メイリオ"/>
        <family val="3"/>
        <charset val="128"/>
      </rPr>
      <t xml:space="preserve"> 3</t>
    </r>
    <r>
      <rPr>
        <b/>
        <sz val="18"/>
        <rFont val="メイリオ"/>
        <family val="2"/>
        <charset val="128"/>
      </rPr>
      <t>（リビング）</t>
    </r>
    <phoneticPr fontId="6"/>
  </si>
  <si>
    <r>
      <rPr>
        <sz val="18"/>
        <rFont val="Segoe UI Symbol"/>
        <family val="2"/>
      </rPr>
      <t>🔌</t>
    </r>
    <r>
      <rPr>
        <b/>
        <sz val="18"/>
        <rFont val="メイリオ"/>
        <family val="3"/>
        <charset val="128"/>
      </rPr>
      <t xml:space="preserve">  4</t>
    </r>
    <r>
      <rPr>
        <b/>
        <sz val="18"/>
        <rFont val="メイリオ"/>
        <family val="2"/>
        <charset val="128"/>
      </rPr>
      <t>　(リビング)</t>
    </r>
    <phoneticPr fontId="6"/>
  </si>
  <si>
    <r>
      <rPr>
        <sz val="18"/>
        <rFont val="Segoe UI Symbol"/>
        <family val="2"/>
      </rPr>
      <t>🔌</t>
    </r>
    <r>
      <rPr>
        <b/>
        <sz val="18"/>
        <rFont val="メイリオ"/>
        <family val="3"/>
        <charset val="128"/>
      </rPr>
      <t xml:space="preserve">  5　(リビング)</t>
    </r>
    <phoneticPr fontId="6"/>
  </si>
  <si>
    <r>
      <rPr>
        <sz val="18"/>
        <rFont val="Segoe UI Symbol"/>
        <family val="2"/>
      </rPr>
      <t>🔌</t>
    </r>
    <r>
      <rPr>
        <b/>
        <sz val="18"/>
        <rFont val="メイリオ"/>
        <family val="3"/>
        <charset val="128"/>
      </rPr>
      <t xml:space="preserve">  6　(リビング)</t>
    </r>
    <phoneticPr fontId="6"/>
  </si>
  <si>
    <r>
      <rPr>
        <sz val="18"/>
        <rFont val="Segoe UI Symbol"/>
        <family val="2"/>
      </rPr>
      <t>🔌</t>
    </r>
    <r>
      <rPr>
        <b/>
        <sz val="18"/>
        <rFont val="メイリオ"/>
        <family val="3"/>
        <charset val="128"/>
      </rPr>
      <t xml:space="preserve">  10</t>
    </r>
    <r>
      <rPr>
        <b/>
        <sz val="18"/>
        <rFont val="メイリオ"/>
        <family val="2"/>
        <charset val="128"/>
      </rPr>
      <t>　(キッチン)</t>
    </r>
    <phoneticPr fontId="1" type="Hiragana" alignment="distributed"/>
  </si>
  <si>
    <r>
      <rPr>
        <sz val="18"/>
        <rFont val="Segoe UI Symbol"/>
        <family val="2"/>
      </rPr>
      <t>🔌</t>
    </r>
    <r>
      <rPr>
        <b/>
        <sz val="18"/>
        <rFont val="メイリオ"/>
        <family val="3"/>
        <charset val="128"/>
      </rPr>
      <t xml:space="preserve">  11</t>
    </r>
    <r>
      <rPr>
        <b/>
        <sz val="18"/>
        <rFont val="メイリオ"/>
        <family val="2"/>
        <charset val="128"/>
      </rPr>
      <t>　(キッチン)</t>
    </r>
    <phoneticPr fontId="6"/>
  </si>
  <si>
    <r>
      <rPr>
        <sz val="18"/>
        <rFont val="Segoe UI Symbol"/>
        <family val="2"/>
      </rPr>
      <t>🔌</t>
    </r>
    <r>
      <rPr>
        <b/>
        <sz val="18"/>
        <rFont val="メイリオ"/>
        <family val="3"/>
        <charset val="128"/>
      </rPr>
      <t xml:space="preserve">  12　(キッチン)</t>
    </r>
    <phoneticPr fontId="1" type="Hiragana" alignment="distributed"/>
  </si>
  <si>
    <r>
      <rPr>
        <sz val="18"/>
        <rFont val="Segoe UI Symbol"/>
        <family val="2"/>
      </rPr>
      <t>🔌</t>
    </r>
    <r>
      <rPr>
        <b/>
        <sz val="18"/>
        <rFont val="メイリオ"/>
        <family val="3"/>
        <charset val="128"/>
      </rPr>
      <t xml:space="preserve">  13</t>
    </r>
    <r>
      <rPr>
        <b/>
        <sz val="18"/>
        <rFont val="メイリオ"/>
        <family val="2"/>
        <charset val="128"/>
      </rPr>
      <t>　(キッチン)</t>
    </r>
    <phoneticPr fontId="1" type="Hiragana" alignment="distributed"/>
  </si>
  <si>
    <r>
      <rPr>
        <b/>
        <sz val="24"/>
        <color rgb="FF00B050"/>
        <rFont val="ＭＳ Ｐゴシック"/>
        <family val="3"/>
        <charset val="128"/>
      </rPr>
      <t>ステップ2：エコライフWEEK</t>
    </r>
    <r>
      <rPr>
        <b/>
        <sz val="24"/>
        <color theme="1"/>
        <rFont val="ＭＳ Ｐゴシック"/>
        <family val="3"/>
        <charset val="128"/>
      </rPr>
      <t>　下の取組項目を見て、できるものを1週間続けてみよう！</t>
    </r>
    <rPh sb="16" eb="17">
      <t>した</t>
    </rPh>
    <rPh sb="18" eb="20">
      <t>とりくみ</t>
    </rPh>
    <rPh sb="20" eb="22">
      <t>こうもく</t>
    </rPh>
    <rPh sb="23" eb="24">
      <t>み</t>
    </rPh>
    <rPh sb="33" eb="35">
      <t>しゅうかん</t>
    </rPh>
    <rPh sb="35" eb="36">
      <t>つづ</t>
    </rPh>
    <phoneticPr fontId="37" type="Hiragana" alignment="distributed"/>
  </si>
  <si>
    <t>取り組めた項目を「✔」しよう。　「ご家族用」は取り組めた人数を選んでね。（　）の数字 は、減 らせる二酸化炭素 の量 （g）だよ。</t>
    <rPh sb="0" eb="1">
      <t>と</t>
    </rPh>
    <rPh sb="2" eb="3">
      <t>く</t>
    </rPh>
    <rPh sb="5" eb="7">
      <t>こうもく</t>
    </rPh>
    <rPh sb="18" eb="20">
      <t>かぞく</t>
    </rPh>
    <rPh sb="20" eb="21">
      <t>よう</t>
    </rPh>
    <rPh sb="23" eb="24">
      <t>と</t>
    </rPh>
    <rPh sb="25" eb="26">
      <t>く</t>
    </rPh>
    <rPh sb="28" eb="30">
      <t>にんずう</t>
    </rPh>
    <rPh sb="31" eb="32">
      <t>えら</t>
    </rPh>
    <rPh sb="40" eb="42">
      <t>すうじ</t>
    </rPh>
    <rPh sb="45" eb="46">
      <t>へ</t>
    </rPh>
    <rPh sb="50" eb="55">
      <t>にさんかたんそ</t>
    </rPh>
    <rPh sb="57" eb="58">
      <t>りょう</t>
    </rPh>
    <phoneticPr fontId="37" type="Hiragana" alignment="distributed"/>
  </si>
  <si>
    <t>みんなで取り組んでみよう！</t>
    <rPh sb="4" eb="5">
      <t>と</t>
    </rPh>
    <rPh sb="6" eb="7">
      <t>く</t>
    </rPh>
    <phoneticPr fontId="37" type="Hiragana" alignment="distributed"/>
  </si>
  <si>
    <t>7　(お風呂・洗面所)</t>
    <rPh sb="4" eb="6">
      <t>ふろ</t>
    </rPh>
    <rPh sb="7" eb="9">
      <t>せんめん</t>
    </rPh>
    <rPh sb="9" eb="10">
      <t>じょ</t>
    </rPh>
    <phoneticPr fontId="42" type="Hiragana" alignment="distributed"/>
  </si>
  <si>
    <t>本人用</t>
    <rPh sb="0" eb="2">
      <t>ほんにん</t>
    </rPh>
    <rPh sb="2" eb="3">
      <t>よう</t>
    </rPh>
    <phoneticPr fontId="42" type="Hiragana" alignment="distributed"/>
  </si>
  <si>
    <t>ご家族用</t>
    <rPh sb="1" eb="3">
      <t>かぞく</t>
    </rPh>
    <rPh sb="3" eb="4">
      <t>よう</t>
    </rPh>
    <phoneticPr fontId="42" type="Hiragana" alignment="distributed"/>
  </si>
  <si>
    <t>おうちの人と
いっしょに取り組もう</t>
    <rPh sb="4" eb="5">
      <t>ひと</t>
    </rPh>
    <rPh sb="12" eb="13">
      <t>と</t>
    </rPh>
    <rPh sb="14" eb="15">
      <t>く</t>
    </rPh>
    <phoneticPr fontId="43" type="Hiragana" alignment="distributed"/>
  </si>
  <si>
    <t>みんなで取り組んでみよう！</t>
    <rPh sb="4" eb="5">
      <t>と</t>
    </rPh>
    <rPh sb="6" eb="7">
      <t>く</t>
    </rPh>
    <phoneticPr fontId="42" type="Hiragana" alignment="distributed"/>
  </si>
  <si>
    <t>8　(お風呂・洗面所)</t>
    <rPh sb="4" eb="6">
      <t>ふろ</t>
    </rPh>
    <rPh sb="7" eb="10">
      <t>せんめんじょ</t>
    </rPh>
    <phoneticPr fontId="42" type="Hiragana" alignment="distributed"/>
  </si>
  <si>
    <r>
      <rPr>
        <sz val="14"/>
        <rFont val="Segoe UI Symbol"/>
        <family val="2"/>
      </rPr>
      <t>🔌</t>
    </r>
    <r>
      <rPr>
        <b/>
        <sz val="14"/>
        <rFont val="メイリオ"/>
        <family val="3"/>
        <charset val="128"/>
      </rPr>
      <t xml:space="preserve">  9</t>
    </r>
    <r>
      <rPr>
        <b/>
        <sz val="14"/>
        <rFont val="メイリオ"/>
        <family val="2"/>
        <charset val="128"/>
      </rPr>
      <t>　(お風呂・洗面所)</t>
    </r>
    <rPh sb="8" eb="10">
      <t>ふろ</t>
    </rPh>
    <rPh sb="11" eb="14">
      <t>せんめんじょ</t>
    </rPh>
    <phoneticPr fontId="42" type="Hiragana" alignment="distributed"/>
  </si>
  <si>
    <t>本人用</t>
    <rPh sb="0" eb="2">
      <t>ほんにん</t>
    </rPh>
    <rPh sb="2" eb="3">
      <t>よう</t>
    </rPh>
    <phoneticPr fontId="3" type="Hiragana" alignment="distributed"/>
  </si>
  <si>
    <t>ご家族用</t>
    <rPh sb="1" eb="3">
      <t>かぞく</t>
    </rPh>
    <rPh sb="3" eb="4">
      <t>よう</t>
    </rPh>
    <phoneticPr fontId="3" type="Hiragana" alignment="distributed"/>
  </si>
  <si>
    <t>15　(食べ物)</t>
    <rPh sb="4" eb="5">
      <t>た</t>
    </rPh>
    <rPh sb="6" eb="7">
      <t>もの</t>
    </rPh>
    <phoneticPr fontId="3" type="Hiragana" alignment="distributed"/>
  </si>
  <si>
    <t xml:space="preserve">
買い物をするとき、レジ袋をもらわなかった。
（33g/日）</t>
    <rPh sb="1" eb="4">
      <t>　か　　　もの</t>
    </rPh>
    <rPh sb="12" eb="13">
      <t>ぶくろ</t>
    </rPh>
    <rPh sb="28" eb="29">
      <t>にち</t>
    </rPh>
    <phoneticPr fontId="42" type="Hiragana"/>
  </si>
  <si>
    <t>16　(食べ物)</t>
    <rPh sb="4" eb="5">
      <t>た</t>
    </rPh>
    <rPh sb="6" eb="7">
      <t>もの</t>
    </rPh>
    <phoneticPr fontId="3" type="Hiragana" alignment="distributed"/>
  </si>
  <si>
    <t>18　(外出)</t>
    <rPh sb="4" eb="6">
      <t>がいしゅつ</t>
    </rPh>
    <phoneticPr fontId="3" type="Hiragana" alignment="distributed"/>
  </si>
  <si>
    <t>19　(外出)</t>
    <rPh sb="4" eb="6">
      <t>がいしゅつ</t>
    </rPh>
    <phoneticPr fontId="3" type="Hiragana" alignment="distributed"/>
  </si>
  <si>
    <t>20　(外出)</t>
    <rPh sb="4" eb="6">
      <t>がいしゅつ</t>
    </rPh>
    <phoneticPr fontId="3" type="Hiragana" alignment="distributed"/>
  </si>
  <si>
    <t>氏名：</t>
    <rPh sb="0" eb="2">
      <t>しめい</t>
    </rPh>
    <phoneticPr fontId="44" type="Hiragana" alignment="distributed"/>
  </si>
  <si>
    <r>
      <rPr>
        <sz val="18"/>
        <color rgb="FFFF0000"/>
        <rFont val="Segoe UI Symbol"/>
        <family val="2"/>
      </rPr>
      <t>🔌</t>
    </r>
    <r>
      <rPr>
        <sz val="18"/>
        <color rgb="FFFF0000"/>
        <rFont val="メイリオ"/>
        <family val="2"/>
        <charset val="128"/>
      </rPr>
      <t>マークは節電の項目です。</t>
    </r>
    <rPh sb="6" eb="8">
      <t>せつでん</t>
    </rPh>
    <rPh sb="9" eb="11">
      <t>こうもく</t>
    </rPh>
    <phoneticPr fontId="47" type="Hiragana" alignment="distributed"/>
  </si>
  <si>
    <r>
      <rPr>
        <b/>
        <sz val="24"/>
        <color rgb="FF00B050"/>
        <rFont val="ＭＳ Ｐゴシック"/>
        <family val="3"/>
        <charset val="128"/>
      </rPr>
      <t>ステップ１：エコライフDAY</t>
    </r>
    <r>
      <rPr>
        <b/>
        <sz val="24"/>
        <color theme="1"/>
        <rFont val="ＭＳ Ｐゴシック"/>
        <family val="3"/>
        <charset val="128"/>
      </rPr>
      <t>　 下の取組項目を見て、1日、環境のことを考えて生活してみよう！</t>
    </r>
    <rPh sb="16" eb="17">
      <t>した</t>
    </rPh>
    <rPh sb="18" eb="20">
      <t>とりくみ</t>
    </rPh>
    <rPh sb="20" eb="22">
      <t>こうもく</t>
    </rPh>
    <rPh sb="23" eb="24">
      <t>み</t>
    </rPh>
    <rPh sb="27" eb="28">
      <t>にち</t>
    </rPh>
    <rPh sb="29" eb="31">
      <t>かんきょう</t>
    </rPh>
    <rPh sb="35" eb="36">
      <t>かんが</t>
    </rPh>
    <rPh sb="38" eb="40">
      <t>せいかつ</t>
    </rPh>
    <phoneticPr fontId="37" type="Hiragana" alignment="distributed"/>
  </si>
  <si>
    <t>減らせた二酸化炭素(g)</t>
    <rPh sb="0" eb="1">
      <t>へ</t>
    </rPh>
    <rPh sb="4" eb="7">
      <t>にさんか</t>
    </rPh>
    <rPh sb="7" eb="9">
      <t>たんそ</t>
    </rPh>
    <phoneticPr fontId="38" type="Hiragana" alignment="distributed"/>
  </si>
  <si>
    <t>減らせた二酸化炭素(g)</t>
    <rPh sb="0" eb="1">
      <t>へ</t>
    </rPh>
    <rPh sb="4" eb="7">
      <t>にさんか</t>
    </rPh>
    <rPh sb="7" eb="9">
      <t>たんそ</t>
    </rPh>
    <phoneticPr fontId="42" type="Hiragana" alignment="distributed"/>
  </si>
  <si>
    <t>エコライフDAY＆WEEKで減らせた二酸化炭素の合計量（g）</t>
    <rPh sb="14" eb="15">
      <t>へ</t>
    </rPh>
    <rPh sb="18" eb="23">
      <t>にさんかたんそ</t>
    </rPh>
    <rPh sb="24" eb="26">
      <t>ごうけい</t>
    </rPh>
    <rPh sb="26" eb="27">
      <t>りょう</t>
    </rPh>
    <phoneticPr fontId="42" type="Hiragana" alignment="distributed"/>
  </si>
  <si>
    <t>※裏面に続きます</t>
    <rPh sb="1" eb="3">
      <t>うらめん</t>
    </rPh>
    <rPh sb="4" eb="5">
      <t>つづ</t>
    </rPh>
    <phoneticPr fontId="48" type="Hiragana" alignment="distributed"/>
  </si>
  <si>
    <t xml:space="preserve">
野菜は旬のものを選んで食べた。  （97g/日） </t>
    <rPh sb="1" eb="3">
      <t>やさい</t>
    </rPh>
    <rPh sb="4" eb="5">
      <t>しゅん</t>
    </rPh>
    <rPh sb="9" eb="10">
      <t>えら</t>
    </rPh>
    <rPh sb="12" eb="15">
      <t>た</t>
    </rPh>
    <rPh sb="23" eb="24">
      <t>にち</t>
    </rPh>
    <phoneticPr fontId="42" type="Hiragana"/>
  </si>
  <si>
    <t xml:space="preserve">
冷蔵庫の食材をチェックし、買うものを決めてから買い物に出かけた。（19g/日）</t>
    <rPh sb="1" eb="4">
      <t>れいぞうこ</t>
    </rPh>
    <rPh sb="5" eb="7">
      <t>しょくざい</t>
    </rPh>
    <rPh sb="14" eb="15">
      <t>か</t>
    </rPh>
    <rPh sb="19" eb="20">
      <t>き</t>
    </rPh>
    <rPh sb="24" eb="25">
      <t>か</t>
    </rPh>
    <rPh sb="26" eb="27">
      <t>もの</t>
    </rPh>
    <rPh sb="28" eb="29">
      <t>で</t>
    </rPh>
    <rPh sb="38" eb="39">
      <t>にち</t>
    </rPh>
    <phoneticPr fontId="42" type="Hiragana" alignment="distributed"/>
  </si>
  <si>
    <t>　</t>
  </si>
  <si>
    <t>エコライフDAY（デイ）＆WEEK（ウィーク）埼玉２０２5（夏）チェックシート　　　中学生・高校生・一般　</t>
    <rPh sb="23" eb="25">
      <t>さいたま</t>
    </rPh>
    <rPh sb="30" eb="31">
      <t>なつ</t>
    </rPh>
    <rPh sb="42" eb="45">
      <t>ちゅうがくせい</t>
    </rPh>
    <rPh sb="46" eb="48">
      <t>こうこう</t>
    </rPh>
    <rPh sb="48" eb="49">
      <t>せい</t>
    </rPh>
    <rPh sb="50" eb="52">
      <t>いっぱん</t>
    </rPh>
    <phoneticPr fontId="41" type="Hiragana" alignment="distributed"/>
  </si>
  <si>
    <t>部屋を冷やし
すぎないように、控えめに冷房を使った。 【室温の目安は28℃】（128g/日）
（ひと夏で1,027円節約）</t>
    <rPh sb="0" eb="2">
      <t>へや</t>
    </rPh>
    <rPh sb="3" eb="4">
      <t>ひや</t>
    </rPh>
    <rPh sb="15" eb="16">
      <t>ひか</t>
    </rPh>
    <rPh sb="19" eb="21">
      <t>れいぼう</t>
    </rPh>
    <rPh sb="22" eb="23">
      <t>つか</t>
    </rPh>
    <rPh sb="28" eb="30">
      <t>しつおん</t>
    </rPh>
    <rPh sb="31" eb="33">
      <t>めやす</t>
    </rPh>
    <rPh sb="44" eb="45">
      <t>にち</t>
    </rPh>
    <rPh sb="50" eb="51">
      <t>なつ</t>
    </rPh>
    <rPh sb="57" eb="60">
      <t>えんせつやく</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</si>
  <si>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</si>
  <si>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</si>
  <si>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</si>
  <si>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Ph sb="1" eb="3">
      <t>しゅうかん</t>
    </rPh>
    <rPh sb="6" eb="8">
      <t>にんずう</t>
    </rPh>
    <phoneticPr fontId="42" type="Hiragana" alignment="distributed"/>
  </si>
  <si>
    <t>取り組めたら✔</t>
    <rPh sb="0" eb="1">
      <t>と</t>
    </rPh>
    <rPh sb="2" eb="3">
      <t>く</t>
    </rPh>
    <phoneticPr fontId="42" type="Hiragana" alignment="distributed"/>
  </si>
  <si>
    <t>1日あたり（1週間で計算する項目のみ）</t>
    <rPh sb="1" eb="2">
      <t>ヒ</t>
    </rPh>
    <rPh sb="7" eb="9">
      <t>シュウカン</t>
    </rPh>
    <rPh sb="10" eb="12">
      <t>ケイサン</t>
    </rPh>
    <rPh sb="14" eb="16">
      <t>コウモク</t>
    </rPh>
    <phoneticPr fontId="1"/>
  </si>
  <si>
    <t>17　(外出)</t>
    <rPh sb="4" eb="6">
      <t>がいしゅつ</t>
    </rPh>
    <phoneticPr fontId="3" type="Hiragana" alignment="distributed"/>
  </si>
  <si>
    <t xml:space="preserve">
宅配は1回で受け取った。 （470g/日） </t>
    <rPh sb="1" eb="3">
      <t>たくはい</t>
    </rPh>
    <rPh sb="5" eb="6">
      <t>かい</t>
    </rPh>
    <rPh sb="7" eb="8">
      <t>う</t>
    </rPh>
    <rPh sb="9" eb="10">
      <t>と</t>
    </rPh>
    <rPh sb="20" eb="21">
      <t>にち</t>
    </rPh>
    <phoneticPr fontId="3" type="Hiragana"/>
  </si>
  <si>
    <t>減らせた二酸化炭素(g)</t>
    <rPh sb="0" eb="1">
      <t>へ</t>
    </rPh>
    <rPh sb="4" eb="7">
      <t>にさんか</t>
    </rPh>
    <rPh sb="7" eb="9">
      <t>たんそ</t>
    </rPh>
    <phoneticPr fontId="3" type="Hiragana" alignment="distributed"/>
  </si>
  <si>
    <t>中高一般用シート</t>
    <rPh sb="0" eb="2">
      <t>チュウコウ</t>
    </rPh>
    <rPh sb="2" eb="4">
      <t>イッパン</t>
    </rPh>
    <rPh sb="4" eb="5">
      <t>ヨウ</t>
    </rPh>
    <phoneticPr fontId="1"/>
  </si>
  <si>
    <r>
      <rPr>
        <b/>
        <sz val="18"/>
        <color theme="1"/>
        <rFont val="ＭＳ Ｐゴシック"/>
        <family val="3"/>
        <charset val="128"/>
      </rPr>
      <t>1週間</t>
    </r>
    <r>
      <rPr>
        <sz val="14"/>
        <color theme="1"/>
        <rFont val="ＭＳ Ｐゴシック"/>
        <family val="3"/>
        <charset val="128"/>
      </rPr>
      <t>できた人数</t>
    </r>
    <rPh sb="1" eb="3">
      <t>しゅうかん</t>
    </rPh>
    <rPh sb="6" eb="7">
      <t>ひと</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</si>
  <si>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t>
    </r>
    <phoneticPr fontId="42" type="Hiragana" alignment="distributed"/>
  </si>
  <si>
    <t xml:space="preserve">
ご飯やおかずを、残さず食べた。  （18g/日）</t>
    <rPh sb="2" eb="3">
      <t>はん</t>
    </rPh>
    <rPh sb="9" eb="10">
      <t>のこ</t>
    </rPh>
    <rPh sb="12" eb="13">
      <t>た</t>
    </rPh>
    <rPh sb="23" eb="24">
      <t>にち</t>
    </rPh>
    <phoneticPr fontId="42" type="Hiragana"/>
  </si>
  <si>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t>
    </r>
    <rPh sb="1" eb="3">
      <t>しゅうかん</t>
    </rPh>
    <phoneticPr fontId="3" type="Hiragana" alignment="distributed"/>
  </si>
  <si>
    <r>
      <rPr>
        <b/>
        <sz val="18"/>
        <color theme="1"/>
        <rFont val="ＭＳ Ｐゴシック"/>
        <family val="3"/>
        <charset val="128"/>
      </rPr>
      <t>1日</t>
    </r>
    <r>
      <rPr>
        <sz val="14"/>
        <color theme="1"/>
        <rFont val="ＭＳ Ｐゴシック"/>
        <family val="3"/>
        <charset val="128"/>
      </rPr>
      <t>できた人数</t>
    </r>
    <rPh sb="1" eb="2">
      <t>にち</t>
    </rPh>
    <rPh sb="5" eb="7">
      <t>にんずう</t>
    </rPh>
    <phoneticPr fontId="3" type="Hiragana" alignment="distributed"/>
  </si>
  <si>
    <r>
      <rPr>
        <b/>
        <sz val="18"/>
        <color theme="1"/>
        <rFont val="ＭＳ Ｐゴシック"/>
        <family val="3"/>
        <charset val="128"/>
      </rPr>
      <t>1週間</t>
    </r>
    <r>
      <rPr>
        <sz val="14"/>
        <color theme="1"/>
        <rFont val="ＭＳ Ｐゴシック"/>
        <family val="3"/>
        <charset val="128"/>
      </rPr>
      <t>できた人数</t>
    </r>
    <phoneticPr fontId="3"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</si>
  <si>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t>
    </r>
    <rPh sb="1" eb="2">
      <t>にち</t>
    </rPh>
    <phoneticPr fontId="3" type="Hiragana" alignment="distributed"/>
  </si>
  <si>
    <t>※一人が１日全部の項目に取り組めたら、</t>
    <phoneticPr fontId="48" type="Hiragana" alignment="distributed"/>
  </si>
  <si>
    <t>の二酸化炭素を減らせます！</t>
    <phoneticPr fontId="48" type="Hiragana" alignment="distributed"/>
  </si>
  <si>
    <t>エアコンのフィルターを掃除した。（294g/週）
（1年で1,085円節約）</t>
    <rPh sb="11" eb="13">
      <t>そうじ</t>
    </rPh>
    <rPh sb="22" eb="23">
      <t>しゅう</t>
    </rPh>
    <rPh sb="27" eb="28">
      <t>ねん</t>
    </rPh>
    <rPh sb="34" eb="37">
      <t>えんせつやく</t>
    </rPh>
    <phoneticPr fontId="37" type="Hiragana" alignment="distributed"/>
  </si>
  <si>
    <t>ほかのことをするときは、テレビを消した。（38g/日）　
（１年で981円節約）</t>
    <rPh sb="16" eb="17">
      <t>け</t>
    </rPh>
    <rPh sb="25" eb="26">
      <t>にち</t>
    </rPh>
    <rPh sb="31" eb="32">
      <t>ねん</t>
    </rPh>
    <rPh sb="36" eb="39">
      <t>えんせつやく</t>
    </rPh>
    <phoneticPr fontId="37" type="Hiragana" alignment="distributed"/>
  </si>
  <si>
    <t>照明は、省エネ型のLED照明を使用した。（847g/週）
（１年で3,161円節約）</t>
    <rPh sb="0" eb="2">
      <t>しょうめい</t>
    </rPh>
    <rPh sb="4" eb="5">
      <t>しょう</t>
    </rPh>
    <rPh sb="7" eb="8">
      <t>がた</t>
    </rPh>
    <rPh sb="12" eb="14">
      <t>しょうめい</t>
    </rPh>
    <rPh sb="15" eb="17">
      <t>しよう</t>
    </rPh>
    <rPh sb="26" eb="27">
      <t>しゅう</t>
    </rPh>
    <rPh sb="31" eb="32">
      <t>ねん</t>
    </rPh>
    <rPh sb="38" eb="41">
      <t>えんせつやく</t>
    </rPh>
    <phoneticPr fontId="37" type="Hiragana" alignment="distributed"/>
  </si>
  <si>
    <t>部屋を出る時は、明かりを消した。（20g/日）
（１年で521円節約）</t>
    <rPh sb="0" eb="2">
      <t>へや</t>
    </rPh>
    <rPh sb="3" eb="4">
      <t>で</t>
    </rPh>
    <rPh sb="5" eb="6">
      <t>とき</t>
    </rPh>
    <rPh sb="8" eb="9">
      <t>あ</t>
    </rPh>
    <rPh sb="12" eb="13">
      <t>け</t>
    </rPh>
    <rPh sb="21" eb="22">
      <t>にち</t>
    </rPh>
    <rPh sb="26" eb="27">
      <t>ねん</t>
    </rPh>
    <rPh sb="31" eb="34">
      <t>えんせつやく</t>
    </rPh>
    <phoneticPr fontId="42" type="Hiragana" alignment="distributed"/>
  </si>
  <si>
    <t>お湯 や水 を流 しっぱなしにしないで、こまめにとめた。（103g/日）
（１年で3,127円節約）</t>
    <rPh sb="1" eb="2">
      <t>ゆ</t>
    </rPh>
    <rPh sb="4" eb="5">
      <t>みず</t>
    </rPh>
    <rPh sb="7" eb="8">
      <t>なが</t>
    </rPh>
    <rPh sb="34" eb="35">
      <t>にち</t>
    </rPh>
    <rPh sb="39" eb="40">
      <t>ねん</t>
    </rPh>
    <rPh sb="46" eb="49">
      <t>えんせつやく</t>
    </rPh>
    <phoneticPr fontId="42" type="Hiragana" alignment="distributed"/>
  </si>
  <si>
    <t>お風呂は
冷めないうちに、みんなで続けて入った。（292g/日）
（１年で6,300円節約）</t>
    <rPh sb="1" eb="3">
      <t>ふろ</t>
    </rPh>
    <rPh sb="5" eb="6">
      <t>さ</t>
    </rPh>
    <rPh sb="17" eb="18">
      <t>つづ</t>
    </rPh>
    <rPh sb="20" eb="21">
      <t>はい</t>
    </rPh>
    <rPh sb="30" eb="31">
      <t>にち</t>
    </rPh>
    <rPh sb="35" eb="36">
      <t>ねん</t>
    </rPh>
    <rPh sb="42" eb="45">
      <t>えんせつやく</t>
    </rPh>
    <phoneticPr fontId="42" type="Hiragana" alignment="distributed"/>
  </si>
  <si>
    <t>トイレの便座暖房の電源を切った。（238g/週）
（１年で897円節約）</t>
    <rPh sb="4" eb="8">
      <t>べんざだんぼう</t>
    </rPh>
    <rPh sb="9" eb="11">
      <t>でんげん</t>
    </rPh>
    <rPh sb="12" eb="13">
      <t>き</t>
    </rPh>
    <rPh sb="22" eb="23">
      <t>しゅう</t>
    </rPh>
    <rPh sb="27" eb="28">
      <t>ねん</t>
    </rPh>
    <rPh sb="32" eb="35">
      <t>えんせつやく</t>
    </rPh>
    <phoneticPr fontId="42" type="Hiragana" alignment="distributed"/>
  </si>
  <si>
    <t>炊飯器の保温機能を使わなかった。（55g/日）
（１年で1,433円節約）</t>
    <rPh sb="0" eb="3">
      <t>すいはんき</t>
    </rPh>
    <rPh sb="4" eb="8">
      <t>ほおんきのう</t>
    </rPh>
    <rPh sb="9" eb="10">
      <t>つか</t>
    </rPh>
    <rPh sb="21" eb="22">
      <t>にち</t>
    </rPh>
    <rPh sb="26" eb="27">
      <t>ねん</t>
    </rPh>
    <rPh sb="33" eb="36">
      <t>えんせつやく</t>
    </rPh>
    <phoneticPr fontId="42" type="Hiragana" alignment="distributed"/>
  </si>
  <si>
    <t xml:space="preserve">
電気ポットを
長時間使用しないときはプラグを抜いた。（140g/日）
（１年で3,652円節約）</t>
    <rPh sb="2" eb="4">
      <t>でんき</t>
    </rPh>
    <rPh sb="9" eb="14">
      <t>ちょうじかんしよう</t>
    </rPh>
    <rPh sb="24" eb="25">
      <t>ぬ</t>
    </rPh>
    <rPh sb="34" eb="35">
      <t>にち</t>
    </rPh>
    <rPh sb="39" eb="40">
      <t>ねん</t>
    </rPh>
    <rPh sb="46" eb="49">
      <t>えんせつやく</t>
    </rPh>
    <phoneticPr fontId="42" type="Hiragana" alignment="distributed"/>
  </si>
  <si>
    <t>冷蔵庫にものを詰め込み過ぎなかった。（57g/日）
（１年で1,490円節約）</t>
    <rPh sb="0" eb="3">
      <t>れいぞうこ</t>
    </rPh>
    <rPh sb="7" eb="8">
      <t>つ</t>
    </rPh>
    <rPh sb="9" eb="10">
      <t>こ</t>
    </rPh>
    <rPh sb="11" eb="12">
      <t>す</t>
    </rPh>
    <rPh sb="23" eb="24">
      <t>にち</t>
    </rPh>
    <rPh sb="28" eb="29">
      <t>ねん</t>
    </rPh>
    <rPh sb="35" eb="38">
      <t>えんせつやく</t>
    </rPh>
    <phoneticPr fontId="42" type="Hiragana" alignment="distributed"/>
  </si>
  <si>
    <t xml:space="preserve">
冷蔵庫の
庫内温度設定
を、「強」から「中」に変更した。（560g/週）
（１年で2,097円節約）</t>
    <rPh sb="1" eb="4">
      <t>れいぞうこ</t>
    </rPh>
    <rPh sb="6" eb="12">
      <t>こないおんどせってい</t>
    </rPh>
    <rPh sb="16" eb="17">
      <t>きょう</t>
    </rPh>
    <rPh sb="21" eb="22">
      <t>ちゅう</t>
    </rPh>
    <rPh sb="24" eb="26">
      <t>へんこう</t>
    </rPh>
    <rPh sb="35" eb="36">
      <t>しゅう</t>
    </rPh>
    <rPh sb="40" eb="41">
      <t>ねん</t>
    </rPh>
    <rPh sb="47" eb="50">
      <t>えんせつやく</t>
    </rPh>
    <phoneticPr fontId="42" type="Hiragana" alignment="distributed"/>
  </si>
  <si>
    <t xml:space="preserve">
出かけるときは、水筒やマイボトルを持ち歩いた。
（51g/日）</t>
    <rPh sb="1" eb="2">
      <t>で</t>
    </rPh>
    <rPh sb="9" eb="11">
      <t>すいとう</t>
    </rPh>
    <rPh sb="18" eb="19">
      <t>も</t>
    </rPh>
    <rPh sb="20" eb="21">
      <t>ある</t>
    </rPh>
    <rPh sb="30" eb="31">
      <t>にち</t>
    </rPh>
    <phoneticPr fontId="42" type="Hiragana" alignment="distributed"/>
  </si>
  <si>
    <t>出かける
ときは自動車に乗らずに、徒歩・自転車・バス・電車を利用した。（192g/日）
（１年で2,617円節約）</t>
    <rPh sb="0" eb="1">
      <t>で</t>
    </rPh>
    <rPh sb="8" eb="11">
      <t>じどうしゃ</t>
    </rPh>
    <rPh sb="12" eb="13">
      <t>の</t>
    </rPh>
    <rPh sb="17" eb="19">
      <t>とほ</t>
    </rPh>
    <rPh sb="20" eb="23">
      <t>じてんしゃ</t>
    </rPh>
    <rPh sb="27" eb="29">
      <t>でんしゃ</t>
    </rPh>
    <rPh sb="30" eb="32">
      <t>りよう</t>
    </rPh>
    <rPh sb="41" eb="42">
      <t>にち</t>
    </rPh>
    <rPh sb="46" eb="47">
      <t>ねん</t>
    </rPh>
    <rPh sb="53" eb="56">
      <t>えんせつやく</t>
    </rPh>
    <phoneticPr fontId="42" type="Hiragana" alignment="distributed"/>
  </si>
  <si>
    <t>テレビなど家電
製品を使わないときは主電源を切ったりコンセントからプラグを抜いた。（73g/日）
（1年で1,903円節約）</t>
    <rPh sb="5" eb="7">
      <t>かでん</t>
    </rPh>
    <rPh sb="8" eb="10">
      <t>せいひん</t>
    </rPh>
    <rPh sb="18" eb="19">
      <t>しゅ</t>
    </rPh>
    <rPh sb="19" eb="21">
      <t>でんげん</t>
    </rPh>
    <rPh sb="22" eb="23">
      <t>き</t>
    </rPh>
    <rPh sb="37" eb="38">
      <t>ぬ</t>
    </rPh>
    <rPh sb="46" eb="47">
      <t>にち</t>
    </rPh>
    <rPh sb="51" eb="52">
      <t>ねん</t>
    </rPh>
    <rPh sb="58" eb="61">
      <t>えんせつやく</t>
    </rPh>
    <phoneticPr fontId="37"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</si>
</sst>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_ "/>
    <numFmt numFmtId="179" formatCode="#,##0&quot;g&quot;"/>
  </numFmts>
  <fonts count="50" x14ac:knownFonts="1">
    <font>
      <sz val="12"/>
      <color theme="1"/>
      <name val="ＭＳ Ｐゴシック"/>
      <family val="2"/>
      <charset val="128"/>
    </font>
    <font>
      <sz val="6"/>
      <name val="ＭＳ Ｐゴシック"/>
      <family val="2"/>
      <charset val="128"/>
    </font>
    <font>
      <b/>
      <sz val="20"/>
      <color theme="9" tint="-0.499984740745262"/>
      <name val="メイリオ"/>
      <family val="3"/>
      <charset val="128"/>
    </font>
    <font>
      <sz val="8"/>
      <name val="ＭＳ Ｐゴシック"/>
      <family val="3"/>
      <charset val="128"/>
    </font>
    <font>
      <sz val="20"/>
      <color theme="1"/>
      <name val="游ゴシック"/>
      <family val="2"/>
      <charset val="128"/>
      <scheme val="minor"/>
    </font>
    <font>
      <sz val="12"/>
      <name val="メイリオ"/>
      <family val="2"/>
      <charset val="128"/>
    </font>
    <font>
      <sz val="6"/>
      <name val="游ゴシック"/>
      <family val="2"/>
      <charset val="128"/>
      <scheme val="minor"/>
    </font>
    <font>
      <b/>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2"/>
      <charset val="128"/>
    </font>
    <font>
      <sz val="16"/>
      <color theme="1"/>
      <name val="ＭＳ Ｐゴシック"/>
      <family val="2"/>
      <charset val="128"/>
    </font>
    <font>
      <sz val="18"/>
      <color theme="1"/>
      <name val="ＭＳ Ｐゴシック"/>
      <family val="2"/>
      <charset val="128"/>
    </font>
    <font>
      <sz val="20"/>
      <color theme="1"/>
      <name val="ＭＳ Ｐゴシック"/>
      <family val="2"/>
      <charset val="128"/>
    </font>
    <font>
      <b/>
      <sz val="18"/>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Ｐゴシック"/>
      <family val="3"/>
      <charset val="128"/>
    </font>
    <font>
      <b/>
      <sz val="24"/>
      <color theme="1"/>
      <name val="ＭＳ Ｐゴシック"/>
      <family val="3"/>
      <charset val="128"/>
    </font>
    <font>
      <sz val="26"/>
      <color theme="1"/>
      <name val="ＭＳ Ｐゴシック"/>
      <family val="3"/>
      <charset val="128"/>
    </font>
    <font>
      <b/>
      <sz val="26"/>
      <color theme="1"/>
      <name val="ＭＳ Ｐゴシック"/>
      <family val="3"/>
      <charset val="128"/>
    </font>
    <font>
      <sz val="18"/>
      <color rgb="FFFF0000"/>
      <name val="メイリオ"/>
      <family val="2"/>
      <charset val="128"/>
    </font>
    <font>
      <sz val="18"/>
      <color rgb="FFFF0000"/>
      <name val="Segoe UI Symbol"/>
      <family val="2"/>
    </font>
    <font>
      <sz val="36"/>
      <color theme="1"/>
      <name val="ＭＳ Ｐゴシック"/>
      <family val="2"/>
      <charset val="128"/>
    </font>
    <font>
      <b/>
      <sz val="22"/>
      <color rgb="FF00B050"/>
      <name val="ＭＳ Ｐゴシック"/>
      <family val="3"/>
      <charset val="128"/>
    </font>
    <font>
      <b/>
      <sz val="24"/>
      <color rgb="FF00B050"/>
      <name val="ＭＳ Ｐゴシック"/>
      <family val="3"/>
      <charset val="128"/>
    </font>
    <font>
      <sz val="28"/>
      <color theme="1"/>
      <name val="ＭＳ Ｐゴシック"/>
      <family val="3"/>
      <charset val="128"/>
    </font>
    <font>
      <b/>
      <sz val="20"/>
      <name val="ＭＳ Ｐゴシック"/>
      <family val="3"/>
      <charset val="128"/>
    </font>
    <font>
      <b/>
      <sz val="18"/>
      <name val="ＭＳ Ｐゴシック"/>
      <family val="3"/>
      <charset val="128"/>
    </font>
    <font>
      <b/>
      <sz val="18"/>
      <name val="メイリオ"/>
      <family val="2"/>
      <charset val="128"/>
    </font>
    <font>
      <sz val="18"/>
      <name val="Segoe UI Symbol"/>
      <family val="2"/>
    </font>
    <font>
      <b/>
      <sz val="18"/>
      <name val="メイリオ"/>
      <family val="3"/>
      <charset val="128"/>
    </font>
    <font>
      <sz val="18"/>
      <name val="メイリオ"/>
      <family val="3"/>
      <charset val="128"/>
    </font>
    <font>
      <b/>
      <sz val="14"/>
      <name val="メイリオ"/>
      <family val="2"/>
      <charset val="128"/>
    </font>
    <font>
      <sz val="14"/>
      <name val="Segoe UI Symbol"/>
      <family val="2"/>
    </font>
    <font>
      <b/>
      <sz val="14"/>
      <name val="メイリオ"/>
      <family val="3"/>
      <charset val="128"/>
    </font>
    <font>
      <b/>
      <sz val="8"/>
      <name val="ＭＳ Ｐゴシック"/>
      <family val="3"/>
      <charset val="128"/>
    </font>
    <font>
      <sz val="8"/>
      <name val="ＭＳ Ｐゴシック"/>
      <family val="3"/>
      <charset val="128"/>
    </font>
    <font>
      <b/>
      <sz val="22"/>
      <color theme="0"/>
      <name val="メイリオ"/>
      <family val="3"/>
      <charset val="128"/>
    </font>
    <font>
      <sz val="18"/>
      <color rgb="FFFF0000"/>
      <name val="ＭＳ Ｐゴシック"/>
      <family val="3"/>
      <charset val="128"/>
    </font>
    <font>
      <sz val="10"/>
      <color indexed="9"/>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b/>
      <sz val="20"/>
      <color theme="1"/>
      <name val="游ゴシック"/>
      <family val="3"/>
      <charset val="128"/>
      <scheme val="minor"/>
    </font>
    <font>
      <b/>
      <sz val="20"/>
      <color rgb="FF00B050"/>
      <name val="ＭＳ Ｐゴシック"/>
      <family val="3"/>
      <charset val="128"/>
    </font>
    <font>
      <b/>
      <sz val="8"/>
      <color indexed="10"/>
      <name val="游ゴシック"/>
      <family val="3"/>
      <charset val="128"/>
      <scheme val="minor"/>
    </font>
    <font>
      <sz val="8"/>
      <color indexed="8"/>
      <name val="ＭＳ Ｐゴシック"/>
      <family val="3"/>
      <charset val="128"/>
    </font>
    <font>
      <sz val="12"/>
      <color theme="1"/>
      <name val="ＭＳ Ｐゴシック"/>
      <family val="2"/>
      <charset val="128"/>
    </font>
  </fonts>
  <fills count="11">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rgb="FF00AAF0"/>
        <bgColor indexed="64"/>
      </patternFill>
    </fill>
  </fills>
  <borders count="5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n">
        <color indexed="64"/>
      </top>
      <bottom style="medium">
        <color theme="1"/>
      </bottom>
      <diagonal/>
    </border>
    <border>
      <left style="thick">
        <color rgb="FFFF0000"/>
      </left>
      <right style="thick">
        <color rgb="FFFF0000"/>
      </right>
      <top style="medium">
        <color theme="1"/>
      </top>
      <bottom style="thick">
        <color rgb="FFFF0000"/>
      </bottom>
      <diagonal/>
    </border>
    <border>
      <left style="thick">
        <color rgb="FFFF0000"/>
      </left>
      <right style="thick">
        <color rgb="FFFF0000"/>
      </right>
      <top style="medium">
        <color indexed="64"/>
      </top>
      <bottom style="thick">
        <color rgb="FFFF0000"/>
      </bottom>
      <diagonal/>
    </border>
    <border>
      <left style="thick">
        <color rgb="FFFF0000"/>
      </left>
      <right/>
      <top/>
      <bottom/>
      <diagonal/>
    </border>
    <border>
      <left/>
      <right style="thick">
        <color rgb="FFFF0000"/>
      </right>
      <top style="medium">
        <color indexed="64"/>
      </top>
      <bottom/>
      <diagonal/>
    </border>
    <border>
      <left style="thick">
        <color rgb="FFFF0000"/>
      </left>
      <right/>
      <top style="medium">
        <color indexed="64"/>
      </top>
      <bottom/>
      <diagonal/>
    </border>
    <border>
      <left/>
      <right style="thick">
        <color rgb="FFFF0000"/>
      </right>
      <top style="medium">
        <color indexed="64"/>
      </top>
      <bottom style="medium">
        <color indexed="64"/>
      </bottom>
      <diagonal/>
    </border>
    <border>
      <left/>
      <right style="thick">
        <color rgb="FFFF0000"/>
      </right>
      <top style="medium">
        <color indexed="64"/>
      </top>
      <bottom style="thin">
        <color indexed="64"/>
      </bottom>
      <diagonal/>
    </border>
    <border>
      <left style="thick">
        <color rgb="FFFF0000"/>
      </left>
      <right/>
      <top style="medium">
        <color indexed="64"/>
      </top>
      <bottom style="medium">
        <color indexed="64"/>
      </bottom>
      <diagonal/>
    </border>
    <border>
      <left/>
      <right style="thick">
        <color rgb="FFFF0000"/>
      </right>
      <top/>
      <bottom style="thin">
        <color indexed="64"/>
      </bottom>
      <diagonal/>
    </border>
    <border>
      <left/>
      <right/>
      <top style="thick">
        <color rgb="FFFF0000"/>
      </top>
      <bottom style="thick">
        <color rgb="FFFF0000"/>
      </bottom>
      <diagonal/>
    </border>
    <border>
      <left/>
      <right style="thick">
        <color rgb="FFFF0000"/>
      </right>
      <top style="thin">
        <color indexed="64"/>
      </top>
      <bottom style="thin">
        <color indexed="64"/>
      </bottom>
      <diagonal/>
    </border>
    <border>
      <left/>
      <right/>
      <top style="medium">
        <color indexed="64"/>
      </top>
      <bottom style="thick">
        <color rgb="FFFF0000"/>
      </bottom>
      <diagonal/>
    </border>
    <border>
      <left/>
      <right style="thick">
        <color rgb="FFFF0000"/>
      </right>
      <top style="thin">
        <color indexed="64"/>
      </top>
      <bottom/>
      <diagonal/>
    </border>
    <border>
      <left/>
      <right style="thick">
        <color rgb="FFFF0000"/>
      </right>
      <top style="thin">
        <color indexed="64"/>
      </top>
      <bottom style="medium">
        <color indexed="64"/>
      </bottom>
      <diagonal/>
    </border>
  </borders>
  <cellStyleXfs count="2">
    <xf numFmtId="0" fontId="0" fillId="0" borderId="0">
      <alignment vertical="center"/>
    </xf>
    <xf numFmtId="38" fontId="49" fillId="0" borderId="0" applyFont="0" applyFill="0" applyBorder="0" applyAlignment="0" applyProtection="0">
      <alignment vertical="center"/>
    </xf>
  </cellStyleXfs>
  <cellXfs count="158">
    <xf numFmtId="0" fontId="0" fillId="0" borderId="0" xfId="0">
      <alignment vertical="center"/>
    </xf>
    <xf numFmtId="0" fontId="4" fillId="0" borderId="0" xfId="0" applyFont="1" applyAlignment="1">
      <alignment vertical="center" shrinkToFit="1"/>
    </xf>
    <xf numFmtId="0" fontId="4" fillId="0" borderId="0" xfId="0" applyFont="1">
      <alignment vertical="center"/>
    </xf>
    <xf numFmtId="0" fontId="7"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0" fillId="0" borderId="13" xfId="0" applyBorder="1">
      <alignment vertical="center"/>
    </xf>
    <xf numFmtId="0" fontId="0" fillId="0" borderId="1" xfId="0" applyBorder="1">
      <alignment vertical="center"/>
    </xf>
    <xf numFmtId="0" fontId="0" fillId="0" borderId="5" xfId="0" applyBorder="1">
      <alignment vertical="center"/>
    </xf>
    <xf numFmtId="0" fontId="0" fillId="0" borderId="12" xfId="0" applyBorder="1">
      <alignment vertical="center"/>
    </xf>
    <xf numFmtId="0" fontId="2" fillId="0" borderId="0" xfId="0" applyFont="1">
      <alignment vertical="center"/>
    </xf>
    <xf numFmtId="0" fontId="10" fillId="0" borderId="0" xfId="0" applyFont="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14" xfId="0" applyBorder="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11" fillId="0" borderId="0" xfId="0" applyFont="1" applyAlignment="1">
      <alignment vertical="center" wrapText="1"/>
    </xf>
    <xf numFmtId="0" fontId="0" fillId="0" borderId="14" xfId="0" applyBorder="1" applyAlignment="1">
      <alignment horizontal="center" vertical="center"/>
    </xf>
    <xf numFmtId="0" fontId="0" fillId="0" borderId="16" xfId="0" applyBorder="1" applyAlignment="1">
      <alignment horizontal="right" vertical="center"/>
    </xf>
    <xf numFmtId="0" fontId="0" fillId="0" borderId="5" xfId="0" applyBorder="1" applyAlignment="1">
      <alignment horizontal="center" vertical="center"/>
    </xf>
    <xf numFmtId="0" fontId="0" fillId="0" borderId="12" xfId="0" applyBorder="1" applyAlignment="1">
      <alignment horizontal="center" vertical="center"/>
    </xf>
    <xf numFmtId="177" fontId="15" fillId="0" borderId="0" xfId="0" applyNumberFormat="1" applyFont="1">
      <alignment vertical="center"/>
    </xf>
    <xf numFmtId="0" fontId="10" fillId="0" borderId="0" xfId="0" applyFont="1" applyAlignment="1">
      <alignment horizontal="center" vertical="center"/>
    </xf>
    <xf numFmtId="0" fontId="13" fillId="0" borderId="0" xfId="0" applyFont="1" applyAlignment="1">
      <alignment horizontal="right" vertical="center"/>
    </xf>
    <xf numFmtId="176" fontId="10" fillId="0" borderId="0" xfId="0" applyNumberFormat="1" applyFont="1">
      <alignment vertical="center"/>
    </xf>
    <xf numFmtId="0" fontId="19" fillId="0" borderId="0" xfId="0" applyFont="1">
      <alignment vertical="center"/>
    </xf>
    <xf numFmtId="0" fontId="27" fillId="0" borderId="0" xfId="0" applyFont="1">
      <alignment vertical="center"/>
    </xf>
    <xf numFmtId="0" fontId="0" fillId="9" borderId="0" xfId="0" applyFill="1">
      <alignment vertical="center"/>
    </xf>
    <xf numFmtId="0" fontId="12" fillId="0" borderId="9" xfId="0" applyFont="1" applyBorder="1" applyAlignment="1">
      <alignment horizontal="center" vertical="top" textRotation="255" wrapText="1"/>
    </xf>
    <xf numFmtId="0" fontId="20" fillId="7" borderId="19" xfId="0" applyFont="1" applyFill="1" applyBorder="1" applyAlignment="1">
      <alignment horizontal="center" vertical="center"/>
    </xf>
    <xf numFmtId="0" fontId="8" fillId="8" borderId="17" xfId="0" applyFont="1" applyFill="1" applyBorder="1" applyAlignment="1">
      <alignment vertical="center" shrinkToFit="1"/>
    </xf>
    <xf numFmtId="0" fontId="8" fillId="8" borderId="20" xfId="0" applyFont="1" applyFill="1" applyBorder="1" applyAlignment="1">
      <alignment vertical="center" shrinkToFit="1"/>
    </xf>
    <xf numFmtId="0" fontId="8" fillId="8" borderId="28" xfId="0" applyFont="1" applyFill="1" applyBorder="1" applyAlignment="1">
      <alignment vertical="center" shrinkToFit="1"/>
    </xf>
    <xf numFmtId="0" fontId="21" fillId="7" borderId="29" xfId="0" applyFont="1" applyFill="1" applyBorder="1" applyAlignment="1">
      <alignment horizontal="center" vertical="center"/>
    </xf>
    <xf numFmtId="0" fontId="8" fillId="8" borderId="30" xfId="0" applyFont="1" applyFill="1" applyBorder="1" applyAlignment="1">
      <alignment vertical="center" shrinkToFit="1"/>
    </xf>
    <xf numFmtId="0" fontId="8" fillId="8" borderId="32" xfId="0" applyFont="1" applyFill="1" applyBorder="1" applyAlignment="1">
      <alignment vertical="center" shrinkToFit="1"/>
    </xf>
    <xf numFmtId="0" fontId="8" fillId="8" borderId="33" xfId="0" applyFont="1" applyFill="1" applyBorder="1" applyAlignment="1">
      <alignment vertical="center" shrinkToFit="1"/>
    </xf>
    <xf numFmtId="0" fontId="20" fillId="0" borderId="29" xfId="0" applyFont="1" applyBorder="1" applyAlignment="1">
      <alignment horizontal="center" vertical="center"/>
    </xf>
    <xf numFmtId="0" fontId="22" fillId="0" borderId="0" xfId="0" applyFont="1" applyAlignment="1">
      <alignment horizontal="right"/>
    </xf>
    <xf numFmtId="0" fontId="45" fillId="0" borderId="0" xfId="0" applyFont="1" applyAlignment="1">
      <alignment horizontal="center" vertical="center" shrinkToFit="1"/>
    </xf>
    <xf numFmtId="0" fontId="46" fillId="0" borderId="0" xfId="0" applyFont="1" applyAlignment="1">
      <alignment horizontal="right" vertical="center"/>
    </xf>
    <xf numFmtId="0" fontId="18" fillId="0" borderId="1" xfId="0" applyFont="1" applyBorder="1" applyAlignment="1">
      <alignment horizontal="center" vertical="center"/>
    </xf>
    <xf numFmtId="0" fontId="25" fillId="0" borderId="1" xfId="0" applyFont="1" applyBorder="1">
      <alignment vertical="center"/>
    </xf>
    <xf numFmtId="0" fontId="8" fillId="0" borderId="30" xfId="0" applyFont="1" applyBorder="1" applyAlignment="1">
      <alignment vertical="center" shrinkToFit="1"/>
    </xf>
    <xf numFmtId="0" fontId="20" fillId="7" borderId="19" xfId="0" applyFont="1" applyFill="1" applyBorder="1" applyAlignment="1">
      <alignment horizontal="center" vertical="center" shrinkToFit="1"/>
    </xf>
    <xf numFmtId="0" fontId="8" fillId="0" borderId="28" xfId="0" applyFont="1" applyBorder="1" applyAlignment="1">
      <alignment vertical="center" shrinkToFit="1"/>
    </xf>
    <xf numFmtId="0" fontId="20" fillId="0" borderId="29" xfId="0" applyFont="1" applyBorder="1" applyAlignment="1">
      <alignment horizontal="center" vertical="center" shrinkToFit="1"/>
    </xf>
    <xf numFmtId="0" fontId="21" fillId="7" borderId="29" xfId="0" applyFont="1" applyFill="1" applyBorder="1" applyAlignment="1">
      <alignment horizontal="center" vertical="center" shrinkToFit="1"/>
    </xf>
    <xf numFmtId="0" fontId="8" fillId="0" borderId="18" xfId="0" applyFont="1" applyBorder="1" applyAlignment="1">
      <alignment vertical="center" shrinkToFit="1"/>
    </xf>
    <xf numFmtId="0" fontId="8" fillId="0" borderId="21" xfId="0" applyFont="1" applyBorder="1" applyAlignment="1">
      <alignment vertical="center" shrinkToFit="1"/>
    </xf>
    <xf numFmtId="0" fontId="8" fillId="0" borderId="26" xfId="0" applyFont="1" applyBorder="1" applyAlignment="1">
      <alignment vertical="center" shrinkToFit="1"/>
    </xf>
    <xf numFmtId="0" fontId="20" fillId="0" borderId="25" xfId="0" applyFont="1" applyBorder="1" applyAlignment="1">
      <alignment horizontal="center" vertical="center" shrinkToFit="1"/>
    </xf>
    <xf numFmtId="0" fontId="8" fillId="0" borderId="27" xfId="0" applyFont="1" applyBorder="1" applyAlignment="1">
      <alignment vertical="center" shrinkToFit="1"/>
    </xf>
    <xf numFmtId="0" fontId="10" fillId="0" borderId="0" xfId="0" applyFont="1" applyAlignment="1">
      <alignment horizontal="center" vertical="center" shrinkToFit="1"/>
    </xf>
    <xf numFmtId="0" fontId="21" fillId="7" borderId="34" xfId="0" applyFont="1" applyFill="1" applyBorder="1" applyAlignment="1">
      <alignment horizontal="center" vertical="center" shrinkToFit="1"/>
    </xf>
    <xf numFmtId="0" fontId="20"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8" fillId="0" borderId="35" xfId="0" applyFont="1" applyBorder="1" applyAlignment="1">
      <alignment horizontal="center" vertical="center" shrinkToFit="1"/>
    </xf>
    <xf numFmtId="0" fontId="21" fillId="0" borderId="38" xfId="0" applyFont="1" applyBorder="1" applyAlignment="1">
      <alignment horizontal="center" vertical="center"/>
    </xf>
    <xf numFmtId="0" fontId="28" fillId="0" borderId="39" xfId="0" applyFont="1" applyBorder="1" applyAlignment="1">
      <alignment horizontal="center" vertical="center" wrapTex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35" xfId="0" applyFont="1" applyBorder="1" applyAlignment="1">
      <alignment horizontal="center" vertical="center" shrinkToFit="1"/>
    </xf>
    <xf numFmtId="0" fontId="9" fillId="0" borderId="0" xfId="0" applyFont="1" applyAlignment="1">
      <alignment vertical="center" shrinkToFit="1"/>
    </xf>
    <xf numFmtId="0" fontId="17" fillId="0" borderId="0" xfId="0" applyFont="1" applyAlignment="1">
      <alignment horizontal="center" vertical="center" shrinkToFit="1"/>
    </xf>
    <xf numFmtId="0" fontId="28" fillId="0" borderId="0" xfId="0" applyFont="1" applyAlignment="1">
      <alignment horizontal="center" vertical="center" shrinkToFit="1"/>
    </xf>
    <xf numFmtId="0" fontId="11" fillId="0" borderId="0" xfId="0" applyFont="1" applyAlignment="1">
      <alignment horizontal="right" vertical="center"/>
    </xf>
    <xf numFmtId="0" fontId="9" fillId="0" borderId="7" xfId="0" applyFont="1" applyBorder="1" applyAlignment="1">
      <alignment vertical="center" shrinkToFit="1"/>
    </xf>
    <xf numFmtId="0" fontId="0" fillId="0" borderId="8" xfId="0" applyBorder="1">
      <alignment vertical="center"/>
    </xf>
    <xf numFmtId="179" fontId="9" fillId="8" borderId="45" xfId="0" applyNumberFormat="1" applyFont="1" applyFill="1" applyBorder="1" applyAlignment="1">
      <alignment vertical="center" shrinkToFit="1"/>
    </xf>
    <xf numFmtId="179" fontId="9" fillId="0" borderId="27" xfId="0" applyNumberFormat="1" applyFont="1" applyBorder="1" applyAlignment="1">
      <alignment vertical="center" shrinkToFit="1"/>
    </xf>
    <xf numFmtId="179" fontId="9" fillId="8" borderId="30" xfId="0" applyNumberFormat="1" applyFont="1" applyFill="1" applyBorder="1" applyAlignment="1">
      <alignment vertical="center" shrinkToFit="1"/>
    </xf>
    <xf numFmtId="0" fontId="0" fillId="0" borderId="50" xfId="0" applyBorder="1">
      <alignment vertical="center"/>
    </xf>
    <xf numFmtId="179" fontId="9" fillId="0" borderId="30" xfId="0" applyNumberFormat="1" applyFont="1" applyBorder="1" applyAlignment="1">
      <alignment vertical="center" shrinkToFit="1"/>
    </xf>
    <xf numFmtId="179" fontId="9" fillId="8" borderId="33" xfId="0" applyNumberFormat="1" applyFont="1" applyFill="1" applyBorder="1" applyAlignment="1">
      <alignment vertical="center" shrinkToFit="1"/>
    </xf>
    <xf numFmtId="179" fontId="9" fillId="8" borderId="45" xfId="1" applyNumberFormat="1" applyFont="1" applyFill="1" applyBorder="1" applyAlignment="1">
      <alignment vertical="center" shrinkToFit="1"/>
    </xf>
    <xf numFmtId="179" fontId="9" fillId="0" borderId="49" xfId="1" applyNumberFormat="1" applyFont="1" applyBorder="1" applyAlignment="1">
      <alignment vertical="center" shrinkToFit="1"/>
    </xf>
    <xf numFmtId="179" fontId="9" fillId="8" borderId="42" xfId="0" applyNumberFormat="1" applyFont="1" applyFill="1" applyBorder="1">
      <alignment vertical="center"/>
    </xf>
    <xf numFmtId="179" fontId="9" fillId="0" borderId="51" xfId="0" applyNumberFormat="1" applyFont="1" applyBorder="1">
      <alignment vertical="center"/>
    </xf>
    <xf numFmtId="179" fontId="9" fillId="8" borderId="51" xfId="0" applyNumberFormat="1" applyFont="1" applyFill="1" applyBorder="1">
      <alignment vertical="center"/>
    </xf>
    <xf numFmtId="179" fontId="9" fillId="0" borderId="52" xfId="0" applyNumberFormat="1" applyFont="1" applyBorder="1">
      <alignment vertical="center"/>
    </xf>
    <xf numFmtId="0" fontId="11" fillId="0" borderId="0" xfId="0" applyFont="1">
      <alignment vertical="center"/>
    </xf>
    <xf numFmtId="0" fontId="11" fillId="0" borderId="0" xfId="0" applyFont="1" applyAlignment="1">
      <alignment horizontal="left" vertical="center"/>
    </xf>
    <xf numFmtId="179" fontId="15" fillId="0" borderId="0" xfId="0" applyNumberFormat="1" applyFont="1" applyAlignment="1">
      <alignment horizontal="center" vertical="center" wrapText="1"/>
    </xf>
    <xf numFmtId="0" fontId="39" fillId="10" borderId="0" xfId="0" applyFont="1" applyFill="1" applyAlignment="1">
      <alignment horizontal="center"/>
    </xf>
    <xf numFmtId="0" fontId="5" fillId="0" borderId="0" xfId="0" applyFont="1" applyAlignment="1">
      <alignment horizontal="center" vertical="center"/>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29" fillId="0" borderId="3" xfId="0" applyFont="1" applyBorder="1" applyAlignment="1">
      <alignment horizontal="justify" wrapText="1"/>
    </xf>
    <xf numFmtId="0" fontId="29" fillId="0" borderId="7" xfId="0" applyFont="1" applyBorder="1" applyAlignment="1">
      <alignment horizontal="justify" wrapText="1"/>
    </xf>
    <xf numFmtId="0" fontId="29" fillId="0" borderId="14" xfId="0" applyFont="1" applyBorder="1" applyAlignment="1">
      <alignment horizontal="justify" wrapText="1"/>
    </xf>
    <xf numFmtId="0" fontId="29" fillId="0" borderId="14" xfId="0" applyFont="1" applyBorder="1" applyAlignment="1">
      <alignment horizontal="justify"/>
    </xf>
    <xf numFmtId="0" fontId="30" fillId="2" borderId="3"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4" xfId="0" applyFont="1" applyFill="1" applyBorder="1" applyAlignment="1">
      <alignment horizontal="center" vertical="center"/>
    </xf>
    <xf numFmtId="0" fontId="29" fillId="0" borderId="8" xfId="0" applyFont="1" applyBorder="1" applyAlignment="1">
      <alignment horizontal="left" wrapText="1"/>
    </xf>
    <xf numFmtId="0" fontId="29" fillId="0" borderId="7" xfId="0" applyFont="1" applyBorder="1" applyAlignment="1">
      <alignment horizontal="left" wrapText="1"/>
    </xf>
    <xf numFmtId="0" fontId="29" fillId="0" borderId="14" xfId="0" applyFont="1" applyBorder="1" applyAlignment="1">
      <alignment horizontal="left" wrapText="1"/>
    </xf>
    <xf numFmtId="0" fontId="30" fillId="2" borderId="2" xfId="0" applyFont="1" applyFill="1" applyBorder="1" applyAlignment="1">
      <alignment horizontal="center" vertical="center"/>
    </xf>
    <xf numFmtId="0" fontId="32" fillId="5" borderId="2" xfId="0" applyFont="1" applyFill="1" applyBorder="1" applyAlignment="1">
      <alignment horizontal="center" vertical="center"/>
    </xf>
    <xf numFmtId="0" fontId="29" fillId="0" borderId="8" xfId="0" applyFont="1" applyBorder="1" applyAlignment="1">
      <alignment horizontal="justify" wrapText="1"/>
    </xf>
    <xf numFmtId="0" fontId="40" fillId="7" borderId="27" xfId="0" applyFont="1" applyFill="1" applyBorder="1" applyAlignment="1">
      <alignment horizontal="center" vertical="center" wrapText="1"/>
    </xf>
    <xf numFmtId="0" fontId="40" fillId="7" borderId="0" xfId="0" applyFont="1" applyFill="1" applyAlignment="1">
      <alignment horizontal="center" vertical="center" wrapText="1"/>
    </xf>
    <xf numFmtId="0" fontId="40" fillId="7" borderId="5" xfId="0" applyFont="1" applyFill="1" applyBorder="1" applyAlignment="1">
      <alignment horizontal="center" vertical="center" wrapText="1"/>
    </xf>
    <xf numFmtId="0" fontId="29" fillId="0" borderId="3" xfId="0" applyFont="1" applyBorder="1" applyAlignment="1">
      <alignment horizontal="left" wrapTex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36" fillId="6" borderId="2" xfId="0" applyFont="1" applyFill="1" applyBorder="1" applyAlignment="1">
      <alignment horizontal="center" vertical="center"/>
    </xf>
    <xf numFmtId="0" fontId="32" fillId="6" borderId="3" xfId="0" applyFont="1" applyFill="1" applyBorder="1" applyAlignment="1">
      <alignment horizontal="center" vertical="center"/>
    </xf>
    <xf numFmtId="0" fontId="32" fillId="6" borderId="8" xfId="0" applyFont="1" applyFill="1" applyBorder="1" applyAlignment="1">
      <alignment horizontal="center" vertical="center"/>
    </xf>
    <xf numFmtId="0" fontId="0" fillId="0" borderId="4" xfId="0" applyBorder="1">
      <alignment vertical="center"/>
    </xf>
    <xf numFmtId="0" fontId="30" fillId="4" borderId="2" xfId="0" applyFont="1" applyFill="1" applyBorder="1" applyAlignment="1">
      <alignment horizontal="center" vertical="center"/>
    </xf>
    <xf numFmtId="0" fontId="16" fillId="7" borderId="7" xfId="0" applyFont="1" applyFill="1" applyBorder="1" applyAlignment="1">
      <alignment horizontal="center" vertical="center" wrapText="1"/>
    </xf>
    <xf numFmtId="0" fontId="16" fillId="7" borderId="0" xfId="0" applyFont="1" applyFill="1" applyAlignment="1">
      <alignment horizontal="center" vertical="center"/>
    </xf>
    <xf numFmtId="0" fontId="20" fillId="7" borderId="22" xfId="0" applyFont="1" applyFill="1" applyBorder="1" applyAlignment="1">
      <alignment horizontal="center" vertical="center"/>
    </xf>
    <xf numFmtId="0" fontId="20" fillId="7" borderId="23" xfId="0" applyFont="1" applyFill="1" applyBorder="1" applyAlignment="1">
      <alignment horizontal="center" vertical="center"/>
    </xf>
    <xf numFmtId="0" fontId="9" fillId="0" borderId="9" xfId="0" applyFont="1" applyBorder="1" applyAlignment="1">
      <alignment horizontal="center" vertical="center"/>
    </xf>
    <xf numFmtId="0" fontId="9" fillId="0" borderId="31" xfId="0" applyFont="1" applyBorder="1" applyAlignment="1">
      <alignment horizontal="center" vertical="center"/>
    </xf>
    <xf numFmtId="0" fontId="40" fillId="7" borderId="1" xfId="0" applyFont="1" applyFill="1" applyBorder="1" applyAlignment="1">
      <alignment horizontal="center" vertical="center" wrapText="1"/>
    </xf>
    <xf numFmtId="0" fontId="40" fillId="7" borderId="26"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9" fillId="0" borderId="3" xfId="0" applyFont="1" applyBorder="1" applyAlignment="1">
      <alignment horizontal="center" vertical="center" shrinkToFit="1"/>
    </xf>
    <xf numFmtId="0" fontId="9" fillId="0" borderId="44" xfId="0" applyFont="1" applyBorder="1" applyAlignment="1">
      <alignment horizontal="center" vertical="center" shrinkToFit="1"/>
    </xf>
    <xf numFmtId="179" fontId="16" fillId="7" borderId="42" xfId="0" applyNumberFormat="1" applyFont="1" applyFill="1" applyBorder="1" applyAlignment="1">
      <alignment horizontal="center" vertical="center" wrapText="1"/>
    </xf>
    <xf numFmtId="179" fontId="16" fillId="7" borderId="47" xfId="0" applyNumberFormat="1" applyFont="1" applyFill="1" applyBorder="1" applyAlignment="1">
      <alignment horizontal="center" vertical="center" wrapText="1"/>
    </xf>
    <xf numFmtId="0" fontId="0" fillId="0" borderId="41" xfId="0" applyBorder="1" applyAlignment="1">
      <alignment horizontal="center" vertical="center" textRotation="255"/>
    </xf>
    <xf numFmtId="0" fontId="0" fillId="0" borderId="0" xfId="0" applyAlignment="1">
      <alignment horizontal="center" vertical="center" textRotation="255"/>
    </xf>
    <xf numFmtId="178" fontId="24" fillId="0" borderId="36" xfId="0" applyNumberFormat="1" applyFont="1" applyBorder="1" applyAlignment="1">
      <alignment horizontal="center" vertical="center" wrapText="1"/>
    </xf>
    <xf numFmtId="178" fontId="24" fillId="0" borderId="48" xfId="0" applyNumberFormat="1" applyFont="1" applyBorder="1" applyAlignment="1">
      <alignment horizontal="center" vertical="center" wrapText="1"/>
    </xf>
    <xf numFmtId="178" fontId="24" fillId="0" borderId="37" xfId="0" applyNumberFormat="1" applyFont="1" applyBorder="1" applyAlignment="1">
      <alignment horizontal="center" vertical="center" wrapText="1"/>
    </xf>
    <xf numFmtId="0" fontId="34" fillId="3" borderId="2" xfId="0" applyFont="1" applyFill="1" applyBorder="1" applyAlignment="1">
      <alignment horizontal="center" vertical="center"/>
    </xf>
    <xf numFmtId="0" fontId="9" fillId="0" borderId="3" xfId="0" applyFont="1" applyBorder="1" applyAlignment="1">
      <alignment vertical="center" shrinkToFit="1"/>
    </xf>
    <xf numFmtId="0" fontId="0" fillId="0" borderId="44" xfId="0" applyBorder="1" applyAlignment="1">
      <alignment vertical="center" shrinkToFit="1"/>
    </xf>
    <xf numFmtId="0" fontId="9" fillId="0" borderId="43" xfId="0" applyFont="1" applyBorder="1" applyAlignment="1">
      <alignment vertical="center" shrinkToFit="1"/>
    </xf>
    <xf numFmtId="0" fontId="0" fillId="0" borderId="42" xfId="0" applyBorder="1" applyAlignment="1">
      <alignment vertical="center" shrinkToFit="1"/>
    </xf>
    <xf numFmtId="0" fontId="9" fillId="0" borderId="46" xfId="0" applyFont="1" applyBorder="1" applyAlignment="1">
      <alignment vertical="center" shrinkToFit="1"/>
    </xf>
    <xf numFmtId="179" fontId="0" fillId="0" borderId="47" xfId="0" applyNumberFormat="1" applyBorder="1" applyAlignment="1">
      <alignment horizontal="center" vertical="center"/>
    </xf>
    <xf numFmtId="0" fontId="29" fillId="0" borderId="16" xfId="0" applyFont="1" applyBorder="1" applyAlignment="1">
      <alignment horizontal="justify" wrapText="1"/>
    </xf>
    <xf numFmtId="0" fontId="29" fillId="0" borderId="0" xfId="0" applyFont="1" applyAlignment="1">
      <alignment horizontal="justify" wrapText="1"/>
    </xf>
    <xf numFmtId="0" fontId="0" fillId="0" borderId="5" xfId="0" applyBorder="1">
      <alignment vertical="center"/>
    </xf>
    <xf numFmtId="0" fontId="9" fillId="0" borderId="46" xfId="0" applyFont="1" applyBorder="1" applyAlignment="1">
      <alignment horizontal="center" vertical="center" shrinkToFit="1"/>
    </xf>
    <xf numFmtId="0" fontId="9" fillId="0" borderId="46" xfId="0" applyFont="1" applyBorder="1" applyAlignment="1">
      <alignment horizontal="left" vertical="center" shrinkToFit="1"/>
    </xf>
    <xf numFmtId="0" fontId="9" fillId="0" borderId="44" xfId="0" applyFont="1" applyBorder="1" applyAlignment="1">
      <alignment horizontal="left" vertical="center" shrinkToFit="1"/>
    </xf>
    <xf numFmtId="0" fontId="9" fillId="0" borderId="6"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5"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A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g"/><Relationship Id="rId18" Type="http://schemas.openxmlformats.org/officeDocument/2006/relationships/image" Target="../media/image18.pn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png"/><Relationship Id="rId2" Type="http://schemas.openxmlformats.org/officeDocument/2006/relationships/image" Target="../media/image2.jp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pn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twoCellAnchor editAs="oneCell">
    <xdr:from>
      <xdr:col>3</xdr:col>
      <xdr:colOff>659901</xdr:colOff>
      <xdr:row>10</xdr:row>
      <xdr:rowOff>42084</xdr:rowOff>
    </xdr:from>
    <xdr:to>
      <xdr:col>5</xdr:col>
      <xdr:colOff>199457</xdr:colOff>
      <xdr:row>10</xdr:row>
      <xdr:rowOff>1018211</xdr:rowOff>
    </xdr:to>
    <xdr:pic>
      <xdr:nvPicPr>
        <xdr:cNvPr id="35" name="図 34">
          <a:extLst>
            <a:ext uri="{FF2B5EF4-FFF2-40B4-BE49-F238E27FC236}">
              <a16:creationId xmlns:a16="http://schemas.microsoft.com/office/drawing/2014/main" id="{0246CF99-1C7D-45BB-B8AC-8466703ACD70}"/>
            </a:ext>
          </a:extLst>
        </xdr:cNvPr>
        <xdr:cNvPicPr>
          <a:picLocks noChangeAspect="1"/>
        </xdr:cNvPicPr>
      </xdr:nvPicPr>
      <xdr:blipFill rotWithShape="1">
        <a:blip xmlns:r="http://schemas.openxmlformats.org/officeDocument/2006/relationships" r:embed="rId1"/>
        <a:srcRect l="11876" t="24227" r="13936" b="27439"/>
        <a:stretch/>
      </xdr:blipFill>
      <xdr:spPr>
        <a:xfrm>
          <a:off x="2427940" y="3491006"/>
          <a:ext cx="1780733" cy="976127"/>
        </a:xfrm>
        <a:prstGeom prst="rect">
          <a:avLst/>
        </a:prstGeom>
        <a:noFill/>
        <a:effectLst>
          <a:reflection endPos="0" dist="50800" dir="5400000" sy="-100000" algn="bl" rotWithShape="0"/>
          <a:softEdge rad="0"/>
        </a:effectLst>
      </xdr:spPr>
    </xdr:pic>
    <xdr:clientData/>
  </xdr:twoCellAnchor>
  <xdr:twoCellAnchor editAs="oneCell">
    <xdr:from>
      <xdr:col>6</xdr:col>
      <xdr:colOff>626546</xdr:colOff>
      <xdr:row>28</xdr:row>
      <xdr:rowOff>45770</xdr:rowOff>
    </xdr:from>
    <xdr:to>
      <xdr:col>7</xdr:col>
      <xdr:colOff>604430</xdr:colOff>
      <xdr:row>28</xdr:row>
      <xdr:rowOff>1317625</xdr:rowOff>
    </xdr:to>
    <xdr:pic>
      <xdr:nvPicPr>
        <xdr:cNvPr id="52" name="図 51">
          <a:extLst>
            <a:ext uri="{FF2B5EF4-FFF2-40B4-BE49-F238E27FC236}">
              <a16:creationId xmlns:a16="http://schemas.microsoft.com/office/drawing/2014/main" id="{96612EF0-7E5B-4F3A-8166-E4817DC0783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1071" t="17619" r="21786" b="20476"/>
        <a:stretch/>
      </xdr:blipFill>
      <xdr:spPr>
        <a:xfrm>
          <a:off x="5277921" y="15381020"/>
          <a:ext cx="1556047" cy="1271855"/>
        </a:xfrm>
        <a:prstGeom prst="rect">
          <a:avLst/>
        </a:prstGeom>
      </xdr:spPr>
    </xdr:pic>
    <xdr:clientData/>
  </xdr:twoCellAnchor>
  <xdr:twoCellAnchor editAs="oneCell">
    <xdr:from>
      <xdr:col>9</xdr:col>
      <xdr:colOff>1143001</xdr:colOff>
      <xdr:row>28</xdr:row>
      <xdr:rowOff>55378</xdr:rowOff>
    </xdr:from>
    <xdr:to>
      <xdr:col>11</xdr:col>
      <xdr:colOff>571812</xdr:colOff>
      <xdr:row>28</xdr:row>
      <xdr:rowOff>1197205</xdr:rowOff>
    </xdr:to>
    <xdr:pic>
      <xdr:nvPicPr>
        <xdr:cNvPr id="54" name="図 53">
          <a:extLst>
            <a:ext uri="{FF2B5EF4-FFF2-40B4-BE49-F238E27FC236}">
              <a16:creationId xmlns:a16="http://schemas.microsoft.com/office/drawing/2014/main" id="{372FEC5D-D054-4E0C-B605-3B05429955D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684" t="13514" r="8108" b="16516"/>
        <a:stretch/>
      </xdr:blipFill>
      <xdr:spPr>
        <a:xfrm>
          <a:off x="8667751" y="15390628"/>
          <a:ext cx="1666874" cy="1141827"/>
        </a:xfrm>
        <a:prstGeom prst="rect">
          <a:avLst/>
        </a:prstGeom>
      </xdr:spPr>
    </xdr:pic>
    <xdr:clientData/>
  </xdr:twoCellAnchor>
  <xdr:twoCellAnchor editAs="oneCell">
    <xdr:from>
      <xdr:col>12</xdr:col>
      <xdr:colOff>659947</xdr:colOff>
      <xdr:row>28</xdr:row>
      <xdr:rowOff>84946</xdr:rowOff>
    </xdr:from>
    <xdr:to>
      <xdr:col>13</xdr:col>
      <xdr:colOff>555492</xdr:colOff>
      <xdr:row>28</xdr:row>
      <xdr:rowOff>1139626</xdr:rowOff>
    </xdr:to>
    <xdr:pic>
      <xdr:nvPicPr>
        <xdr:cNvPr id="56" name="図 55">
          <a:extLst>
            <a:ext uri="{FF2B5EF4-FFF2-40B4-BE49-F238E27FC236}">
              <a16:creationId xmlns:a16="http://schemas.microsoft.com/office/drawing/2014/main" id="{1BA013F8-98AE-434D-B8EA-4D68EDCDB8A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364" t="16667" r="20909" b="27992"/>
        <a:stretch/>
      </xdr:blipFill>
      <xdr:spPr>
        <a:xfrm>
          <a:off x="10740572" y="14467696"/>
          <a:ext cx="1461256" cy="1054680"/>
        </a:xfrm>
        <a:prstGeom prst="rect">
          <a:avLst/>
        </a:prstGeom>
      </xdr:spPr>
    </xdr:pic>
    <xdr:clientData/>
  </xdr:twoCellAnchor>
  <xdr:twoCellAnchor editAs="oneCell">
    <xdr:from>
      <xdr:col>15</xdr:col>
      <xdr:colOff>498171</xdr:colOff>
      <xdr:row>28</xdr:row>
      <xdr:rowOff>156481</xdr:rowOff>
    </xdr:from>
    <xdr:to>
      <xdr:col>17</xdr:col>
      <xdr:colOff>345143</xdr:colOff>
      <xdr:row>28</xdr:row>
      <xdr:rowOff>1412874</xdr:rowOff>
    </xdr:to>
    <xdr:pic>
      <xdr:nvPicPr>
        <xdr:cNvPr id="60" name="図 59">
          <a:extLst>
            <a:ext uri="{FF2B5EF4-FFF2-40B4-BE49-F238E27FC236}">
              <a16:creationId xmlns:a16="http://schemas.microsoft.com/office/drawing/2014/main" id="{315623C9-E536-49B0-A9BF-56912B14F2BB}"/>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4091" t="17878" r="11818" b="22727"/>
        <a:stretch/>
      </xdr:blipFill>
      <xdr:spPr>
        <a:xfrm>
          <a:off x="2276171" y="20952731"/>
          <a:ext cx="2085035" cy="1256393"/>
        </a:xfrm>
        <a:prstGeom prst="rect">
          <a:avLst/>
        </a:prstGeom>
      </xdr:spPr>
    </xdr:pic>
    <xdr:clientData/>
  </xdr:twoCellAnchor>
  <xdr:twoCellAnchor editAs="oneCell">
    <xdr:from>
      <xdr:col>9</xdr:col>
      <xdr:colOff>385536</xdr:colOff>
      <xdr:row>36</xdr:row>
      <xdr:rowOff>201938</xdr:rowOff>
    </xdr:from>
    <xdr:to>
      <xdr:col>11</xdr:col>
      <xdr:colOff>13508</xdr:colOff>
      <xdr:row>36</xdr:row>
      <xdr:rowOff>1262132</xdr:rowOff>
    </xdr:to>
    <xdr:pic>
      <xdr:nvPicPr>
        <xdr:cNvPr id="64" name="図 63">
          <a:extLst>
            <a:ext uri="{FF2B5EF4-FFF2-40B4-BE49-F238E27FC236}">
              <a16:creationId xmlns:a16="http://schemas.microsoft.com/office/drawing/2014/main" id="{4B3112F1-8411-422F-8DAD-6BD7821A34C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3864" t="23637" r="14773" b="22424"/>
        <a:stretch/>
      </xdr:blipFill>
      <xdr:spPr>
        <a:xfrm>
          <a:off x="7910286" y="20998188"/>
          <a:ext cx="1866035" cy="1060194"/>
        </a:xfrm>
        <a:prstGeom prst="rect">
          <a:avLst/>
        </a:prstGeom>
      </xdr:spPr>
    </xdr:pic>
    <xdr:clientData/>
  </xdr:twoCellAnchor>
  <xdr:twoCellAnchor editAs="oneCell">
    <xdr:from>
      <xdr:col>6</xdr:col>
      <xdr:colOff>721200</xdr:colOff>
      <xdr:row>10</xdr:row>
      <xdr:rowOff>62557</xdr:rowOff>
    </xdr:from>
    <xdr:to>
      <xdr:col>8</xdr:col>
      <xdr:colOff>8300</xdr:colOff>
      <xdr:row>10</xdr:row>
      <xdr:rowOff>1158875</xdr:rowOff>
    </xdr:to>
    <xdr:pic>
      <xdr:nvPicPr>
        <xdr:cNvPr id="37" name="図 36">
          <a:extLst>
            <a:ext uri="{FF2B5EF4-FFF2-40B4-BE49-F238E27FC236}">
              <a16:creationId xmlns:a16="http://schemas.microsoft.com/office/drawing/2014/main" id="{19B84758-07ED-4BA6-93DD-E1CE9632E52E}"/>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6429" t="13809" r="13214" b="19525"/>
        <a:stretch/>
      </xdr:blipFill>
      <xdr:spPr>
        <a:xfrm>
          <a:off x="5055075" y="3523307"/>
          <a:ext cx="1537616" cy="1096318"/>
        </a:xfrm>
        <a:prstGeom prst="rect">
          <a:avLst/>
        </a:prstGeom>
      </xdr:spPr>
    </xdr:pic>
    <xdr:clientData/>
  </xdr:twoCellAnchor>
  <xdr:twoCellAnchor editAs="oneCell">
    <xdr:from>
      <xdr:col>12</xdr:col>
      <xdr:colOff>1619250</xdr:colOff>
      <xdr:row>10</xdr:row>
      <xdr:rowOff>108856</xdr:rowOff>
    </xdr:from>
    <xdr:to>
      <xdr:col>14</xdr:col>
      <xdr:colOff>491529</xdr:colOff>
      <xdr:row>10</xdr:row>
      <xdr:rowOff>1034364</xdr:rowOff>
    </xdr:to>
    <xdr:pic>
      <xdr:nvPicPr>
        <xdr:cNvPr id="39" name="図 38">
          <a:extLst>
            <a:ext uri="{FF2B5EF4-FFF2-40B4-BE49-F238E27FC236}">
              <a16:creationId xmlns:a16="http://schemas.microsoft.com/office/drawing/2014/main" id="{65A372A4-B576-42FB-8840-ADF7076CE4D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3214" t="21904" r="23929" b="21905"/>
        <a:stretch/>
      </xdr:blipFill>
      <xdr:spPr>
        <a:xfrm>
          <a:off x="12017375" y="3569606"/>
          <a:ext cx="1161143" cy="925508"/>
        </a:xfrm>
        <a:prstGeom prst="rect">
          <a:avLst/>
        </a:prstGeom>
      </xdr:spPr>
    </xdr:pic>
    <xdr:clientData/>
  </xdr:twoCellAnchor>
  <xdr:twoCellAnchor editAs="oneCell">
    <xdr:from>
      <xdr:col>15</xdr:col>
      <xdr:colOff>767434</xdr:colOff>
      <xdr:row>10</xdr:row>
      <xdr:rowOff>58781</xdr:rowOff>
    </xdr:from>
    <xdr:to>
      <xdr:col>17</xdr:col>
      <xdr:colOff>13130</xdr:colOff>
      <xdr:row>10</xdr:row>
      <xdr:rowOff>1443300</xdr:rowOff>
    </xdr:to>
    <xdr:pic>
      <xdr:nvPicPr>
        <xdr:cNvPr id="41" name="図 40">
          <a:extLst>
            <a:ext uri="{FF2B5EF4-FFF2-40B4-BE49-F238E27FC236}">
              <a16:creationId xmlns:a16="http://schemas.microsoft.com/office/drawing/2014/main" id="{D6941E9D-3C13-4E99-8AD9-DF86C24500D4}"/>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5000" t="9524" r="26786" b="30476"/>
        <a:stretch/>
      </xdr:blipFill>
      <xdr:spPr>
        <a:xfrm>
          <a:off x="14725889" y="3499326"/>
          <a:ext cx="1485514" cy="1384519"/>
        </a:xfrm>
        <a:prstGeom prst="rect">
          <a:avLst/>
        </a:prstGeom>
      </xdr:spPr>
    </xdr:pic>
    <xdr:clientData/>
  </xdr:twoCellAnchor>
  <xdr:twoCellAnchor editAs="oneCell">
    <xdr:from>
      <xdr:col>3</xdr:col>
      <xdr:colOff>573717</xdr:colOff>
      <xdr:row>18</xdr:row>
      <xdr:rowOff>36286</xdr:rowOff>
    </xdr:from>
    <xdr:to>
      <xdr:col>4</xdr:col>
      <xdr:colOff>586030</xdr:colOff>
      <xdr:row>18</xdr:row>
      <xdr:rowOff>1143568</xdr:rowOff>
    </xdr:to>
    <xdr:pic>
      <xdr:nvPicPr>
        <xdr:cNvPr id="45" name="図 44">
          <a:extLst>
            <a:ext uri="{FF2B5EF4-FFF2-40B4-BE49-F238E27FC236}">
              <a16:creationId xmlns:a16="http://schemas.microsoft.com/office/drawing/2014/main" id="{D0BBC936-263E-4DB6-8FFF-18BD2B519E0F}"/>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1429" t="19047" r="11429" b="9048"/>
        <a:stretch/>
      </xdr:blipFill>
      <xdr:spPr>
        <a:xfrm>
          <a:off x="2034217" y="8958036"/>
          <a:ext cx="1578024" cy="1107282"/>
        </a:xfrm>
        <a:prstGeom prst="rect">
          <a:avLst/>
        </a:prstGeom>
      </xdr:spPr>
    </xdr:pic>
    <xdr:clientData/>
  </xdr:twoCellAnchor>
  <xdr:twoCellAnchor editAs="oneCell">
    <xdr:from>
      <xdr:col>9</xdr:col>
      <xdr:colOff>1027131</xdr:colOff>
      <xdr:row>18</xdr:row>
      <xdr:rowOff>68034</xdr:rowOff>
    </xdr:from>
    <xdr:to>
      <xdr:col>11</xdr:col>
      <xdr:colOff>434235</xdr:colOff>
      <xdr:row>18</xdr:row>
      <xdr:rowOff>1174750</xdr:rowOff>
    </xdr:to>
    <xdr:pic>
      <xdr:nvPicPr>
        <xdr:cNvPr id="47" name="図 46">
          <a:extLst>
            <a:ext uri="{FF2B5EF4-FFF2-40B4-BE49-F238E27FC236}">
              <a16:creationId xmlns:a16="http://schemas.microsoft.com/office/drawing/2014/main" id="{AEC2C70C-B3DB-4F12-BE79-EB07E97BC335}"/>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1785" t="17619" r="11785" b="20000"/>
        <a:stretch/>
      </xdr:blipFill>
      <xdr:spPr>
        <a:xfrm>
          <a:off x="8551881" y="8989784"/>
          <a:ext cx="1645167" cy="1106716"/>
        </a:xfrm>
        <a:prstGeom prst="rect">
          <a:avLst/>
        </a:prstGeom>
      </xdr:spPr>
    </xdr:pic>
    <xdr:clientData/>
  </xdr:twoCellAnchor>
  <xdr:twoCellAnchor editAs="oneCell">
    <xdr:from>
      <xdr:col>12</xdr:col>
      <xdr:colOff>211667</xdr:colOff>
      <xdr:row>18</xdr:row>
      <xdr:rowOff>95250</xdr:rowOff>
    </xdr:from>
    <xdr:to>
      <xdr:col>14</xdr:col>
      <xdr:colOff>10717</xdr:colOff>
      <xdr:row>18</xdr:row>
      <xdr:rowOff>1482914</xdr:rowOff>
    </xdr:to>
    <xdr:pic>
      <xdr:nvPicPr>
        <xdr:cNvPr id="49" name="図 48">
          <a:extLst>
            <a:ext uri="{FF2B5EF4-FFF2-40B4-BE49-F238E27FC236}">
              <a16:creationId xmlns:a16="http://schemas.microsoft.com/office/drawing/2014/main" id="{883023C8-4222-4D2D-8595-DE6693E0058A}"/>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0357" t="17619" r="13928" b="20476"/>
        <a:stretch/>
      </xdr:blipFill>
      <xdr:spPr>
        <a:xfrm>
          <a:off x="10720294" y="9022603"/>
          <a:ext cx="2040226" cy="1387664"/>
        </a:xfrm>
        <a:prstGeom prst="rect">
          <a:avLst/>
        </a:prstGeom>
      </xdr:spPr>
    </xdr:pic>
    <xdr:clientData/>
  </xdr:twoCellAnchor>
  <xdr:twoCellAnchor editAs="oneCell">
    <xdr:from>
      <xdr:col>15</xdr:col>
      <xdr:colOff>434765</xdr:colOff>
      <xdr:row>18</xdr:row>
      <xdr:rowOff>138470</xdr:rowOff>
    </xdr:from>
    <xdr:to>
      <xdr:col>17</xdr:col>
      <xdr:colOff>224518</xdr:colOff>
      <xdr:row>18</xdr:row>
      <xdr:rowOff>1444314</xdr:rowOff>
    </xdr:to>
    <xdr:pic>
      <xdr:nvPicPr>
        <xdr:cNvPr id="51" name="図 50">
          <a:extLst>
            <a:ext uri="{FF2B5EF4-FFF2-40B4-BE49-F238E27FC236}">
              <a16:creationId xmlns:a16="http://schemas.microsoft.com/office/drawing/2014/main" id="{646C1ED3-D777-455D-8445-E34AD2C01BB2}"/>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856" t="17618" r="11430" b="17620"/>
        <a:stretch/>
      </xdr:blipFill>
      <xdr:spPr>
        <a:xfrm>
          <a:off x="13856922" y="9065823"/>
          <a:ext cx="2030929" cy="1305844"/>
        </a:xfrm>
        <a:prstGeom prst="rect">
          <a:avLst/>
        </a:prstGeom>
      </xdr:spPr>
    </xdr:pic>
    <xdr:clientData/>
  </xdr:twoCellAnchor>
  <xdr:twoCellAnchor editAs="oneCell">
    <xdr:from>
      <xdr:col>3</xdr:col>
      <xdr:colOff>689496</xdr:colOff>
      <xdr:row>28</xdr:row>
      <xdr:rowOff>63498</xdr:rowOff>
    </xdr:from>
    <xdr:to>
      <xdr:col>5</xdr:col>
      <xdr:colOff>174936</xdr:colOff>
      <xdr:row>28</xdr:row>
      <xdr:rowOff>1146532</xdr:rowOff>
    </xdr:to>
    <xdr:pic>
      <xdr:nvPicPr>
        <xdr:cNvPr id="29" name="図 28">
          <a:extLst>
            <a:ext uri="{FF2B5EF4-FFF2-40B4-BE49-F238E27FC236}">
              <a16:creationId xmlns:a16="http://schemas.microsoft.com/office/drawing/2014/main" id="{3A863E70-A426-4851-9311-79969721889A}"/>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1071" t="16667" r="10715" b="18096"/>
        <a:stretch/>
      </xdr:blipFill>
      <xdr:spPr>
        <a:xfrm>
          <a:off x="2467496" y="15398748"/>
          <a:ext cx="1723504" cy="1083034"/>
        </a:xfrm>
        <a:prstGeom prst="rect">
          <a:avLst/>
        </a:prstGeom>
      </xdr:spPr>
    </xdr:pic>
    <xdr:clientData/>
  </xdr:twoCellAnchor>
  <xdr:twoCellAnchor editAs="oneCell">
    <xdr:from>
      <xdr:col>15</xdr:col>
      <xdr:colOff>1087049</xdr:colOff>
      <xdr:row>36</xdr:row>
      <xdr:rowOff>106589</xdr:rowOff>
    </xdr:from>
    <xdr:to>
      <xdr:col>17</xdr:col>
      <xdr:colOff>474862</xdr:colOff>
      <xdr:row>36</xdr:row>
      <xdr:rowOff>1095375</xdr:rowOff>
    </xdr:to>
    <xdr:pic>
      <xdr:nvPicPr>
        <xdr:cNvPr id="38" name="図 37">
          <a:extLst>
            <a:ext uri="{FF2B5EF4-FFF2-40B4-BE49-F238E27FC236}">
              <a16:creationId xmlns:a16="http://schemas.microsoft.com/office/drawing/2014/main" id="{48586585-373A-4210-804E-064701DC8FC1}"/>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0910" t="18788" r="11364" b="18485"/>
        <a:stretch/>
      </xdr:blipFill>
      <xdr:spPr>
        <a:xfrm>
          <a:off x="14358549" y="20902839"/>
          <a:ext cx="1625876" cy="988786"/>
        </a:xfrm>
        <a:prstGeom prst="rect">
          <a:avLst/>
        </a:prstGeom>
      </xdr:spPr>
    </xdr:pic>
    <xdr:clientData/>
  </xdr:twoCellAnchor>
  <xdr:twoCellAnchor>
    <xdr:from>
      <xdr:col>17</xdr:col>
      <xdr:colOff>412750</xdr:colOff>
      <xdr:row>3</xdr:row>
      <xdr:rowOff>79374</xdr:rowOff>
    </xdr:from>
    <xdr:to>
      <xdr:col>18</xdr:col>
      <xdr:colOff>285751</xdr:colOff>
      <xdr:row>6</xdr:row>
      <xdr:rowOff>79375</xdr:rowOff>
    </xdr:to>
    <xdr:sp macro="" textlink="">
      <xdr:nvSpPr>
        <xdr:cNvPr id="3" name="四角形: 角を丸くする 2">
          <a:extLst>
            <a:ext uri="{FF2B5EF4-FFF2-40B4-BE49-F238E27FC236}">
              <a16:creationId xmlns:a16="http://schemas.microsoft.com/office/drawing/2014/main" id="{B5887472-5799-4715-BBA6-4CBAF6C044B3}"/>
            </a:ext>
          </a:extLst>
        </xdr:cNvPr>
        <xdr:cNvSpPr/>
      </xdr:nvSpPr>
      <xdr:spPr>
        <a:xfrm>
          <a:off x="15748000" y="1396999"/>
          <a:ext cx="682626" cy="66675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表</a:t>
          </a:r>
        </a:p>
      </xdr:txBody>
    </xdr:sp>
    <xdr:clientData/>
  </xdr:twoCellAnchor>
  <xdr:twoCellAnchor>
    <xdr:from>
      <xdr:col>17</xdr:col>
      <xdr:colOff>184149</xdr:colOff>
      <xdr:row>2</xdr:row>
      <xdr:rowOff>390524</xdr:rowOff>
    </xdr:from>
    <xdr:to>
      <xdr:col>19</xdr:col>
      <xdr:colOff>142875</xdr:colOff>
      <xdr:row>4</xdr:row>
      <xdr:rowOff>428625</xdr:rowOff>
    </xdr:to>
    <xdr:sp macro="" textlink="">
      <xdr:nvSpPr>
        <xdr:cNvPr id="28" name="四角形: 角を丸くする 27">
          <a:extLst>
            <a:ext uri="{FF2B5EF4-FFF2-40B4-BE49-F238E27FC236}">
              <a16:creationId xmlns:a16="http://schemas.microsoft.com/office/drawing/2014/main" id="{D53D26DD-6951-4A0C-A4FD-102A8940E363}"/>
            </a:ext>
          </a:extLst>
        </xdr:cNvPr>
        <xdr:cNvSpPr/>
      </xdr:nvSpPr>
      <xdr:spPr>
        <a:xfrm>
          <a:off x="15519399" y="1073149"/>
          <a:ext cx="1181101"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xdr:txBody>
    </xdr:sp>
    <xdr:clientData/>
  </xdr:twoCellAnchor>
  <xdr:twoCellAnchor>
    <xdr:from>
      <xdr:col>17</xdr:col>
      <xdr:colOff>403226</xdr:colOff>
      <xdr:row>25</xdr:row>
      <xdr:rowOff>117476</xdr:rowOff>
    </xdr:from>
    <xdr:to>
      <xdr:col>18</xdr:col>
      <xdr:colOff>276227</xdr:colOff>
      <xdr:row>26</xdr:row>
      <xdr:rowOff>301626</xdr:rowOff>
    </xdr:to>
    <xdr:sp macro="" textlink="">
      <xdr:nvSpPr>
        <xdr:cNvPr id="30" name="四角形: 角を丸くする 29">
          <a:extLst>
            <a:ext uri="{FF2B5EF4-FFF2-40B4-BE49-F238E27FC236}">
              <a16:creationId xmlns:a16="http://schemas.microsoft.com/office/drawing/2014/main" id="{39A47D88-8397-48BC-8FDD-D7B82FB682F1}"/>
            </a:ext>
          </a:extLst>
        </xdr:cNvPr>
        <xdr:cNvSpPr/>
      </xdr:nvSpPr>
      <xdr:spPr>
        <a:xfrm>
          <a:off x="15738476" y="13865226"/>
          <a:ext cx="682626" cy="692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裏</a:t>
          </a:r>
        </a:p>
      </xdr:txBody>
    </xdr:sp>
    <xdr:clientData/>
  </xdr:twoCellAnchor>
  <xdr:twoCellAnchor>
    <xdr:from>
      <xdr:col>17</xdr:col>
      <xdr:colOff>111125</xdr:colOff>
      <xdr:row>23</xdr:row>
      <xdr:rowOff>317500</xdr:rowOff>
    </xdr:from>
    <xdr:to>
      <xdr:col>19</xdr:col>
      <xdr:colOff>69851</xdr:colOff>
      <xdr:row>26</xdr:row>
      <xdr:rowOff>180976</xdr:rowOff>
    </xdr:to>
    <xdr:sp macro="" textlink="">
      <xdr:nvSpPr>
        <xdr:cNvPr id="31" name="四角形: 角を丸くする 30">
          <a:extLst>
            <a:ext uri="{FF2B5EF4-FFF2-40B4-BE49-F238E27FC236}">
              <a16:creationId xmlns:a16="http://schemas.microsoft.com/office/drawing/2014/main" id="{D7DBD9F0-F6B8-447D-BCF2-A03FF0967AC4}"/>
            </a:ext>
          </a:extLst>
        </xdr:cNvPr>
        <xdr:cNvSpPr/>
      </xdr:nvSpPr>
      <xdr:spPr>
        <a:xfrm>
          <a:off x="15446375" y="13557250"/>
          <a:ext cx="1228726" cy="10699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xdr:txBody>
    </xdr:sp>
    <xdr:clientData/>
  </xdr:twoCellAnchor>
  <xdr:twoCellAnchor>
    <xdr:from>
      <xdr:col>18</xdr:col>
      <xdr:colOff>63501</xdr:colOff>
      <xdr:row>22</xdr:row>
      <xdr:rowOff>430137</xdr:rowOff>
    </xdr:from>
    <xdr:to>
      <xdr:col>18</xdr:col>
      <xdr:colOff>381001</xdr:colOff>
      <xdr:row>23</xdr:row>
      <xdr:rowOff>502710</xdr:rowOff>
    </xdr:to>
    <xdr:sp macro="" textlink="">
      <xdr:nvSpPr>
        <xdr:cNvPr id="6" name="矢印: 右 5">
          <a:extLst>
            <a:ext uri="{FF2B5EF4-FFF2-40B4-BE49-F238E27FC236}">
              <a16:creationId xmlns:a16="http://schemas.microsoft.com/office/drawing/2014/main" id="{ED705BFF-0649-4735-83AD-89F846AEFD81}"/>
            </a:ext>
          </a:extLst>
        </xdr:cNvPr>
        <xdr:cNvSpPr/>
      </xdr:nvSpPr>
      <xdr:spPr>
        <a:xfrm>
          <a:off x="17007418" y="13140720"/>
          <a:ext cx="317500" cy="5805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476251</xdr:colOff>
      <xdr:row>10</xdr:row>
      <xdr:rowOff>51198</xdr:rowOff>
    </xdr:from>
    <xdr:to>
      <xdr:col>11</xdr:col>
      <xdr:colOff>381312</xdr:colOff>
      <xdr:row>10</xdr:row>
      <xdr:rowOff>1502270</xdr:rowOff>
    </xdr:to>
    <xdr:pic>
      <xdr:nvPicPr>
        <xdr:cNvPr id="2" name="図 1">
          <a:extLst>
            <a:ext uri="{FF2B5EF4-FFF2-40B4-BE49-F238E27FC236}">
              <a16:creationId xmlns:a16="http://schemas.microsoft.com/office/drawing/2014/main" id="{F24AE05E-C93E-4E35-92F0-20D544A5B72D}"/>
            </a:ext>
          </a:extLst>
        </xdr:cNvPr>
        <xdr:cNvPicPr>
          <a:picLocks noChangeAspect="1"/>
        </xdr:cNvPicPr>
      </xdr:nvPicPr>
      <xdr:blipFill>
        <a:blip xmlns:r="http://schemas.openxmlformats.org/officeDocument/2006/relationships" r:embed="rId16"/>
        <a:stretch>
          <a:fillRect/>
        </a:stretch>
      </xdr:blipFill>
      <xdr:spPr>
        <a:xfrm>
          <a:off x="8001001" y="3511948"/>
          <a:ext cx="2143124" cy="1451072"/>
        </a:xfrm>
        <a:prstGeom prst="rect">
          <a:avLst/>
        </a:prstGeom>
      </xdr:spPr>
    </xdr:pic>
    <xdr:clientData/>
  </xdr:twoCellAnchor>
  <xdr:twoCellAnchor editAs="oneCell">
    <xdr:from>
      <xdr:col>6</xdr:col>
      <xdr:colOff>453862</xdr:colOff>
      <xdr:row>18</xdr:row>
      <xdr:rowOff>31751</xdr:rowOff>
    </xdr:from>
    <xdr:to>
      <xdr:col>8</xdr:col>
      <xdr:colOff>25959</xdr:colOff>
      <xdr:row>18</xdr:row>
      <xdr:rowOff>1257301</xdr:rowOff>
    </xdr:to>
    <xdr:pic>
      <xdr:nvPicPr>
        <xdr:cNvPr id="5" name="図 4">
          <a:extLst>
            <a:ext uri="{FF2B5EF4-FFF2-40B4-BE49-F238E27FC236}">
              <a16:creationId xmlns:a16="http://schemas.microsoft.com/office/drawing/2014/main" id="{E0B0A654-E426-41AD-AE5E-DC8B03D657D0}"/>
            </a:ext>
          </a:extLst>
        </xdr:cNvPr>
        <xdr:cNvPicPr>
          <a:picLocks noChangeAspect="1"/>
        </xdr:cNvPicPr>
      </xdr:nvPicPr>
      <xdr:blipFill>
        <a:blip xmlns:r="http://schemas.openxmlformats.org/officeDocument/2006/relationships" r:embed="rId17"/>
        <a:stretch>
          <a:fillRect/>
        </a:stretch>
      </xdr:blipFill>
      <xdr:spPr>
        <a:xfrm>
          <a:off x="5105237" y="8953501"/>
          <a:ext cx="1822613" cy="1225550"/>
        </a:xfrm>
        <a:prstGeom prst="rect">
          <a:avLst/>
        </a:prstGeom>
      </xdr:spPr>
    </xdr:pic>
    <xdr:clientData/>
  </xdr:twoCellAnchor>
  <xdr:twoCellAnchor editAs="oneCell">
    <xdr:from>
      <xdr:col>12</xdr:col>
      <xdr:colOff>714374</xdr:colOff>
      <xdr:row>36</xdr:row>
      <xdr:rowOff>31749</xdr:rowOff>
    </xdr:from>
    <xdr:to>
      <xdr:col>13</xdr:col>
      <xdr:colOff>367926</xdr:colOff>
      <xdr:row>36</xdr:row>
      <xdr:rowOff>1503588</xdr:rowOff>
    </xdr:to>
    <xdr:pic>
      <xdr:nvPicPr>
        <xdr:cNvPr id="11" name="図 10">
          <a:extLst>
            <a:ext uri="{FF2B5EF4-FFF2-40B4-BE49-F238E27FC236}">
              <a16:creationId xmlns:a16="http://schemas.microsoft.com/office/drawing/2014/main" id="{8876E961-11B5-46CE-BD60-3554CD865754}"/>
            </a:ext>
          </a:extLst>
        </xdr:cNvPr>
        <xdr:cNvPicPr>
          <a:picLocks noChangeAspect="1"/>
        </xdr:cNvPicPr>
      </xdr:nvPicPr>
      <xdr:blipFill>
        <a:blip xmlns:r="http://schemas.openxmlformats.org/officeDocument/2006/relationships" r:embed="rId18"/>
        <a:stretch>
          <a:fillRect/>
        </a:stretch>
      </xdr:blipFill>
      <xdr:spPr>
        <a:xfrm>
          <a:off x="11112499" y="20827999"/>
          <a:ext cx="1222375" cy="1471839"/>
        </a:xfrm>
        <a:prstGeom prst="rect">
          <a:avLst/>
        </a:prstGeom>
      </xdr:spPr>
    </xdr:pic>
    <xdr:clientData/>
  </xdr:twoCellAnchor>
  <xdr:twoCellAnchor editAs="oneCell">
    <xdr:from>
      <xdr:col>3</xdr:col>
      <xdr:colOff>583640</xdr:colOff>
      <xdr:row>36</xdr:row>
      <xdr:rowOff>63500</xdr:rowOff>
    </xdr:from>
    <xdr:to>
      <xdr:col>5</xdr:col>
      <xdr:colOff>47624</xdr:colOff>
      <xdr:row>36</xdr:row>
      <xdr:rowOff>1721322</xdr:rowOff>
    </xdr:to>
    <xdr:pic>
      <xdr:nvPicPr>
        <xdr:cNvPr id="13" name="図 12">
          <a:extLst>
            <a:ext uri="{FF2B5EF4-FFF2-40B4-BE49-F238E27FC236}">
              <a16:creationId xmlns:a16="http://schemas.microsoft.com/office/drawing/2014/main" id="{86FCEE5F-0AA7-4874-A67B-4AA49B70919E}"/>
            </a:ext>
          </a:extLst>
        </xdr:cNvPr>
        <xdr:cNvPicPr>
          <a:picLocks noChangeAspect="1"/>
        </xdr:cNvPicPr>
      </xdr:nvPicPr>
      <xdr:blipFill>
        <a:blip xmlns:r="http://schemas.openxmlformats.org/officeDocument/2006/relationships" r:embed="rId19"/>
        <a:stretch>
          <a:fillRect/>
        </a:stretch>
      </xdr:blipFill>
      <xdr:spPr>
        <a:xfrm>
          <a:off x="5215405" y="20738353"/>
          <a:ext cx="1705161" cy="1657822"/>
        </a:xfrm>
        <a:prstGeom prst="rect">
          <a:avLst/>
        </a:prstGeom>
      </xdr:spPr>
    </xdr:pic>
    <xdr:clientData/>
  </xdr:twoCellAnchor>
  <xdr:twoCellAnchor>
    <xdr:from>
      <xdr:col>6</xdr:col>
      <xdr:colOff>635000</xdr:colOff>
      <xdr:row>36</xdr:row>
      <xdr:rowOff>104775</xdr:rowOff>
    </xdr:from>
    <xdr:to>
      <xdr:col>8</xdr:col>
      <xdr:colOff>249021</xdr:colOff>
      <xdr:row>36</xdr:row>
      <xdr:rowOff>1759973</xdr:rowOff>
    </xdr:to>
    <xdr:pic>
      <xdr:nvPicPr>
        <xdr:cNvPr id="4" name="図 1" descr="https://www.pref.saitama.lg.jp/documents/150095/53-6-15.png">
          <a:extLst>
            <a:ext uri="{FF2B5EF4-FFF2-40B4-BE49-F238E27FC236}">
              <a16:creationId xmlns:a16="http://schemas.microsoft.com/office/drawing/2014/main" id="{509AC815-8B51-4CEB-AD8C-DAF0F3A968AE}"/>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316569" y="20935265"/>
          <a:ext cx="1718236" cy="1655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74EE-5454-429B-B423-88B14BE475CF}">
  <sheetPr codeName="Sheet2"/>
  <dimension ref="B1:AF72"/>
  <sheetViews>
    <sheetView tabSelected="1" topLeftCell="A35" zoomScale="55" zoomScaleNormal="55" workbookViewId="0">
      <selection activeCell="O41" sqref="O41"/>
    </sheetView>
  </sheetViews>
  <sheetFormatPr defaultRowHeight="14" x14ac:dyDescent="0.2"/>
  <cols>
    <col min="1" max="1" width="6.83203125" customWidth="1"/>
    <col min="2" max="2" width="5.75" customWidth="1"/>
    <col min="3" max="3" width="10.58203125" customWidth="1"/>
    <col min="4" max="4" width="20.58203125" customWidth="1"/>
    <col min="5" max="5" width="8.75" customWidth="1"/>
    <col min="6" max="6" width="10.58203125" customWidth="1"/>
    <col min="7" max="7" width="20.58203125" customWidth="1"/>
    <col min="8" max="8" width="8.75" bestFit="1" customWidth="1"/>
    <col min="9" max="9" width="10.58203125" customWidth="1"/>
    <col min="10" max="10" width="20.58203125" customWidth="1"/>
    <col min="11" max="11" width="8.75" customWidth="1"/>
    <col min="12" max="12" width="10.58203125" customWidth="1"/>
    <col min="13" max="13" width="20.58203125" customWidth="1"/>
    <col min="14" max="14" width="8.75" customWidth="1"/>
    <col min="15" max="15" width="10.58203125" customWidth="1"/>
    <col min="16" max="16" width="20.58203125" customWidth="1"/>
    <col min="17" max="17" width="8.75" bestFit="1" customWidth="1"/>
    <col min="18" max="18" width="10.58203125" customWidth="1"/>
    <col min="19" max="19" width="6" customWidth="1"/>
    <col min="20" max="20" width="8.58203125" customWidth="1"/>
    <col min="21" max="21" width="16.58203125" customWidth="1"/>
    <col min="22" max="22" width="8.58203125" customWidth="1"/>
    <col min="23" max="31" width="9" customWidth="1"/>
    <col min="32" max="32" width="9.08203125" customWidth="1"/>
  </cols>
  <sheetData>
    <row r="1" spans="2:32" ht="40" customHeight="1" x14ac:dyDescent="0.3">
      <c r="O1" s="14" ph="1"/>
    </row>
    <row r="3" spans="2:32" ht="49.5" customHeight="1" x14ac:dyDescent="1.1499999999999999">
      <c r="B3" s="95" t="s">
        <v>56</v>
      </c>
      <c r="C3" s="95"/>
      <c r="D3" s="95"/>
      <c r="E3" s="95"/>
      <c r="F3" s="95"/>
      <c r="G3" s="95"/>
      <c r="H3" s="95"/>
      <c r="I3" s="95"/>
      <c r="J3" s="95"/>
      <c r="K3" s="95"/>
      <c r="L3" s="95"/>
      <c r="M3" s="95"/>
      <c r="N3" s="95"/>
      <c r="O3" s="95"/>
      <c r="P3" s="95"/>
      <c r="Q3" s="95"/>
      <c r="R3" s="95"/>
      <c r="S3" s="95"/>
      <c r="T3" s="1"/>
      <c r="U3" s="1"/>
      <c r="V3" s="1"/>
      <c r="W3" s="1"/>
      <c r="X3" s="1"/>
      <c r="Y3" s="1"/>
      <c r="Z3" s="1"/>
      <c r="AA3" s="1"/>
      <c r="AB3" s="1"/>
      <c r="AC3" s="1"/>
      <c r="AD3" s="1"/>
      <c r="AE3" s="2"/>
      <c r="AF3" s="2"/>
    </row>
    <row r="4" spans="2:32" ht="6" customHeight="1" x14ac:dyDescent="1.05">
      <c r="B4" s="10" ph="1"/>
      <c r="F4" s="1"/>
      <c r="G4" s="1"/>
      <c r="H4" s="1"/>
      <c r="I4" s="1"/>
      <c r="J4" s="1"/>
      <c r="K4" s="1"/>
      <c r="L4" s="1"/>
      <c r="M4" s="1"/>
      <c r="N4" s="1"/>
      <c r="O4" s="1"/>
      <c r="P4" s="1"/>
      <c r="Q4" s="1"/>
      <c r="R4" s="1"/>
      <c r="S4" s="1"/>
      <c r="T4" s="1"/>
      <c r="U4" s="1"/>
      <c r="V4" s="1"/>
      <c r="W4" s="1"/>
      <c r="X4" s="1"/>
      <c r="Y4" s="1"/>
      <c r="Z4" s="1"/>
      <c r="AA4" s="1"/>
      <c r="AB4" s="1"/>
      <c r="AC4" s="1"/>
      <c r="AD4" s="1"/>
      <c r="AE4" s="2"/>
      <c r="AF4" s="2"/>
    </row>
    <row r="5" spans="2:32" ht="40" customHeight="1" x14ac:dyDescent="0.95">
      <c r="B5" s="11" ph="1"/>
      <c r="C5" s="35" t="s">
        <v>48</v>
      </c>
      <c r="F5" s="1"/>
      <c r="G5" s="1" ph="1"/>
      <c r="H5" s="1" ph="1"/>
      <c r="I5" s="1" ph="1"/>
      <c r="J5" s="1" ph="1"/>
      <c r="K5" s="1" ph="1"/>
      <c r="L5" s="1" ph="1"/>
      <c r="M5" s="1" ph="1"/>
      <c r="N5" s="1" ph="1"/>
      <c r="O5" s="1" ph="1"/>
      <c r="P5" s="1"/>
      <c r="Q5" s="1"/>
      <c r="R5" s="49" ph="1"/>
      <c r="S5" s="1"/>
      <c r="U5" s="12" ph="1"/>
      <c r="V5" s="1"/>
      <c r="W5" s="1"/>
      <c r="X5" s="1"/>
      <c r="Y5" s="1"/>
      <c r="Z5" s="1"/>
      <c r="AA5" s="1"/>
      <c r="AB5" s="1"/>
      <c r="AC5" s="1"/>
      <c r="AD5" s="1"/>
      <c r="AE5" s="2"/>
      <c r="AF5" s="2"/>
    </row>
    <row r="6" spans="2:32" ht="6.75" customHeight="1" x14ac:dyDescent="0.95">
      <c r="B6" s="11" ph="1"/>
      <c r="F6" s="1"/>
      <c r="G6" s="1"/>
      <c r="H6" s="1"/>
      <c r="I6" s="1"/>
      <c r="J6" s="1"/>
      <c r="K6" s="1"/>
      <c r="L6" s="1"/>
      <c r="M6" s="1"/>
      <c r="N6" s="1"/>
      <c r="O6" s="1"/>
      <c r="P6" s="1" ph="1"/>
      <c r="Q6" s="1" ph="1"/>
      <c r="R6" s="1"/>
      <c r="S6" s="1"/>
      <c r="U6" s="12" ph="1"/>
      <c r="V6" s="1"/>
      <c r="W6" s="1"/>
      <c r="X6" s="1"/>
      <c r="Y6" s="1"/>
      <c r="Z6" s="1"/>
      <c r="AA6" s="1"/>
      <c r="AB6" s="1"/>
      <c r="AC6" s="1"/>
      <c r="AD6" s="1"/>
      <c r="AE6" s="2"/>
      <c r="AF6" s="2"/>
    </row>
    <row r="7" spans="2:32" ht="40" customHeight="1" x14ac:dyDescent="0.95">
      <c r="B7" s="11" ph="1"/>
      <c r="C7" s="35" t="s">
        <v>28</v>
      </c>
      <c r="F7" s="1"/>
      <c r="G7" s="1"/>
      <c r="H7" s="1"/>
      <c r="I7" s="1"/>
      <c r="J7" s="1"/>
      <c r="K7" s="1"/>
      <c r="L7" s="1"/>
      <c r="M7" s="1"/>
      <c r="N7" s="1"/>
      <c r="O7" s="1" ph="1"/>
      <c r="P7" s="1"/>
      <c r="Q7" s="1"/>
      <c r="R7" s="48" t="s">
        <v>47</v>
      </c>
      <c r="S7" s="1"/>
      <c r="U7" s="12" ph="1"/>
      <c r="V7" s="1"/>
      <c r="W7" s="1"/>
      <c r="X7" s="1"/>
      <c r="Y7" s="1"/>
      <c r="Z7" s="1"/>
      <c r="AA7" s="1"/>
      <c r="AB7" s="1"/>
      <c r="AC7" s="1"/>
      <c r="AD7" s="1"/>
      <c r="AE7" s="2"/>
      <c r="AF7" s="2"/>
    </row>
    <row r="8" spans="2:32" ht="6" customHeight="1" x14ac:dyDescent="0.4">
      <c r="B8" s="11" ph="1"/>
      <c r="C8" s="35" ph="1"/>
      <c r="F8" s="1"/>
      <c r="G8" s="1"/>
      <c r="H8" s="1"/>
      <c r="I8" s="1"/>
      <c r="J8" s="1"/>
      <c r="K8" s="1"/>
      <c r="L8" s="1"/>
      <c r="M8" s="1"/>
      <c r="N8" s="1"/>
      <c r="O8" s="1"/>
      <c r="P8" s="1"/>
      <c r="Q8" s="1"/>
      <c r="R8" s="1"/>
      <c r="S8" s="1"/>
      <c r="U8" s="12" ph="1"/>
      <c r="V8" s="1"/>
      <c r="W8" s="1"/>
      <c r="X8" s="1"/>
      <c r="Y8" s="1"/>
      <c r="Z8" s="1"/>
      <c r="AA8" s="1"/>
      <c r="AB8" s="1"/>
      <c r="AC8" s="1"/>
      <c r="AD8" s="1"/>
      <c r="AE8" s="2"/>
      <c r="AF8" s="2"/>
    </row>
    <row r="9" spans="2:32" ht="39.75" customHeight="1" thickBot="1" x14ac:dyDescent="0.25">
      <c r="D9" s="12" t="s">
        <v>29</v>
      </c>
      <c r="E9" s="12"/>
    </row>
    <row r="10" spans="2:32" ht="30" customHeight="1" thickBot="1" x14ac:dyDescent="0.25">
      <c r="C10" s="6"/>
      <c r="D10" s="103" t="s">
        <v>18</v>
      </c>
      <c r="E10" s="104"/>
      <c r="F10" s="105"/>
      <c r="G10" s="103" t="s">
        <v>19</v>
      </c>
      <c r="H10" s="104"/>
      <c r="I10" s="105"/>
      <c r="J10" s="103" t="s">
        <v>20</v>
      </c>
      <c r="K10" s="104"/>
      <c r="L10" s="105"/>
      <c r="M10" s="103" t="s">
        <v>21</v>
      </c>
      <c r="N10" s="104"/>
      <c r="O10" s="105"/>
      <c r="P10" s="103" t="s">
        <v>22</v>
      </c>
      <c r="Q10" s="104"/>
      <c r="R10" s="105"/>
      <c r="S10" s="5"/>
      <c r="T10" s="5"/>
    </row>
    <row r="11" spans="2:32" ht="180" customHeight="1" thickBot="1" x14ac:dyDescent="0.35">
      <c r="C11" s="38" t="s">
        <v>30</v>
      </c>
      <c r="D11" s="106" t="s">
        <v>57</v>
      </c>
      <c r="E11" s="107"/>
      <c r="F11" s="108"/>
      <c r="G11" s="99" t="s">
        <v>77</v>
      </c>
      <c r="H11" s="100"/>
      <c r="I11" s="102"/>
      <c r="J11" s="99" t="s">
        <v>78</v>
      </c>
      <c r="K11" s="100"/>
      <c r="L11" s="101"/>
      <c r="M11" s="99" t="s">
        <v>90</v>
      </c>
      <c r="N11" s="100"/>
      <c r="O11" s="102"/>
      <c r="P11" s="99" t="s">
        <v>79</v>
      </c>
      <c r="Q11" s="100"/>
      <c r="R11" s="102"/>
    </row>
    <row r="12" spans="2:32" ht="40" customHeight="1" thickTop="1" x14ac:dyDescent="0.2">
      <c r="C12" s="97" t="s">
        <v>32</v>
      </c>
      <c r="D12" s="40" t="s">
        <v>58</v>
      </c>
      <c r="E12" s="80">
        <f>'（削除不可！）計算データ資料'!C6</f>
        <v>128</v>
      </c>
      <c r="F12" s="54" t="s">
        <v>55</v>
      </c>
      <c r="G12" s="123" t="s">
        <v>62</v>
      </c>
      <c r="H12" s="134">
        <f>'（削除不可！）計算データ資料'!C7</f>
        <v>294</v>
      </c>
      <c r="I12" s="125" t="s">
        <v>55</v>
      </c>
      <c r="J12" s="41" t="s">
        <v>58</v>
      </c>
      <c r="K12" s="80">
        <f>'（削除不可！）計算データ資料'!C8</f>
        <v>38</v>
      </c>
      <c r="L12" s="54" t="s">
        <v>55</v>
      </c>
      <c r="M12" s="41" t="s">
        <v>58</v>
      </c>
      <c r="N12" s="80">
        <f>'（削除不可！）計算データ資料'!C9</f>
        <v>73</v>
      </c>
      <c r="O12" s="54" t="s">
        <v>55</v>
      </c>
      <c r="P12" s="123" t="s">
        <v>62</v>
      </c>
      <c r="Q12" s="134">
        <f>'（削除不可！）計算データ資料'!C10</f>
        <v>847</v>
      </c>
      <c r="R12" s="125" t="s">
        <v>55</v>
      </c>
    </row>
    <row r="13" spans="2:32" ht="40" customHeight="1" thickBot="1" x14ac:dyDescent="0.25">
      <c r="C13" s="97"/>
      <c r="D13" s="60" t="s">
        <v>59</v>
      </c>
      <c r="E13" s="81">
        <f>E12*7</f>
        <v>896</v>
      </c>
      <c r="F13" s="61" t="s">
        <v>55</v>
      </c>
      <c r="G13" s="124"/>
      <c r="H13" s="147"/>
      <c r="I13" s="126"/>
      <c r="J13" s="62" t="s">
        <v>59</v>
      </c>
      <c r="K13" s="81">
        <f>K12*7</f>
        <v>266</v>
      </c>
      <c r="L13" s="61" t="s">
        <v>55</v>
      </c>
      <c r="M13" s="62" t="s">
        <v>59</v>
      </c>
      <c r="N13" s="81">
        <f>N12*7</f>
        <v>511</v>
      </c>
      <c r="O13" s="61" t="s">
        <v>55</v>
      </c>
      <c r="P13" s="124"/>
      <c r="Q13" s="147"/>
      <c r="R13" s="126"/>
    </row>
    <row r="14" spans="2:32" ht="40" customHeight="1" thickTop="1" x14ac:dyDescent="0.2">
      <c r="C14" s="97" t="s">
        <v>33</v>
      </c>
      <c r="D14" s="42" t="s">
        <v>60</v>
      </c>
      <c r="E14" s="82">
        <f>'（削除不可！）計算データ資料'!C6</f>
        <v>128</v>
      </c>
      <c r="F14" s="57"/>
      <c r="G14" s="112" t="s">
        <v>34</v>
      </c>
      <c r="H14" s="113"/>
      <c r="I14" s="114"/>
      <c r="J14" s="42" t="s">
        <v>60</v>
      </c>
      <c r="K14" s="82">
        <f>'（削除不可！）計算データ資料'!C8</f>
        <v>38</v>
      </c>
      <c r="L14" s="57"/>
      <c r="M14" s="44" t="s">
        <v>60</v>
      </c>
      <c r="N14" s="82">
        <f>'（削除不可！）計算データ資料'!C9</f>
        <v>73</v>
      </c>
      <c r="O14" s="57"/>
      <c r="P14" s="112" t="s">
        <v>34</v>
      </c>
      <c r="Q14" s="113"/>
      <c r="R14" s="114"/>
    </row>
    <row r="15" spans="2:32" ht="40" customHeight="1" thickBot="1" x14ac:dyDescent="0.25">
      <c r="C15" s="98"/>
      <c r="D15" s="58" t="s">
        <v>61</v>
      </c>
      <c r="E15" s="81">
        <f>E14*7</f>
        <v>896</v>
      </c>
      <c r="F15" s="66"/>
      <c r="G15" s="113"/>
      <c r="H15" s="113"/>
      <c r="I15" s="114"/>
      <c r="J15" s="58" t="s">
        <v>61</v>
      </c>
      <c r="K15" s="81">
        <f>K14*7</f>
        <v>266</v>
      </c>
      <c r="L15" s="66"/>
      <c r="M15" s="62" t="s">
        <v>68</v>
      </c>
      <c r="N15" s="81">
        <f>中高一般!N14*7</f>
        <v>511</v>
      </c>
      <c r="O15" s="66"/>
      <c r="P15" s="129"/>
      <c r="Q15" s="113"/>
      <c r="R15" s="114"/>
    </row>
    <row r="16" spans="2:32" ht="40" customHeight="1" thickTop="1" thickBot="1" x14ac:dyDescent="0.35">
      <c r="C16" s="32" ph="1"/>
      <c r="D16" s="142" t="s">
        <v>49</v>
      </c>
      <c r="E16" s="143"/>
      <c r="F16" s="72" t="str">
        <f>IF('（削除不可！）計算データ資料'!L6=0,"",'（削除不可！）計算データ資料'!L6&amp;"g")</f>
        <v/>
      </c>
      <c r="G16" s="144" t="s">
        <v>49</v>
      </c>
      <c r="H16" s="145"/>
      <c r="I16" s="73" t="str">
        <f>IF('（削除不可！）計算データ資料'!L7=0,"",'（削除不可！）計算データ資料'!L7&amp;"g")</f>
        <v/>
      </c>
      <c r="J16" s="144" t="s">
        <v>49</v>
      </c>
      <c r="K16" s="145"/>
      <c r="L16" s="71" t="str">
        <f>IF('（削除不可！）計算データ資料'!L8=0,"",'（削除不可！）計算データ資料'!L8&amp;"g")</f>
        <v/>
      </c>
      <c r="M16" s="146" t="s">
        <v>49</v>
      </c>
      <c r="N16" s="143"/>
      <c r="O16" s="70" t="str">
        <f>IF('（削除不可！）計算データ資料'!L9=0,"",'（削除不可！）計算データ資料'!L9&amp;"g")</f>
        <v/>
      </c>
      <c r="P16" s="152" t="s">
        <v>49</v>
      </c>
      <c r="Q16" s="153"/>
      <c r="R16" s="67" t="str">
        <f>IF('（削除不可！）計算データ資料'!L10=0,"",'（削除不可！）計算データ資料'!L10&amp;"g")</f>
        <v/>
      </c>
    </row>
    <row r="17" spans="3:19" ht="20.149999999999999" customHeight="1" thickBot="1" x14ac:dyDescent="0.25">
      <c r="C17" s="3" ph="1"/>
      <c r="D17" s="7" ph="1"/>
      <c r="E17" ph="1"/>
      <c r="F17" s="4"/>
      <c r="G17" s="79" ph="1"/>
      <c r="H17" s="79" ph="1"/>
      <c r="I17" s="4"/>
      <c r="J17" s="79"/>
      <c r="K17" s="79"/>
      <c r="M17" s="79"/>
      <c r="N17" s="79"/>
      <c r="Q17" s="79"/>
    </row>
    <row r="18" spans="3:19" ht="30" customHeight="1" thickBot="1" x14ac:dyDescent="0.25">
      <c r="C18" s="6"/>
      <c r="D18" s="109" t="s">
        <v>23</v>
      </c>
      <c r="E18" s="109"/>
      <c r="F18" s="109"/>
      <c r="G18" s="141" t="s">
        <v>31</v>
      </c>
      <c r="H18" s="141"/>
      <c r="I18" s="141"/>
      <c r="J18" s="141" t="s">
        <v>36</v>
      </c>
      <c r="K18" s="141"/>
      <c r="L18" s="141"/>
      <c r="M18" s="141" t="s">
        <v>37</v>
      </c>
      <c r="N18" s="141"/>
      <c r="O18" s="141"/>
      <c r="P18" s="122" t="s">
        <v>24</v>
      </c>
      <c r="Q18" s="122"/>
      <c r="R18" s="122"/>
    </row>
    <row r="19" spans="3:19" ht="180" customHeight="1" thickBot="1" x14ac:dyDescent="0.35">
      <c r="C19" s="38" t="s">
        <v>35</v>
      </c>
      <c r="D19" s="99" t="s">
        <v>80</v>
      </c>
      <c r="E19" s="100"/>
      <c r="F19" s="101"/>
      <c r="G19" s="99" t="s">
        <v>81</v>
      </c>
      <c r="H19" s="100"/>
      <c r="I19" s="102"/>
      <c r="J19" s="99" t="s">
        <v>82</v>
      </c>
      <c r="K19" s="100"/>
      <c r="L19" s="102"/>
      <c r="M19" s="99" t="s">
        <v>83</v>
      </c>
      <c r="N19" s="100"/>
      <c r="O19" s="102"/>
      <c r="P19" s="99" t="s">
        <v>84</v>
      </c>
      <c r="Q19" s="111"/>
      <c r="R19" s="102"/>
    </row>
    <row r="20" spans="3:19" ht="40" customHeight="1" thickTop="1" x14ac:dyDescent="0.2">
      <c r="C20" s="127" t="s">
        <v>32</v>
      </c>
      <c r="D20" s="40" t="s">
        <v>58</v>
      </c>
      <c r="E20" s="80">
        <f>'（削除不可！）計算データ資料'!C11</f>
        <v>20</v>
      </c>
      <c r="F20" s="54" t="s">
        <v>55</v>
      </c>
      <c r="G20" s="41" t="s">
        <v>58</v>
      </c>
      <c r="H20" s="80">
        <f>'（削除不可！）計算データ資料'!C12</f>
        <v>103</v>
      </c>
      <c r="I20" s="54" t="s">
        <v>55</v>
      </c>
      <c r="J20" s="41" t="s">
        <v>58</v>
      </c>
      <c r="K20" s="86">
        <f>'（削除不可！）計算データ資料'!C13</f>
        <v>292</v>
      </c>
      <c r="L20" s="54" t="s">
        <v>55</v>
      </c>
      <c r="M20" s="123" t="s">
        <v>62</v>
      </c>
      <c r="N20" s="134">
        <f>'（削除不可！）計算データ資料'!C14</f>
        <v>238</v>
      </c>
      <c r="O20" s="125" t="s">
        <v>55</v>
      </c>
      <c r="P20" s="46" t="s">
        <v>69</v>
      </c>
      <c r="Q20" s="85">
        <f>'（削除不可！）計算データ資料'!C15</f>
        <v>55</v>
      </c>
      <c r="R20" s="54" t="s">
        <v>55</v>
      </c>
      <c r="S20" s="136" t="s" ph="1">
        <v>52</v>
      </c>
    </row>
    <row r="21" spans="3:19" ht="40" customHeight="1" thickBot="1" x14ac:dyDescent="0.25">
      <c r="C21" s="97"/>
      <c r="D21" s="55" t="s">
        <v>59</v>
      </c>
      <c r="E21" s="84">
        <f>E20*7</f>
        <v>140</v>
      </c>
      <c r="F21" s="56" t="s">
        <v>55</v>
      </c>
      <c r="G21" s="53" t="s">
        <v>59</v>
      </c>
      <c r="H21" s="84">
        <f>H20*7</f>
        <v>721</v>
      </c>
      <c r="I21" s="56" t="s">
        <v>55</v>
      </c>
      <c r="J21" s="53" t="s">
        <v>59</v>
      </c>
      <c r="K21" s="87">
        <f>K20*7</f>
        <v>2044</v>
      </c>
      <c r="L21" s="65" t="s">
        <v>55</v>
      </c>
      <c r="M21" s="124"/>
      <c r="N21" s="135"/>
      <c r="O21" s="126"/>
      <c r="P21" s="53" t="s">
        <v>59</v>
      </c>
      <c r="Q21" s="84">
        <f>Q20*7</f>
        <v>385</v>
      </c>
      <c r="R21" s="65" t="s">
        <v>55</v>
      </c>
      <c r="S21" s="136" ph="1"/>
    </row>
    <row r="22" spans="3:19" ht="40" customHeight="1" thickTop="1" x14ac:dyDescent="0.2">
      <c r="C22" s="128" t="s">
        <v>33</v>
      </c>
      <c r="D22" s="45" t="s">
        <v>60</v>
      </c>
      <c r="E22" s="85">
        <f>'（削除不可！）計算データ資料'!C11</f>
        <v>20</v>
      </c>
      <c r="F22" s="64"/>
      <c r="G22" s="46" t="s">
        <v>60</v>
      </c>
      <c r="H22" s="85">
        <f>'（削除不可！）計算データ資料'!C12</f>
        <v>103</v>
      </c>
      <c r="I22" s="64"/>
      <c r="J22" s="113" t="s">
        <v>34</v>
      </c>
      <c r="K22" s="113"/>
      <c r="L22" s="114"/>
      <c r="M22" s="130" t="s">
        <v>34</v>
      </c>
      <c r="N22" s="112"/>
      <c r="O22" s="114"/>
      <c r="P22" s="130" t="s">
        <v>34</v>
      </c>
      <c r="Q22" s="112"/>
      <c r="R22" s="114"/>
      <c r="S22" s="137" ph="1"/>
    </row>
    <row r="23" spans="3:19" ht="40" customHeight="1" thickBot="1" x14ac:dyDescent="0.25">
      <c r="C23" s="98"/>
      <c r="D23" s="58" t="s">
        <v>61</v>
      </c>
      <c r="E23" s="81">
        <f>E22*7</f>
        <v>140</v>
      </c>
      <c r="F23" s="66"/>
      <c r="G23" s="59" t="s">
        <v>61</v>
      </c>
      <c r="H23" s="81">
        <f>H22*7</f>
        <v>721</v>
      </c>
      <c r="I23" s="66"/>
      <c r="J23" s="129"/>
      <c r="K23" s="113"/>
      <c r="L23" s="114"/>
      <c r="M23" s="131"/>
      <c r="N23" s="113"/>
      <c r="O23" s="114"/>
      <c r="P23" s="131"/>
      <c r="Q23" s="129"/>
      <c r="R23" s="114"/>
      <c r="S23" s="137" ph="1"/>
    </row>
    <row r="24" spans="3:19" ht="40" customHeight="1" thickTop="1" thickBot="1" x14ac:dyDescent="0.35">
      <c r="C24" s="32" ph="1"/>
      <c r="D24" s="132" t="s">
        <v>50</v>
      </c>
      <c r="E24" s="133"/>
      <c r="F24" s="72" t="str">
        <f>IF('（削除不可！）計算データ資料'!L11=0,"",'（削除不可！）計算データ資料'!L11&amp;"g")</f>
        <v/>
      </c>
      <c r="G24" s="151" t="s">
        <v>50</v>
      </c>
      <c r="H24" s="133"/>
      <c r="I24" s="71" t="str">
        <f>IF('（削除不可！）計算データ資料'!L12=0,"",'（削除不可！）計算データ資料'!L12&amp;"g")</f>
        <v/>
      </c>
      <c r="J24" s="151" t="s">
        <v>50</v>
      </c>
      <c r="K24" s="133"/>
      <c r="L24" s="67" t="str">
        <f>IF('（削除不可！）計算データ資料'!L13=0,"",'（削除不可！）計算データ資料'!L13&amp;"g")</f>
        <v/>
      </c>
      <c r="M24" s="151" t="s">
        <v>50</v>
      </c>
      <c r="N24" s="133"/>
      <c r="O24" s="67" t="str">
        <f>IF('（削除不可！）計算データ資料'!L14=0,"",'（削除不可！）計算データ資料'!L14&amp;"g")</f>
        <v/>
      </c>
      <c r="P24" s="146" t="s">
        <v>50</v>
      </c>
      <c r="Q24" s="143"/>
      <c r="R24" s="67" t="str">
        <f>IF('（削除不可！）計算データ資料'!L15=0,"",'（削除不可！）計算データ資料'!L15&amp;"g")</f>
        <v/>
      </c>
    </row>
    <row r="25" spans="3:19" ht="15" hidden="1" customHeight="1" x14ac:dyDescent="0.3">
      <c r="C25" s="32" ph="1"/>
      <c r="D25" s="74" ph="1"/>
      <c r="E25" s="74" ph="1"/>
      <c r="F25" s="75"/>
      <c r="G25" s="74" ph="1"/>
      <c r="H25" s="74" ph="1"/>
      <c r="I25" s="76"/>
      <c r="J25" s="74" ph="1"/>
      <c r="K25" s="78" ph="1"/>
      <c r="L25" s="76"/>
      <c r="M25" s="74" ph="1"/>
      <c r="N25" s="78" ph="1"/>
      <c r="O25" s="76"/>
      <c r="P25" s="74" ph="1"/>
      <c r="Q25" s="74" ph="1"/>
      <c r="R25" s="76"/>
    </row>
    <row r="26" spans="3:19" ht="39.75" customHeight="1" x14ac:dyDescent="0.95">
      <c r="L26" s="16"/>
      <c r="P26" s="48" t="s">
        <v>47</v>
      </c>
      <c r="Q26" s="48"/>
    </row>
    <row r="27" spans="3:19" ht="40.5" customHeight="1" thickBot="1" x14ac:dyDescent="0.25">
      <c r="D27" s="12" t="s">
        <v>29</v>
      </c>
      <c r="E27" s="12"/>
      <c r="L27" s="16"/>
    </row>
    <row r="28" spans="3:19" ht="30" customHeight="1" thickBot="1" x14ac:dyDescent="0.25">
      <c r="C28" s="6"/>
      <c r="D28" s="122" t="s">
        <v>25</v>
      </c>
      <c r="E28" s="122"/>
      <c r="F28" s="122"/>
      <c r="G28" s="122" t="s">
        <v>26</v>
      </c>
      <c r="H28" s="122"/>
      <c r="I28" s="122"/>
      <c r="J28" s="122" t="s">
        <v>27</v>
      </c>
      <c r="K28" s="122"/>
      <c r="L28" s="122"/>
      <c r="M28" s="122" t="s">
        <v>0</v>
      </c>
      <c r="N28" s="122"/>
      <c r="O28" s="122"/>
      <c r="P28" s="110" t="s">
        <v>40</v>
      </c>
      <c r="Q28" s="110"/>
      <c r="R28" s="110"/>
    </row>
    <row r="29" spans="3:19" ht="180" customHeight="1" thickBot="1" x14ac:dyDescent="0.35">
      <c r="C29" s="38" t="s">
        <v>35</v>
      </c>
      <c r="D29" s="99" t="s">
        <v>85</v>
      </c>
      <c r="E29" s="100"/>
      <c r="F29" s="101"/>
      <c r="G29" s="99" t="s">
        <v>86</v>
      </c>
      <c r="H29" s="100"/>
      <c r="I29" s="102"/>
      <c r="J29" s="99" t="s">
        <v>87</v>
      </c>
      <c r="K29" s="100"/>
      <c r="L29" s="102"/>
      <c r="M29" s="99" t="s">
        <v>54</v>
      </c>
      <c r="N29" s="100"/>
      <c r="O29" s="102"/>
      <c r="P29" s="115" t="s">
        <v>70</v>
      </c>
      <c r="Q29" s="106"/>
      <c r="R29" s="108"/>
    </row>
    <row r="30" spans="3:19" ht="40" customHeight="1" thickTop="1" x14ac:dyDescent="0.2">
      <c r="C30" s="116" t="s">
        <v>38</v>
      </c>
      <c r="D30" s="40" t="s">
        <v>58</v>
      </c>
      <c r="E30" s="80">
        <f>'（削除不可！）計算データ資料'!C16</f>
        <v>140</v>
      </c>
      <c r="F30" s="54" t="s">
        <v>55</v>
      </c>
      <c r="G30" s="41" t="s">
        <v>58</v>
      </c>
      <c r="H30" s="80">
        <f>'（削除不可！）計算データ資料'!C17</f>
        <v>57</v>
      </c>
      <c r="I30" s="54" t="s">
        <v>55</v>
      </c>
      <c r="J30" s="123" t="s">
        <v>62</v>
      </c>
      <c r="K30" s="134">
        <f>'（削除不可！）計算データ資料'!C18</f>
        <v>560</v>
      </c>
      <c r="L30" s="125" t="s">
        <v>55</v>
      </c>
      <c r="M30" s="41" t="s">
        <v>58</v>
      </c>
      <c r="N30" s="80">
        <f>'（削除不可！）計算データ資料'!C19</f>
        <v>19</v>
      </c>
      <c r="O30" s="54" t="s">
        <v>55</v>
      </c>
      <c r="P30" s="45" t="s">
        <v>58</v>
      </c>
      <c r="Q30" s="85">
        <f>'（削除不可！）計算データ資料'!C20</f>
        <v>18</v>
      </c>
      <c r="R30" s="54" t="s">
        <v>55</v>
      </c>
    </row>
    <row r="31" spans="3:19" ht="40" customHeight="1" thickBot="1" x14ac:dyDescent="0.25">
      <c r="C31" s="117"/>
      <c r="D31" s="60" t="s">
        <v>59</v>
      </c>
      <c r="E31" s="81">
        <f>E30*7</f>
        <v>980</v>
      </c>
      <c r="F31" s="61" t="s">
        <v>55</v>
      </c>
      <c r="G31" s="62" t="s">
        <v>59</v>
      </c>
      <c r="H31" s="81">
        <f>H30*7</f>
        <v>399</v>
      </c>
      <c r="I31" s="61" t="s">
        <v>55</v>
      </c>
      <c r="J31" s="124"/>
      <c r="K31" s="147"/>
      <c r="L31" s="126"/>
      <c r="M31" s="62" t="s">
        <v>59</v>
      </c>
      <c r="N31" s="81">
        <f>N30*7</f>
        <v>133</v>
      </c>
      <c r="O31" s="61" t="s">
        <v>55</v>
      </c>
      <c r="P31" s="55" t="s">
        <v>59</v>
      </c>
      <c r="Q31" s="84">
        <f>Q30*7</f>
        <v>126</v>
      </c>
      <c r="R31" s="56" t="s">
        <v>55</v>
      </c>
    </row>
    <row r="32" spans="3:19" ht="40" customHeight="1" thickTop="1" x14ac:dyDescent="0.2">
      <c r="C32" s="97" t="s">
        <v>39</v>
      </c>
      <c r="D32" s="42" t="s">
        <v>60</v>
      </c>
      <c r="E32" s="82">
        <f>'（削除不可！）計算データ資料'!C16</f>
        <v>140</v>
      </c>
      <c r="F32" s="57"/>
      <c r="G32" s="44" t="s">
        <v>60</v>
      </c>
      <c r="H32" s="82">
        <f>'（削除不可！）計算データ資料'!C17</f>
        <v>57</v>
      </c>
      <c r="I32" s="57"/>
      <c r="J32" s="112" t="s">
        <v>34</v>
      </c>
      <c r="K32" s="113"/>
      <c r="L32" s="114"/>
      <c r="M32" s="42" t="s">
        <v>60</v>
      </c>
      <c r="N32" s="82">
        <f>'（削除不可！）計算データ資料'!C19</f>
        <v>19</v>
      </c>
      <c r="O32" s="57"/>
      <c r="P32" s="42" t="s">
        <v>60</v>
      </c>
      <c r="Q32" s="82">
        <f>'（削除不可！）計算データ資料'!C20</f>
        <v>18</v>
      </c>
      <c r="R32" s="57"/>
    </row>
    <row r="33" spans="3:19" ht="40" customHeight="1" thickBot="1" x14ac:dyDescent="0.25">
      <c r="C33" s="98"/>
      <c r="D33" s="58" t="s">
        <v>61</v>
      </c>
      <c r="E33" s="81">
        <f>E32*7</f>
        <v>980</v>
      </c>
      <c r="F33" s="66"/>
      <c r="G33" s="59" t="s">
        <v>61</v>
      </c>
      <c r="H33" s="81">
        <f>H32*7</f>
        <v>399</v>
      </c>
      <c r="I33" s="66"/>
      <c r="J33" s="113"/>
      <c r="K33" s="113"/>
      <c r="L33" s="114"/>
      <c r="M33" s="58" t="s">
        <v>61</v>
      </c>
      <c r="N33" s="81">
        <f>N32*7</f>
        <v>133</v>
      </c>
      <c r="O33" s="66"/>
      <c r="P33" s="58" t="s">
        <v>61</v>
      </c>
      <c r="Q33" s="81">
        <f>Q32*7</f>
        <v>126</v>
      </c>
      <c r="R33" s="66"/>
    </row>
    <row r="34" spans="3:19" ht="40" customHeight="1" thickTop="1" thickBot="1" x14ac:dyDescent="0.35">
      <c r="C34" s="63" ph="1"/>
      <c r="D34" s="154" t="s">
        <v>50</v>
      </c>
      <c r="E34" s="155"/>
      <c r="F34" s="72" t="str">
        <f>IF('（削除不可！）計算データ資料'!L16=0,"",'（削除不可！）計算データ資料'!L16&amp;"g")</f>
        <v/>
      </c>
      <c r="G34" s="151" t="s">
        <v>50</v>
      </c>
      <c r="H34" s="133"/>
      <c r="I34" s="71" t="str">
        <f>IF('（削除不可！）計算データ資料'!L17=0,"",'（削除不可！）計算データ資料'!L17&amp;"g")</f>
        <v/>
      </c>
      <c r="J34" s="151" t="s">
        <v>50</v>
      </c>
      <c r="K34" s="133"/>
      <c r="L34" s="67" t="str">
        <f>IF('（削除不可！）計算データ資料'!L18=0,"",'（削除不可！）計算データ資料'!L18&amp;"g")</f>
        <v/>
      </c>
      <c r="M34" s="151" t="s">
        <v>50</v>
      </c>
      <c r="N34" s="133"/>
      <c r="O34" s="71" t="str">
        <f>IF('（削除不可！）計算データ資料'!L19=0,"",'（削除不可！）計算データ資料'!L19&amp;"g")</f>
        <v/>
      </c>
      <c r="P34" s="156" t="s">
        <v>50</v>
      </c>
      <c r="Q34" s="155"/>
      <c r="R34" s="72" t="str">
        <f>IF('（削除不可！）計算データ資料'!L20=0,"",'（削除不可！）計算データ資料'!L20&amp;"g")</f>
        <v/>
      </c>
    </row>
    <row r="35" spans="3:19" ht="20.149999999999999" customHeight="1" thickTop="1" thickBot="1" x14ac:dyDescent="0.25">
      <c r="D35" s="79"/>
      <c r="E35" s="79"/>
      <c r="P35" s="79"/>
      <c r="Q35" s="79"/>
    </row>
    <row r="36" spans="3:19" ht="30" customHeight="1" thickBot="1" x14ac:dyDescent="0.25">
      <c r="C36" s="6"/>
      <c r="D36" s="110" t="s">
        <v>42</v>
      </c>
      <c r="E36" s="110"/>
      <c r="F36" s="110"/>
      <c r="G36" s="119" t="s">
        <v>64</v>
      </c>
      <c r="H36" s="120"/>
      <c r="I36" s="121"/>
      <c r="J36" s="118" t="s">
        <v>43</v>
      </c>
      <c r="K36" s="118"/>
      <c r="L36" s="118"/>
      <c r="M36" s="118" t="s">
        <v>44</v>
      </c>
      <c r="N36" s="118"/>
      <c r="O36" s="118"/>
      <c r="P36" s="118" t="s">
        <v>45</v>
      </c>
      <c r="Q36" s="118"/>
      <c r="R36" s="118"/>
    </row>
    <row r="37" spans="3:19" ht="180" customHeight="1" thickBot="1" x14ac:dyDescent="0.35">
      <c r="C37" s="38" t="s">
        <v>35</v>
      </c>
      <c r="D37" s="99" t="s">
        <v>53</v>
      </c>
      <c r="E37" s="100"/>
      <c r="F37" s="101"/>
      <c r="G37" s="148" t="s">
        <v>65</v>
      </c>
      <c r="H37" s="149"/>
      <c r="I37" s="150"/>
      <c r="J37" s="99" t="s">
        <v>41</v>
      </c>
      <c r="K37" s="100"/>
      <c r="L37" s="102"/>
      <c r="M37" s="99" t="s">
        <v>88</v>
      </c>
      <c r="N37" s="100"/>
      <c r="O37" s="102"/>
      <c r="P37" s="99" t="s">
        <v>89</v>
      </c>
      <c r="Q37" s="111"/>
      <c r="R37" s="102"/>
    </row>
    <row r="38" spans="3:19" ht="40" customHeight="1" thickTop="1" x14ac:dyDescent="0.2">
      <c r="C38" s="116" t="s">
        <v>38</v>
      </c>
      <c r="D38" s="41" t="s">
        <v>58</v>
      </c>
      <c r="E38" s="80">
        <f>'（削除不可！）計算データ資料'!C21</f>
        <v>97</v>
      </c>
      <c r="F38" s="54" t="s">
        <v>55</v>
      </c>
      <c r="G38" s="41" t="s">
        <v>74</v>
      </c>
      <c r="H38" s="88">
        <f>'（削除不可！）計算データ資料'!C22</f>
        <v>470</v>
      </c>
      <c r="I38" s="54" t="s">
        <v>55</v>
      </c>
      <c r="J38" s="41" t="s">
        <v>58</v>
      </c>
      <c r="K38" s="80">
        <f>'（削除不可！）計算データ資料'!C23</f>
        <v>33</v>
      </c>
      <c r="L38" s="54" t="s">
        <v>55</v>
      </c>
      <c r="M38" s="41" t="s">
        <v>58</v>
      </c>
      <c r="N38" s="80">
        <f>'（削除不可！）計算データ資料'!C24</f>
        <v>51</v>
      </c>
      <c r="O38" s="54" t="s">
        <v>55</v>
      </c>
      <c r="P38" s="46" t="s">
        <v>58</v>
      </c>
      <c r="Q38" s="85">
        <f>'（削除不可！）計算データ資料'!C25</f>
        <v>192</v>
      </c>
      <c r="R38" s="39" t="s">
        <v>55</v>
      </c>
    </row>
    <row r="39" spans="3:19" ht="40" customHeight="1" x14ac:dyDescent="0.2">
      <c r="C39" s="117"/>
      <c r="D39" s="53" t="s">
        <v>59</v>
      </c>
      <c r="E39" s="84">
        <f>E38*7</f>
        <v>679</v>
      </c>
      <c r="F39" s="56" t="s">
        <v>55</v>
      </c>
      <c r="G39" s="53" t="s">
        <v>71</v>
      </c>
      <c r="H39" s="89">
        <f>H38*7</f>
        <v>3290</v>
      </c>
      <c r="I39" s="56" t="s">
        <v>55</v>
      </c>
      <c r="J39" s="53" t="s">
        <v>59</v>
      </c>
      <c r="K39" s="84">
        <f>K38*7</f>
        <v>231</v>
      </c>
      <c r="L39" s="56" t="s">
        <v>55</v>
      </c>
      <c r="M39" s="53" t="s">
        <v>59</v>
      </c>
      <c r="N39" s="84">
        <f>N38*7</f>
        <v>357</v>
      </c>
      <c r="O39" s="56" t="s">
        <v>55</v>
      </c>
      <c r="P39" s="53" t="s">
        <v>59</v>
      </c>
      <c r="Q39" s="84">
        <f>Q38*7</f>
        <v>1344</v>
      </c>
      <c r="R39" s="47" t="s">
        <v>55</v>
      </c>
    </row>
    <row r="40" spans="3:19" ht="40" customHeight="1" x14ac:dyDescent="0.2">
      <c r="C40" s="97" t="s">
        <v>39</v>
      </c>
      <c r="D40" s="44" t="s">
        <v>60</v>
      </c>
      <c r="E40" s="82">
        <f>'（削除不可！）計算データ資料'!C21</f>
        <v>97</v>
      </c>
      <c r="F40" s="57"/>
      <c r="G40" s="44" t="s">
        <v>72</v>
      </c>
      <c r="H40" s="90">
        <f>'（削除不可！）計算データ資料'!C22</f>
        <v>470</v>
      </c>
      <c r="I40" s="57"/>
      <c r="J40" s="44" t="s">
        <v>60</v>
      </c>
      <c r="K40" s="82">
        <f>'（削除不可！）計算データ資料'!C23</f>
        <v>33</v>
      </c>
      <c r="L40" s="57"/>
      <c r="M40" s="44" t="s">
        <v>60</v>
      </c>
      <c r="N40" s="82">
        <f>'（削除不可！）計算データ資料'!C24</f>
        <v>51</v>
      </c>
      <c r="O40" s="57"/>
      <c r="P40" s="44" t="s">
        <v>60</v>
      </c>
      <c r="Q40" s="82">
        <f>'（削除不可！）計算データ資料'!C25</f>
        <v>192</v>
      </c>
      <c r="R40" s="43"/>
    </row>
    <row r="41" spans="3:19" ht="40" customHeight="1" thickBot="1" x14ac:dyDescent="0.25">
      <c r="C41" s="98"/>
      <c r="D41" s="59" t="s">
        <v>61</v>
      </c>
      <c r="E41" s="81">
        <f>E40*7</f>
        <v>679</v>
      </c>
      <c r="F41" s="66"/>
      <c r="G41" s="62" t="s">
        <v>73</v>
      </c>
      <c r="H41" s="91">
        <f>H40*7</f>
        <v>3290</v>
      </c>
      <c r="I41" s="66"/>
      <c r="J41" s="59" t="s">
        <v>61</v>
      </c>
      <c r="K41" s="81">
        <f>K40*7</f>
        <v>231</v>
      </c>
      <c r="L41" s="66"/>
      <c r="M41" s="62" t="s">
        <v>61</v>
      </c>
      <c r="N41" s="81">
        <f>N40*7</f>
        <v>357</v>
      </c>
      <c r="O41" s="66"/>
      <c r="P41" s="62" t="s">
        <v>61</v>
      </c>
      <c r="Q41" s="81">
        <f>Q40*7</f>
        <v>1344</v>
      </c>
      <c r="R41" s="68"/>
    </row>
    <row r="42" spans="3:19" ht="40" customHeight="1" thickBot="1" x14ac:dyDescent="0.35">
      <c r="C42" s="32" ph="1"/>
      <c r="D42" s="132" t="s">
        <v>50</v>
      </c>
      <c r="E42" s="133"/>
      <c r="F42" s="71" t="str">
        <f>IF('（削除不可！）計算データ資料'!L21=0,"",'（削除不可！）計算データ資料'!L21&amp;"g")</f>
        <v/>
      </c>
      <c r="G42" s="151" t="s">
        <v>66</v>
      </c>
      <c r="H42" s="133"/>
      <c r="I42" s="71" t="str">
        <f>IF('（削除不可！）計算データ資料'!L22=0,"",'（削除不可！）計算データ資料'!L22&amp;"g")</f>
        <v/>
      </c>
      <c r="J42" s="156" t="s">
        <v>50</v>
      </c>
      <c r="K42" s="155"/>
      <c r="L42" s="71" t="str">
        <f>IF('（削除不可！）計算データ資料'!L23=0,"",'（削除不可！）計算データ資料'!L23&amp;"g")</f>
        <v/>
      </c>
      <c r="M42" s="151" t="s">
        <v>50</v>
      </c>
      <c r="N42" s="133"/>
      <c r="O42" s="70" t="str">
        <f>IF('（削除不可！）計算データ資料'!L24=0,"",'（削除不可！）計算データ資料'!L24&amp;"g")</f>
        <v/>
      </c>
      <c r="P42" s="156" t="s">
        <v>50</v>
      </c>
      <c r="Q42" s="155"/>
      <c r="R42" s="69" t="str">
        <f>IF('（削除不可！）計算データ資料'!L25=0,"",'（削除不可！）計算データ資料'!L25&amp;"g")</f>
        <v/>
      </c>
    </row>
    <row r="43" spans="3:19" ht="5.25" customHeight="1" thickBot="1" x14ac:dyDescent="0.25">
      <c r="J43" s="18"/>
      <c r="K43" s="18"/>
      <c r="P43" s="83"/>
      <c r="Q43" s="83"/>
    </row>
    <row r="44" spans="3:19" ht="45" customHeight="1" thickTop="1" thickBot="1" x14ac:dyDescent="0.4">
      <c r="C44" s="51" t="s">
        <v>46</v>
      </c>
      <c r="D44" s="52" ph="1"/>
      <c r="E44" s="52" ph="1"/>
      <c r="F44" s="7"/>
      <c r="L44" s="26" ph="1"/>
      <c r="O44" s="50" t="s">
        <v>51</v>
      </c>
      <c r="P44" s="138" t="str">
        <f>IF('（削除不可！）計算データ資料'!L26=0,"",'（削除不可！）計算データ資料'!L26&amp;"g")</f>
        <v/>
      </c>
      <c r="Q44" s="139"/>
      <c r="R44" s="140"/>
      <c r="S44" s="36" t="s">
        <v>14</v>
      </c>
    </row>
    <row r="45" spans="3:19" ht="32.25" customHeight="1" x14ac:dyDescent="0.2">
      <c r="L45" s="92"/>
      <c r="M45" s="26"/>
      <c r="N45" s="77" t="s">
        <v>75</v>
      </c>
      <c r="O45" s="94">
        <f>SUM('（削除不可！）計算データ資料'!C6:C25)</f>
        <v>3725</v>
      </c>
      <c r="P45" s="93" t="s">
        <v>76</v>
      </c>
      <c r="Q45" s="26"/>
      <c r="R45" s="77"/>
    </row>
    <row r="46" spans="3:19" ht="20.149999999999999" customHeight="1" x14ac:dyDescent="0.2">
      <c r="L46" s="26"/>
      <c r="M46" s="26"/>
      <c r="N46" s="26"/>
      <c r="O46" s="26"/>
      <c r="P46" s="26"/>
      <c r="Q46" s="26"/>
      <c r="R46" s="26"/>
    </row>
    <row r="47" spans="3:19" ht="20.149999999999999" customHeight="1" x14ac:dyDescent="0.2">
      <c r="L47" s="26"/>
      <c r="M47" s="26"/>
      <c r="N47" s="26"/>
      <c r="O47" s="26"/>
    </row>
    <row r="49" spans="2:22" ht="19" x14ac:dyDescent="0.2">
      <c r="U49" s="96"/>
      <c r="V49" s="96"/>
    </row>
    <row r="51" spans="2:22" ht="40" customHeight="1" x14ac:dyDescent="0.35">
      <c r="C51" s="12" ph="1"/>
      <c r="O51" s="31"/>
      <c r="P51" s="13" ph="1"/>
      <c r="Q51" s="13" ph="1"/>
    </row>
    <row r="52" spans="2:22" ht="29.5" x14ac:dyDescent="0.3">
      <c r="C52" s="15" ph="1"/>
    </row>
    <row r="53" spans="2:22" ht="40" customHeight="1" x14ac:dyDescent="0.2"/>
    <row r="54" spans="2:22" ht="40" customHeight="1" x14ac:dyDescent="0.2"/>
    <row r="55" spans="2:22" ht="20.149999999999999" customHeight="1" x14ac:dyDescent="0.3">
      <c r="B55" s="15" ph="1"/>
    </row>
    <row r="56" spans="2:22" ht="40" customHeight="1" x14ac:dyDescent="0.3">
      <c r="B56" s="13" ph="1"/>
    </row>
    <row r="57" spans="2:22" ht="20.149999999999999" customHeight="1" x14ac:dyDescent="0.3">
      <c r="B57" s="13" ph="1"/>
    </row>
    <row r="58" spans="2:22" s="13" customFormat="1" ht="40" customHeight="1" ph="1" x14ac:dyDescent="0.3">
      <c r="B58" s="13"/>
      <c r="C58" s="13"/>
      <c r="G58" s="13"/>
      <c r="H58" s="13"/>
      <c r="I58" s="14" ph="1"/>
      <c r="J58" s="14" ph="1"/>
      <c r="K58" s="14" ph="1"/>
      <c r="L58" s="14"/>
      <c r="M58" s="33" ph="1"/>
      <c r="N58" s="33" ph="1"/>
      <c r="O58" s="34" ph="1"/>
    </row>
    <row r="59" spans="2:22" ht="40" customHeight="1" x14ac:dyDescent="0.3">
      <c r="D59" s="13" ph="1"/>
      <c r="E59" s="13" ph="1"/>
      <c r="J59" s="14"/>
      <c r="K59" s="14"/>
      <c r="L59" s="14"/>
      <c r="M59" s="33" ph="1"/>
      <c r="N59" s="33" ph="1"/>
      <c r="O59" s="34"/>
      <c r="P59" s="13" ph="1"/>
      <c r="Q59" s="13" ph="1"/>
    </row>
    <row r="60" spans="2:22" ht="40" customHeight="1" x14ac:dyDescent="0.3">
      <c r="D60" s="13" ph="1"/>
      <c r="E60" s="13" ph="1"/>
      <c r="J60" s="14"/>
      <c r="K60" s="14"/>
      <c r="L60" s="14"/>
      <c r="M60" s="33" ph="1"/>
      <c r="N60" s="33" ph="1"/>
      <c r="O60" s="14" ph="1"/>
      <c r="P60" s="13" ph="1"/>
      <c r="Q60" s="13" ph="1"/>
    </row>
    <row r="61" spans="2:22" ht="40" customHeight="1" x14ac:dyDescent="0.3">
      <c r="B61" s="14" ph="1"/>
    </row>
    <row r="62" spans="2:22" ht="40" customHeight="1" x14ac:dyDescent="0.2"/>
    <row r="63" spans="2:22" ht="40" customHeight="1" x14ac:dyDescent="0.2"/>
    <row r="64" spans="2:22" ht="40" customHeight="1" x14ac:dyDescent="0.2"/>
    <row r="65" spans="2:17" ht="40" customHeight="1" x14ac:dyDescent="0.2"/>
    <row r="66" spans="2:17" ht="40" customHeight="1" x14ac:dyDescent="0.2"/>
    <row r="67" spans="2:17" ht="40" customHeight="1" x14ac:dyDescent="0.2"/>
    <row r="68" spans="2:17" ht="40" customHeight="1" x14ac:dyDescent="0.2"/>
    <row r="69" spans="2:17" customFormat="1" ht="22.5" ph="1" x14ac:dyDescent="0.2">
      <c r="B69"/>
      <c r="C69"/>
      <c r="G69"/>
      <c r="H69"/>
      <c r="L69"/>
    </row>
    <row r="70" spans="2:17" ht="22.5" x14ac:dyDescent="0.2">
      <c r="D70" ph="1"/>
      <c r="E70" ph="1"/>
      <c r="M70" ph="1"/>
      <c r="N70" ph="1"/>
      <c r="P70" ph="1"/>
      <c r="Q70" ph="1"/>
    </row>
    <row r="71" spans="2:17" ht="22.5" x14ac:dyDescent="0.2">
      <c r="D71" ph="1"/>
      <c r="E71" ph="1"/>
      <c r="M71" ph="1"/>
      <c r="N71" ph="1"/>
      <c r="O71" ph="1"/>
      <c r="P71" ph="1"/>
      <c r="Q71" ph="1"/>
    </row>
    <row r="72" spans="2:17" ht="22.5" x14ac:dyDescent="0.2">
      <c r="B72" ph="1"/>
    </row>
  </sheetData>
  <mergeCells count="90">
    <mergeCell ref="D42:E42"/>
    <mergeCell ref="G42:H42"/>
    <mergeCell ref="J42:K42"/>
    <mergeCell ref="M42:N42"/>
    <mergeCell ref="P42:Q42"/>
    <mergeCell ref="D34:E34"/>
    <mergeCell ref="G34:H34"/>
    <mergeCell ref="J34:K34"/>
    <mergeCell ref="M34:N34"/>
    <mergeCell ref="P34:Q34"/>
    <mergeCell ref="G37:I37"/>
    <mergeCell ref="Q12:Q13"/>
    <mergeCell ref="P24:Q24"/>
    <mergeCell ref="M24:N24"/>
    <mergeCell ref="J24:K24"/>
    <mergeCell ref="G24:H24"/>
    <mergeCell ref="P16:Q16"/>
    <mergeCell ref="G19:I19"/>
    <mergeCell ref="G18:I18"/>
    <mergeCell ref="J18:L18"/>
    <mergeCell ref="J19:L19"/>
    <mergeCell ref="K30:K31"/>
    <mergeCell ref="D16:E16"/>
    <mergeCell ref="J16:K16"/>
    <mergeCell ref="G16:H16"/>
    <mergeCell ref="M16:N16"/>
    <mergeCell ref="H12:H13"/>
    <mergeCell ref="G12:G13"/>
    <mergeCell ref="I12:I13"/>
    <mergeCell ref="G14:I15"/>
    <mergeCell ref="S20:S23"/>
    <mergeCell ref="P44:R44"/>
    <mergeCell ref="R12:R13"/>
    <mergeCell ref="M20:M21"/>
    <mergeCell ref="O20:O21"/>
    <mergeCell ref="M18:O18"/>
    <mergeCell ref="P18:R18"/>
    <mergeCell ref="P14:R15"/>
    <mergeCell ref="M28:O28"/>
    <mergeCell ref="P12:P13"/>
    <mergeCell ref="M19:O19"/>
    <mergeCell ref="P19:R19"/>
    <mergeCell ref="P22:R23"/>
    <mergeCell ref="C32:C33"/>
    <mergeCell ref="M29:O29"/>
    <mergeCell ref="J30:J31"/>
    <mergeCell ref="L30:L31"/>
    <mergeCell ref="C20:C21"/>
    <mergeCell ref="C22:C23"/>
    <mergeCell ref="C30:C31"/>
    <mergeCell ref="J22:L23"/>
    <mergeCell ref="M22:O23"/>
    <mergeCell ref="G29:I29"/>
    <mergeCell ref="J29:L29"/>
    <mergeCell ref="D24:E24"/>
    <mergeCell ref="G28:I28"/>
    <mergeCell ref="J28:L28"/>
    <mergeCell ref="N20:N21"/>
    <mergeCell ref="C40:C41"/>
    <mergeCell ref="P28:R28"/>
    <mergeCell ref="M37:O37"/>
    <mergeCell ref="P37:R37"/>
    <mergeCell ref="J32:L33"/>
    <mergeCell ref="P29:R29"/>
    <mergeCell ref="D37:F37"/>
    <mergeCell ref="J37:L37"/>
    <mergeCell ref="C38:C39"/>
    <mergeCell ref="D36:F36"/>
    <mergeCell ref="J36:L36"/>
    <mergeCell ref="M36:O36"/>
    <mergeCell ref="P36:R36"/>
    <mergeCell ref="G36:I36"/>
    <mergeCell ref="D28:F28"/>
    <mergeCell ref="D29:F29"/>
    <mergeCell ref="B3:S3"/>
    <mergeCell ref="U49:V49"/>
    <mergeCell ref="C12:C13"/>
    <mergeCell ref="C14:C15"/>
    <mergeCell ref="J11:L11"/>
    <mergeCell ref="M11:O11"/>
    <mergeCell ref="P11:R11"/>
    <mergeCell ref="D10:F10"/>
    <mergeCell ref="G10:I10"/>
    <mergeCell ref="G11:I11"/>
    <mergeCell ref="J10:L10"/>
    <mergeCell ref="M10:O10"/>
    <mergeCell ref="P10:R10"/>
    <mergeCell ref="D11:F11"/>
    <mergeCell ref="D18:F18"/>
    <mergeCell ref="D19:F19"/>
  </mergeCells>
  <phoneticPr fontId="48" type="Hiragana" alignment="distributed"/>
  <dataValidations count="2">
    <dataValidation type="list" allowBlank="1" showInputMessage="1" showErrorMessage="1" sqref="I40:I41 F14:F15 F22:F23 L40:L41 I32:I33 O32:O33 R40:R41 F40:F41 I22:I23 L14:L15 O14:O15 O40:O41 F32:F33 R32:R33" xr:uid="{8C22336C-E52D-41BB-92FD-4E928C983B13}">
      <formula1>"-,1,2,3,4,5,6,7,8,9,10"</formula1>
    </dataValidation>
    <dataValidation type="list" showInputMessage="1" showErrorMessage="1" sqref="F12:F13 L38:L39 O38:O39 L30 L12:L13 O12:O13 F20:F21 R12 L20:L21 I20:I21 R20:R21 O20 F30:F31 I30:I31 O30:O31 R30:R31 F38:F39 I12 R38:R39 I38:I39" xr:uid="{F4BEF264-854B-45D1-94CE-A39B17B1C3CE}">
      <formula1>"　,✔"</formula1>
    </dataValidation>
  </dataValidations>
  <printOptions horizontalCentered="1"/>
  <pageMargins left="0" right="0" top="0.19685039370078741" bottom="0" header="0" footer="0"/>
  <pageSetup paperSize="9" scale="56" orientation="landscape" r:id="rId1"/>
  <rowBreaks count="1" manualBreakCount="1">
    <brk id="25"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24C5-749F-4604-9896-1FF06C23BAA4}">
  <sheetPr codeName="Sheet4"/>
  <dimension ref="A2:M41"/>
  <sheetViews>
    <sheetView topLeftCell="A30" zoomScaleNormal="100" workbookViewId="0">
      <selection activeCell="G4" sqref="G4"/>
    </sheetView>
  </sheetViews>
  <sheetFormatPr defaultRowHeight="14" x14ac:dyDescent="0.2"/>
  <cols>
    <col min="2" max="3" width="9" style="16"/>
    <col min="7" max="7" width="11.75" customWidth="1"/>
    <col min="9" max="9" width="13" customWidth="1"/>
    <col min="10" max="10" width="14.5" customWidth="1"/>
    <col min="11" max="11" width="14.58203125" customWidth="1"/>
  </cols>
  <sheetData>
    <row r="2" spans="1:13" ht="14.5" thickBot="1" x14ac:dyDescent="0.25"/>
    <row r="3" spans="1:13" ht="19.5" thickBot="1" x14ac:dyDescent="0.25">
      <c r="B3" s="24"/>
      <c r="C3" s="25" t="s">
        <v>67</v>
      </c>
      <c r="D3" s="23"/>
      <c r="E3" s="18"/>
      <c r="F3" s="157"/>
      <c r="G3" s="157"/>
      <c r="H3" s="18"/>
      <c r="I3" s="18"/>
      <c r="J3" s="18"/>
      <c r="K3" s="18"/>
      <c r="L3" s="19"/>
    </row>
    <row r="4" spans="1:13" x14ac:dyDescent="0.2">
      <c r="B4" s="20"/>
      <c r="L4" s="8"/>
      <c r="M4" t="s">
        <v>63</v>
      </c>
    </row>
    <row r="5" spans="1:13" x14ac:dyDescent="0.2">
      <c r="B5" s="20" t="s">
        <v>1</v>
      </c>
      <c r="C5" s="16" t="s">
        <v>2</v>
      </c>
      <c r="D5" t="s">
        <v>3</v>
      </c>
      <c r="E5" t="s">
        <v>4</v>
      </c>
      <c r="F5" t="s">
        <v>9</v>
      </c>
      <c r="G5" t="s">
        <v>10</v>
      </c>
      <c r="H5" t="s">
        <v>5</v>
      </c>
      <c r="I5" t="s">
        <v>6</v>
      </c>
      <c r="J5" t="s">
        <v>7</v>
      </c>
      <c r="K5" t="s">
        <v>8</v>
      </c>
      <c r="L5" s="8" t="s">
        <v>16</v>
      </c>
    </row>
    <row r="6" spans="1:13" x14ac:dyDescent="0.2">
      <c r="A6" s="4"/>
      <c r="B6" s="20">
        <v>1</v>
      </c>
      <c r="C6" s="16">
        <v>128</v>
      </c>
      <c r="D6">
        <f>COUNTIF(中高一般!F12,"✔")</f>
        <v>0</v>
      </c>
      <c r="E6">
        <f>C6*D6</f>
        <v>0</v>
      </c>
      <c r="F6">
        <f>COUNTIF(中高一般!F13,"✔")</f>
        <v>0</v>
      </c>
      <c r="G6">
        <f>C6*F6*7</f>
        <v>0</v>
      </c>
      <c r="H6" t="e">
        <f>VLOOKUP(中高一般!F14,$B$31:$C$41,2,FALSE)</f>
        <v>#N/A</v>
      </c>
      <c r="I6">
        <f>IF(中高一般!F14="",0,C6*H6)</f>
        <v>0</v>
      </c>
      <c r="J6" t="e">
        <f>VLOOKUP(中高一般!F15,$B$31:$C$41,2,FALSE)</f>
        <v>#N/A</v>
      </c>
      <c r="K6">
        <f>IF(中高一般!F15="",0,C6*J6*7)</f>
        <v>0</v>
      </c>
      <c r="L6" s="8">
        <f>E6+G6+I6+K6</f>
        <v>0</v>
      </c>
    </row>
    <row r="7" spans="1:13" x14ac:dyDescent="0.2">
      <c r="A7" s="4" t="s">
        <v>15</v>
      </c>
      <c r="B7" s="20">
        <v>2</v>
      </c>
      <c r="C7" s="16">
        <f>M7*7</f>
        <v>294</v>
      </c>
      <c r="D7">
        <f>COUNTIF(中高一般!I12:I13,"✔")</f>
        <v>0</v>
      </c>
      <c r="E7">
        <f>C7*D7</f>
        <v>0</v>
      </c>
      <c r="F7" s="37">
        <v>0</v>
      </c>
      <c r="G7" s="37">
        <v>0</v>
      </c>
      <c r="H7" s="37">
        <v>0</v>
      </c>
      <c r="I7" s="37">
        <f>C7*H7</f>
        <v>0</v>
      </c>
      <c r="J7" s="37">
        <v>0</v>
      </c>
      <c r="K7" s="37">
        <v>0</v>
      </c>
      <c r="L7" s="8">
        <f t="shared" ref="L7:L25" si="0">E7+G7+I7+K7</f>
        <v>0</v>
      </c>
      <c r="M7">
        <v>42</v>
      </c>
    </row>
    <row r="8" spans="1:13" x14ac:dyDescent="0.2">
      <c r="A8" s="4"/>
      <c r="B8" s="20">
        <v>3</v>
      </c>
      <c r="C8" s="16">
        <v>38</v>
      </c>
      <c r="D8">
        <f>COUNTIF(中高一般!L12,"✔")</f>
        <v>0</v>
      </c>
      <c r="E8">
        <f t="shared" ref="E8:E25" si="1">C8*D8</f>
        <v>0</v>
      </c>
      <c r="F8">
        <f>COUNTIF(中高一般!L13,"✔")</f>
        <v>0</v>
      </c>
      <c r="G8">
        <f t="shared" ref="G8:G25" si="2">C8*F8*7</f>
        <v>0</v>
      </c>
      <c r="H8" t="e">
        <f>VLOOKUP(中高一般!L14,$B$31:$C$41,2,FALSE)</f>
        <v>#N/A</v>
      </c>
      <c r="I8">
        <f>IF(中高一般!L14="",0,C8*H8)</f>
        <v>0</v>
      </c>
      <c r="J8" t="e">
        <f>VLOOKUP(中高一般!L15,$B$31:$C$41,2,FALSE)</f>
        <v>#N/A</v>
      </c>
      <c r="K8">
        <f>IF(中高一般!L15="",0,C8*J8*7)</f>
        <v>0</v>
      </c>
      <c r="L8" s="8">
        <f t="shared" si="0"/>
        <v>0</v>
      </c>
    </row>
    <row r="9" spans="1:13" x14ac:dyDescent="0.2">
      <c r="A9" s="4"/>
      <c r="B9" s="20">
        <v>4</v>
      </c>
      <c r="C9" s="16">
        <v>73</v>
      </c>
      <c r="D9">
        <f>COUNTIF(中高一般!O12,"✔")</f>
        <v>0</v>
      </c>
      <c r="E9">
        <f t="shared" si="1"/>
        <v>0</v>
      </c>
      <c r="F9">
        <f>COUNTIF(中高一般!O13,"✔")</f>
        <v>0</v>
      </c>
      <c r="G9">
        <f t="shared" si="2"/>
        <v>0</v>
      </c>
      <c r="H9" t="e">
        <f>VLOOKUP(中高一般!O14,$B$31:$C$41,2,FALSE)</f>
        <v>#N/A</v>
      </c>
      <c r="I9">
        <f>IF(中高一般!O14="",0,C9*H9)</f>
        <v>0</v>
      </c>
      <c r="J9" t="e">
        <f>VLOOKUP(中高一般!O15,$B$31:$C$41,2,FALSE)</f>
        <v>#N/A</v>
      </c>
      <c r="K9">
        <f>IF(中高一般!O15="",0,C9*J9*7)</f>
        <v>0</v>
      </c>
      <c r="L9" s="8">
        <f t="shared" si="0"/>
        <v>0</v>
      </c>
    </row>
    <row r="10" spans="1:13" x14ac:dyDescent="0.2">
      <c r="A10" s="4" t="s">
        <v>15</v>
      </c>
      <c r="B10" s="20">
        <v>5</v>
      </c>
      <c r="C10" s="16">
        <f>M10*7</f>
        <v>847</v>
      </c>
      <c r="D10">
        <f>COUNTIF(中高一般!R12:R13,"✔")</f>
        <v>0</v>
      </c>
      <c r="E10">
        <f>C10*D10</f>
        <v>0</v>
      </c>
      <c r="F10" s="37">
        <v>0</v>
      </c>
      <c r="G10" s="37">
        <v>0</v>
      </c>
      <c r="H10" s="37">
        <v>0</v>
      </c>
      <c r="I10" s="37">
        <f t="shared" ref="I10:I18" si="3">C10*H10</f>
        <v>0</v>
      </c>
      <c r="J10" s="37">
        <v>0</v>
      </c>
      <c r="K10" s="37">
        <v>0</v>
      </c>
      <c r="L10" s="8">
        <f t="shared" si="0"/>
        <v>0</v>
      </c>
      <c r="M10">
        <v>121</v>
      </c>
    </row>
    <row r="11" spans="1:13" x14ac:dyDescent="0.2">
      <c r="A11" s="4"/>
      <c r="B11" s="20">
        <v>6</v>
      </c>
      <c r="C11" s="16">
        <v>20</v>
      </c>
      <c r="D11">
        <f>COUNTIF(中高一般!F20,"✔")</f>
        <v>0</v>
      </c>
      <c r="E11">
        <f t="shared" si="1"/>
        <v>0</v>
      </c>
      <c r="F11">
        <f>COUNTIF(中高一般!F21,"✔")</f>
        <v>0</v>
      </c>
      <c r="G11">
        <f t="shared" si="2"/>
        <v>0</v>
      </c>
      <c r="H11" t="e">
        <f>VLOOKUP(中高一般!F22,$B$31:$C$41,2,FALSE)</f>
        <v>#N/A</v>
      </c>
      <c r="I11">
        <f>IF(中高一般!F22="",0,C11*H11)</f>
        <v>0</v>
      </c>
      <c r="J11" t="e">
        <f>VLOOKUP(中高一般!F23,$B$31:$C$41,2,FALSE)</f>
        <v>#N/A</v>
      </c>
      <c r="K11">
        <f>IF(中高一般!F23="",0,C11*J11*7)</f>
        <v>0</v>
      </c>
      <c r="L11" s="8">
        <f t="shared" si="0"/>
        <v>0</v>
      </c>
    </row>
    <row r="12" spans="1:13" x14ac:dyDescent="0.2">
      <c r="A12" s="4"/>
      <c r="B12" s="20">
        <v>7</v>
      </c>
      <c r="C12" s="16">
        <v>103</v>
      </c>
      <c r="D12">
        <f>COUNTIF(中高一般!I20,"✔")</f>
        <v>0</v>
      </c>
      <c r="E12">
        <f t="shared" si="1"/>
        <v>0</v>
      </c>
      <c r="F12">
        <f>COUNTIF(中高一般!I21,"✔")</f>
        <v>0</v>
      </c>
      <c r="G12">
        <f t="shared" si="2"/>
        <v>0</v>
      </c>
      <c r="H12" t="e">
        <f>VLOOKUP(中高一般!I22,$B$31:$C$41,2,FALSE)</f>
        <v>#N/A</v>
      </c>
      <c r="I12">
        <f>IF(中高一般!I22="",0,C12*H12)</f>
        <v>0</v>
      </c>
      <c r="J12" t="e">
        <f>VLOOKUP(中高一般!I23,$B$31:$C$41,2,FALSE)</f>
        <v>#N/A</v>
      </c>
      <c r="K12">
        <f>IF(中高一般!I23="",0,C12*J12*7)</f>
        <v>0</v>
      </c>
      <c r="L12" s="8">
        <f t="shared" si="0"/>
        <v>0</v>
      </c>
    </row>
    <row r="13" spans="1:13" x14ac:dyDescent="0.2">
      <c r="A13" s="4" t="s">
        <v>12</v>
      </c>
      <c r="B13" s="20">
        <v>8</v>
      </c>
      <c r="C13" s="16">
        <v>292</v>
      </c>
      <c r="D13">
        <f>COUNTIF(中高一般!L20,"✔")</f>
        <v>0</v>
      </c>
      <c r="E13">
        <f t="shared" si="1"/>
        <v>0</v>
      </c>
      <c r="F13">
        <f>COUNTIF(中高一般!L21,"✔")</f>
        <v>0</v>
      </c>
      <c r="G13">
        <f t="shared" si="2"/>
        <v>0</v>
      </c>
      <c r="H13" s="37">
        <v>0</v>
      </c>
      <c r="I13" s="37">
        <f t="shared" si="3"/>
        <v>0</v>
      </c>
      <c r="J13" s="37">
        <v>0</v>
      </c>
      <c r="K13" s="37">
        <v>0</v>
      </c>
      <c r="L13" s="8">
        <f t="shared" si="0"/>
        <v>0</v>
      </c>
    </row>
    <row r="14" spans="1:13" x14ac:dyDescent="0.2">
      <c r="A14" s="4" t="s">
        <v>15</v>
      </c>
      <c r="B14" s="20">
        <v>9</v>
      </c>
      <c r="C14" s="16">
        <f>M14*7</f>
        <v>238</v>
      </c>
      <c r="D14">
        <f>COUNTIF(中高一般!O20:O21,"✔")</f>
        <v>0</v>
      </c>
      <c r="E14">
        <f>C14*D14</f>
        <v>0</v>
      </c>
      <c r="F14" s="37">
        <v>0</v>
      </c>
      <c r="G14" s="37">
        <v>0</v>
      </c>
      <c r="H14" s="37">
        <v>0</v>
      </c>
      <c r="I14" s="37">
        <f t="shared" si="3"/>
        <v>0</v>
      </c>
      <c r="J14" s="37">
        <v>0</v>
      </c>
      <c r="K14" s="37">
        <v>0</v>
      </c>
      <c r="L14" s="8">
        <f t="shared" si="0"/>
        <v>0</v>
      </c>
      <c r="M14">
        <v>34</v>
      </c>
    </row>
    <row r="15" spans="1:13" x14ac:dyDescent="0.2">
      <c r="A15" s="4"/>
      <c r="B15" s="20">
        <v>10</v>
      </c>
      <c r="C15" s="16">
        <v>55</v>
      </c>
      <c r="D15">
        <f>COUNTIF(中高一般!R20,"✔")</f>
        <v>0</v>
      </c>
      <c r="E15">
        <f t="shared" si="1"/>
        <v>0</v>
      </c>
      <c r="F15">
        <f>COUNTIF(中高一般!R21,"✔")</f>
        <v>0</v>
      </c>
      <c r="G15">
        <f t="shared" si="2"/>
        <v>0</v>
      </c>
      <c r="H15" s="37">
        <v>0</v>
      </c>
      <c r="I15" s="37">
        <f>C15*H15</f>
        <v>0</v>
      </c>
      <c r="J15" s="37">
        <v>0</v>
      </c>
      <c r="K15" s="37">
        <v>0</v>
      </c>
      <c r="L15" s="8">
        <f>E15+G15+I15+K15</f>
        <v>0</v>
      </c>
    </row>
    <row r="16" spans="1:13" x14ac:dyDescent="0.2">
      <c r="A16" s="4"/>
      <c r="B16" s="20">
        <v>11</v>
      </c>
      <c r="C16" s="16">
        <v>140</v>
      </c>
      <c r="D16">
        <f>COUNTIF(中高一般!F30,"✔")</f>
        <v>0</v>
      </c>
      <c r="E16">
        <f t="shared" si="1"/>
        <v>0</v>
      </c>
      <c r="F16">
        <f>COUNTIF(中高一般!F31,"✔")</f>
        <v>0</v>
      </c>
      <c r="G16">
        <f t="shared" si="2"/>
        <v>0</v>
      </c>
      <c r="H16" t="e">
        <f>VLOOKUP(中高一般!F32,$B$31:$C$41,2,FALSE)</f>
        <v>#N/A</v>
      </c>
      <c r="I16">
        <f>IF(中高一般!F32="",0,C16*H16)</f>
        <v>0</v>
      </c>
      <c r="J16" t="e">
        <f>VLOOKUP(中高一般!F33,$B$31:$C$41,2,FALSE)</f>
        <v>#N/A</v>
      </c>
      <c r="K16">
        <f>IF(中高一般!F33="",0,C16*J16*7)</f>
        <v>0</v>
      </c>
      <c r="L16" s="8">
        <f t="shared" si="0"/>
        <v>0</v>
      </c>
    </row>
    <row r="17" spans="1:13" x14ac:dyDescent="0.2">
      <c r="A17" s="4"/>
      <c r="B17" s="20">
        <v>12</v>
      </c>
      <c r="C17" s="16">
        <v>57</v>
      </c>
      <c r="D17">
        <f>COUNTIF(中高一般!I30,"✔")</f>
        <v>0</v>
      </c>
      <c r="E17">
        <f t="shared" si="1"/>
        <v>0</v>
      </c>
      <c r="F17">
        <f>COUNTIF(中高一般!I31,"✔")</f>
        <v>0</v>
      </c>
      <c r="G17">
        <f t="shared" si="2"/>
        <v>0</v>
      </c>
      <c r="H17" t="e">
        <f>VLOOKUP(中高一般!I32,$B$31:$C$41,2,FALSE)</f>
        <v>#N/A</v>
      </c>
      <c r="I17">
        <f>IF(中高一般!I32="",0,C17*H17)</f>
        <v>0</v>
      </c>
      <c r="J17" t="e">
        <f>VLOOKUP(中高一般!I33,$B$31:$C$41,2,FALSE)</f>
        <v>#N/A</v>
      </c>
      <c r="K17">
        <f>IF(中高一般!I33="",0,C17*J17*7)</f>
        <v>0</v>
      </c>
      <c r="L17" s="8">
        <f t="shared" si="0"/>
        <v>0</v>
      </c>
    </row>
    <row r="18" spans="1:13" x14ac:dyDescent="0.2">
      <c r="A18" s="4" t="s">
        <v>15</v>
      </c>
      <c r="B18" s="20">
        <v>13</v>
      </c>
      <c r="C18" s="16">
        <f>M18*7</f>
        <v>560</v>
      </c>
      <c r="D18">
        <f>COUNTIF(中高一般!L30:L31,"✔")</f>
        <v>0</v>
      </c>
      <c r="E18">
        <f>C18*D18</f>
        <v>0</v>
      </c>
      <c r="F18" s="37">
        <v>0</v>
      </c>
      <c r="G18" s="37">
        <v>0</v>
      </c>
      <c r="H18" s="37">
        <v>0</v>
      </c>
      <c r="I18" s="37">
        <f t="shared" si="3"/>
        <v>0</v>
      </c>
      <c r="J18" s="37">
        <v>0</v>
      </c>
      <c r="K18" s="37">
        <v>0</v>
      </c>
      <c r="L18" s="8">
        <f t="shared" si="0"/>
        <v>0</v>
      </c>
      <c r="M18">
        <v>80</v>
      </c>
    </row>
    <row r="19" spans="1:13" x14ac:dyDescent="0.2">
      <c r="A19" s="4"/>
      <c r="B19" s="20">
        <v>14</v>
      </c>
      <c r="C19" s="16">
        <v>19</v>
      </c>
      <c r="D19">
        <f>COUNTIF(中高一般!O30,"✔")</f>
        <v>0</v>
      </c>
      <c r="E19">
        <f t="shared" si="1"/>
        <v>0</v>
      </c>
      <c r="F19">
        <f>COUNTIF(中高一般!O31,"✔")</f>
        <v>0</v>
      </c>
      <c r="G19">
        <f t="shared" si="2"/>
        <v>0</v>
      </c>
      <c r="H19" t="e">
        <f>VLOOKUP(中高一般!O32,$B$31:$C$41,2,FALSE)</f>
        <v>#N/A</v>
      </c>
      <c r="I19">
        <f>IF(中高一般!O32="",0,C19*H19)</f>
        <v>0</v>
      </c>
      <c r="J19" t="e">
        <f>VLOOKUP(中高一般!O33,$B$31:$C$41,2,FALSE)</f>
        <v>#N/A</v>
      </c>
      <c r="K19">
        <f>IF(中高一般!O33="",0,C19*J19*7)</f>
        <v>0</v>
      </c>
      <c r="L19" s="8">
        <f t="shared" si="0"/>
        <v>0</v>
      </c>
    </row>
    <row r="20" spans="1:13" x14ac:dyDescent="0.2">
      <c r="A20" s="4"/>
      <c r="B20" s="20">
        <v>15</v>
      </c>
      <c r="C20" s="16">
        <v>18</v>
      </c>
      <c r="D20">
        <f>COUNTIF(中高一般!R30,"✔")</f>
        <v>0</v>
      </c>
      <c r="E20">
        <f t="shared" ref="E20" si="4">C20*D20</f>
        <v>0</v>
      </c>
      <c r="F20">
        <f>COUNTIF(中高一般!R31,"✔")</f>
        <v>0</v>
      </c>
      <c r="G20">
        <f t="shared" ref="G20" si="5">C20*F20*7</f>
        <v>0</v>
      </c>
      <c r="H20" t="e">
        <f>VLOOKUP(中高一般!R32,$B$31:$C$41,2,FALSE)</f>
        <v>#N/A</v>
      </c>
      <c r="I20">
        <f>IF(中高一般!R32="",0,C20*H20)</f>
        <v>0</v>
      </c>
      <c r="J20" t="e">
        <f>VLOOKUP(中高一般!R33,$B$31:$C$41,2,FALSE)</f>
        <v>#N/A</v>
      </c>
      <c r="K20">
        <f>IF(中高一般!R33="",0,C20*J20*7)</f>
        <v>0</v>
      </c>
      <c r="L20" s="8">
        <f>E20+G20+I20+K20</f>
        <v>0</v>
      </c>
    </row>
    <row r="21" spans="1:13" x14ac:dyDescent="0.2">
      <c r="A21" s="4"/>
      <c r="B21" s="20">
        <v>16</v>
      </c>
      <c r="C21" s="16">
        <v>97</v>
      </c>
      <c r="D21">
        <f>COUNTIF(中高一般!F38,"✔")</f>
        <v>0</v>
      </c>
      <c r="E21">
        <f t="shared" si="1"/>
        <v>0</v>
      </c>
      <c r="F21">
        <f>COUNTIF(中高一般!F39,"✔")</f>
        <v>0</v>
      </c>
      <c r="G21">
        <f t="shared" si="2"/>
        <v>0</v>
      </c>
      <c r="H21" t="e">
        <f>VLOOKUP(中高一般!F40,$B$31:$C$41,2,FALSE)</f>
        <v>#N/A</v>
      </c>
      <c r="I21">
        <f>IF(中高一般!F40="",0,C21*H21)</f>
        <v>0</v>
      </c>
      <c r="J21" t="e">
        <f>VLOOKUP(中高一般!F41,$B$31:$C$41,2,FALSE)</f>
        <v>#N/A</v>
      </c>
      <c r="K21">
        <f>IF(中高一般!F41="",0,C21*J21*7)</f>
        <v>0</v>
      </c>
      <c r="L21" s="8">
        <f t="shared" si="0"/>
        <v>0</v>
      </c>
    </row>
    <row r="22" spans="1:13" x14ac:dyDescent="0.2">
      <c r="A22" s="4"/>
      <c r="B22" s="20">
        <v>17</v>
      </c>
      <c r="C22" s="16">
        <v>470</v>
      </c>
      <c r="D22">
        <f>COUNTIF(中高一般!I38,"✔")</f>
        <v>0</v>
      </c>
      <c r="E22">
        <f t="shared" si="1"/>
        <v>0</v>
      </c>
      <c r="F22">
        <f>COUNTIF(中高一般!I39,"✔")</f>
        <v>0</v>
      </c>
      <c r="G22">
        <f t="shared" si="2"/>
        <v>0</v>
      </c>
      <c r="H22" t="e">
        <f>VLOOKUP(中高一般!I40,$B$31:$C$41,2,FALSE)</f>
        <v>#N/A</v>
      </c>
      <c r="I22">
        <f>IF(中高一般!I40="",0,C22*H22)</f>
        <v>0</v>
      </c>
      <c r="J22" t="e">
        <f>VLOOKUP(中高一般!I41,$B$31:$C$41,2,FALSE)</f>
        <v>#N/A</v>
      </c>
      <c r="K22">
        <f>IF(中高一般!I41="",0,C22*J22*7)</f>
        <v>0</v>
      </c>
      <c r="L22" s="8">
        <f t="shared" si="0"/>
        <v>0</v>
      </c>
    </row>
    <row r="23" spans="1:13" x14ac:dyDescent="0.2">
      <c r="A23" s="4"/>
      <c r="B23" s="20">
        <v>18</v>
      </c>
      <c r="C23" s="16">
        <v>33</v>
      </c>
      <c r="D23">
        <f>COUNTIF(中高一般!L38,"✔")</f>
        <v>0</v>
      </c>
      <c r="E23">
        <f t="shared" si="1"/>
        <v>0</v>
      </c>
      <c r="F23">
        <f>COUNTIF(中高一般!L39,"✔")</f>
        <v>0</v>
      </c>
      <c r="G23">
        <f t="shared" si="2"/>
        <v>0</v>
      </c>
      <c r="H23" t="e">
        <f>VLOOKUP(中高一般!L40,$B$31:$C$41,2,FALSE)</f>
        <v>#N/A</v>
      </c>
      <c r="I23">
        <f>IF(中高一般!L40="",0,C23*H23)</f>
        <v>0</v>
      </c>
      <c r="J23" t="e">
        <f>VLOOKUP(中高一般!L41,$B$31:$C$41,2,FALSE)</f>
        <v>#N/A</v>
      </c>
      <c r="K23">
        <f>IF(中高一般!L41="",0,C23*J23*7)</f>
        <v>0</v>
      </c>
      <c r="L23" s="8">
        <f t="shared" si="0"/>
        <v>0</v>
      </c>
    </row>
    <row r="24" spans="1:13" x14ac:dyDescent="0.2">
      <c r="A24" s="4"/>
      <c r="B24" s="20">
        <v>19</v>
      </c>
      <c r="C24" s="16">
        <v>51</v>
      </c>
      <c r="D24">
        <f>COUNTIF(中高一般!O38,"✔")</f>
        <v>0</v>
      </c>
      <c r="E24">
        <f t="shared" si="1"/>
        <v>0</v>
      </c>
      <c r="F24">
        <f>COUNTIF(中高一般!O39,"✔")</f>
        <v>0</v>
      </c>
      <c r="G24">
        <f t="shared" si="2"/>
        <v>0</v>
      </c>
      <c r="H24" t="e">
        <f>VLOOKUP(中高一般!O40,$B$31:$C$41,2,FALSE)</f>
        <v>#N/A</v>
      </c>
      <c r="I24">
        <f>IF(中高一般!O40="",0,C24*H24)</f>
        <v>0</v>
      </c>
      <c r="J24" t="e">
        <f>VLOOKUP(中高一般!O41,$B$31:$C$41,2,FALSE)</f>
        <v>#N/A</v>
      </c>
      <c r="K24">
        <f>IF(中高一般!O41="",0,C24*J24*7)</f>
        <v>0</v>
      </c>
      <c r="L24" s="8">
        <f t="shared" si="0"/>
        <v>0</v>
      </c>
    </row>
    <row r="25" spans="1:13" x14ac:dyDescent="0.2">
      <c r="A25" s="4"/>
      <c r="B25" s="20">
        <v>20</v>
      </c>
      <c r="C25" s="16">
        <v>192</v>
      </c>
      <c r="D25">
        <f>COUNTIF(中高一般!R38,"✔")</f>
        <v>0</v>
      </c>
      <c r="E25">
        <f t="shared" si="1"/>
        <v>0</v>
      </c>
      <c r="F25">
        <f>COUNTIF(中高一般!R39,"✔")</f>
        <v>0</v>
      </c>
      <c r="G25">
        <f t="shared" si="2"/>
        <v>0</v>
      </c>
      <c r="H25" t="e">
        <f>VLOOKUP(中高一般!R40,$B$31:$C$41,2,FALSE)</f>
        <v>#N/A</v>
      </c>
      <c r="I25">
        <f>IF(中高一般!R40="",0,C25*H25)</f>
        <v>0</v>
      </c>
      <c r="J25" t="e">
        <f>VLOOKUP(中高一般!R41,$B$31:$C$41,2,FALSE)</f>
        <v>#N/A</v>
      </c>
      <c r="K25">
        <f>IF(中高一般!R41="",0,C25*J25*7)</f>
        <v>0</v>
      </c>
      <c r="L25" s="8">
        <f t="shared" si="0"/>
        <v>0</v>
      </c>
    </row>
    <row r="26" spans="1:13" x14ac:dyDescent="0.2">
      <c r="B26" s="20" t="s">
        <v>4</v>
      </c>
      <c r="E26">
        <f>SUM(E6:E25)</f>
        <v>0</v>
      </c>
      <c r="G26">
        <f>SUM(G6:G25)</f>
        <v>0</v>
      </c>
      <c r="I26">
        <f>SUM(I6:I25)</f>
        <v>0</v>
      </c>
      <c r="K26">
        <f>SUM(K6:K25)</f>
        <v>0</v>
      </c>
      <c r="L26" s="8">
        <f>SUM(E26,G26,I26,K26)</f>
        <v>0</v>
      </c>
    </row>
    <row r="27" spans="1:13" ht="14.5" thickBot="1" x14ac:dyDescent="0.25">
      <c r="B27" s="21"/>
      <c r="C27" s="22"/>
      <c r="D27" s="7"/>
      <c r="E27" s="7"/>
      <c r="F27" s="7"/>
      <c r="G27" s="7"/>
      <c r="H27" s="7"/>
      <c r="I27" s="7"/>
      <c r="J27" s="7"/>
      <c r="K27" s="7"/>
      <c r="L27" s="9" t="s">
        <v>17</v>
      </c>
    </row>
    <row r="28" spans="1:13" ht="14.5" thickBot="1" x14ac:dyDescent="0.25"/>
    <row r="29" spans="1:13" x14ac:dyDescent="0.2">
      <c r="B29" s="17" t="s">
        <v>11</v>
      </c>
      <c r="C29" s="27"/>
    </row>
    <row r="30" spans="1:13" x14ac:dyDescent="0.2">
      <c r="B30" s="28"/>
      <c r="C30" s="29"/>
    </row>
    <row r="31" spans="1:13" x14ac:dyDescent="0.2">
      <c r="B31" s="20" t="s">
        <v>13</v>
      </c>
      <c r="C31" s="29">
        <v>0</v>
      </c>
    </row>
    <row r="32" spans="1:13" x14ac:dyDescent="0.2">
      <c r="B32" s="20">
        <v>1</v>
      </c>
      <c r="C32" s="29">
        <v>1</v>
      </c>
    </row>
    <row r="33" spans="2:3" x14ac:dyDescent="0.2">
      <c r="B33" s="20">
        <v>2</v>
      </c>
      <c r="C33" s="29">
        <v>2</v>
      </c>
    </row>
    <row r="34" spans="2:3" x14ac:dyDescent="0.2">
      <c r="B34" s="20">
        <v>3</v>
      </c>
      <c r="C34" s="29">
        <v>3</v>
      </c>
    </row>
    <row r="35" spans="2:3" x14ac:dyDescent="0.2">
      <c r="B35" s="20">
        <v>4</v>
      </c>
      <c r="C35" s="29">
        <v>4</v>
      </c>
    </row>
    <row r="36" spans="2:3" x14ac:dyDescent="0.2">
      <c r="B36" s="20">
        <v>5</v>
      </c>
      <c r="C36" s="29">
        <v>5</v>
      </c>
    </row>
    <row r="37" spans="2:3" x14ac:dyDescent="0.2">
      <c r="B37" s="20">
        <v>6</v>
      </c>
      <c r="C37" s="29">
        <v>6</v>
      </c>
    </row>
    <row r="38" spans="2:3" x14ac:dyDescent="0.2">
      <c r="B38" s="20">
        <v>7</v>
      </c>
      <c r="C38" s="29">
        <v>7</v>
      </c>
    </row>
    <row r="39" spans="2:3" x14ac:dyDescent="0.2">
      <c r="B39" s="20">
        <v>8</v>
      </c>
      <c r="C39" s="29">
        <v>8</v>
      </c>
    </row>
    <row r="40" spans="2:3" x14ac:dyDescent="0.2">
      <c r="B40" s="20">
        <v>9</v>
      </c>
      <c r="C40" s="29">
        <v>9</v>
      </c>
    </row>
    <row r="41" spans="2:3" ht="14.5" thickBot="1" x14ac:dyDescent="0.25">
      <c r="B41" s="21">
        <v>10</v>
      </c>
      <c r="C41" s="30">
        <v>10</v>
      </c>
    </row>
  </sheetData>
  <sheetProtection formatColumns="0" formatRows="0" insertColumns="0" insertRows="0" insertHyperlinks="0" deleteColumns="0" deleteRows="0" sort="0"/>
  <mergeCells count="1">
    <mergeCell ref="F3:G3"/>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中高一般</vt:lpstr>
      <vt:lpstr>（削除不可！）計算データ資料</vt:lpstr>
      <vt:lpstr>中高一般!Print_Area</vt:lpstr>
      <vt:lpstr>中高一般!Print_Titles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手塚 美月（温暖化対策課）</cp:lastModifiedBy>
  <cp:lastPrinted>2025-06-11T08:32:57Z</cp:lastPrinted>
  <dcterms:created xsi:type="dcterms:W3CDTF">2023-05-23T00:03:09Z</dcterms:created>
  <dcterms:modified xsi:type="dcterms:W3CDTF">2025-06-26T01:39:30Z</dcterms:modified>
</cp:coreProperties>
</file>