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60" windowWidth="14940" windowHeight="7875"/>
  </bookViews>
  <sheets>
    <sheet name="法適用_水道事業" sheetId="4" r:id="rId1"/>
    <sheet name="データ" sheetId="5" state="hidden" r:id="rId2"/>
  </sheets>
  <calcPr calcId="14562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AQ10" i="4" s="1"/>
  <c r="T6" i="5"/>
  <c r="AI10" i="4" s="1"/>
  <c r="S6" i="5"/>
  <c r="R6" i="5"/>
  <c r="Q6" i="5"/>
  <c r="AI8" i="4" s="1"/>
  <c r="P6" i="5"/>
  <c r="O6" i="5"/>
  <c r="N6" i="5"/>
  <c r="M6" i="5"/>
  <c r="L6" i="5"/>
  <c r="Z8" i="4" s="1"/>
  <c r="K6" i="5"/>
  <c r="J6" i="5"/>
  <c r="I6" i="5"/>
  <c r="B8" i="4" s="1"/>
  <c r="H6" i="5"/>
  <c r="B6" i="4" s="1"/>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Z10" i="4"/>
  <c r="R10" i="4"/>
  <c r="J10" i="4"/>
  <c r="B10" i="4"/>
  <c r="AY8" i="4"/>
  <c r="AQ8" i="4"/>
  <c r="R8" i="4"/>
  <c r="J8"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<sst xmlns="http://schemas.openxmlformats.org/spreadsheetml/2006/main" count="217" uniqueCount="107">
  <si>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</si>
  <si>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</si>
  <si>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</si>
  <si>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</si>
  <si>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</si>
  <si>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</si>
  <si>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</si>
  <si>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</si>
  <si>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</si>
  <si>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</si>
  <si>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</si>
  <si>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</si>
  <si>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</si>
  <si>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</si>
  <si>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</si>
  <si>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</si>
  <si>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</si>
  <si>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</si>
  <si>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</si>
  <si>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</si>
  <si>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</si>
  <si>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</si>
  <si>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</si>
  <si>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</si>
  <si>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</si>
  <si>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</si>
  <si>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</si>
  <si>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</si>
  <si>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</si>
  <si>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</si>
  <si>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</si>
  <si>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</si>
  <si>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</si>
  <si>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</si>
  <si>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</si>
  <si>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</si>
  <si>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</si>
  <si>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</si>
  <si>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</si>
  <si>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平成22年度から平成25年度における各指標の類似団体平均値は、当時の事業数を基に算出していますが、管路経年化率及び管路更新率については、平成26年度の事業数を基に類似団体平均値を算出しています。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</si>
  <si>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</si>
  <si>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</si>
  <si>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</si>
  <si>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</si>
  <si>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</si>
  <si>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</si>
  <si>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</si>
  <si>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</si>
  <si>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</si>
  <si>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</si>
  <si>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</si>
  <si>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</si>
  <si>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</si>
  <si>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</si>
  <si>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</si>
  <si>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</si>
  <si>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</si>
  <si>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</si>
  <si>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</si>
  <si>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</si>
  <si>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</si>
  <si>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</si>
  <si>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</si>
  <si>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</si>
  <si>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</si>
  <si>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</si>
  <si>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</si>
  <si>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</si>
  <si>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</si>
  <si>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</si>
  <si>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</si>
  <si>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</si>
  <si>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</si>
  <si>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</si>
  <si>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</si>
  <si>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</si>
  <si>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</si>
  <si>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</si>
  <si>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</si>
  <si>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</si>
  <si>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</si>
  <si>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</si>
  <si>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</si>
  <si>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</si>
  <si>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</si>
  <si>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</si>
  <si>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</si>
  <si>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</si>
  <si>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</si>
  <si>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</si>
  <si>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</si>
  <si>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</si>
  <si>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</si>
  <si>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埼玉県　川島町</t>
  </si>
  <si>
    <t>法適用</t>
  </si>
  <si>
    <t>水道事業</t>
  </si>
  <si>
    <t>末端給水事業</t>
  </si>
  <si>
    <t>A6</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</si>
  <si>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</si>
  <si>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</si>
  <si>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</si>
  <si>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</si>
  <si>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</si>
  <si>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</si>
  <si>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グラフ①及び⑤を見ると、給水収益（水道料金収入）などが、業務活動にかかる支出（減価償却費を含む）の９割前後に留まっており、支出が収入を上回っていることになります。
　④は、施設の更新工事などのために借りる企業債の残高と、給水収益のバランスを表しています。企業債の返済は、分割し数十年かけて行います。この割合が高くなると返済すべき残高が膨らみ、将来の経営を圧迫することになります。ここ５年間は、大きな変化はありません。
　⑦は施設能力と運転量の比較で、この割合が高すぎると、緊急の配水量増加などに対応できない恐れがあり、低すぎると、浄水場などが動いていない（施設が無駄になっている）ことになります。工場など、大口需要が新たに発生すれば数値は変化しますが、ここ５年間は７割台で推移しています。
　⑧では、以前は配水量の２割近くが漏水などにより無駄になっていましたが、漏水調査と修繕により、その割合は減りつつあります。
　なお、②③⑥について、平成２６年度から会計基準が新しくなったため、欠損金処理や流動負債の内容、給水原価の計算方法などが、それ以前と大きく変わっております。</t>
    <rPh sb="5" eb="6">
      <t>オヨ</t>
    </rPh>
    <rPh sb="9" eb="10">
      <t>ミ</t>
    </rPh>
    <rPh sb="37" eb="39">
      <t>シシュツ</t>
    </rPh>
    <rPh sb="40" eb="45">
      <t>ゲンカ</t>
    </rPh>
    <rPh sb="46" eb="47">
      <t>フク</t>
    </rPh>
    <rPh sb="51" eb="52">
      <t>ワリ</t>
    </rPh>
    <rPh sb="52" eb="54">
      <t>ゼンゴ</t>
    </rPh>
    <rPh sb="55" eb="56">
      <t>トド</t>
    </rPh>
    <rPh sb="62" eb="64">
      <t>シシュツ</t>
    </rPh>
    <rPh sb="65" eb="67">
      <t>シュウニュウ</t>
    </rPh>
    <rPh sb="68" eb="70">
      <t>ウワマワ</t>
    </rPh>
    <rPh sb="93" eb="95">
      <t>コウジ</t>
    </rPh>
    <rPh sb="104" eb="106">
      <t>キギョウ</t>
    </rPh>
    <rPh sb="106" eb="107">
      <t>サイ</t>
    </rPh>
    <rPh sb="108" eb="110">
      <t>ザンダカ</t>
    </rPh>
    <rPh sb="112" eb="114">
      <t>キュウスイ</t>
    </rPh>
    <rPh sb="114" eb="116">
      <t>シュウエキ</t>
    </rPh>
    <rPh sb="122" eb="123">
      <t>アラワ</t>
    </rPh>
    <rPh sb="129" eb="131">
      <t>キギョウ</t>
    </rPh>
    <rPh sb="131" eb="132">
      <t>サイ</t>
    </rPh>
    <rPh sb="133" eb="135">
      <t>ヘンサイ</t>
    </rPh>
    <rPh sb="137" eb="138">
      <t>ブン</t>
    </rPh>
    <rPh sb="140" eb="143">
      <t>スウジュウネン</t>
    </rPh>
    <rPh sb="146" eb="147">
      <t>オコナ</t>
    </rPh>
    <rPh sb="153" eb="155">
      <t>ワリアイ</t>
    </rPh>
    <rPh sb="156" eb="157">
      <t>タカ</t>
    </rPh>
    <rPh sb="161" eb="163">
      <t>ヘンサイ</t>
    </rPh>
    <rPh sb="166" eb="168">
      <t>ザンダカ</t>
    </rPh>
    <rPh sb="176" eb="178">
      <t>ケイエイ</t>
    </rPh>
    <rPh sb="179" eb="181">
      <t>アッパク</t>
    </rPh>
    <rPh sb="198" eb="199">
      <t>オオ</t>
    </rPh>
    <rPh sb="201" eb="203">
      <t>ヘンカ</t>
    </rPh>
    <rPh sb="215" eb="217">
      <t>シセツ</t>
    </rPh>
    <rPh sb="217" eb="219">
      <t>ノウリョク</t>
    </rPh>
    <rPh sb="220" eb="222">
      <t>ウンテン</t>
    </rPh>
    <rPh sb="222" eb="223">
      <t>リョウ</t>
    </rPh>
    <rPh sb="224" eb="226">
      <t>ヒカク</t>
    </rPh>
    <rPh sb="230" eb="232">
      <t>ワリアイ</t>
    </rPh>
    <rPh sb="233" eb="234">
      <t>タカ</t>
    </rPh>
    <rPh sb="242" eb="244">
      <t>ハイスイ</t>
    </rPh>
    <rPh sb="244" eb="245">
      <t>リョウ</t>
    </rPh>
    <rPh sb="245" eb="247">
      <t>ゾウカ</t>
    </rPh>
    <rPh sb="250" eb="252">
      <t>タイオウ</t>
    </rPh>
    <rPh sb="256" eb="257">
      <t>オソ</t>
    </rPh>
    <rPh sb="262" eb="263">
      <t>ヒク</t>
    </rPh>
    <rPh sb="268" eb="271">
      <t>ジョウスイジョウ</t>
    </rPh>
    <rPh sb="274" eb="275">
      <t>ウゴ</t>
    </rPh>
    <rPh sb="281" eb="283">
      <t>シセツ</t>
    </rPh>
    <rPh sb="284" eb="286">
      <t>ムダ</t>
    </rPh>
    <rPh sb="301" eb="303">
      <t>コウジョウ</t>
    </rPh>
    <rPh sb="311" eb="312">
      <t>アラ</t>
    </rPh>
    <rPh sb="314" eb="316">
      <t>ハッセイ</t>
    </rPh>
    <rPh sb="319" eb="321">
      <t>スウチ</t>
    </rPh>
    <rPh sb="322" eb="324">
      <t>ヘンカ</t>
    </rPh>
    <rPh sb="332" eb="333">
      <t>ネン</t>
    </rPh>
    <rPh sb="333" eb="334">
      <t>カン</t>
    </rPh>
    <rPh sb="339" eb="341">
      <t>スイイ</t>
    </rPh>
    <rPh sb="354" eb="356">
      <t>イゼン</t>
    </rPh>
    <rPh sb="357" eb="359">
      <t>ハイスイ</t>
    </rPh>
    <rPh sb="359" eb="360">
      <t>リョウ</t>
    </rPh>
    <rPh sb="362" eb="363">
      <t>ワリ</t>
    </rPh>
    <rPh sb="363" eb="364">
      <t>チカ</t>
    </rPh>
    <rPh sb="366" eb="368">
      <t>ロウスイ</t>
    </rPh>
    <rPh sb="373" eb="375">
      <t>ムダ</t>
    </rPh>
    <rPh sb="385" eb="387">
      <t>ロウスイ</t>
    </rPh>
    <rPh sb="387" eb="389">
      <t>チョウサ</t>
    </rPh>
    <rPh sb="390" eb="392">
      <t>シュウゼン</t>
    </rPh>
    <rPh sb="398" eb="400">
      <t>ワリアイ</t>
    </rPh>
    <rPh sb="401" eb="402">
      <t>ヘ</t>
    </rPh>
    <rPh sb="424" eb="426">
      <t>ヘイセイ</t>
    </rPh>
    <rPh sb="428" eb="429">
      <t>ネン</t>
    </rPh>
    <rPh sb="429" eb="430">
      <t>ド</t>
    </rPh>
    <rPh sb="432" eb="434">
      <t>カイケイ</t>
    </rPh>
    <rPh sb="434" eb="436">
      <t>キジュン</t>
    </rPh>
    <rPh sb="437" eb="438">
      <t>アタラ</t>
    </rPh>
    <rPh sb="446" eb="449">
      <t>ケッソンキン</t>
    </rPh>
    <rPh sb="449" eb="451">
      <t>ショリ</t>
    </rPh>
    <rPh sb="452" eb="454">
      <t>リュウドウ</t>
    </rPh>
    <rPh sb="454" eb="456">
      <t>フサイ</t>
    </rPh>
    <rPh sb="457" eb="459">
      <t>ナイヨウ</t>
    </rPh>
    <rPh sb="460" eb="462">
      <t>キュウスイ</t>
    </rPh>
    <rPh sb="462" eb="464">
      <t>ゲンカ</t>
    </rPh>
    <rPh sb="465" eb="467">
      <t>ケイサン</t>
    </rPh>
    <rPh sb="467" eb="469">
      <t>ホウホウ</t>
    </rPh>
    <rPh sb="475" eb="477">
      <t>イゼン</t>
    </rPh>
    <rPh sb="478" eb="479">
      <t>オオ</t>
    </rPh>
    <rPh sb="481" eb="482">
      <t>カ</t>
    </rPh>
    <phoneticPr fontId="4"/>
  </si>
  <si>
    <t>　支出が収入を上回り、減価償却累計が高い状態であることは、過去の施設更新による減価償却費の増加が一因にあります。一方、ここ５年間企業債残高が大きく増えていませんが、それは施設の大幅な更新をしていないことにもなります。
　浄水場や配水管などの施設は、定期的に新しくしなければ故障や漏水の増加といった危険性が増していきます。しかし更新には、企業債を借りるなど、財源の確保も大きな問題となります。
　また、老朽化のほか耐震化も重要な課題であり、双方を解決するために施設の更新をしてゆく必要があります。
　水道事業の経営に大きな負担とならぬよう、更新計画を慎重に検討し、みなさまが将来にわたって安心して水道を使用できるよう、努力いたします。</t>
    <rPh sb="1" eb="3">
      <t>シシュツ</t>
    </rPh>
    <rPh sb="4" eb="6">
      <t>シュウニュウ</t>
    </rPh>
    <rPh sb="7" eb="9">
      <t>ウワマワ</t>
    </rPh>
    <rPh sb="11" eb="13">
      <t>ゲンカ</t>
    </rPh>
    <rPh sb="13" eb="15">
      <t>ショウキャク</t>
    </rPh>
    <rPh sb="15" eb="17">
      <t>ルイケイ</t>
    </rPh>
    <rPh sb="18" eb="19">
      <t>タカ</t>
    </rPh>
    <rPh sb="20" eb="22">
      <t>ジョウタイ</t>
    </rPh>
    <rPh sb="29" eb="31">
      <t>カコ</t>
    </rPh>
    <rPh sb="32" eb="34">
      <t>シセツ</t>
    </rPh>
    <rPh sb="34" eb="36">
      <t>コウシン</t>
    </rPh>
    <rPh sb="39" eb="44">
      <t>ゲンカ</t>
    </rPh>
    <rPh sb="45" eb="47">
      <t>ゾウカ</t>
    </rPh>
    <rPh sb="48" eb="50">
      <t>イチイン</t>
    </rPh>
    <rPh sb="56" eb="58">
      <t>イッポウ</t>
    </rPh>
    <rPh sb="62" eb="63">
      <t>ネン</t>
    </rPh>
    <rPh sb="63" eb="64">
      <t>カン</t>
    </rPh>
    <rPh sb="110" eb="113">
      <t>ジョウスイジョウ</t>
    </rPh>
    <rPh sb="114" eb="117">
      <t>ハイスイカン</t>
    </rPh>
    <rPh sb="120" eb="122">
      <t>シセツ</t>
    </rPh>
    <rPh sb="124" eb="127">
      <t>テイキテキ</t>
    </rPh>
    <rPh sb="128" eb="129">
      <t>アタラ</t>
    </rPh>
    <rPh sb="152" eb="153">
      <t>マ</t>
    </rPh>
    <rPh sb="163" eb="165">
      <t>コウシン</t>
    </rPh>
    <rPh sb="168" eb="170">
      <t>キギョウ</t>
    </rPh>
    <rPh sb="170" eb="171">
      <t>サイ</t>
    </rPh>
    <rPh sb="172" eb="173">
      <t>カ</t>
    </rPh>
    <rPh sb="178" eb="180">
      <t>ザイゲン</t>
    </rPh>
    <rPh sb="181" eb="183">
      <t>カクホ</t>
    </rPh>
    <rPh sb="184" eb="185">
      <t>オオ</t>
    </rPh>
    <rPh sb="187" eb="189">
      <t>モンダイ</t>
    </rPh>
    <rPh sb="200" eb="203">
      <t>ロウキュウカ</t>
    </rPh>
    <rPh sb="206" eb="208">
      <t>タイシン</t>
    </rPh>
    <rPh sb="208" eb="209">
      <t>カ</t>
    </rPh>
    <rPh sb="210" eb="212">
      <t>ジュウヨウ</t>
    </rPh>
    <rPh sb="213" eb="215">
      <t>カダイ</t>
    </rPh>
    <rPh sb="229" eb="231">
      <t>シセツ</t>
    </rPh>
    <rPh sb="232" eb="234">
      <t>コウシン</t>
    </rPh>
    <rPh sb="239" eb="241">
      <t>ヒツヨウ</t>
    </rPh>
    <rPh sb="249" eb="253">
      <t>スイド</t>
    </rPh>
    <rPh sb="254" eb="256">
      <t>ケイエイ</t>
    </rPh>
    <rPh sb="257" eb="258">
      <t>オオ</t>
    </rPh>
    <rPh sb="260" eb="262">
      <t>フタン</t>
    </rPh>
    <rPh sb="269" eb="271">
      <t>コウシン</t>
    </rPh>
    <rPh sb="271" eb="273">
      <t>ケイカク</t>
    </rPh>
    <rPh sb="274" eb="276">
      <t>シンチョウ</t>
    </rPh>
    <rPh sb="277" eb="279">
      <t>ケントウ</t>
    </rPh>
    <rPh sb="286" eb="288">
      <t>ショウライ</t>
    </rPh>
    <rPh sb="308" eb="310">
      <t>ドリョク</t>
    </rPh>
    <phoneticPr fontId="4"/>
  </si>
  <si>
    <r>
      <t>　グラフ①及び②の数値の上昇は、浄水場や配水管など施設の老朽化の進行を表しています。
　③管路更新率(％)が「０」となっていますが、川島町における管路更新率は、以下のとおりです。
　　　</t>
    </r>
    <r>
      <rPr>
        <sz val="12"/>
        <color theme="1"/>
        <rFont val="ＭＳ ゴシック"/>
        <family val="3"/>
        <charset val="128"/>
      </rPr>
      <t>　　　</t>
    </r>
    <r>
      <rPr>
        <sz val="14"/>
        <color theme="1"/>
        <rFont val="ＭＳ ゴシック"/>
        <family val="3"/>
        <charset val="128"/>
      </rPr>
      <t xml:space="preserve">③管路更新率（％）
　　　　平成２２年度：０．０３％
　　　　平成２３年度：０．０３％
　　　　平成２４年度：０．４９％
　　　　平成２５年度：０．９５％
　　　　平成２６年度：０．４４％
</t>
    </r>
    <r>
      <rPr>
        <sz val="12"/>
        <color theme="1"/>
        <rFont val="ＭＳ ゴシック"/>
        <family val="3"/>
        <charset val="128"/>
      </rPr>
      <t xml:space="preserve">
</t>
    </r>
    <r>
      <rPr>
        <sz val="11"/>
        <color theme="1"/>
        <rFont val="ＭＳ ゴシック"/>
        <family val="3"/>
        <charset val="128"/>
      </rPr>
      <t>　工事内容は年度や場所により異なることから、年度により更新率の値の差がグラフに収まりきらないほど開いています。
　</t>
    </r>
    <rPh sb="12" eb="14">
      <t>ジョウショウ</t>
    </rPh>
    <rPh sb="45" eb="47">
      <t>カンロ</t>
    </rPh>
    <rPh sb="47" eb="49">
      <t>コウシン</t>
    </rPh>
    <rPh sb="49" eb="50">
      <t>リツ</t>
    </rPh>
    <rPh sb="66" eb="69">
      <t>カワ</t>
    </rPh>
    <rPh sb="73" eb="75">
      <t>カンロ</t>
    </rPh>
    <rPh sb="75" eb="77">
      <t>コウシン</t>
    </rPh>
    <rPh sb="77" eb="78">
      <t>リツ</t>
    </rPh>
    <rPh sb="80" eb="82">
      <t>イカ</t>
    </rPh>
    <rPh sb="98" eb="100">
      <t>カンロ</t>
    </rPh>
    <rPh sb="100" eb="102">
      <t>コウシン</t>
    </rPh>
    <rPh sb="102" eb="103">
      <t>リツ</t>
    </rPh>
    <rPh sb="111" eb="113">
      <t>ヘイセイ</t>
    </rPh>
    <rPh sb="115" eb="116">
      <t>ネン</t>
    </rPh>
    <rPh sb="116" eb="117">
      <t>ド</t>
    </rPh>
    <rPh sb="128" eb="130">
      <t>ヘイセイ</t>
    </rPh>
    <rPh sb="132" eb="133">
      <t>ネン</t>
    </rPh>
    <rPh sb="133" eb="134">
      <t>ド</t>
    </rPh>
    <rPh sb="145" eb="147">
      <t>ヘイセイ</t>
    </rPh>
    <rPh sb="149" eb="150">
      <t>ネン</t>
    </rPh>
    <rPh sb="150" eb="151">
      <t>ド</t>
    </rPh>
    <rPh sb="162" eb="164">
      <t>ヘイセイ</t>
    </rPh>
    <rPh sb="166" eb="167">
      <t>ネン</t>
    </rPh>
    <rPh sb="167" eb="168">
      <t>ド</t>
    </rPh>
    <rPh sb="179" eb="181">
      <t>ヘイセイ</t>
    </rPh>
    <rPh sb="183" eb="184">
      <t>ネン</t>
    </rPh>
    <rPh sb="184" eb="185">
      <t>ド</t>
    </rPh>
    <rPh sb="194" eb="196">
      <t>コウジ</t>
    </rPh>
    <rPh sb="196" eb="198">
      <t>ナイヨウ</t>
    </rPh>
    <rPh sb="199" eb="201">
      <t>ネンド</t>
    </rPh>
    <rPh sb="202" eb="204">
      <t>バショ</t>
    </rPh>
    <rPh sb="207" eb="208">
      <t>コト</t>
    </rPh>
    <rPh sb="220" eb="222">
      <t>コウシン</t>
    </rPh>
    <rPh sb="222" eb="223">
      <t>リツ</t>
    </rPh>
    <rPh sb="224" eb="225">
      <t>アタイ</t>
    </rPh>
    <rPh sb="226" eb="227">
      <t>サ</t>
    </rPh>
    <rPh sb="232" eb="233">
      <t>オサ</t>
    </rPh>
    <rPh sb="241" eb="242">
      <t>ヒラ</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</si>
</sst>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4">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2"/>
      <color theme="1"/>
      <name val="ＭＳ ゴシック"/>
      <family val="3"/>
      <charset val="128"/>
    </font>
    <font>
      <sz val="14"/>
      <color theme="1"/>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6"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データ!$EC$6:$EG$6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87377792"/>
        <c:axId val="874045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0.79</c:v>
                </c:pt>
                <c:pt idx="1">
                  <c:v>0.78</c:v>
                </c:pt>
                <c:pt idx="2">
                  <c:v>0.67</c:v>
                </c:pt>
                <c:pt idx="3">
                  <c:v>0.67</c:v>
                </c:pt>
                <c:pt idx="4">
                  <c:v>0.66</c:v>
                </c:pt>
              </c:numCache>
            </c:numRef>
          </c:val>
          <c:smooth val="0"/>
        </c:ser>
        <c:dLbls>
          <c:showLegendKey val="0"/>
          <c:showVal val="0"/>
          <c:showCatName val="0"/>
          <c:showSerName val="0"/>
          <c:showPercent val="0"/>
          <c:showBubbleSize val="0"/>
        </c:dLbls>
        <c:marker val="1"/>
        <c:smooth val="0"/>
        <c:axId val="87377792"/>
        <c:axId val="87404544"/>
      </c:lineChart>
      <c:dateAx>
        <c:axId val="87377792"/>
        <c:scaling>
          <c:orientation val="minMax"/>
        </c:scaling>
        <c:delete val="1"/>
        <c:axPos val="b"/>
        <c:numFmt formatCode="ge" sourceLinked="1"/>
        <c:majorTickMark val="none"/>
        <c:minorTickMark val="none"/>
        <c:tickLblPos val="none"/>
        <c:crossAx val="87404544"/>
        <c:crosses val="autoZero"/>
        <c:auto val="1"/>
        <c:lblOffset val="100"/>
        <c:baseTimeUnit val="years"/>
      </c:dateAx>
      <c:valAx>
        <c:axId val="87404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377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データ!$CK$6:$CO$6</c:f>
              <c:numCache>
                <c:formatCode>#,##0.00;"△"#,##0.00;"-"</c:formatCode>
                <c:ptCount val="5"/>
                <c:pt idx="0">
                  <c:v>77.08</c:v>
                </c:pt>
                <c:pt idx="1">
                  <c:v>76.06</c:v>
                </c:pt>
                <c:pt idx="2">
                  <c:v>71.97</c:v>
                </c:pt>
                <c:pt idx="3">
                  <c:v>71.59</c:v>
                </c:pt>
                <c:pt idx="4">
                  <c:v>70.56</c:v>
                </c:pt>
              </c:numCache>
            </c:numRef>
          </c:val>
        </c:ser>
        <c:dLbls>
          <c:showLegendKey val="0"/>
          <c:showVal val="0"/>
          <c:showCatName val="0"/>
          <c:showSerName val="0"/>
          <c:showPercent val="0"/>
          <c:showBubbleSize val="0"/>
        </c:dLbls>
        <c:gapWidth val="150"/>
        <c:axId val="92129536"/>
        <c:axId val="974524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56.8</c:v>
                </c:pt>
                <c:pt idx="1">
                  <c:v>55.84</c:v>
                </c:pt>
                <c:pt idx="2">
                  <c:v>55.68</c:v>
                </c:pt>
                <c:pt idx="3">
                  <c:v>55.64</c:v>
                </c:pt>
                <c:pt idx="4">
                  <c:v>55.13</c:v>
                </c:pt>
              </c:numCache>
            </c:numRef>
          </c:val>
          <c:smooth val="0"/>
        </c:ser>
        <c:dLbls>
          <c:showLegendKey val="0"/>
          <c:showVal val="0"/>
          <c:showCatName val="0"/>
          <c:showSerName val="0"/>
          <c:showPercent val="0"/>
          <c:showBubbleSize val="0"/>
        </c:dLbls>
        <c:marker val="1"/>
        <c:smooth val="0"/>
        <c:axId val="92129536"/>
        <c:axId val="97452416"/>
      </c:lineChart>
      <c:dateAx>
        <c:axId val="92129536"/>
        <c:scaling>
          <c:orientation val="minMax"/>
        </c:scaling>
        <c:delete val="1"/>
        <c:axPos val="b"/>
        <c:numFmt formatCode="ge" sourceLinked="1"/>
        <c:majorTickMark val="none"/>
        <c:minorTickMark val="none"/>
        <c:tickLblPos val="none"/>
        <c:crossAx val="97452416"/>
        <c:crosses val="autoZero"/>
        <c:auto val="1"/>
        <c:lblOffset val="100"/>
        <c:baseTimeUnit val="years"/>
      </c:dateAx>
      <c:valAx>
        <c:axId val="97452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129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データ!$CV$6:$CZ$6</c:f>
              <c:numCache>
                <c:formatCode>#,##0.00;"△"#,##0.00;"-"</c:formatCode>
                <c:ptCount val="5"/>
                <c:pt idx="0">
                  <c:v>86.61</c:v>
                </c:pt>
                <c:pt idx="1">
                  <c:v>87.19</c:v>
                </c:pt>
                <c:pt idx="2">
                  <c:v>92.38</c:v>
                </c:pt>
                <c:pt idx="3">
                  <c:v>92.63</c:v>
                </c:pt>
                <c:pt idx="4">
                  <c:v>91.05</c:v>
                </c:pt>
              </c:numCache>
            </c:numRef>
          </c:val>
        </c:ser>
        <c:dLbls>
          <c:showLegendKey val="0"/>
          <c:showVal val="0"/>
          <c:showCatName val="0"/>
          <c:showSerName val="0"/>
          <c:showPercent val="0"/>
          <c:showBubbleSize val="0"/>
        </c:dLbls>
        <c:gapWidth val="150"/>
        <c:axId val="97478528"/>
        <c:axId val="974848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83.67</c:v>
                </c:pt>
                <c:pt idx="1">
                  <c:v>83.11</c:v>
                </c:pt>
                <c:pt idx="2">
                  <c:v>83.18</c:v>
                </c:pt>
                <c:pt idx="3">
                  <c:v>83.09</c:v>
                </c:pt>
                <c:pt idx="4">
                  <c:v>83</c:v>
                </c:pt>
              </c:numCache>
            </c:numRef>
          </c:val>
          <c:smooth val="0"/>
        </c:ser>
        <c:dLbls>
          <c:showLegendKey val="0"/>
          <c:showVal val="0"/>
          <c:showCatName val="0"/>
          <c:showSerName val="0"/>
          <c:showPercent val="0"/>
          <c:showBubbleSize val="0"/>
        </c:dLbls>
        <c:marker val="1"/>
        <c:smooth val="0"/>
        <c:axId val="97478528"/>
        <c:axId val="97484800"/>
      </c:lineChart>
      <c:dateAx>
        <c:axId val="97478528"/>
        <c:scaling>
          <c:orientation val="minMax"/>
        </c:scaling>
        <c:delete val="1"/>
        <c:axPos val="b"/>
        <c:numFmt formatCode="ge" sourceLinked="1"/>
        <c:majorTickMark val="none"/>
        <c:minorTickMark val="none"/>
        <c:tickLblPos val="none"/>
        <c:crossAx val="97484800"/>
        <c:crosses val="autoZero"/>
        <c:auto val="1"/>
        <c:lblOffset val="100"/>
        <c:baseTimeUnit val="years"/>
      </c:dateAx>
      <c:valAx>
        <c:axId val="97484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478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データ!$W$6:$AA$6</c:f>
              <c:numCache>
                <c:formatCode>#,##0.00;"△"#,##0.00;"-"</c:formatCode>
                <c:ptCount val="5"/>
                <c:pt idx="0">
                  <c:v>93.57</c:v>
                </c:pt>
                <c:pt idx="1">
                  <c:v>92.84</c:v>
                </c:pt>
                <c:pt idx="2">
                  <c:v>92.15</c:v>
                </c:pt>
                <c:pt idx="3">
                  <c:v>92.58</c:v>
                </c:pt>
                <c:pt idx="4">
                  <c:v>97.65</c:v>
                </c:pt>
              </c:numCache>
            </c:numRef>
          </c:val>
        </c:ser>
        <c:dLbls>
          <c:showLegendKey val="0"/>
          <c:showVal val="0"/>
          <c:showCatName val="0"/>
          <c:showSerName val="0"/>
          <c:showPercent val="0"/>
          <c:showBubbleSize val="0"/>
        </c:dLbls>
        <c:gapWidth val="150"/>
        <c:axId val="87430656"/>
        <c:axId val="874325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108.96</c:v>
                </c:pt>
                <c:pt idx="1">
                  <c:v>107.37</c:v>
                </c:pt>
                <c:pt idx="2">
                  <c:v>107.57</c:v>
                </c:pt>
                <c:pt idx="3">
                  <c:v>106.55</c:v>
                </c:pt>
                <c:pt idx="4">
                  <c:v>110.01</c:v>
                </c:pt>
              </c:numCache>
            </c:numRef>
          </c:val>
          <c:smooth val="0"/>
        </c:ser>
        <c:dLbls>
          <c:showLegendKey val="0"/>
          <c:showVal val="0"/>
          <c:showCatName val="0"/>
          <c:showSerName val="0"/>
          <c:showPercent val="0"/>
          <c:showBubbleSize val="0"/>
        </c:dLbls>
        <c:marker val="1"/>
        <c:smooth val="0"/>
        <c:axId val="87430656"/>
        <c:axId val="87432576"/>
      </c:lineChart>
      <c:dateAx>
        <c:axId val="87430656"/>
        <c:scaling>
          <c:orientation val="minMax"/>
        </c:scaling>
        <c:delete val="1"/>
        <c:axPos val="b"/>
        <c:numFmt formatCode="ge" sourceLinked="1"/>
        <c:majorTickMark val="none"/>
        <c:minorTickMark val="none"/>
        <c:tickLblPos val="none"/>
        <c:crossAx val="87432576"/>
        <c:crosses val="autoZero"/>
        <c:auto val="1"/>
        <c:lblOffset val="100"/>
        <c:baseTimeUnit val="years"/>
      </c:dateAx>
      <c:valAx>
        <c:axId val="8743257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7430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データ!$DG$6:$DK$6</c:f>
              <c:numCache>
                <c:formatCode>#,##0.00;"△"#,##0.00;"-"</c:formatCode>
                <c:ptCount val="5"/>
                <c:pt idx="0">
                  <c:v>40.909999999999997</c:v>
                </c:pt>
                <c:pt idx="1">
                  <c:v>42.74</c:v>
                </c:pt>
                <c:pt idx="2">
                  <c:v>44.46</c:v>
                </c:pt>
                <c:pt idx="3">
                  <c:v>45.45</c:v>
                </c:pt>
                <c:pt idx="4">
                  <c:v>47.21</c:v>
                </c:pt>
              </c:numCache>
            </c:numRef>
          </c:val>
        </c:ser>
        <c:dLbls>
          <c:showLegendKey val="0"/>
          <c:showVal val="0"/>
          <c:showCatName val="0"/>
          <c:showSerName val="0"/>
          <c:showPercent val="0"/>
          <c:showBubbleSize val="0"/>
        </c:dLbls>
        <c:gapWidth val="150"/>
        <c:axId val="87463040"/>
        <c:axId val="874649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36.21</c:v>
                </c:pt>
                <c:pt idx="1">
                  <c:v>37.090000000000003</c:v>
                </c:pt>
                <c:pt idx="2">
                  <c:v>38.07</c:v>
                </c:pt>
                <c:pt idx="3">
                  <c:v>39.06</c:v>
                </c:pt>
                <c:pt idx="4">
                  <c:v>46.66</c:v>
                </c:pt>
              </c:numCache>
            </c:numRef>
          </c:val>
          <c:smooth val="0"/>
        </c:ser>
        <c:dLbls>
          <c:showLegendKey val="0"/>
          <c:showVal val="0"/>
          <c:showCatName val="0"/>
          <c:showSerName val="0"/>
          <c:showPercent val="0"/>
          <c:showBubbleSize val="0"/>
        </c:dLbls>
        <c:marker val="1"/>
        <c:smooth val="0"/>
        <c:axId val="87463040"/>
        <c:axId val="87464960"/>
      </c:lineChart>
      <c:dateAx>
        <c:axId val="87463040"/>
        <c:scaling>
          <c:orientation val="minMax"/>
        </c:scaling>
        <c:delete val="1"/>
        <c:axPos val="b"/>
        <c:numFmt formatCode="ge" sourceLinked="1"/>
        <c:majorTickMark val="none"/>
        <c:minorTickMark val="none"/>
        <c:tickLblPos val="none"/>
        <c:crossAx val="87464960"/>
        <c:crosses val="autoZero"/>
        <c:auto val="1"/>
        <c:lblOffset val="100"/>
        <c:baseTimeUnit val="years"/>
      </c:dateAx>
      <c:valAx>
        <c:axId val="87464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463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データ!$DR$6:$DV$6</c:f>
              <c:numCache>
                <c:formatCode>#,##0.00;"△"#,##0.00;"-"</c:formatCode>
                <c:ptCount val="5"/>
                <c:pt idx="0">
                  <c:v>5.99</c:v>
                </c:pt>
                <c:pt idx="1">
                  <c:v>5.97</c:v>
                </c:pt>
                <c:pt idx="2">
                  <c:v>7.91</c:v>
                </c:pt>
                <c:pt idx="3">
                  <c:v>9.23</c:v>
                </c:pt>
                <c:pt idx="4">
                  <c:v>9.16</c:v>
                </c:pt>
              </c:numCache>
            </c:numRef>
          </c:val>
        </c:ser>
        <c:dLbls>
          <c:showLegendKey val="0"/>
          <c:showVal val="0"/>
          <c:showCatName val="0"/>
          <c:showSerName val="0"/>
          <c:showPercent val="0"/>
          <c:showBubbleSize val="0"/>
        </c:dLbls>
        <c:gapWidth val="150"/>
        <c:axId val="88568576"/>
        <c:axId val="885704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6.46</c:v>
                </c:pt>
                <c:pt idx="1">
                  <c:v>6.63</c:v>
                </c:pt>
                <c:pt idx="2">
                  <c:v>7.73</c:v>
                </c:pt>
                <c:pt idx="3">
                  <c:v>8.8699999999999992</c:v>
                </c:pt>
                <c:pt idx="4">
                  <c:v>9.85</c:v>
                </c:pt>
              </c:numCache>
            </c:numRef>
          </c:val>
          <c:smooth val="0"/>
        </c:ser>
        <c:dLbls>
          <c:showLegendKey val="0"/>
          <c:showVal val="0"/>
          <c:showCatName val="0"/>
          <c:showSerName val="0"/>
          <c:showPercent val="0"/>
          <c:showBubbleSize val="0"/>
        </c:dLbls>
        <c:marker val="1"/>
        <c:smooth val="0"/>
        <c:axId val="88568576"/>
        <c:axId val="88570496"/>
      </c:lineChart>
      <c:dateAx>
        <c:axId val="88568576"/>
        <c:scaling>
          <c:orientation val="minMax"/>
        </c:scaling>
        <c:delete val="1"/>
        <c:axPos val="b"/>
        <c:numFmt formatCode="ge" sourceLinked="1"/>
        <c:majorTickMark val="none"/>
        <c:minorTickMark val="none"/>
        <c:tickLblPos val="none"/>
        <c:crossAx val="88570496"/>
        <c:crosses val="autoZero"/>
        <c:auto val="1"/>
        <c:lblOffset val="100"/>
        <c:baseTimeUnit val="years"/>
      </c:dateAx>
      <c:valAx>
        <c:axId val="88570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568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データ!$AH$6:$AL$6</c:f>
              <c:numCache>
                <c:formatCode>#,##0.00;"△"#,##0.00;"-"</c:formatCode>
                <c:ptCount val="5"/>
                <c:pt idx="0">
                  <c:v>0.35</c:v>
                </c:pt>
                <c:pt idx="1">
                  <c:v>8.42</c:v>
                </c:pt>
                <c:pt idx="2">
                  <c:v>17.32</c:v>
                </c:pt>
                <c:pt idx="3">
                  <c:v>25.8</c:v>
                </c:pt>
                <c:pt idx="4" formatCode="#,##0.00;&quot;△&quot;#,##0.00">
                  <c:v>0</c:v>
                </c:pt>
              </c:numCache>
            </c:numRef>
          </c:val>
        </c:ser>
        <c:dLbls>
          <c:showLegendKey val="0"/>
          <c:showVal val="0"/>
          <c:showCatName val="0"/>
          <c:showSerName val="0"/>
          <c:showPercent val="0"/>
          <c:showBubbleSize val="0"/>
        </c:dLbls>
        <c:gapWidth val="150"/>
        <c:axId val="88601344"/>
        <c:axId val="886032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7.45</c:v>
                </c:pt>
                <c:pt idx="1">
                  <c:v>8.5</c:v>
                </c:pt>
                <c:pt idx="2">
                  <c:v>9.34</c:v>
                </c:pt>
                <c:pt idx="3">
                  <c:v>9.56</c:v>
                </c:pt>
                <c:pt idx="4">
                  <c:v>2.8</c:v>
                </c:pt>
              </c:numCache>
            </c:numRef>
          </c:val>
          <c:smooth val="0"/>
        </c:ser>
        <c:dLbls>
          <c:showLegendKey val="0"/>
          <c:showVal val="0"/>
          <c:showCatName val="0"/>
          <c:showSerName val="0"/>
          <c:showPercent val="0"/>
          <c:showBubbleSize val="0"/>
        </c:dLbls>
        <c:marker val="1"/>
        <c:smooth val="0"/>
        <c:axId val="88601344"/>
        <c:axId val="88603264"/>
      </c:lineChart>
      <c:dateAx>
        <c:axId val="88601344"/>
        <c:scaling>
          <c:orientation val="minMax"/>
        </c:scaling>
        <c:delete val="1"/>
        <c:axPos val="b"/>
        <c:numFmt formatCode="ge" sourceLinked="1"/>
        <c:majorTickMark val="none"/>
        <c:minorTickMark val="none"/>
        <c:tickLblPos val="none"/>
        <c:crossAx val="88603264"/>
        <c:crosses val="autoZero"/>
        <c:auto val="1"/>
        <c:lblOffset val="100"/>
        <c:baseTimeUnit val="years"/>
      </c:dateAx>
      <c:valAx>
        <c:axId val="8860326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8601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データ!$AS$6:$AW$6</c:f>
              <c:numCache>
                <c:formatCode>#,##0.00;"△"#,##0.00;"-"</c:formatCode>
                <c:ptCount val="5"/>
                <c:pt idx="0">
                  <c:v>601.91999999999996</c:v>
                </c:pt>
                <c:pt idx="1">
                  <c:v>1163.81</c:v>
                </c:pt>
                <c:pt idx="2">
                  <c:v>545.84</c:v>
                </c:pt>
                <c:pt idx="3">
                  <c:v>599.72</c:v>
                </c:pt>
                <c:pt idx="4">
                  <c:v>492.41</c:v>
                </c:pt>
              </c:numCache>
            </c:numRef>
          </c:val>
        </c:ser>
        <c:dLbls>
          <c:showLegendKey val="0"/>
          <c:showVal val="0"/>
          <c:showCatName val="0"/>
          <c:showSerName val="0"/>
          <c:showPercent val="0"/>
          <c:showBubbleSize val="0"/>
        </c:dLbls>
        <c:gapWidth val="150"/>
        <c:axId val="89903488"/>
        <c:axId val="899054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969.16</c:v>
                </c:pt>
                <c:pt idx="1">
                  <c:v>995.5</c:v>
                </c:pt>
                <c:pt idx="2">
                  <c:v>915.5</c:v>
                </c:pt>
                <c:pt idx="3">
                  <c:v>963.24</c:v>
                </c:pt>
                <c:pt idx="4">
                  <c:v>381.53</c:v>
                </c:pt>
              </c:numCache>
            </c:numRef>
          </c:val>
          <c:smooth val="0"/>
        </c:ser>
        <c:dLbls>
          <c:showLegendKey val="0"/>
          <c:showVal val="0"/>
          <c:showCatName val="0"/>
          <c:showSerName val="0"/>
          <c:showPercent val="0"/>
          <c:showBubbleSize val="0"/>
        </c:dLbls>
        <c:marker val="1"/>
        <c:smooth val="0"/>
        <c:axId val="89903488"/>
        <c:axId val="89905408"/>
      </c:lineChart>
      <c:dateAx>
        <c:axId val="89903488"/>
        <c:scaling>
          <c:orientation val="minMax"/>
        </c:scaling>
        <c:delete val="1"/>
        <c:axPos val="b"/>
        <c:numFmt formatCode="ge" sourceLinked="1"/>
        <c:majorTickMark val="none"/>
        <c:minorTickMark val="none"/>
        <c:tickLblPos val="none"/>
        <c:crossAx val="89905408"/>
        <c:crosses val="autoZero"/>
        <c:auto val="1"/>
        <c:lblOffset val="100"/>
        <c:baseTimeUnit val="years"/>
      </c:dateAx>
      <c:valAx>
        <c:axId val="8990540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9903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データ!$BD$6:$BH$6</c:f>
              <c:numCache>
                <c:formatCode>#,##0.00;"△"#,##0.00;"-"</c:formatCode>
                <c:ptCount val="5"/>
                <c:pt idx="0">
                  <c:v>261.94</c:v>
                </c:pt>
                <c:pt idx="1">
                  <c:v>254.27</c:v>
                </c:pt>
                <c:pt idx="2">
                  <c:v>253.39</c:v>
                </c:pt>
                <c:pt idx="3">
                  <c:v>256.01</c:v>
                </c:pt>
                <c:pt idx="4">
                  <c:v>257.29000000000002</c:v>
                </c:pt>
              </c:numCache>
            </c:numRef>
          </c:val>
        </c:ser>
        <c:dLbls>
          <c:showLegendKey val="0"/>
          <c:showVal val="0"/>
          <c:showCatName val="0"/>
          <c:showSerName val="0"/>
          <c:showPercent val="0"/>
          <c:showBubbleSize val="0"/>
        </c:dLbls>
        <c:gapWidth val="150"/>
        <c:axId val="92024832"/>
        <c:axId val="920267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421.66</c:v>
                </c:pt>
                <c:pt idx="1">
                  <c:v>414.59</c:v>
                </c:pt>
                <c:pt idx="2">
                  <c:v>404.78</c:v>
                </c:pt>
                <c:pt idx="3">
                  <c:v>400.38</c:v>
                </c:pt>
                <c:pt idx="4">
                  <c:v>393.27</c:v>
                </c:pt>
              </c:numCache>
            </c:numRef>
          </c:val>
          <c:smooth val="0"/>
        </c:ser>
        <c:dLbls>
          <c:showLegendKey val="0"/>
          <c:showVal val="0"/>
          <c:showCatName val="0"/>
          <c:showSerName val="0"/>
          <c:showPercent val="0"/>
          <c:showBubbleSize val="0"/>
        </c:dLbls>
        <c:marker val="1"/>
        <c:smooth val="0"/>
        <c:axId val="92024832"/>
        <c:axId val="92026752"/>
      </c:lineChart>
      <c:dateAx>
        <c:axId val="92024832"/>
        <c:scaling>
          <c:orientation val="minMax"/>
        </c:scaling>
        <c:delete val="1"/>
        <c:axPos val="b"/>
        <c:numFmt formatCode="ge" sourceLinked="1"/>
        <c:majorTickMark val="none"/>
        <c:minorTickMark val="none"/>
        <c:tickLblPos val="none"/>
        <c:crossAx val="92026752"/>
        <c:crosses val="autoZero"/>
        <c:auto val="1"/>
        <c:lblOffset val="100"/>
        <c:baseTimeUnit val="years"/>
      </c:dateAx>
      <c:valAx>
        <c:axId val="92026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2024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データ!$BO$6:$BS$6</c:f>
              <c:numCache>
                <c:formatCode>#,##0.00;"△"#,##0.00;"-"</c:formatCode>
                <c:ptCount val="5"/>
                <c:pt idx="0">
                  <c:v>87.53</c:v>
                </c:pt>
                <c:pt idx="1">
                  <c:v>86.6</c:v>
                </c:pt>
                <c:pt idx="2">
                  <c:v>86.21</c:v>
                </c:pt>
                <c:pt idx="3">
                  <c:v>86.02</c:v>
                </c:pt>
                <c:pt idx="4">
                  <c:v>94.59</c:v>
                </c:pt>
              </c:numCache>
            </c:numRef>
          </c:val>
        </c:ser>
        <c:dLbls>
          <c:showLegendKey val="0"/>
          <c:showVal val="0"/>
          <c:showCatName val="0"/>
          <c:showSerName val="0"/>
          <c:showPercent val="0"/>
          <c:showBubbleSize val="0"/>
        </c:dLbls>
        <c:gapWidth val="150"/>
        <c:axId val="92065152"/>
        <c:axId val="920714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99.51</c:v>
                </c:pt>
                <c:pt idx="1">
                  <c:v>97.71</c:v>
                </c:pt>
                <c:pt idx="2">
                  <c:v>98.07</c:v>
                </c:pt>
                <c:pt idx="3">
                  <c:v>96.56</c:v>
                </c:pt>
                <c:pt idx="4">
                  <c:v>100.47</c:v>
                </c:pt>
              </c:numCache>
            </c:numRef>
          </c:val>
          <c:smooth val="0"/>
        </c:ser>
        <c:dLbls>
          <c:showLegendKey val="0"/>
          <c:showVal val="0"/>
          <c:showCatName val="0"/>
          <c:showSerName val="0"/>
          <c:showPercent val="0"/>
          <c:showBubbleSize val="0"/>
        </c:dLbls>
        <c:marker val="1"/>
        <c:smooth val="0"/>
        <c:axId val="92065152"/>
        <c:axId val="92071424"/>
      </c:lineChart>
      <c:dateAx>
        <c:axId val="92065152"/>
        <c:scaling>
          <c:orientation val="minMax"/>
        </c:scaling>
        <c:delete val="1"/>
        <c:axPos val="b"/>
        <c:numFmt formatCode="ge" sourceLinked="1"/>
        <c:majorTickMark val="none"/>
        <c:minorTickMark val="none"/>
        <c:tickLblPos val="none"/>
        <c:crossAx val="92071424"/>
        <c:crosses val="autoZero"/>
        <c:auto val="1"/>
        <c:lblOffset val="100"/>
        <c:baseTimeUnit val="years"/>
      </c:dateAx>
      <c:valAx>
        <c:axId val="92071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065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データ!$BZ$6:$CD$6</c:f>
              <c:numCache>
                <c:formatCode>#,##0.00;"△"#,##0.00;"-"</c:formatCode>
                <c:ptCount val="5"/>
                <c:pt idx="0">
                  <c:v>161.16999999999999</c:v>
                </c:pt>
                <c:pt idx="1">
                  <c:v>163.12</c:v>
                </c:pt>
                <c:pt idx="2">
                  <c:v>164.71</c:v>
                </c:pt>
                <c:pt idx="3">
                  <c:v>165.58</c:v>
                </c:pt>
                <c:pt idx="4">
                  <c:v>149.49</c:v>
                </c:pt>
              </c:numCache>
            </c:numRef>
          </c:val>
        </c:ser>
        <c:dLbls>
          <c:showLegendKey val="0"/>
          <c:showVal val="0"/>
          <c:showCatName val="0"/>
          <c:showSerName val="0"/>
          <c:showPercent val="0"/>
          <c:showBubbleSize val="0"/>
        </c:dLbls>
        <c:gapWidth val="150"/>
        <c:axId val="92105344"/>
        <c:axId val="921075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171.34</c:v>
                </c:pt>
                <c:pt idx="1">
                  <c:v>173.56</c:v>
                </c:pt>
                <c:pt idx="2">
                  <c:v>172.26</c:v>
                </c:pt>
                <c:pt idx="3">
                  <c:v>177.14</c:v>
                </c:pt>
                <c:pt idx="4">
                  <c:v>169.82</c:v>
                </c:pt>
              </c:numCache>
            </c:numRef>
          </c:val>
          <c:smooth val="0"/>
        </c:ser>
        <c:dLbls>
          <c:showLegendKey val="0"/>
          <c:showVal val="0"/>
          <c:showCatName val="0"/>
          <c:showSerName val="0"/>
          <c:showPercent val="0"/>
          <c:showBubbleSize val="0"/>
        </c:dLbls>
        <c:marker val="1"/>
        <c:smooth val="0"/>
        <c:axId val="92105344"/>
        <c:axId val="92107520"/>
      </c:lineChart>
      <c:dateAx>
        <c:axId val="92105344"/>
        <c:scaling>
          <c:orientation val="minMax"/>
        </c:scaling>
        <c:delete val="1"/>
        <c:axPos val="b"/>
        <c:numFmt formatCode="ge" sourceLinked="1"/>
        <c:majorTickMark val="none"/>
        <c:minorTickMark val="none"/>
        <c:tickLblPos val="none"/>
        <c:crossAx val="92107520"/>
        <c:crosses val="autoZero"/>
        <c:auto val="1"/>
        <c:lblOffset val="100"/>
        <c:baseTimeUnit val="years"/>
      </c:dateAx>
      <c:valAx>
        <c:axId val="92107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105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【264.16】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【283.72】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【89.78】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【164.21】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【104.60】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【46.31】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【12.42】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【0.78】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AA1" zoomScale="85" zoomScaleNormal="85" workbookViewId="0">
      <selection activeCell="CJ52" sqref="CJ5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7" t="s">
        <v>0</v>
      </c>
      <c r="C2" s="77"/>
      <c r="D2" s="77"/>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c r="BG2" s="77"/>
      <c r="BH2" s="77"/>
      <c r="BI2" s="77"/>
      <c r="BJ2" s="77"/>
      <c r="BK2" s="77"/>
      <c r="BL2" s="77"/>
      <c r="BM2" s="77"/>
      <c r="BN2" s="77"/>
      <c r="BO2" s="77"/>
      <c r="BP2" s="77"/>
      <c r="BQ2" s="77"/>
      <c r="BR2" s="77"/>
      <c r="BS2" s="77"/>
      <c r="BT2" s="77"/>
      <c r="BU2" s="77"/>
      <c r="BV2" s="77"/>
      <c r="BW2" s="77"/>
      <c r="BX2" s="77"/>
      <c r="BY2" s="77"/>
      <c r="BZ2" s="77"/>
    </row>
    <row r="3" spans="1:78" ht="9.75" customHeight="1">
      <c r="A3" s="2"/>
      <c r="B3" s="77"/>
      <c r="C3" s="77"/>
      <c r="D3" s="77"/>
      <c r="E3" s="77"/>
      <c r="F3" s="77"/>
      <c r="G3" s="77"/>
      <c r="H3" s="77"/>
      <c r="I3" s="77"/>
      <c r="J3" s="77"/>
      <c r="K3" s="77"/>
      <c r="L3" s="77"/>
      <c r="M3" s="77"/>
      <c r="N3" s="77"/>
      <c r="O3" s="77"/>
      <c r="P3" s="77"/>
      <c r="Q3" s="77"/>
      <c r="R3" s="77"/>
      <c r="S3" s="77"/>
      <c r="T3" s="77"/>
      <c r="U3" s="77"/>
      <c r="V3" s="77"/>
      <c r="W3" s="77"/>
      <c r="X3" s="77"/>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row>
    <row r="4" spans="1:78" ht="9.75" customHeight="1">
      <c r="A4" s="2"/>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BD4" s="77"/>
      <c r="BE4" s="77"/>
      <c r="BF4" s="77"/>
      <c r="BG4" s="77"/>
      <c r="BH4" s="77"/>
      <c r="BI4" s="77"/>
      <c r="BJ4" s="77"/>
      <c r="BK4" s="77"/>
      <c r="BL4" s="77"/>
      <c r="BM4" s="77"/>
      <c r="BN4" s="77"/>
      <c r="BO4" s="77"/>
      <c r="BP4" s="77"/>
      <c r="BQ4" s="77"/>
      <c r="BR4" s="77"/>
      <c r="BS4" s="77"/>
      <c r="BT4" s="77"/>
      <c r="BU4" s="77"/>
      <c r="BV4" s="77"/>
      <c r="BW4" s="77"/>
      <c r="BX4" s="77"/>
      <c r="BY4" s="77"/>
      <c r="BZ4" s="77"/>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8" t="str">
        <f>データ!H6</f>
        <v>埼玉県　川島町</v>
      </c>
      <c r="C6" s="78"/>
      <c r="D6" s="78"/>
      <c r="E6" s="78"/>
      <c r="F6" s="78"/>
      <c r="G6" s="78"/>
      <c r="H6" s="78"/>
      <c r="I6" s="78"/>
      <c r="J6" s="78"/>
      <c r="K6" s="78"/>
      <c r="L6" s="78"/>
      <c r="M6" s="78"/>
      <c r="N6" s="78"/>
      <c r="O6" s="78"/>
      <c r="P6" s="78"/>
      <c r="Q6" s="78"/>
      <c r="R6" s="78"/>
      <c r="S6" s="78"/>
      <c r="T6" s="78"/>
      <c r="U6" s="78"/>
      <c r="V6" s="78"/>
      <c r="W6" s="78"/>
      <c r="X6" s="78"/>
      <c r="Y6" s="78"/>
      <c r="Z6" s="78"/>
      <c r="AA6" s="78"/>
      <c r="AB6" s="78"/>
      <c r="AC6" s="78"/>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9" t="s">
        <v>1</v>
      </c>
      <c r="C7" s="80"/>
      <c r="D7" s="80"/>
      <c r="E7" s="80"/>
      <c r="F7" s="80"/>
      <c r="G7" s="80"/>
      <c r="H7" s="80"/>
      <c r="I7" s="81"/>
      <c r="J7" s="79" t="s">
        <v>2</v>
      </c>
      <c r="K7" s="80"/>
      <c r="L7" s="80"/>
      <c r="M7" s="80"/>
      <c r="N7" s="80"/>
      <c r="O7" s="80"/>
      <c r="P7" s="80"/>
      <c r="Q7" s="81"/>
      <c r="R7" s="79" t="s">
        <v>3</v>
      </c>
      <c r="S7" s="80"/>
      <c r="T7" s="80"/>
      <c r="U7" s="80"/>
      <c r="V7" s="80"/>
      <c r="W7" s="80"/>
      <c r="X7" s="80"/>
      <c r="Y7" s="81"/>
      <c r="Z7" s="79" t="s">
        <v>4</v>
      </c>
      <c r="AA7" s="80"/>
      <c r="AB7" s="80"/>
      <c r="AC7" s="80"/>
      <c r="AD7" s="80"/>
      <c r="AE7" s="80"/>
      <c r="AF7" s="80"/>
      <c r="AG7" s="81"/>
      <c r="AH7" s="3"/>
      <c r="AI7" s="79" t="s">
        <v>5</v>
      </c>
      <c r="AJ7" s="80"/>
      <c r="AK7" s="80"/>
      <c r="AL7" s="80"/>
      <c r="AM7" s="80"/>
      <c r="AN7" s="80"/>
      <c r="AO7" s="80"/>
      <c r="AP7" s="81"/>
      <c r="AQ7" s="68" t="s">
        <v>6</v>
      </c>
      <c r="AR7" s="68"/>
      <c r="AS7" s="68"/>
      <c r="AT7" s="68"/>
      <c r="AU7" s="68"/>
      <c r="AV7" s="68"/>
      <c r="AW7" s="68"/>
      <c r="AX7" s="68"/>
      <c r="AY7" s="68" t="s">
        <v>7</v>
      </c>
      <c r="AZ7" s="68"/>
      <c r="BA7" s="68"/>
      <c r="BB7" s="68"/>
      <c r="BC7" s="68"/>
      <c r="BD7" s="68"/>
      <c r="BE7" s="68"/>
      <c r="BF7" s="68"/>
      <c r="BG7" s="3"/>
      <c r="BH7" s="3"/>
      <c r="BI7" s="3"/>
      <c r="BJ7" s="3"/>
      <c r="BK7" s="3"/>
      <c r="BL7" s="4" t="s">
        <v>8</v>
      </c>
      <c r="BM7" s="5"/>
      <c r="BN7" s="5"/>
      <c r="BO7" s="5"/>
      <c r="BP7" s="5"/>
      <c r="BQ7" s="5"/>
      <c r="BR7" s="5"/>
      <c r="BS7" s="5"/>
      <c r="BT7" s="5"/>
      <c r="BU7" s="5"/>
      <c r="BV7" s="5"/>
      <c r="BW7" s="5"/>
      <c r="BX7" s="5"/>
      <c r="BY7" s="6"/>
    </row>
    <row r="8" spans="1:78" ht="18.75" customHeight="1">
      <c r="A8" s="2"/>
      <c r="B8" s="71" t="str">
        <f>データ!I6</f>
        <v>法適用</v>
      </c>
      <c r="C8" s="72"/>
      <c r="D8" s="72"/>
      <c r="E8" s="72"/>
      <c r="F8" s="72"/>
      <c r="G8" s="72"/>
      <c r="H8" s="72"/>
      <c r="I8" s="73"/>
      <c r="J8" s="71" t="str">
        <f>データ!J6</f>
        <v>水道事業</v>
      </c>
      <c r="K8" s="72"/>
      <c r="L8" s="72"/>
      <c r="M8" s="72"/>
      <c r="N8" s="72"/>
      <c r="O8" s="72"/>
      <c r="P8" s="72"/>
      <c r="Q8" s="73"/>
      <c r="R8" s="71" t="str">
        <f>データ!K6</f>
        <v>末端給水事業</v>
      </c>
      <c r="S8" s="72"/>
      <c r="T8" s="72"/>
      <c r="U8" s="72"/>
      <c r="V8" s="72"/>
      <c r="W8" s="72"/>
      <c r="X8" s="72"/>
      <c r="Y8" s="73"/>
      <c r="Z8" s="71" t="str">
        <f>データ!L6</f>
        <v>A6</v>
      </c>
      <c r="AA8" s="72"/>
      <c r="AB8" s="72"/>
      <c r="AC8" s="72"/>
      <c r="AD8" s="72"/>
      <c r="AE8" s="72"/>
      <c r="AF8" s="72"/>
      <c r="AG8" s="73"/>
      <c r="AH8" s="3"/>
      <c r="AI8" s="74">
        <f>データ!Q6</f>
        <v>21229</v>
      </c>
      <c r="AJ8" s="75"/>
      <c r="AK8" s="75"/>
      <c r="AL8" s="75"/>
      <c r="AM8" s="75"/>
      <c r="AN8" s="75"/>
      <c r="AO8" s="75"/>
      <c r="AP8" s="76"/>
      <c r="AQ8" s="57">
        <f>データ!R6</f>
        <v>41.63</v>
      </c>
      <c r="AR8" s="57"/>
      <c r="AS8" s="57"/>
      <c r="AT8" s="57"/>
      <c r="AU8" s="57"/>
      <c r="AV8" s="57"/>
      <c r="AW8" s="57"/>
      <c r="AX8" s="57"/>
      <c r="AY8" s="57">
        <f>データ!S6</f>
        <v>509.94</v>
      </c>
      <c r="AZ8" s="57"/>
      <c r="BA8" s="57"/>
      <c r="BB8" s="57"/>
      <c r="BC8" s="57"/>
      <c r="BD8" s="57"/>
      <c r="BE8" s="57"/>
      <c r="BF8" s="57"/>
      <c r="BG8" s="3"/>
      <c r="BH8" s="3"/>
      <c r="BI8" s="3"/>
      <c r="BJ8" s="3"/>
      <c r="BK8" s="3"/>
      <c r="BL8" s="66" t="s">
        <v>9</v>
      </c>
      <c r="BM8" s="67"/>
      <c r="BN8" s="7" t="s">
        <v>10</v>
      </c>
      <c r="BO8" s="8"/>
      <c r="BP8" s="8"/>
      <c r="BQ8" s="8"/>
      <c r="BR8" s="8"/>
      <c r="BS8" s="8"/>
      <c r="BT8" s="8"/>
      <c r="BU8" s="8"/>
      <c r="BV8" s="8"/>
      <c r="BW8" s="8"/>
      <c r="BX8" s="8"/>
      <c r="BY8" s="9"/>
    </row>
    <row r="9" spans="1:78" ht="18.75" customHeight="1">
      <c r="A9" s="2"/>
      <c r="B9" s="68" t="s">
        <v>11</v>
      </c>
      <c r="C9" s="68"/>
      <c r="D9" s="68"/>
      <c r="E9" s="68"/>
      <c r="F9" s="68"/>
      <c r="G9" s="68"/>
      <c r="H9" s="68"/>
      <c r="I9" s="68"/>
      <c r="J9" s="68" t="s">
        <v>12</v>
      </c>
      <c r="K9" s="68"/>
      <c r="L9" s="68"/>
      <c r="M9" s="68"/>
      <c r="N9" s="68"/>
      <c r="O9" s="68"/>
      <c r="P9" s="68"/>
      <c r="Q9" s="68"/>
      <c r="R9" s="68" t="s">
        <v>13</v>
      </c>
      <c r="S9" s="68"/>
      <c r="T9" s="68"/>
      <c r="U9" s="68"/>
      <c r="V9" s="68"/>
      <c r="W9" s="68"/>
      <c r="X9" s="68"/>
      <c r="Y9" s="68"/>
      <c r="Z9" s="68" t="s">
        <v>14</v>
      </c>
      <c r="AA9" s="68"/>
      <c r="AB9" s="68"/>
      <c r="AC9" s="68"/>
      <c r="AD9" s="68"/>
      <c r="AE9" s="68"/>
      <c r="AF9" s="68"/>
      <c r="AG9" s="68"/>
      <c r="AH9" s="3"/>
      <c r="AI9" s="68" t="s">
        <v>15</v>
      </c>
      <c r="AJ9" s="68"/>
      <c r="AK9" s="68"/>
      <c r="AL9" s="68"/>
      <c r="AM9" s="68"/>
      <c r="AN9" s="68"/>
      <c r="AO9" s="68"/>
      <c r="AP9" s="68"/>
      <c r="AQ9" s="68" t="s">
        <v>16</v>
      </c>
      <c r="AR9" s="68"/>
      <c r="AS9" s="68"/>
      <c r="AT9" s="68"/>
      <c r="AU9" s="68"/>
      <c r="AV9" s="68"/>
      <c r="AW9" s="68"/>
      <c r="AX9" s="68"/>
      <c r="AY9" s="68" t="s">
        <v>17</v>
      </c>
      <c r="AZ9" s="68"/>
      <c r="BA9" s="68"/>
      <c r="BB9" s="68"/>
      <c r="BC9" s="68"/>
      <c r="BD9" s="68"/>
      <c r="BE9" s="68"/>
      <c r="BF9" s="68"/>
      <c r="BG9" s="3"/>
      <c r="BH9" s="3"/>
      <c r="BI9" s="3"/>
      <c r="BJ9" s="3"/>
      <c r="BK9" s="3"/>
      <c r="BL9" s="69" t="s">
        <v>18</v>
      </c>
      <c r="BM9" s="70"/>
      <c r="BN9" s="10" t="s">
        <v>19</v>
      </c>
      <c r="BO9" s="11"/>
      <c r="BP9" s="11"/>
      <c r="BQ9" s="11"/>
      <c r="BR9" s="11"/>
      <c r="BS9" s="11"/>
      <c r="BT9" s="11"/>
      <c r="BU9" s="11"/>
      <c r="BV9" s="11"/>
      <c r="BW9" s="11"/>
      <c r="BX9" s="11"/>
      <c r="BY9" s="12"/>
    </row>
    <row r="10" spans="1:78" ht="18.75" customHeight="1">
      <c r="A10" s="2"/>
      <c r="B10" s="57" t="str">
        <f>データ!M6</f>
        <v>-</v>
      </c>
      <c r="C10" s="57"/>
      <c r="D10" s="57"/>
      <c r="E10" s="57"/>
      <c r="F10" s="57"/>
      <c r="G10" s="57"/>
      <c r="H10" s="57"/>
      <c r="I10" s="57"/>
      <c r="J10" s="57">
        <f>データ!N6</f>
        <v>74.25</v>
      </c>
      <c r="K10" s="57"/>
      <c r="L10" s="57"/>
      <c r="M10" s="57"/>
      <c r="N10" s="57"/>
      <c r="O10" s="57"/>
      <c r="P10" s="57"/>
      <c r="Q10" s="57"/>
      <c r="R10" s="57">
        <f>データ!O6</f>
        <v>99.94</v>
      </c>
      <c r="S10" s="57"/>
      <c r="T10" s="57"/>
      <c r="U10" s="57"/>
      <c r="V10" s="57"/>
      <c r="W10" s="57"/>
      <c r="X10" s="57"/>
      <c r="Y10" s="57"/>
      <c r="Z10" s="65">
        <f>データ!P6</f>
        <v>1930</v>
      </c>
      <c r="AA10" s="65"/>
      <c r="AB10" s="65"/>
      <c r="AC10" s="65"/>
      <c r="AD10" s="65"/>
      <c r="AE10" s="65"/>
      <c r="AF10" s="65"/>
      <c r="AG10" s="65"/>
      <c r="AH10" s="2"/>
      <c r="AI10" s="65">
        <f>データ!T6</f>
        <v>21154</v>
      </c>
      <c r="AJ10" s="65"/>
      <c r="AK10" s="65"/>
      <c r="AL10" s="65"/>
      <c r="AM10" s="65"/>
      <c r="AN10" s="65"/>
      <c r="AO10" s="65"/>
      <c r="AP10" s="65"/>
      <c r="AQ10" s="57">
        <f>データ!U6</f>
        <v>41.72</v>
      </c>
      <c r="AR10" s="57"/>
      <c r="AS10" s="57"/>
      <c r="AT10" s="57"/>
      <c r="AU10" s="57"/>
      <c r="AV10" s="57"/>
      <c r="AW10" s="57"/>
      <c r="AX10" s="57"/>
      <c r="AY10" s="57">
        <f>データ!V6</f>
        <v>507.05</v>
      </c>
      <c r="AZ10" s="57"/>
      <c r="BA10" s="57"/>
      <c r="BB10" s="57"/>
      <c r="BC10" s="57"/>
      <c r="BD10" s="57"/>
      <c r="BE10" s="57"/>
      <c r="BF10" s="57"/>
      <c r="BG10" s="2"/>
      <c r="BH10" s="2"/>
      <c r="BI10" s="2"/>
      <c r="BJ10" s="2"/>
      <c r="BK10" s="2"/>
      <c r="BL10" s="58" t="s">
        <v>20</v>
      </c>
      <c r="BM10" s="59"/>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22</v>
      </c>
      <c r="BM11" s="60"/>
      <c r="BN11" s="60"/>
      <c r="BO11" s="60"/>
      <c r="BP11" s="60"/>
      <c r="BQ11" s="60"/>
      <c r="BR11" s="60"/>
      <c r="BS11" s="60"/>
      <c r="BT11" s="60"/>
      <c r="BU11" s="60"/>
      <c r="BV11" s="60"/>
      <c r="BW11" s="60"/>
      <c r="BX11" s="60"/>
      <c r="BY11" s="60"/>
      <c r="BZ11" s="60"/>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c r="A14" s="2"/>
      <c r="B14" s="62" t="s">
        <v>23</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1" t="s">
        <v>24</v>
      </c>
      <c r="BM14" s="42"/>
      <c r="BN14" s="42"/>
      <c r="BO14" s="42"/>
      <c r="BP14" s="42"/>
      <c r="BQ14" s="42"/>
      <c r="BR14" s="42"/>
      <c r="BS14" s="42"/>
      <c r="BT14" s="42"/>
      <c r="BU14" s="42"/>
      <c r="BV14" s="42"/>
      <c r="BW14" s="42"/>
      <c r="BX14" s="42"/>
      <c r="BY14" s="42"/>
      <c r="BZ14" s="43"/>
    </row>
    <row r="15" spans="1:78" ht="13.5" customHeight="1">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104</v>
      </c>
      <c r="BM16" s="48"/>
      <c r="BN16" s="48"/>
      <c r="BO16" s="48"/>
      <c r="BP16" s="48"/>
      <c r="BQ16" s="48"/>
      <c r="BR16" s="48"/>
      <c r="BS16" s="48"/>
      <c r="BT16" s="48"/>
      <c r="BU16" s="48"/>
      <c r="BV16" s="48"/>
      <c r="BW16" s="48"/>
      <c r="BX16" s="48"/>
      <c r="BY16" s="48"/>
      <c r="BZ16" s="49"/>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c r="A34" s="2"/>
      <c r="B34" s="16"/>
      <c r="C34" s="53" t="s">
        <v>25</v>
      </c>
      <c r="D34" s="53"/>
      <c r="E34" s="53"/>
      <c r="F34" s="53"/>
      <c r="G34" s="53"/>
      <c r="H34" s="53"/>
      <c r="I34" s="53"/>
      <c r="J34" s="53"/>
      <c r="K34" s="53"/>
      <c r="L34" s="53"/>
      <c r="M34" s="53"/>
      <c r="N34" s="53"/>
      <c r="O34" s="53"/>
      <c r="P34" s="53"/>
      <c r="Q34" s="19"/>
      <c r="R34" s="53" t="s">
        <v>26</v>
      </c>
      <c r="S34" s="53"/>
      <c r="T34" s="53"/>
      <c r="U34" s="53"/>
      <c r="V34" s="53"/>
      <c r="W34" s="53"/>
      <c r="X34" s="53"/>
      <c r="Y34" s="53"/>
      <c r="Z34" s="53"/>
      <c r="AA34" s="53"/>
      <c r="AB34" s="53"/>
      <c r="AC34" s="53"/>
      <c r="AD34" s="53"/>
      <c r="AE34" s="53"/>
      <c r="AF34" s="19"/>
      <c r="AG34" s="53" t="s">
        <v>27</v>
      </c>
      <c r="AH34" s="53"/>
      <c r="AI34" s="53"/>
      <c r="AJ34" s="53"/>
      <c r="AK34" s="53"/>
      <c r="AL34" s="53"/>
      <c r="AM34" s="53"/>
      <c r="AN34" s="53"/>
      <c r="AO34" s="53"/>
      <c r="AP34" s="53"/>
      <c r="AQ34" s="53"/>
      <c r="AR34" s="53"/>
      <c r="AS34" s="53"/>
      <c r="AT34" s="53"/>
      <c r="AU34" s="19"/>
      <c r="AV34" s="53" t="s">
        <v>28</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7"/>
      <c r="BM44" s="48"/>
      <c r="BN44" s="48"/>
      <c r="BO44" s="48"/>
      <c r="BP44" s="48"/>
      <c r="BQ44" s="48"/>
      <c r="BR44" s="48"/>
      <c r="BS44" s="48"/>
      <c r="BT44" s="48"/>
      <c r="BU44" s="48"/>
      <c r="BV44" s="48"/>
      <c r="BW44" s="48"/>
      <c r="BX44" s="48"/>
      <c r="BY44" s="48"/>
      <c r="BZ44" s="49"/>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29</v>
      </c>
      <c r="BM45" s="42"/>
      <c r="BN45" s="42"/>
      <c r="BO45" s="42"/>
      <c r="BP45" s="42"/>
      <c r="BQ45" s="42"/>
      <c r="BR45" s="42"/>
      <c r="BS45" s="42"/>
      <c r="BT45" s="42"/>
      <c r="BU45" s="42"/>
      <c r="BV45" s="42"/>
      <c r="BW45" s="42"/>
      <c r="BX45" s="42"/>
      <c r="BY45" s="42"/>
      <c r="BZ45" s="43"/>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106</v>
      </c>
      <c r="BM47" s="48"/>
      <c r="BN47" s="48"/>
      <c r="BO47" s="48"/>
      <c r="BP47" s="48"/>
      <c r="BQ47" s="48"/>
      <c r="BR47" s="48"/>
      <c r="BS47" s="48"/>
      <c r="BT47" s="48"/>
      <c r="BU47" s="48"/>
      <c r="BV47" s="48"/>
      <c r="BW47" s="48"/>
      <c r="BX47" s="48"/>
      <c r="BY47" s="48"/>
      <c r="BZ47" s="49"/>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c r="A56" s="2"/>
      <c r="B56" s="16"/>
      <c r="C56" s="53" t="s">
        <v>30</v>
      </c>
      <c r="D56" s="53"/>
      <c r="E56" s="53"/>
      <c r="F56" s="53"/>
      <c r="G56" s="53"/>
      <c r="H56" s="53"/>
      <c r="I56" s="53"/>
      <c r="J56" s="53"/>
      <c r="K56" s="53"/>
      <c r="L56" s="53"/>
      <c r="M56" s="53"/>
      <c r="N56" s="53"/>
      <c r="O56" s="53"/>
      <c r="P56" s="53"/>
      <c r="Q56" s="19"/>
      <c r="R56" s="53" t="s">
        <v>31</v>
      </c>
      <c r="S56" s="53"/>
      <c r="T56" s="53"/>
      <c r="U56" s="53"/>
      <c r="V56" s="53"/>
      <c r="W56" s="53"/>
      <c r="X56" s="53"/>
      <c r="Y56" s="53"/>
      <c r="Z56" s="53"/>
      <c r="AA56" s="53"/>
      <c r="AB56" s="53"/>
      <c r="AC56" s="53"/>
      <c r="AD56" s="53"/>
      <c r="AE56" s="53"/>
      <c r="AF56" s="19"/>
      <c r="AG56" s="53" t="s">
        <v>32</v>
      </c>
      <c r="AH56" s="53"/>
      <c r="AI56" s="53"/>
      <c r="AJ56" s="53"/>
      <c r="AK56" s="53"/>
      <c r="AL56" s="53"/>
      <c r="AM56" s="53"/>
      <c r="AN56" s="53"/>
      <c r="AO56" s="53"/>
      <c r="AP56" s="53"/>
      <c r="AQ56" s="53"/>
      <c r="AR56" s="53"/>
      <c r="AS56" s="53"/>
      <c r="AT56" s="53"/>
      <c r="AU56" s="19"/>
      <c r="AV56" s="53" t="s">
        <v>33</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c r="A60" s="2"/>
      <c r="B60" s="54" t="s">
        <v>34</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7"/>
      <c r="BM63" s="48"/>
      <c r="BN63" s="48"/>
      <c r="BO63" s="48"/>
      <c r="BP63" s="48"/>
      <c r="BQ63" s="48"/>
      <c r="BR63" s="48"/>
      <c r="BS63" s="48"/>
      <c r="BT63" s="48"/>
      <c r="BU63" s="48"/>
      <c r="BV63" s="48"/>
      <c r="BW63" s="48"/>
      <c r="BX63" s="48"/>
      <c r="BY63" s="48"/>
      <c r="BZ63" s="49"/>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35</v>
      </c>
      <c r="BM64" s="42"/>
      <c r="BN64" s="42"/>
      <c r="BO64" s="42"/>
      <c r="BP64" s="42"/>
      <c r="BQ64" s="42"/>
      <c r="BR64" s="42"/>
      <c r="BS64" s="42"/>
      <c r="BT64" s="42"/>
      <c r="BU64" s="42"/>
      <c r="BV64" s="42"/>
      <c r="BW64" s="42"/>
      <c r="BX64" s="42"/>
      <c r="BY64" s="42"/>
      <c r="BZ64" s="43"/>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105</v>
      </c>
      <c r="BM66" s="48"/>
      <c r="BN66" s="48"/>
      <c r="BO66" s="48"/>
      <c r="BP66" s="48"/>
      <c r="BQ66" s="48"/>
      <c r="BR66" s="48"/>
      <c r="BS66" s="48"/>
      <c r="BT66" s="48"/>
      <c r="BU66" s="48"/>
      <c r="BV66" s="48"/>
      <c r="BW66" s="48"/>
      <c r="BX66" s="48"/>
      <c r="BY66" s="48"/>
      <c r="BZ66" s="49"/>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c r="A79" s="2"/>
      <c r="B79" s="16"/>
      <c r="C79" s="53" t="s">
        <v>36</v>
      </c>
      <c r="D79" s="53"/>
      <c r="E79" s="53"/>
      <c r="F79" s="53"/>
      <c r="G79" s="53"/>
      <c r="H79" s="53"/>
      <c r="I79" s="53"/>
      <c r="J79" s="53"/>
      <c r="K79" s="53"/>
      <c r="L79" s="53"/>
      <c r="M79" s="53"/>
      <c r="N79" s="53"/>
      <c r="O79" s="53"/>
      <c r="P79" s="53"/>
      <c r="Q79" s="53"/>
      <c r="R79" s="53"/>
      <c r="S79" s="53"/>
      <c r="T79" s="53"/>
      <c r="U79" s="19"/>
      <c r="V79" s="19"/>
      <c r="W79" s="53" t="s">
        <v>37</v>
      </c>
      <c r="X79" s="53"/>
      <c r="Y79" s="53"/>
      <c r="Z79" s="53"/>
      <c r="AA79" s="53"/>
      <c r="AB79" s="53"/>
      <c r="AC79" s="53"/>
      <c r="AD79" s="53"/>
      <c r="AE79" s="53"/>
      <c r="AF79" s="53"/>
      <c r="AG79" s="53"/>
      <c r="AH79" s="53"/>
      <c r="AI79" s="53"/>
      <c r="AJ79" s="53"/>
      <c r="AK79" s="53"/>
      <c r="AL79" s="53"/>
      <c r="AM79" s="53"/>
      <c r="AN79" s="53"/>
      <c r="AO79" s="19"/>
      <c r="AP79" s="19"/>
      <c r="AQ79" s="53" t="s">
        <v>38</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c r="C83" s="2" t="s">
        <v>39</v>
      </c>
    </row>
  </sheetData>
  <sheetProtection password="B501" sheet="1" objects="1" scenarios="1" formatCells="0" formatColumns="0" formatRows="0"/>
  <mergeCells count="53">
    <mergeCell ref="B2:BZ4"/>
    <mergeCell ref="B6:AG6"/>
    <mergeCell ref="B7:I7"/>
    <mergeCell ref="J7:Q7"/>
    <mergeCell ref="R7:Y7"/>
    <mergeCell ref="Z7:AG7"/>
    <mergeCell ref="AI7:AP7"/>
    <mergeCell ref="AQ7:AX7"/>
    <mergeCell ref="AY7:BF7"/>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L16:BZ44"/>
    <mergeCell ref="C34:P35"/>
    <mergeCell ref="R34:AE35"/>
    <mergeCell ref="AG34:AT35"/>
    <mergeCell ref="AV34:BI35"/>
    <mergeCell ref="AY10:BF10"/>
    <mergeCell ref="BL10:BM10"/>
    <mergeCell ref="BL11:BZ13"/>
    <mergeCell ref="B14:BJ15"/>
    <mergeCell ref="BL14:BZ15"/>
    <mergeCell ref="B10:I10"/>
    <mergeCell ref="J10:Q10"/>
    <mergeCell ref="R10:Y10"/>
    <mergeCell ref="Z10:AG10"/>
    <mergeCell ref="AI10:AP10"/>
    <mergeCell ref="AQ10:AX10"/>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51</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c r="A4" s="26" t="s">
        <v>52</v>
      </c>
      <c r="B4" s="28"/>
      <c r="C4" s="28"/>
      <c r="D4" s="28"/>
      <c r="E4" s="28"/>
      <c r="F4" s="28"/>
      <c r="G4" s="28"/>
      <c r="H4" s="86"/>
      <c r="I4" s="87"/>
      <c r="J4" s="87"/>
      <c r="K4" s="87"/>
      <c r="L4" s="87"/>
      <c r="M4" s="87"/>
      <c r="N4" s="87"/>
      <c r="O4" s="87"/>
      <c r="P4" s="87"/>
      <c r="Q4" s="87"/>
      <c r="R4" s="87"/>
      <c r="S4" s="87"/>
      <c r="T4" s="87"/>
      <c r="U4" s="87"/>
      <c r="V4" s="88"/>
      <c r="W4" s="82" t="s">
        <v>53</v>
      </c>
      <c r="X4" s="82"/>
      <c r="Y4" s="82"/>
      <c r="Z4" s="82"/>
      <c r="AA4" s="82"/>
      <c r="AB4" s="82"/>
      <c r="AC4" s="82"/>
      <c r="AD4" s="82"/>
      <c r="AE4" s="82"/>
      <c r="AF4" s="82"/>
      <c r="AG4" s="82"/>
      <c r="AH4" s="82" t="s">
        <v>54</v>
      </c>
      <c r="AI4" s="82"/>
      <c r="AJ4" s="82"/>
      <c r="AK4" s="82"/>
      <c r="AL4" s="82"/>
      <c r="AM4" s="82"/>
      <c r="AN4" s="82"/>
      <c r="AO4" s="82"/>
      <c r="AP4" s="82"/>
      <c r="AQ4" s="82"/>
      <c r="AR4" s="82"/>
      <c r="AS4" s="82" t="s">
        <v>55</v>
      </c>
      <c r="AT4" s="82"/>
      <c r="AU4" s="82"/>
      <c r="AV4" s="82"/>
      <c r="AW4" s="82"/>
      <c r="AX4" s="82"/>
      <c r="AY4" s="82"/>
      <c r="AZ4" s="82"/>
      <c r="BA4" s="82"/>
      <c r="BB4" s="82"/>
      <c r="BC4" s="82"/>
      <c r="BD4" s="82" t="s">
        <v>56</v>
      </c>
      <c r="BE4" s="82"/>
      <c r="BF4" s="82"/>
      <c r="BG4" s="82"/>
      <c r="BH4" s="82"/>
      <c r="BI4" s="82"/>
      <c r="BJ4" s="82"/>
      <c r="BK4" s="82"/>
      <c r="BL4" s="82"/>
      <c r="BM4" s="82"/>
      <c r="BN4" s="82"/>
      <c r="BO4" s="82" t="s">
        <v>57</v>
      </c>
      <c r="BP4" s="82"/>
      <c r="BQ4" s="82"/>
      <c r="BR4" s="82"/>
      <c r="BS4" s="82"/>
      <c r="BT4" s="82"/>
      <c r="BU4" s="82"/>
      <c r="BV4" s="82"/>
      <c r="BW4" s="82"/>
      <c r="BX4" s="82"/>
      <c r="BY4" s="82"/>
      <c r="BZ4" s="82" t="s">
        <v>58</v>
      </c>
      <c r="CA4" s="82"/>
      <c r="CB4" s="82"/>
      <c r="CC4" s="82"/>
      <c r="CD4" s="82"/>
      <c r="CE4" s="82"/>
      <c r="CF4" s="82"/>
      <c r="CG4" s="82"/>
      <c r="CH4" s="82"/>
      <c r="CI4" s="82"/>
      <c r="CJ4" s="82"/>
      <c r="CK4" s="82" t="s">
        <v>59</v>
      </c>
      <c r="CL4" s="82"/>
      <c r="CM4" s="82"/>
      <c r="CN4" s="82"/>
      <c r="CO4" s="82"/>
      <c r="CP4" s="82"/>
      <c r="CQ4" s="82"/>
      <c r="CR4" s="82"/>
      <c r="CS4" s="82"/>
      <c r="CT4" s="82"/>
      <c r="CU4" s="82"/>
      <c r="CV4" s="82" t="s">
        <v>60</v>
      </c>
      <c r="CW4" s="82"/>
      <c r="CX4" s="82"/>
      <c r="CY4" s="82"/>
      <c r="CZ4" s="82"/>
      <c r="DA4" s="82"/>
      <c r="DB4" s="82"/>
      <c r="DC4" s="82"/>
      <c r="DD4" s="82"/>
      <c r="DE4" s="82"/>
      <c r="DF4" s="82"/>
      <c r="DG4" s="82" t="s">
        <v>61</v>
      </c>
      <c r="DH4" s="82"/>
      <c r="DI4" s="82"/>
      <c r="DJ4" s="82"/>
      <c r="DK4" s="82"/>
      <c r="DL4" s="82"/>
      <c r="DM4" s="82"/>
      <c r="DN4" s="82"/>
      <c r="DO4" s="82"/>
      <c r="DP4" s="82"/>
      <c r="DQ4" s="82"/>
      <c r="DR4" s="82" t="s">
        <v>62</v>
      </c>
      <c r="DS4" s="82"/>
      <c r="DT4" s="82"/>
      <c r="DU4" s="82"/>
      <c r="DV4" s="82"/>
      <c r="DW4" s="82"/>
      <c r="DX4" s="82"/>
      <c r="DY4" s="82"/>
      <c r="DZ4" s="82"/>
      <c r="EA4" s="82"/>
      <c r="EB4" s="82"/>
      <c r="EC4" s="82" t="s">
        <v>63</v>
      </c>
      <c r="ED4" s="82"/>
      <c r="EE4" s="82"/>
      <c r="EF4" s="82"/>
      <c r="EG4" s="82"/>
      <c r="EH4" s="82"/>
      <c r="EI4" s="82"/>
      <c r="EJ4" s="82"/>
      <c r="EK4" s="82"/>
      <c r="EL4" s="82"/>
      <c r="EM4" s="82"/>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2014</v>
      </c>
      <c r="C6" s="31">
        <f t="shared" ref="C6:V6" si="3">C7</f>
        <v>113468</v>
      </c>
      <c r="D6" s="31">
        <f t="shared" si="3"/>
        <v>46</v>
      </c>
      <c r="E6" s="31">
        <f t="shared" si="3"/>
        <v>1</v>
      </c>
      <c r="F6" s="31">
        <f t="shared" si="3"/>
        <v>0</v>
      </c>
      <c r="G6" s="31">
        <f t="shared" si="3"/>
        <v>1</v>
      </c>
      <c r="H6" s="31" t="str">
        <f t="shared" si="3"/>
        <v>埼玉県　川島町</v>
      </c>
      <c r="I6" s="31" t="str">
        <f t="shared" si="3"/>
        <v>法適用</v>
      </c>
      <c r="J6" s="31" t="str">
        <f t="shared" si="3"/>
        <v>水道事業</v>
      </c>
      <c r="K6" s="31" t="str">
        <f t="shared" si="3"/>
        <v>末端給水事業</v>
      </c>
      <c r="L6" s="31" t="str">
        <f t="shared" si="3"/>
        <v>A6</v>
      </c>
      <c r="M6" s="32" t="str">
        <f t="shared" si="3"/>
        <v>-</v>
      </c>
      <c r="N6" s="32">
        <f t="shared" si="3"/>
        <v>74.25</v>
      </c>
      <c r="O6" s="32">
        <f t="shared" si="3"/>
        <v>99.94</v>
      </c>
      <c r="P6" s="32">
        <f t="shared" si="3"/>
        <v>1930</v>
      </c>
      <c r="Q6" s="32">
        <f t="shared" si="3"/>
        <v>21229</v>
      </c>
      <c r="R6" s="32">
        <f t="shared" si="3"/>
        <v>41.63</v>
      </c>
      <c r="S6" s="32">
        <f t="shared" si="3"/>
        <v>509.94</v>
      </c>
      <c r="T6" s="32">
        <f t="shared" si="3"/>
        <v>21154</v>
      </c>
      <c r="U6" s="32">
        <f t="shared" si="3"/>
        <v>41.72</v>
      </c>
      <c r="V6" s="32">
        <f t="shared" si="3"/>
        <v>507.05</v>
      </c>
      <c r="W6" s="33">
        <f>IF(W7="",NA(),W7)</f>
        <v>93.57</v>
      </c>
      <c r="X6" s="33">
        <f t="shared" ref="X6:AF6" si="4">IF(X7="",NA(),X7)</f>
        <v>92.84</v>
      </c>
      <c r="Y6" s="33">
        <f t="shared" si="4"/>
        <v>92.15</v>
      </c>
      <c r="Z6" s="33">
        <f t="shared" si="4"/>
        <v>92.58</v>
      </c>
      <c r="AA6" s="33">
        <f t="shared" si="4"/>
        <v>97.65</v>
      </c>
      <c r="AB6" s="33">
        <f t="shared" si="4"/>
        <v>108.96</v>
      </c>
      <c r="AC6" s="33">
        <f t="shared" si="4"/>
        <v>107.37</v>
      </c>
      <c r="AD6" s="33">
        <f t="shared" si="4"/>
        <v>107.57</v>
      </c>
      <c r="AE6" s="33">
        <f t="shared" si="4"/>
        <v>106.55</v>
      </c>
      <c r="AF6" s="33">
        <f t="shared" si="4"/>
        <v>110.01</v>
      </c>
      <c r="AG6" s="32" t="str">
        <f>IF(AG7="","",IF(AG7="-","【-】","【"&amp;SUBSTITUTE(TEXT(AG7,"#,##0.00"),"-","△")&amp;"】"))</f>
        <v>【113.03】</v>
      </c>
      <c r="AH6" s="33">
        <f>IF(AH7="",NA(),AH7)</f>
        <v>0.35</v>
      </c>
      <c r="AI6" s="33">
        <f t="shared" ref="AI6:AQ6" si="5">IF(AI7="",NA(),AI7)</f>
        <v>8.42</v>
      </c>
      <c r="AJ6" s="33">
        <f t="shared" si="5"/>
        <v>17.32</v>
      </c>
      <c r="AK6" s="33">
        <f t="shared" si="5"/>
        <v>25.8</v>
      </c>
      <c r="AL6" s="32">
        <f t="shared" si="5"/>
        <v>0</v>
      </c>
      <c r="AM6" s="33">
        <f t="shared" si="5"/>
        <v>7.45</v>
      </c>
      <c r="AN6" s="33">
        <f t="shared" si="5"/>
        <v>8.5</v>
      </c>
      <c r="AO6" s="33">
        <f t="shared" si="5"/>
        <v>9.34</v>
      </c>
      <c r="AP6" s="33">
        <f t="shared" si="5"/>
        <v>9.56</v>
      </c>
      <c r="AQ6" s="33">
        <f t="shared" si="5"/>
        <v>2.8</v>
      </c>
      <c r="AR6" s="32" t="str">
        <f>IF(AR7="","",IF(AR7="-","【-】","【"&amp;SUBSTITUTE(TEXT(AR7,"#,##0.00"),"-","△")&amp;"】"))</f>
        <v>【0.81】</v>
      </c>
      <c r="AS6" s="33">
        <f>IF(AS7="",NA(),AS7)</f>
        <v>601.91999999999996</v>
      </c>
      <c r="AT6" s="33">
        <f t="shared" ref="AT6:BB6" si="6">IF(AT7="",NA(),AT7)</f>
        <v>1163.81</v>
      </c>
      <c r="AU6" s="33">
        <f t="shared" si="6"/>
        <v>545.84</v>
      </c>
      <c r="AV6" s="33">
        <f t="shared" si="6"/>
        <v>599.72</v>
      </c>
      <c r="AW6" s="33">
        <f t="shared" si="6"/>
        <v>492.41</v>
      </c>
      <c r="AX6" s="33">
        <f t="shared" si="6"/>
        <v>969.16</v>
      </c>
      <c r="AY6" s="33">
        <f t="shared" si="6"/>
        <v>995.5</v>
      </c>
      <c r="AZ6" s="33">
        <f t="shared" si="6"/>
        <v>915.5</v>
      </c>
      <c r="BA6" s="33">
        <f t="shared" si="6"/>
        <v>963.24</v>
      </c>
      <c r="BB6" s="33">
        <f t="shared" si="6"/>
        <v>381.53</v>
      </c>
      <c r="BC6" s="32" t="str">
        <f>IF(BC7="","",IF(BC7="-","【-】","【"&amp;SUBSTITUTE(TEXT(BC7,"#,##0.00"),"-","△")&amp;"】"))</f>
        <v>【264.16】</v>
      </c>
      <c r="BD6" s="33">
        <f>IF(BD7="",NA(),BD7)</f>
        <v>261.94</v>
      </c>
      <c r="BE6" s="33">
        <f t="shared" ref="BE6:BM6" si="7">IF(BE7="",NA(),BE7)</f>
        <v>254.27</v>
      </c>
      <c r="BF6" s="33">
        <f t="shared" si="7"/>
        <v>253.39</v>
      </c>
      <c r="BG6" s="33">
        <f t="shared" si="7"/>
        <v>256.01</v>
      </c>
      <c r="BH6" s="33">
        <f t="shared" si="7"/>
        <v>257.29000000000002</v>
      </c>
      <c r="BI6" s="33">
        <f t="shared" si="7"/>
        <v>421.66</v>
      </c>
      <c r="BJ6" s="33">
        <f t="shared" si="7"/>
        <v>414.59</v>
      </c>
      <c r="BK6" s="33">
        <f t="shared" si="7"/>
        <v>404.78</v>
      </c>
      <c r="BL6" s="33">
        <f t="shared" si="7"/>
        <v>400.38</v>
      </c>
      <c r="BM6" s="33">
        <f t="shared" si="7"/>
        <v>393.27</v>
      </c>
      <c r="BN6" s="32" t="str">
        <f>IF(BN7="","",IF(BN7="-","【-】","【"&amp;SUBSTITUTE(TEXT(BN7,"#,##0.00"),"-","△")&amp;"】"))</f>
        <v>【283.72】</v>
      </c>
      <c r="BO6" s="33">
        <f>IF(BO7="",NA(),BO7)</f>
        <v>87.53</v>
      </c>
      <c r="BP6" s="33">
        <f t="shared" ref="BP6:BX6" si="8">IF(BP7="",NA(),BP7)</f>
        <v>86.6</v>
      </c>
      <c r="BQ6" s="33">
        <f t="shared" si="8"/>
        <v>86.21</v>
      </c>
      <c r="BR6" s="33">
        <f t="shared" si="8"/>
        <v>86.02</v>
      </c>
      <c r="BS6" s="33">
        <f t="shared" si="8"/>
        <v>94.59</v>
      </c>
      <c r="BT6" s="33">
        <f t="shared" si="8"/>
        <v>99.51</v>
      </c>
      <c r="BU6" s="33">
        <f t="shared" si="8"/>
        <v>97.71</v>
      </c>
      <c r="BV6" s="33">
        <f t="shared" si="8"/>
        <v>98.07</v>
      </c>
      <c r="BW6" s="33">
        <f t="shared" si="8"/>
        <v>96.56</v>
      </c>
      <c r="BX6" s="33">
        <f t="shared" si="8"/>
        <v>100.47</v>
      </c>
      <c r="BY6" s="32" t="str">
        <f>IF(BY7="","",IF(BY7="-","【-】","【"&amp;SUBSTITUTE(TEXT(BY7,"#,##0.00"),"-","△")&amp;"】"))</f>
        <v>【104.60】</v>
      </c>
      <c r="BZ6" s="33">
        <f>IF(BZ7="",NA(),BZ7)</f>
        <v>161.16999999999999</v>
      </c>
      <c r="CA6" s="33">
        <f t="shared" ref="CA6:CI6" si="9">IF(CA7="",NA(),CA7)</f>
        <v>163.12</v>
      </c>
      <c r="CB6" s="33">
        <f t="shared" si="9"/>
        <v>164.71</v>
      </c>
      <c r="CC6" s="33">
        <f t="shared" si="9"/>
        <v>165.58</v>
      </c>
      <c r="CD6" s="33">
        <f t="shared" si="9"/>
        <v>149.49</v>
      </c>
      <c r="CE6" s="33">
        <f t="shared" si="9"/>
        <v>171.34</v>
      </c>
      <c r="CF6" s="33">
        <f t="shared" si="9"/>
        <v>173.56</v>
      </c>
      <c r="CG6" s="33">
        <f t="shared" si="9"/>
        <v>172.26</v>
      </c>
      <c r="CH6" s="33">
        <f t="shared" si="9"/>
        <v>177.14</v>
      </c>
      <c r="CI6" s="33">
        <f t="shared" si="9"/>
        <v>169.82</v>
      </c>
      <c r="CJ6" s="32" t="str">
        <f>IF(CJ7="","",IF(CJ7="-","【-】","【"&amp;SUBSTITUTE(TEXT(CJ7,"#,##0.00"),"-","△")&amp;"】"))</f>
        <v>【164.21】</v>
      </c>
      <c r="CK6" s="33">
        <f>IF(CK7="",NA(),CK7)</f>
        <v>77.08</v>
      </c>
      <c r="CL6" s="33">
        <f t="shared" ref="CL6:CT6" si="10">IF(CL7="",NA(),CL7)</f>
        <v>76.06</v>
      </c>
      <c r="CM6" s="33">
        <f t="shared" si="10"/>
        <v>71.97</v>
      </c>
      <c r="CN6" s="33">
        <f t="shared" si="10"/>
        <v>71.59</v>
      </c>
      <c r="CO6" s="33">
        <f t="shared" si="10"/>
        <v>70.56</v>
      </c>
      <c r="CP6" s="33">
        <f t="shared" si="10"/>
        <v>56.8</v>
      </c>
      <c r="CQ6" s="33">
        <f t="shared" si="10"/>
        <v>55.84</v>
      </c>
      <c r="CR6" s="33">
        <f t="shared" si="10"/>
        <v>55.68</v>
      </c>
      <c r="CS6" s="33">
        <f t="shared" si="10"/>
        <v>55.64</v>
      </c>
      <c r="CT6" s="33">
        <f t="shared" si="10"/>
        <v>55.13</v>
      </c>
      <c r="CU6" s="32" t="str">
        <f>IF(CU7="","",IF(CU7="-","【-】","【"&amp;SUBSTITUTE(TEXT(CU7,"#,##0.00"),"-","△")&amp;"】"))</f>
        <v>【59.80】</v>
      </c>
      <c r="CV6" s="33">
        <f>IF(CV7="",NA(),CV7)</f>
        <v>86.61</v>
      </c>
      <c r="CW6" s="33">
        <f t="shared" ref="CW6:DE6" si="11">IF(CW7="",NA(),CW7)</f>
        <v>87.19</v>
      </c>
      <c r="CX6" s="33">
        <f t="shared" si="11"/>
        <v>92.38</v>
      </c>
      <c r="CY6" s="33">
        <f t="shared" si="11"/>
        <v>92.63</v>
      </c>
      <c r="CZ6" s="33">
        <f t="shared" si="11"/>
        <v>91.05</v>
      </c>
      <c r="DA6" s="33">
        <f t="shared" si="11"/>
        <v>83.67</v>
      </c>
      <c r="DB6" s="33">
        <f t="shared" si="11"/>
        <v>83.11</v>
      </c>
      <c r="DC6" s="33">
        <f t="shared" si="11"/>
        <v>83.18</v>
      </c>
      <c r="DD6" s="33">
        <f t="shared" si="11"/>
        <v>83.09</v>
      </c>
      <c r="DE6" s="33">
        <f t="shared" si="11"/>
        <v>83</v>
      </c>
      <c r="DF6" s="32" t="str">
        <f>IF(DF7="","",IF(DF7="-","【-】","【"&amp;SUBSTITUTE(TEXT(DF7,"#,##0.00"),"-","△")&amp;"】"))</f>
        <v>【89.78】</v>
      </c>
      <c r="DG6" s="33">
        <f>IF(DG7="",NA(),DG7)</f>
        <v>40.909999999999997</v>
      </c>
      <c r="DH6" s="33">
        <f t="shared" ref="DH6:DP6" si="12">IF(DH7="",NA(),DH7)</f>
        <v>42.74</v>
      </c>
      <c r="DI6" s="33">
        <f t="shared" si="12"/>
        <v>44.46</v>
      </c>
      <c r="DJ6" s="33">
        <f t="shared" si="12"/>
        <v>45.45</v>
      </c>
      <c r="DK6" s="33">
        <f t="shared" si="12"/>
        <v>47.21</v>
      </c>
      <c r="DL6" s="33">
        <f t="shared" si="12"/>
        <v>36.21</v>
      </c>
      <c r="DM6" s="33">
        <f t="shared" si="12"/>
        <v>37.090000000000003</v>
      </c>
      <c r="DN6" s="33">
        <f t="shared" si="12"/>
        <v>38.07</v>
      </c>
      <c r="DO6" s="33">
        <f t="shared" si="12"/>
        <v>39.06</v>
      </c>
      <c r="DP6" s="33">
        <f t="shared" si="12"/>
        <v>46.66</v>
      </c>
      <c r="DQ6" s="32" t="str">
        <f>IF(DQ7="","",IF(DQ7="-","【-】","【"&amp;SUBSTITUTE(TEXT(DQ7,"#,##0.00"),"-","△")&amp;"】"))</f>
        <v>【46.31】</v>
      </c>
      <c r="DR6" s="33">
        <f>IF(DR7="",NA(),DR7)</f>
        <v>5.99</v>
      </c>
      <c r="DS6" s="33">
        <f t="shared" ref="DS6:EA6" si="13">IF(DS7="",NA(),DS7)</f>
        <v>5.97</v>
      </c>
      <c r="DT6" s="33">
        <f t="shared" si="13"/>
        <v>7.91</v>
      </c>
      <c r="DU6" s="33">
        <f t="shared" si="13"/>
        <v>9.23</v>
      </c>
      <c r="DV6" s="33">
        <f t="shared" si="13"/>
        <v>9.16</v>
      </c>
      <c r="DW6" s="33">
        <f t="shared" si="13"/>
        <v>6.46</v>
      </c>
      <c r="DX6" s="33">
        <f t="shared" si="13"/>
        <v>6.63</v>
      </c>
      <c r="DY6" s="33">
        <f t="shared" si="13"/>
        <v>7.73</v>
      </c>
      <c r="DZ6" s="33">
        <f t="shared" si="13"/>
        <v>8.8699999999999992</v>
      </c>
      <c r="EA6" s="33">
        <f t="shared" si="13"/>
        <v>9.85</v>
      </c>
      <c r="EB6" s="32" t="str">
        <f>IF(EB7="","",IF(EB7="-","【-】","【"&amp;SUBSTITUTE(TEXT(EB7,"#,##0.00"),"-","△")&amp;"】"))</f>
        <v>【12.42】</v>
      </c>
      <c r="EC6" s="32">
        <f>IF(EC7="",NA(),EC7)</f>
        <v>0</v>
      </c>
      <c r="ED6" s="32">
        <f t="shared" ref="ED6:EL6" si="14">IF(ED7="",NA(),ED7)</f>
        <v>0</v>
      </c>
      <c r="EE6" s="32">
        <f t="shared" si="14"/>
        <v>0</v>
      </c>
      <c r="EF6" s="32">
        <f t="shared" si="14"/>
        <v>0</v>
      </c>
      <c r="EG6" s="32">
        <f t="shared" si="14"/>
        <v>0</v>
      </c>
      <c r="EH6" s="33">
        <f t="shared" si="14"/>
        <v>0.79</v>
      </c>
      <c r="EI6" s="33">
        <f t="shared" si="14"/>
        <v>0.78</v>
      </c>
      <c r="EJ6" s="33">
        <f t="shared" si="14"/>
        <v>0.67</v>
      </c>
      <c r="EK6" s="33">
        <f t="shared" si="14"/>
        <v>0.67</v>
      </c>
      <c r="EL6" s="33">
        <f t="shared" si="14"/>
        <v>0.66</v>
      </c>
      <c r="EM6" s="32" t="str">
        <f>IF(EM7="","",IF(EM7="-","【-】","【"&amp;SUBSTITUTE(TEXT(EM7,"#,##0.00"),"-","△")&amp;"】"))</f>
        <v>【0.78】</v>
      </c>
    </row>
    <row r="7" spans="1:143" s="34" customFormat="1">
      <c r="A7" s="26"/>
      <c r="B7" s="35">
        <v>2014</v>
      </c>
      <c r="C7" s="35">
        <v>113468</v>
      </c>
      <c r="D7" s="35">
        <v>46</v>
      </c>
      <c r="E7" s="35">
        <v>1</v>
      </c>
      <c r="F7" s="35">
        <v>0</v>
      </c>
      <c r="G7" s="35">
        <v>1</v>
      </c>
      <c r="H7" s="35" t="s">
        <v>93</v>
      </c>
      <c r="I7" s="35" t="s">
        <v>94</v>
      </c>
      <c r="J7" s="35" t="s">
        <v>95</v>
      </c>
      <c r="K7" s="35" t="s">
        <v>96</v>
      </c>
      <c r="L7" s="35" t="s">
        <v>97</v>
      </c>
      <c r="M7" s="36" t="s">
        <v>98</v>
      </c>
      <c r="N7" s="36">
        <v>74.25</v>
      </c>
      <c r="O7" s="36">
        <v>99.94</v>
      </c>
      <c r="P7" s="36">
        <v>1930</v>
      </c>
      <c r="Q7" s="36">
        <v>21229</v>
      </c>
      <c r="R7" s="36">
        <v>41.63</v>
      </c>
      <c r="S7" s="36">
        <v>509.94</v>
      </c>
      <c r="T7" s="36">
        <v>21154</v>
      </c>
      <c r="U7" s="36">
        <v>41.72</v>
      </c>
      <c r="V7" s="36">
        <v>507.05</v>
      </c>
      <c r="W7" s="36">
        <v>93.57</v>
      </c>
      <c r="X7" s="36">
        <v>92.84</v>
      </c>
      <c r="Y7" s="36">
        <v>92.15</v>
      </c>
      <c r="Z7" s="36">
        <v>92.58</v>
      </c>
      <c r="AA7" s="36">
        <v>97.65</v>
      </c>
      <c r="AB7" s="36">
        <v>108.96</v>
      </c>
      <c r="AC7" s="36">
        <v>107.37</v>
      </c>
      <c r="AD7" s="36">
        <v>107.57</v>
      </c>
      <c r="AE7" s="36">
        <v>106.55</v>
      </c>
      <c r="AF7" s="36">
        <v>110.01</v>
      </c>
      <c r="AG7" s="36">
        <v>113.03</v>
      </c>
      <c r="AH7" s="36">
        <v>0.35</v>
      </c>
      <c r="AI7" s="36">
        <v>8.42</v>
      </c>
      <c r="AJ7" s="36">
        <v>17.32</v>
      </c>
      <c r="AK7" s="36">
        <v>25.8</v>
      </c>
      <c r="AL7" s="36">
        <v>0</v>
      </c>
      <c r="AM7" s="36">
        <v>7.45</v>
      </c>
      <c r="AN7" s="36">
        <v>8.5</v>
      </c>
      <c r="AO7" s="36">
        <v>9.34</v>
      </c>
      <c r="AP7" s="36">
        <v>9.56</v>
      </c>
      <c r="AQ7" s="36">
        <v>2.8</v>
      </c>
      <c r="AR7" s="36">
        <v>0.81</v>
      </c>
      <c r="AS7" s="36">
        <v>601.91999999999996</v>
      </c>
      <c r="AT7" s="36">
        <v>1163.81</v>
      </c>
      <c r="AU7" s="36">
        <v>545.84</v>
      </c>
      <c r="AV7" s="36">
        <v>599.72</v>
      </c>
      <c r="AW7" s="36">
        <v>492.41</v>
      </c>
      <c r="AX7" s="36">
        <v>969.16</v>
      </c>
      <c r="AY7" s="36">
        <v>995.5</v>
      </c>
      <c r="AZ7" s="36">
        <v>915.5</v>
      </c>
      <c r="BA7" s="36">
        <v>963.24</v>
      </c>
      <c r="BB7" s="36">
        <v>381.53</v>
      </c>
      <c r="BC7" s="36">
        <v>264.16000000000003</v>
      </c>
      <c r="BD7" s="36">
        <v>261.94</v>
      </c>
      <c r="BE7" s="36">
        <v>254.27</v>
      </c>
      <c r="BF7" s="36">
        <v>253.39</v>
      </c>
      <c r="BG7" s="36">
        <v>256.01</v>
      </c>
      <c r="BH7" s="36">
        <v>257.29000000000002</v>
      </c>
      <c r="BI7" s="36">
        <v>421.66</v>
      </c>
      <c r="BJ7" s="36">
        <v>414.59</v>
      </c>
      <c r="BK7" s="36">
        <v>404.78</v>
      </c>
      <c r="BL7" s="36">
        <v>400.38</v>
      </c>
      <c r="BM7" s="36">
        <v>393.27</v>
      </c>
      <c r="BN7" s="36">
        <v>283.72000000000003</v>
      </c>
      <c r="BO7" s="36">
        <v>87.53</v>
      </c>
      <c r="BP7" s="36">
        <v>86.6</v>
      </c>
      <c r="BQ7" s="36">
        <v>86.21</v>
      </c>
      <c r="BR7" s="36">
        <v>86.02</v>
      </c>
      <c r="BS7" s="36">
        <v>94.59</v>
      </c>
      <c r="BT7" s="36">
        <v>99.51</v>
      </c>
      <c r="BU7" s="36">
        <v>97.71</v>
      </c>
      <c r="BV7" s="36">
        <v>98.07</v>
      </c>
      <c r="BW7" s="36">
        <v>96.56</v>
      </c>
      <c r="BX7" s="36">
        <v>100.47</v>
      </c>
      <c r="BY7" s="36">
        <v>104.6</v>
      </c>
      <c r="BZ7" s="36">
        <v>161.16999999999999</v>
      </c>
      <c r="CA7" s="36">
        <v>163.12</v>
      </c>
      <c r="CB7" s="36">
        <v>164.71</v>
      </c>
      <c r="CC7" s="36">
        <v>165.58</v>
      </c>
      <c r="CD7" s="36">
        <v>149.49</v>
      </c>
      <c r="CE7" s="36">
        <v>171.34</v>
      </c>
      <c r="CF7" s="36">
        <v>173.56</v>
      </c>
      <c r="CG7" s="36">
        <v>172.26</v>
      </c>
      <c r="CH7" s="36">
        <v>177.14</v>
      </c>
      <c r="CI7" s="36">
        <v>169.82</v>
      </c>
      <c r="CJ7" s="36">
        <v>164.21</v>
      </c>
      <c r="CK7" s="36">
        <v>77.08</v>
      </c>
      <c r="CL7" s="36">
        <v>76.06</v>
      </c>
      <c r="CM7" s="36">
        <v>71.97</v>
      </c>
      <c r="CN7" s="36">
        <v>71.59</v>
      </c>
      <c r="CO7" s="36">
        <v>70.56</v>
      </c>
      <c r="CP7" s="36">
        <v>56.8</v>
      </c>
      <c r="CQ7" s="36">
        <v>55.84</v>
      </c>
      <c r="CR7" s="36">
        <v>55.68</v>
      </c>
      <c r="CS7" s="36">
        <v>55.64</v>
      </c>
      <c r="CT7" s="36">
        <v>55.13</v>
      </c>
      <c r="CU7" s="36">
        <v>59.8</v>
      </c>
      <c r="CV7" s="36">
        <v>86.61</v>
      </c>
      <c r="CW7" s="36">
        <v>87.19</v>
      </c>
      <c r="CX7" s="36">
        <v>92.38</v>
      </c>
      <c r="CY7" s="36">
        <v>92.63</v>
      </c>
      <c r="CZ7" s="36">
        <v>91.05</v>
      </c>
      <c r="DA7" s="36">
        <v>83.67</v>
      </c>
      <c r="DB7" s="36">
        <v>83.11</v>
      </c>
      <c r="DC7" s="36">
        <v>83.18</v>
      </c>
      <c r="DD7" s="36">
        <v>83.09</v>
      </c>
      <c r="DE7" s="36">
        <v>83</v>
      </c>
      <c r="DF7" s="36">
        <v>89.78</v>
      </c>
      <c r="DG7" s="36">
        <v>40.909999999999997</v>
      </c>
      <c r="DH7" s="36">
        <v>42.74</v>
      </c>
      <c r="DI7" s="36">
        <v>44.46</v>
      </c>
      <c r="DJ7" s="36">
        <v>45.45</v>
      </c>
      <c r="DK7" s="36">
        <v>47.21</v>
      </c>
      <c r="DL7" s="36">
        <v>36.21</v>
      </c>
      <c r="DM7" s="36">
        <v>37.090000000000003</v>
      </c>
      <c r="DN7" s="36">
        <v>38.07</v>
      </c>
      <c r="DO7" s="36">
        <v>39.06</v>
      </c>
      <c r="DP7" s="36">
        <v>46.66</v>
      </c>
      <c r="DQ7" s="36">
        <v>46.31</v>
      </c>
      <c r="DR7" s="36">
        <v>5.99</v>
      </c>
      <c r="DS7" s="36">
        <v>5.97</v>
      </c>
      <c r="DT7" s="36">
        <v>7.91</v>
      </c>
      <c r="DU7" s="36">
        <v>9.23</v>
      </c>
      <c r="DV7" s="36">
        <v>9.16</v>
      </c>
      <c r="DW7" s="36">
        <v>6.46</v>
      </c>
      <c r="DX7" s="36">
        <v>6.63</v>
      </c>
      <c r="DY7" s="36">
        <v>7.73</v>
      </c>
      <c r="DZ7" s="36">
        <v>8.8699999999999992</v>
      </c>
      <c r="EA7" s="36">
        <v>9.85</v>
      </c>
      <c r="EB7" s="36">
        <v>12.42</v>
      </c>
      <c r="EC7" s="36">
        <v>0</v>
      </c>
      <c r="ED7" s="36">
        <v>0</v>
      </c>
      <c r="EE7" s="36">
        <v>0</v>
      </c>
      <c r="EF7" s="36">
        <v>0</v>
      </c>
      <c r="EG7" s="36">
        <v>0</v>
      </c>
      <c r="EH7" s="36">
        <v>0.79</v>
      </c>
      <c r="EI7" s="36">
        <v>0.78</v>
      </c>
      <c r="EJ7" s="36">
        <v>0.67</v>
      </c>
      <c r="EK7" s="36">
        <v>0.67</v>
      </c>
      <c r="EL7" s="36">
        <v>0.66</v>
      </c>
      <c r="EM7" s="36">
        <v>0.78</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40179</v>
      </c>
      <c r="C10" s="40">
        <f>DATEVALUE($B$6-3&amp;"年1月1日")</f>
        <v>40544</v>
      </c>
      <c r="D10" s="40">
        <f>DATEVALUE($B$6-2&amp;"年1月1日")</f>
        <v>40909</v>
      </c>
      <c r="E10" s="40">
        <f>DATEVALUE($B$6-1&amp;"年1月1日")</f>
        <v>41275</v>
      </c>
      <c r="F10" s="40">
        <f>DATEVALUE($B$6&amp;"年1月1日")</f>
        <v>41640</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埼玉県</cp:lastModifiedBy>
  <cp:lastPrinted>2016-03-24T06:56:44Z</cp:lastPrinted>
  <dcterms:created xsi:type="dcterms:W3CDTF">2016-02-03T07:17:33Z</dcterms:created>
  <dcterms:modified xsi:type="dcterms:W3CDTF">2016-03-24T06:56:46Z</dcterms:modified>
  <cp:category/>
</cp:coreProperties>
</file>