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AI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<sst xmlns="http://schemas.openxmlformats.org/spreadsheetml/2006/main" count="217" uniqueCount="107">
  <si>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</si>
  <si>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</si>
  <si>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</si>
  <si>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</si>
  <si>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</si>
  <si>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</si>
  <si>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</si>
  <si>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</si>
  <si>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</si>
  <si>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</si>
  <si>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</si>
  <si>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</si>
  <si>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</si>
  <si>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</si>
  <si>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</si>
  <si>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</si>
  <si>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</si>
  <si>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</si>
  <si>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</si>
  <si>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</si>
  <si>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</si>
  <si>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</si>
  <si>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</si>
  <si>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</si>
  <si>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</si>
  <si>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</si>
  <si>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</si>
  <si>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</si>
  <si>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</si>
  <si>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</si>
  <si>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</si>
  <si>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</si>
  <si>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</si>
  <si>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</si>
  <si>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</si>
  <si>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</si>
  <si>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</si>
  <si>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</si>
  <si>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</si>
  <si>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平成22年度から平成25年度における各指標の類似団体平均値は、当時の事業数を基に算出していますが、管路経年化率及び管路更新率については、平成26年度の事業数を基に類似団体平均値を算出しています。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</si>
  <si>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</si>
  <si>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</si>
  <si>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</si>
  <si>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</si>
  <si>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</si>
  <si>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</si>
  <si>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</si>
  <si>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</si>
  <si>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</si>
  <si>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</si>
  <si>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</si>
  <si>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</si>
  <si>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</si>
  <si>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</si>
  <si>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</si>
  <si>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</si>
  <si>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</si>
  <si>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</si>
  <si>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</si>
  <si>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</si>
  <si>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</si>
  <si>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</si>
  <si>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</si>
  <si>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</si>
  <si>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</si>
  <si>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</si>
  <si>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</si>
  <si>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</si>
  <si>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</si>
  <si>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</si>
  <si>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</si>
  <si>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</si>
  <si>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</si>
  <si>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</si>
  <si>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</si>
  <si>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</si>
  <si>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</si>
  <si>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</si>
  <si>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</si>
  <si>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</si>
  <si>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</si>
  <si>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</si>
  <si>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</si>
  <si>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</si>
  <si>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</si>
  <si>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</si>
  <si>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</si>
  <si>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</si>
  <si>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</si>
  <si>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</si>
  <si>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</si>
  <si>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</si>
  <si>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</si>
  <si>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三芳町</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</si>
  <si>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</si>
  <si>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</si>
  <si>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</si>
  <si>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</si>
  <si>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</si>
  <si>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</si>
  <si>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</si>
  <si>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</si>
  <si>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</si>
  <si>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</si>
  <si>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経営改善として料金改定を行った後ということもあり、他の類似団体と比較しても健全な経営がされていると言える。施設の老朽化に関しても法廷耐用年数を過ぎた施設は多くはない。しかしながら、老朽化の状況でものべたが、今後10年で配水管の更新を行う地区があったり、維持管理のための費用増加が見込まれている状況から、将来的には経常収支が黒字から赤字に転換することが考えられる。その場合はやはり水道料金の見直しを検討する必要に迫られる。</t>
    <rPh sb="0" eb="2">
      <t>ゲンザイ</t>
    </rPh>
    <rPh sb="3" eb="5">
      <t>ケイエイ</t>
    </rPh>
    <rPh sb="5" eb="7">
      <t>カイゼン</t>
    </rPh>
    <rPh sb="10" eb="12">
      <t>リョウキン</t>
    </rPh>
    <rPh sb="12" eb="14">
      <t>カイテイ</t>
    </rPh>
    <rPh sb="15" eb="16">
      <t>オコナ</t>
    </rPh>
    <rPh sb="28" eb="29">
      <t>タ</t>
    </rPh>
    <rPh sb="30" eb="32">
      <t>ルイジ</t>
    </rPh>
    <rPh sb="32" eb="34">
      <t>ダンタイ</t>
    </rPh>
    <rPh sb="35" eb="37">
      <t>ヒカク</t>
    </rPh>
    <rPh sb="40" eb="42">
      <t>ケンゼン</t>
    </rPh>
    <rPh sb="43" eb="45">
      <t>ケイエイ</t>
    </rPh>
    <rPh sb="52" eb="53">
      <t>イ</t>
    </rPh>
    <rPh sb="56" eb="58">
      <t>シセツ</t>
    </rPh>
    <rPh sb="59" eb="61">
      <t>ロウキュウ</t>
    </rPh>
    <rPh sb="61" eb="62">
      <t>カ</t>
    </rPh>
    <rPh sb="63" eb="64">
      <t>カン</t>
    </rPh>
    <rPh sb="67" eb="69">
      <t>ホウテイ</t>
    </rPh>
    <rPh sb="69" eb="71">
      <t>タイヨウ</t>
    </rPh>
    <rPh sb="71" eb="73">
      <t>ネンスウ</t>
    </rPh>
    <rPh sb="74" eb="75">
      <t>ス</t>
    </rPh>
    <rPh sb="77" eb="79">
      <t>シセツ</t>
    </rPh>
    <rPh sb="80" eb="81">
      <t>オオ</t>
    </rPh>
    <rPh sb="93" eb="96">
      <t>ロウキュウカ</t>
    </rPh>
    <rPh sb="97" eb="99">
      <t>ジョウキョウ</t>
    </rPh>
    <rPh sb="106" eb="108">
      <t>コンゴ</t>
    </rPh>
    <rPh sb="110" eb="111">
      <t>ネン</t>
    </rPh>
    <rPh sb="112" eb="115">
      <t>ハイスイカン</t>
    </rPh>
    <rPh sb="116" eb="118">
      <t>コウシン</t>
    </rPh>
    <rPh sb="119" eb="120">
      <t>オコナ</t>
    </rPh>
    <rPh sb="121" eb="123">
      <t>チク</t>
    </rPh>
    <rPh sb="129" eb="131">
      <t>イジ</t>
    </rPh>
    <rPh sb="131" eb="133">
      <t>カンリ</t>
    </rPh>
    <rPh sb="137" eb="139">
      <t>ヒヨウ</t>
    </rPh>
    <rPh sb="139" eb="141">
      <t>ゾウカ</t>
    </rPh>
    <rPh sb="142" eb="144">
      <t>ミコ</t>
    </rPh>
    <rPh sb="149" eb="151">
      <t>ジョウキョウ</t>
    </rPh>
    <rPh sb="154" eb="157">
      <t>ショウライテキ</t>
    </rPh>
    <rPh sb="159" eb="161">
      <t>ケイジョウ</t>
    </rPh>
    <rPh sb="161" eb="163">
      <t>シュウシ</t>
    </rPh>
    <rPh sb="164" eb="166">
      <t>クロジ</t>
    </rPh>
    <rPh sb="168" eb="170">
      <t>アカジ</t>
    </rPh>
    <rPh sb="171" eb="173">
      <t>テンカン</t>
    </rPh>
    <rPh sb="192" eb="194">
      <t>スイドウ</t>
    </rPh>
    <rPh sb="194" eb="196">
      <t>リョウキン</t>
    </rPh>
    <rPh sb="197" eb="199">
      <t>ミナオ</t>
    </rPh>
    <rPh sb="201" eb="203">
      <t>ケントウ</t>
    </rPh>
    <rPh sb="205" eb="207">
      <t>ヒツヨウ</t>
    </rPh>
    <rPh sb="208" eb="209">
      <t>セマ</t>
    </rPh>
    <phoneticPr fontId="4"/>
  </si>
  <si>
    <t>給水収益の減少や維持管理費の増加等により、累積欠損比率や経常収支比率のグラフが示すとおり平成25年度以前は赤字が続いていました。これを解消すべく平成26年1月に料金改定を行いました。また、平成26年度には公営企業会計制度の見直しが行われ、償却資産の取得に伴い交付される補助金等は負債に計上した上で減価償却見合い分を順次収益化することとなりました。この料金改定と、制度の改正により累積欠損金が解消され、経常収支比率も100％を上回り平成26年度決算は黒字となりました。当面は黒字が続くと思われますので、他の類似団体と比較しても健全性は保てているといえます。しかしながら、昨今では水道使用者の節水意識の高まりから、節水型の給水装置等の普及が進み給水収益も減少傾向にあるのが実情である。安定した給水収益を得えるために事業の効率化や費用の削減に取り組む必要がなお一層求められている。また、維持管理に関しても、既存の配水管の老朽化に伴う赤水対策や町内の一部の地区では法定耐用年数前の配水管が腐食し漏水する等の被害も出ていることから、今まで以上の支出が見込まれる。このように現状では黒字となったが、今後の維持管理費等の支出増を考慮すれば、数年後にはまた料金改定が必要となると考えられる。</t>
    <rPh sb="0" eb="2">
      <t>キュウスイ</t>
    </rPh>
    <rPh sb="2" eb="4">
      <t>シュウエキ</t>
    </rPh>
    <rPh sb="5" eb="7">
      <t>ゲンショウ</t>
    </rPh>
    <rPh sb="8" eb="10">
      <t>イジ</t>
    </rPh>
    <rPh sb="10" eb="13">
      <t>カンリヒ</t>
    </rPh>
    <rPh sb="14" eb="16">
      <t>ゾウカ</t>
    </rPh>
    <rPh sb="16" eb="17">
      <t>トウ</t>
    </rPh>
    <rPh sb="21" eb="23">
      <t>ルイセキ</t>
    </rPh>
    <rPh sb="23" eb="25">
      <t>ケッソン</t>
    </rPh>
    <rPh sb="25" eb="27">
      <t>ヒリツ</t>
    </rPh>
    <rPh sb="28" eb="30">
      <t>ケイジョウ</t>
    </rPh>
    <rPh sb="30" eb="32">
      <t>シュウシ</t>
    </rPh>
    <rPh sb="32" eb="34">
      <t>ヒリツ</t>
    </rPh>
    <rPh sb="39" eb="40">
      <t>シメ</t>
    </rPh>
    <rPh sb="44" eb="46">
      <t>ヘイセイ</t>
    </rPh>
    <rPh sb="48" eb="50">
      <t>ネンド</t>
    </rPh>
    <rPh sb="50" eb="52">
      <t>イゼン</t>
    </rPh>
    <rPh sb="53" eb="55">
      <t>アカジ</t>
    </rPh>
    <rPh sb="56" eb="57">
      <t>ツヅ</t>
    </rPh>
    <rPh sb="67" eb="69">
      <t>カイショウ</t>
    </rPh>
    <rPh sb="78" eb="79">
      <t>ガツ</t>
    </rPh>
    <rPh sb="80" eb="82">
      <t>リョウキン</t>
    </rPh>
    <rPh sb="82" eb="84">
      <t>カイテイ</t>
    </rPh>
    <rPh sb="85" eb="86">
      <t>オコナ</t>
    </rPh>
    <rPh sb="94" eb="96">
      <t>ヘイセイ</t>
    </rPh>
    <rPh sb="98" eb="100">
      <t>ネンド</t>
    </rPh>
    <rPh sb="175" eb="177">
      <t>リョウキン</t>
    </rPh>
    <rPh sb="177" eb="179">
      <t>カイテイ</t>
    </rPh>
    <rPh sb="181" eb="183">
      <t>セイド</t>
    </rPh>
    <rPh sb="184" eb="186">
      <t>カイセイ</t>
    </rPh>
    <rPh sb="189" eb="191">
      <t>ルイセキ</t>
    </rPh>
    <rPh sb="191" eb="194">
      <t>ケッソンキン</t>
    </rPh>
    <rPh sb="195" eb="197">
      <t>カイショウ</t>
    </rPh>
    <rPh sb="200" eb="202">
      <t>ケイジョウ</t>
    </rPh>
    <rPh sb="202" eb="204">
      <t>シュウシ</t>
    </rPh>
    <rPh sb="204" eb="206">
      <t>ヒリツ</t>
    </rPh>
    <rPh sb="215" eb="217">
      <t>ヘイセイ</t>
    </rPh>
    <rPh sb="219" eb="221">
      <t>ネンド</t>
    </rPh>
    <rPh sb="221" eb="223">
      <t>ケッサン</t>
    </rPh>
    <rPh sb="224" eb="226">
      <t>クロジ</t>
    </rPh>
    <rPh sb="233" eb="235">
      <t>トウメン</t>
    </rPh>
    <rPh sb="236" eb="238">
      <t>クロジ</t>
    </rPh>
    <rPh sb="239" eb="240">
      <t>ツヅ</t>
    </rPh>
    <rPh sb="242" eb="243">
      <t>オモ</t>
    </rPh>
    <rPh sb="250" eb="251">
      <t>タ</t>
    </rPh>
    <rPh sb="252" eb="254">
      <t>ルイジ</t>
    </rPh>
    <rPh sb="254" eb="256">
      <t>ダンタイ</t>
    </rPh>
    <rPh sb="257" eb="259">
      <t>ヒカク</t>
    </rPh>
    <rPh sb="262" eb="265">
      <t>ケンゼンセイ</t>
    </rPh>
    <rPh sb="266" eb="267">
      <t>タモ</t>
    </rPh>
    <rPh sb="284" eb="286">
      <t>サッコン</t>
    </rPh>
    <rPh sb="313" eb="314">
      <t>トウ</t>
    </rPh>
    <rPh sb="340" eb="342">
      <t>アンテイ</t>
    </rPh>
    <rPh sb="344" eb="346">
      <t>キュウスイ</t>
    </rPh>
    <rPh sb="346" eb="348">
      <t>シュウエキ</t>
    </rPh>
    <rPh sb="349" eb="350">
      <t>エ</t>
    </rPh>
    <rPh sb="355" eb="357">
      <t>ジギョウ</t>
    </rPh>
    <rPh sb="358" eb="361">
      <t>コウリツカ</t>
    </rPh>
    <rPh sb="362" eb="364">
      <t>ヒヨウ</t>
    </rPh>
    <rPh sb="365" eb="367">
      <t>サクゲン</t>
    </rPh>
    <rPh sb="368" eb="369">
      <t>ト</t>
    </rPh>
    <rPh sb="370" eb="371">
      <t>ク</t>
    </rPh>
    <rPh sb="372" eb="374">
      <t>ヒツヨウ</t>
    </rPh>
    <rPh sb="377" eb="379">
      <t>イッソウ</t>
    </rPh>
    <rPh sb="379" eb="380">
      <t>モト</t>
    </rPh>
    <rPh sb="390" eb="392">
      <t>イジ</t>
    </rPh>
    <rPh sb="392" eb="394">
      <t>カンリ</t>
    </rPh>
    <rPh sb="395" eb="396">
      <t>カン</t>
    </rPh>
    <rPh sb="400" eb="402">
      <t>キゾン</t>
    </rPh>
    <rPh sb="403" eb="405">
      <t>ハイスイ</t>
    </rPh>
    <rPh sb="405" eb="406">
      <t>カン</t>
    </rPh>
    <rPh sb="407" eb="410">
      <t>ロウキュウカ</t>
    </rPh>
    <rPh sb="411" eb="412">
      <t>トモナ</t>
    </rPh>
    <rPh sb="413" eb="414">
      <t>アカ</t>
    </rPh>
    <rPh sb="414" eb="415">
      <t>ミズ</t>
    </rPh>
    <rPh sb="415" eb="417">
      <t>タイサク</t>
    </rPh>
    <rPh sb="418" eb="420">
      <t>チョウナイ</t>
    </rPh>
    <rPh sb="428" eb="430">
      <t>ホウテイ</t>
    </rPh>
    <rPh sb="452" eb="453">
      <t>デ</t>
    </rPh>
    <rPh sb="461" eb="462">
      <t>イマ</t>
    </rPh>
    <rPh sb="464" eb="466">
      <t>イジョウ</t>
    </rPh>
    <rPh sb="467" eb="469">
      <t>シシュツ</t>
    </rPh>
    <rPh sb="470" eb="472">
      <t>ミコ</t>
    </rPh>
    <rPh sb="481" eb="483">
      <t>ゲンジョウ</t>
    </rPh>
    <rPh sb="485" eb="487">
      <t>クロジ</t>
    </rPh>
    <rPh sb="493" eb="495">
      <t>コンゴ</t>
    </rPh>
    <rPh sb="496" eb="498">
      <t>イジ</t>
    </rPh>
    <rPh sb="498" eb="502">
      <t>カンリヒトウ</t>
    </rPh>
    <rPh sb="503" eb="505">
      <t>シシュツ</t>
    </rPh>
    <rPh sb="505" eb="506">
      <t>ゾウ</t>
    </rPh>
    <rPh sb="507" eb="509">
      <t>コウリョ</t>
    </rPh>
    <rPh sb="520" eb="522">
      <t>リョウキン</t>
    </rPh>
    <rPh sb="522" eb="524">
      <t>カイテイ</t>
    </rPh>
    <rPh sb="525" eb="527">
      <t>ヒツヨウ</t>
    </rPh>
    <rPh sb="531" eb="532">
      <t>カンガ</t>
    </rPh>
    <phoneticPr fontId="4"/>
  </si>
  <si>
    <t>現状では有形固定資産のうち法定耐用年数を経過した資産は類似団体と比較しても多くない。しかしながら配水管については一部地域において法定耐用年数を10年以上残しながら腐食による漏水の被害があったため、更新時期を早め、今後10年でその地区の配水管をすべて更新する計画である。また、配水管以外の資産では運転管理の機械類が多数あるが、これらの法定耐用年数は15年前後と短く配水管等と比較すると老朽化は早く、更新にかかる費用も多額となる。</t>
    <rPh sb="0" eb="2">
      <t>ゲンジョウ</t>
    </rPh>
    <rPh sb="4" eb="6">
      <t>ユウケイ</t>
    </rPh>
    <rPh sb="6" eb="8">
      <t>コテイ</t>
    </rPh>
    <rPh sb="8" eb="10">
      <t>シサン</t>
    </rPh>
    <rPh sb="13" eb="15">
      <t>ホウテイ</t>
    </rPh>
    <rPh sb="15" eb="17">
      <t>タイヨウ</t>
    </rPh>
    <rPh sb="17" eb="19">
      <t>ネンスウ</t>
    </rPh>
    <rPh sb="20" eb="22">
      <t>ケイカ</t>
    </rPh>
    <rPh sb="24" eb="26">
      <t>シサン</t>
    </rPh>
    <rPh sb="27" eb="29">
      <t>ルイジ</t>
    </rPh>
    <rPh sb="29" eb="31">
      <t>ダンタイ</t>
    </rPh>
    <rPh sb="32" eb="34">
      <t>ヒカク</t>
    </rPh>
    <rPh sb="37" eb="38">
      <t>オオ</t>
    </rPh>
    <rPh sb="48" eb="51">
      <t>ハイスイカン</t>
    </rPh>
    <rPh sb="56" eb="58">
      <t>イチブ</t>
    </rPh>
    <rPh sb="58" eb="60">
      <t>チイキ</t>
    </rPh>
    <rPh sb="64" eb="66">
      <t>ホウテイ</t>
    </rPh>
    <rPh sb="66" eb="68">
      <t>タイヨウ</t>
    </rPh>
    <rPh sb="68" eb="70">
      <t>ネンスウ</t>
    </rPh>
    <rPh sb="73" eb="74">
      <t>ネン</t>
    </rPh>
    <rPh sb="74" eb="76">
      <t>イジョウ</t>
    </rPh>
    <rPh sb="76" eb="77">
      <t>ノコ</t>
    </rPh>
    <rPh sb="81" eb="83">
      <t>フショク</t>
    </rPh>
    <rPh sb="86" eb="88">
      <t>ロウスイ</t>
    </rPh>
    <rPh sb="89" eb="91">
      <t>ヒガイ</t>
    </rPh>
    <rPh sb="98" eb="100">
      <t>コウシン</t>
    </rPh>
    <rPh sb="100" eb="102">
      <t>ジキ</t>
    </rPh>
    <rPh sb="103" eb="104">
      <t>ハヤ</t>
    </rPh>
    <rPh sb="106" eb="108">
      <t>コンゴ</t>
    </rPh>
    <rPh sb="110" eb="111">
      <t>ネン</t>
    </rPh>
    <rPh sb="114" eb="116">
      <t>チク</t>
    </rPh>
    <rPh sb="117" eb="119">
      <t>ハイスイ</t>
    </rPh>
    <rPh sb="119" eb="120">
      <t>カン</t>
    </rPh>
    <rPh sb="124" eb="126">
      <t>コウシン</t>
    </rPh>
    <rPh sb="128" eb="130">
      <t>ケイカク</t>
    </rPh>
    <rPh sb="137" eb="139">
      <t>ハイスイ</t>
    </rPh>
    <rPh sb="139" eb="140">
      <t>カン</t>
    </rPh>
    <rPh sb="140" eb="142">
      <t>イガイ</t>
    </rPh>
    <rPh sb="143" eb="145">
      <t>シサン</t>
    </rPh>
    <rPh sb="147" eb="149">
      <t>ウンテン</t>
    </rPh>
    <rPh sb="149" eb="151">
      <t>カンリ</t>
    </rPh>
    <rPh sb="152" eb="154">
      <t>キカイ</t>
    </rPh>
    <rPh sb="154" eb="155">
      <t>ルイ</t>
    </rPh>
    <rPh sb="156" eb="158">
      <t>タスウ</t>
    </rPh>
    <rPh sb="166" eb="168">
      <t>ホウテイ</t>
    </rPh>
    <rPh sb="168" eb="172">
      <t>タイヨウネンスウ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</si>
</sst>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データ!$EC$6:$EG$6</c:f>
              <c:numCache>
                <c:formatCode>#,##0.00;"△"#,##0.00;"-"</c:formatCode>
                <c:ptCount val="5"/>
                <c:pt idx="0">
                  <c:v>0.52</c:v>
                </c:pt>
                <c:pt idx="1">
                  <c:v>0.12</c:v>
                </c:pt>
                <c:pt idx="2">
                  <c:v>0.93</c:v>
                </c:pt>
                <c:pt idx="3">
                  <c:v>0.3</c:v>
                </c:pt>
                <c:pt idx="4">
                  <c:v>1.35</c:v>
                </c:pt>
              </c:numCache>
            </c:numRef>
          </c:val>
        </c:ser>
        <c:dLbls>
          <c:showLegendKey val="0"/>
          <c:showVal val="0"/>
          <c:showCatName val="0"/>
          <c:showSerName val="0"/>
          <c:showPercent val="0"/>
          <c:showBubbleSize val="0"/>
        </c:dLbls>
        <c:gapWidth val="150"/>
        <c:axId val="31275264"/>
        <c:axId val="494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0.68</c:v>
                </c:pt>
                <c:pt idx="1">
                  <c:v>0.7</c:v>
                </c:pt>
                <c:pt idx="2">
                  <c:v>0.81</c:v>
                </c:pt>
                <c:pt idx="3">
                  <c:v>0.59</c:v>
                </c:pt>
                <c:pt idx="4">
                  <c:v>0.6</c:v>
                </c:pt>
              </c:numCache>
            </c:numRef>
          </c:val>
          <c:smooth val="0"/>
        </c:ser>
        <c:dLbls>
          <c:showLegendKey val="0"/>
          <c:showVal val="0"/>
          <c:showCatName val="0"/>
          <c:showSerName val="0"/>
          <c:showPercent val="0"/>
          <c:showBubbleSize val="0"/>
        </c:dLbls>
        <c:marker val="1"/>
        <c:smooth val="0"/>
        <c:axId val="31275264"/>
        <c:axId val="49473024"/>
      </c:lineChart>
      <c:dateAx>
        <c:axId val="31275264"/>
        <c:scaling>
          <c:orientation val="minMax"/>
        </c:scaling>
        <c:delete val="1"/>
        <c:axPos val="b"/>
        <c:numFmt formatCode="ge" sourceLinked="1"/>
        <c:majorTickMark val="none"/>
        <c:minorTickMark val="none"/>
        <c:tickLblPos val="none"/>
        <c:crossAx val="49473024"/>
        <c:crosses val="autoZero"/>
        <c:auto val="1"/>
        <c:lblOffset val="100"/>
        <c:baseTimeUnit val="years"/>
      </c:dateAx>
      <c:valAx>
        <c:axId val="494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データ!$CK$6:$CO$6</c:f>
              <c:numCache>
                <c:formatCode>#,##0.00;"△"#,##0.00;"-"</c:formatCode>
                <c:ptCount val="5"/>
                <c:pt idx="0">
                  <c:v>63.24</c:v>
                </c:pt>
                <c:pt idx="1">
                  <c:v>63.04</c:v>
                </c:pt>
                <c:pt idx="2">
                  <c:v>63.06</c:v>
                </c:pt>
                <c:pt idx="3">
                  <c:v>62.54</c:v>
                </c:pt>
                <c:pt idx="4">
                  <c:v>62.76</c:v>
                </c:pt>
              </c:numCache>
            </c:numRef>
          </c:val>
        </c:ser>
        <c:dLbls>
          <c:showLegendKey val="0"/>
          <c:showVal val="0"/>
          <c:showCatName val="0"/>
          <c:showSerName val="0"/>
          <c:showPercent val="0"/>
          <c:showBubbleSize val="0"/>
        </c:dLbls>
        <c:gapWidth val="150"/>
        <c:axId val="30422912"/>
        <c:axId val="30429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60.17</c:v>
                </c:pt>
                <c:pt idx="1">
                  <c:v>58.76</c:v>
                </c:pt>
                <c:pt idx="2">
                  <c:v>59.09</c:v>
                </c:pt>
                <c:pt idx="3">
                  <c:v>59.23</c:v>
                </c:pt>
                <c:pt idx="4">
                  <c:v>58.58</c:v>
                </c:pt>
              </c:numCache>
            </c:numRef>
          </c:val>
          <c:smooth val="0"/>
        </c:ser>
        <c:dLbls>
          <c:showLegendKey val="0"/>
          <c:showVal val="0"/>
          <c:showCatName val="0"/>
          <c:showSerName val="0"/>
          <c:showPercent val="0"/>
          <c:showBubbleSize val="0"/>
        </c:dLbls>
        <c:marker val="1"/>
        <c:smooth val="0"/>
        <c:axId val="30422912"/>
        <c:axId val="30429184"/>
      </c:lineChart>
      <c:dateAx>
        <c:axId val="30422912"/>
        <c:scaling>
          <c:orientation val="minMax"/>
        </c:scaling>
        <c:delete val="1"/>
        <c:axPos val="b"/>
        <c:numFmt formatCode="ge" sourceLinked="1"/>
        <c:majorTickMark val="none"/>
        <c:minorTickMark val="none"/>
        <c:tickLblPos val="none"/>
        <c:crossAx val="30429184"/>
        <c:crosses val="autoZero"/>
        <c:auto val="1"/>
        <c:lblOffset val="100"/>
        <c:baseTimeUnit val="years"/>
      </c:dateAx>
      <c:valAx>
        <c:axId val="30429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22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データ!$CV$6:$CZ$6</c:f>
              <c:numCache>
                <c:formatCode>#,##0.00;"△"#,##0.00;"-"</c:formatCode>
                <c:ptCount val="5"/>
                <c:pt idx="0">
                  <c:v>94.72</c:v>
                </c:pt>
                <c:pt idx="1">
                  <c:v>93.66</c:v>
                </c:pt>
                <c:pt idx="2">
                  <c:v>93.96</c:v>
                </c:pt>
                <c:pt idx="3">
                  <c:v>93.54</c:v>
                </c:pt>
                <c:pt idx="4">
                  <c:v>94.04</c:v>
                </c:pt>
              </c:numCache>
            </c:numRef>
          </c:val>
        </c:ser>
        <c:dLbls>
          <c:showLegendKey val="0"/>
          <c:showVal val="0"/>
          <c:showCatName val="0"/>
          <c:showSerName val="0"/>
          <c:showPercent val="0"/>
          <c:showBubbleSize val="0"/>
        </c:dLbls>
        <c:gapWidth val="150"/>
        <c:axId val="30443008"/>
        <c:axId val="3044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85.47</c:v>
                </c:pt>
                <c:pt idx="1">
                  <c:v>84.87</c:v>
                </c:pt>
                <c:pt idx="2">
                  <c:v>85.4</c:v>
                </c:pt>
                <c:pt idx="3">
                  <c:v>85.53</c:v>
                </c:pt>
                <c:pt idx="4">
                  <c:v>85.23</c:v>
                </c:pt>
              </c:numCache>
            </c:numRef>
          </c:val>
          <c:smooth val="0"/>
        </c:ser>
        <c:dLbls>
          <c:showLegendKey val="0"/>
          <c:showVal val="0"/>
          <c:showCatName val="0"/>
          <c:showSerName val="0"/>
          <c:showPercent val="0"/>
          <c:showBubbleSize val="0"/>
        </c:dLbls>
        <c:marker val="1"/>
        <c:smooth val="0"/>
        <c:axId val="30443008"/>
        <c:axId val="30444928"/>
      </c:lineChart>
      <c:dateAx>
        <c:axId val="30443008"/>
        <c:scaling>
          <c:orientation val="minMax"/>
        </c:scaling>
        <c:delete val="1"/>
        <c:axPos val="b"/>
        <c:numFmt formatCode="ge" sourceLinked="1"/>
        <c:majorTickMark val="none"/>
        <c:minorTickMark val="none"/>
        <c:tickLblPos val="none"/>
        <c:crossAx val="30444928"/>
        <c:crosses val="autoZero"/>
        <c:auto val="1"/>
        <c:lblOffset val="100"/>
        <c:baseTimeUnit val="years"/>
      </c:dateAx>
      <c:valAx>
        <c:axId val="304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4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データ!$W$6:$AA$6</c:f>
              <c:numCache>
                <c:formatCode>#,##0.00;"△"#,##0.00;"-"</c:formatCode>
                <c:ptCount val="5"/>
                <c:pt idx="0">
                  <c:v>97.19</c:v>
                </c:pt>
                <c:pt idx="1">
                  <c:v>97.74</c:v>
                </c:pt>
                <c:pt idx="2">
                  <c:v>93.21</c:v>
                </c:pt>
                <c:pt idx="3">
                  <c:v>94.5</c:v>
                </c:pt>
                <c:pt idx="4">
                  <c:v>106.77</c:v>
                </c:pt>
              </c:numCache>
            </c:numRef>
          </c:val>
        </c:ser>
        <c:dLbls>
          <c:showLegendKey val="0"/>
          <c:showVal val="0"/>
          <c:showCatName val="0"/>
          <c:showSerName val="0"/>
          <c:showPercent val="0"/>
          <c:showBubbleSize val="0"/>
        </c:dLbls>
        <c:gapWidth val="150"/>
        <c:axId val="86552960"/>
        <c:axId val="86554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108.43</c:v>
                </c:pt>
                <c:pt idx="1">
                  <c:v>105.61</c:v>
                </c:pt>
                <c:pt idx="2">
                  <c:v>106.41</c:v>
                </c:pt>
                <c:pt idx="3">
                  <c:v>106.89</c:v>
                </c:pt>
                <c:pt idx="4">
                  <c:v>109.04</c:v>
                </c:pt>
              </c:numCache>
            </c:numRef>
          </c:val>
          <c:smooth val="0"/>
        </c:ser>
        <c:dLbls>
          <c:showLegendKey val="0"/>
          <c:showVal val="0"/>
          <c:showCatName val="0"/>
          <c:showSerName val="0"/>
          <c:showPercent val="0"/>
          <c:showBubbleSize val="0"/>
        </c:dLbls>
        <c:marker val="1"/>
        <c:smooth val="0"/>
        <c:axId val="86552960"/>
        <c:axId val="86554880"/>
      </c:lineChart>
      <c:dateAx>
        <c:axId val="86552960"/>
        <c:scaling>
          <c:orientation val="minMax"/>
        </c:scaling>
        <c:delete val="1"/>
        <c:axPos val="b"/>
        <c:numFmt formatCode="ge" sourceLinked="1"/>
        <c:majorTickMark val="none"/>
        <c:minorTickMark val="none"/>
        <c:tickLblPos val="none"/>
        <c:crossAx val="86554880"/>
        <c:crosses val="autoZero"/>
        <c:auto val="1"/>
        <c:lblOffset val="100"/>
        <c:baseTimeUnit val="years"/>
      </c:dateAx>
      <c:valAx>
        <c:axId val="865548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86552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データ!$DG$6:$DK$6</c:f>
              <c:numCache>
                <c:formatCode>#,##0.00;"△"#,##0.00;"-"</c:formatCode>
                <c:ptCount val="5"/>
                <c:pt idx="0">
                  <c:v>42.6</c:v>
                </c:pt>
                <c:pt idx="1">
                  <c:v>42.67</c:v>
                </c:pt>
                <c:pt idx="2">
                  <c:v>43</c:v>
                </c:pt>
                <c:pt idx="3">
                  <c:v>43.11</c:v>
                </c:pt>
                <c:pt idx="4">
                  <c:v>43.92</c:v>
                </c:pt>
              </c:numCache>
            </c:numRef>
          </c:val>
        </c:ser>
        <c:dLbls>
          <c:showLegendKey val="0"/>
          <c:showVal val="0"/>
          <c:showCatName val="0"/>
          <c:showSerName val="0"/>
          <c:showPercent val="0"/>
          <c:showBubbleSize val="0"/>
        </c:dLbls>
        <c:gapWidth val="150"/>
        <c:axId val="138537216"/>
        <c:axId val="14469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34.47</c:v>
                </c:pt>
                <c:pt idx="1">
                  <c:v>35.53</c:v>
                </c:pt>
                <c:pt idx="2">
                  <c:v>36.36</c:v>
                </c:pt>
                <c:pt idx="3">
                  <c:v>37.340000000000003</c:v>
                </c:pt>
                <c:pt idx="4">
                  <c:v>44.31</c:v>
                </c:pt>
              </c:numCache>
            </c:numRef>
          </c:val>
          <c:smooth val="0"/>
        </c:ser>
        <c:dLbls>
          <c:showLegendKey val="0"/>
          <c:showVal val="0"/>
          <c:showCatName val="0"/>
          <c:showSerName val="0"/>
          <c:showPercent val="0"/>
          <c:showBubbleSize val="0"/>
        </c:dLbls>
        <c:marker val="1"/>
        <c:smooth val="0"/>
        <c:axId val="138537216"/>
        <c:axId val="144692736"/>
      </c:lineChart>
      <c:dateAx>
        <c:axId val="138537216"/>
        <c:scaling>
          <c:orientation val="minMax"/>
        </c:scaling>
        <c:delete val="1"/>
        <c:axPos val="b"/>
        <c:numFmt formatCode="ge" sourceLinked="1"/>
        <c:majorTickMark val="none"/>
        <c:minorTickMark val="none"/>
        <c:tickLblPos val="none"/>
        <c:crossAx val="144692736"/>
        <c:crosses val="autoZero"/>
        <c:auto val="1"/>
        <c:lblOffset val="100"/>
        <c:baseTimeUnit val="years"/>
      </c:dateAx>
      <c:valAx>
        <c:axId val="14469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5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データ!$DR$6:$DV$6</c:f>
              <c:numCache>
                <c:formatCode>#,##0.00;"△"#,##0.00</c:formatCode>
                <c:ptCount val="5"/>
                <c:pt idx="0">
                  <c:v>0</c:v>
                </c:pt>
                <c:pt idx="1">
                  <c:v>0</c:v>
                </c:pt>
                <c:pt idx="2" formatCode="#,##0.00;&quot;△&quot;#,##0.00;&quot;-&quot;">
                  <c:v>1.0900000000000001</c:v>
                </c:pt>
                <c:pt idx="3" formatCode="#,##0.00;&quot;△&quot;#,##0.00;&quot;-&quot;">
                  <c:v>0.81</c:v>
                </c:pt>
                <c:pt idx="4" formatCode="#,##0.00;&quot;△&quot;#,##0.00;&quot;-&quot;">
                  <c:v>0.8</c:v>
                </c:pt>
              </c:numCache>
            </c:numRef>
          </c:val>
        </c:ser>
        <c:dLbls>
          <c:showLegendKey val="0"/>
          <c:showVal val="0"/>
          <c:showCatName val="0"/>
          <c:showSerName val="0"/>
          <c:showPercent val="0"/>
          <c:showBubbleSize val="0"/>
        </c:dLbls>
        <c:gapWidth val="150"/>
        <c:axId val="162961280"/>
        <c:axId val="1662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6.06</c:v>
                </c:pt>
                <c:pt idx="1">
                  <c:v>6.47</c:v>
                </c:pt>
                <c:pt idx="2">
                  <c:v>7.8</c:v>
                </c:pt>
                <c:pt idx="3">
                  <c:v>8.39</c:v>
                </c:pt>
                <c:pt idx="4">
                  <c:v>10.09</c:v>
                </c:pt>
              </c:numCache>
            </c:numRef>
          </c:val>
          <c:smooth val="0"/>
        </c:ser>
        <c:dLbls>
          <c:showLegendKey val="0"/>
          <c:showVal val="0"/>
          <c:showCatName val="0"/>
          <c:showSerName val="0"/>
          <c:showPercent val="0"/>
          <c:showBubbleSize val="0"/>
        </c:dLbls>
        <c:marker val="1"/>
        <c:smooth val="0"/>
        <c:axId val="162961280"/>
        <c:axId val="166233984"/>
      </c:lineChart>
      <c:dateAx>
        <c:axId val="162961280"/>
        <c:scaling>
          <c:orientation val="minMax"/>
        </c:scaling>
        <c:delete val="1"/>
        <c:axPos val="b"/>
        <c:numFmt formatCode="ge" sourceLinked="1"/>
        <c:majorTickMark val="none"/>
        <c:minorTickMark val="none"/>
        <c:tickLblPos val="none"/>
        <c:crossAx val="166233984"/>
        <c:crosses val="autoZero"/>
        <c:auto val="1"/>
        <c:lblOffset val="100"/>
        <c:baseTimeUnit val="years"/>
      </c:dateAx>
      <c:valAx>
        <c:axId val="1662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6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データ!$AH$6:$AL$6</c:f>
              <c:numCache>
                <c:formatCode>#,##0.00;"△"#,##0.00;"-"</c:formatCode>
                <c:ptCount val="5"/>
                <c:pt idx="0">
                  <c:v>22.23</c:v>
                </c:pt>
                <c:pt idx="1">
                  <c:v>24.87</c:v>
                </c:pt>
                <c:pt idx="2">
                  <c:v>32.119999999999997</c:v>
                </c:pt>
                <c:pt idx="3">
                  <c:v>38.69</c:v>
                </c:pt>
                <c:pt idx="4" formatCode="#,##0.00;&quot;△&quot;#,##0.00">
                  <c:v>0</c:v>
                </c:pt>
              </c:numCache>
            </c:numRef>
          </c:val>
        </c:ser>
        <c:dLbls>
          <c:showLegendKey val="0"/>
          <c:showVal val="0"/>
          <c:showCatName val="0"/>
          <c:showSerName val="0"/>
          <c:showPercent val="0"/>
          <c:showBubbleSize val="0"/>
        </c:dLbls>
        <c:gapWidth val="150"/>
        <c:axId val="30195712"/>
        <c:axId val="3019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5.37</c:v>
                </c:pt>
                <c:pt idx="1">
                  <c:v>6.79</c:v>
                </c:pt>
                <c:pt idx="2">
                  <c:v>6.33</c:v>
                </c:pt>
                <c:pt idx="3">
                  <c:v>7.76</c:v>
                </c:pt>
                <c:pt idx="4">
                  <c:v>3.77</c:v>
                </c:pt>
              </c:numCache>
            </c:numRef>
          </c:val>
          <c:smooth val="0"/>
        </c:ser>
        <c:dLbls>
          <c:showLegendKey val="0"/>
          <c:showVal val="0"/>
          <c:showCatName val="0"/>
          <c:showSerName val="0"/>
          <c:showPercent val="0"/>
          <c:showBubbleSize val="0"/>
        </c:dLbls>
        <c:marker val="1"/>
        <c:smooth val="0"/>
        <c:axId val="30195712"/>
        <c:axId val="30197632"/>
      </c:lineChart>
      <c:dateAx>
        <c:axId val="30195712"/>
        <c:scaling>
          <c:orientation val="minMax"/>
        </c:scaling>
        <c:delete val="1"/>
        <c:axPos val="b"/>
        <c:numFmt formatCode="ge" sourceLinked="1"/>
        <c:majorTickMark val="none"/>
        <c:minorTickMark val="none"/>
        <c:tickLblPos val="none"/>
        <c:crossAx val="30197632"/>
        <c:crosses val="autoZero"/>
        <c:auto val="1"/>
        <c:lblOffset val="100"/>
        <c:baseTimeUnit val="years"/>
      </c:dateAx>
      <c:valAx>
        <c:axId val="301976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19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データ!$AS$6:$AW$6</c:f>
              <c:numCache>
                <c:formatCode>#,##0.00;"△"#,##0.00;"-"</c:formatCode>
                <c:ptCount val="5"/>
                <c:pt idx="0">
                  <c:v>584.4</c:v>
                </c:pt>
                <c:pt idx="1">
                  <c:v>441.32</c:v>
                </c:pt>
                <c:pt idx="2">
                  <c:v>606.04999999999995</c:v>
                </c:pt>
                <c:pt idx="3">
                  <c:v>328.77</c:v>
                </c:pt>
                <c:pt idx="4">
                  <c:v>410.84</c:v>
                </c:pt>
              </c:numCache>
            </c:numRef>
          </c:val>
        </c:ser>
        <c:dLbls>
          <c:showLegendKey val="0"/>
          <c:showVal val="0"/>
          <c:showCatName val="0"/>
          <c:showSerName val="0"/>
          <c:showPercent val="0"/>
          <c:showBubbleSize val="0"/>
        </c:dLbls>
        <c:gapWidth val="150"/>
        <c:axId val="30281728"/>
        <c:axId val="3028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792.56</c:v>
                </c:pt>
                <c:pt idx="1">
                  <c:v>832.37</c:v>
                </c:pt>
                <c:pt idx="2">
                  <c:v>852.01</c:v>
                </c:pt>
                <c:pt idx="3">
                  <c:v>909.68</c:v>
                </c:pt>
                <c:pt idx="4">
                  <c:v>382.09</c:v>
                </c:pt>
              </c:numCache>
            </c:numRef>
          </c:val>
          <c:smooth val="0"/>
        </c:ser>
        <c:dLbls>
          <c:showLegendKey val="0"/>
          <c:showVal val="0"/>
          <c:showCatName val="0"/>
          <c:showSerName val="0"/>
          <c:showPercent val="0"/>
          <c:showBubbleSize val="0"/>
        </c:dLbls>
        <c:marker val="1"/>
        <c:smooth val="0"/>
        <c:axId val="30281728"/>
        <c:axId val="30283648"/>
      </c:lineChart>
      <c:dateAx>
        <c:axId val="30281728"/>
        <c:scaling>
          <c:orientation val="minMax"/>
        </c:scaling>
        <c:delete val="1"/>
        <c:axPos val="b"/>
        <c:numFmt formatCode="ge" sourceLinked="1"/>
        <c:majorTickMark val="none"/>
        <c:minorTickMark val="none"/>
        <c:tickLblPos val="none"/>
        <c:crossAx val="30283648"/>
        <c:crosses val="autoZero"/>
        <c:auto val="1"/>
        <c:lblOffset val="100"/>
        <c:baseTimeUnit val="years"/>
      </c:dateAx>
      <c:valAx>
        <c:axId val="30283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8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データ!$BD$6:$BH$6</c:f>
              <c:numCache>
                <c:formatCode>#,##0.00;"△"#,##0.00;"-"</c:formatCode>
                <c:ptCount val="5"/>
                <c:pt idx="0">
                  <c:v>272.45</c:v>
                </c:pt>
                <c:pt idx="1">
                  <c:v>272.02</c:v>
                </c:pt>
                <c:pt idx="2">
                  <c:v>264.06</c:v>
                </c:pt>
                <c:pt idx="3">
                  <c:v>274.37</c:v>
                </c:pt>
                <c:pt idx="4">
                  <c:v>253.55</c:v>
                </c:pt>
              </c:numCache>
            </c:numRef>
          </c:val>
        </c:ser>
        <c:dLbls>
          <c:showLegendKey val="0"/>
          <c:showVal val="0"/>
          <c:showCatName val="0"/>
          <c:showSerName val="0"/>
          <c:showPercent val="0"/>
          <c:showBubbleSize val="0"/>
        </c:dLbls>
        <c:gapWidth val="150"/>
        <c:axId val="30293376"/>
        <c:axId val="30295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403.05</c:v>
                </c:pt>
                <c:pt idx="1">
                  <c:v>403.15</c:v>
                </c:pt>
                <c:pt idx="2">
                  <c:v>391.4</c:v>
                </c:pt>
                <c:pt idx="3">
                  <c:v>382.65</c:v>
                </c:pt>
                <c:pt idx="4">
                  <c:v>385.06</c:v>
                </c:pt>
              </c:numCache>
            </c:numRef>
          </c:val>
          <c:smooth val="0"/>
        </c:ser>
        <c:dLbls>
          <c:showLegendKey val="0"/>
          <c:showVal val="0"/>
          <c:showCatName val="0"/>
          <c:showSerName val="0"/>
          <c:showPercent val="0"/>
          <c:showBubbleSize val="0"/>
        </c:dLbls>
        <c:marker val="1"/>
        <c:smooth val="0"/>
        <c:axId val="30293376"/>
        <c:axId val="30295552"/>
      </c:lineChart>
      <c:dateAx>
        <c:axId val="30293376"/>
        <c:scaling>
          <c:orientation val="minMax"/>
        </c:scaling>
        <c:delete val="1"/>
        <c:axPos val="b"/>
        <c:numFmt formatCode="ge" sourceLinked="1"/>
        <c:majorTickMark val="none"/>
        <c:minorTickMark val="none"/>
        <c:tickLblPos val="none"/>
        <c:crossAx val="30295552"/>
        <c:crosses val="autoZero"/>
        <c:auto val="1"/>
        <c:lblOffset val="100"/>
        <c:baseTimeUnit val="years"/>
      </c:dateAx>
      <c:valAx>
        <c:axId val="302955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029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データ!$BO$6:$BS$6</c:f>
              <c:numCache>
                <c:formatCode>#,##0.00;"△"#,##0.00;"-"</c:formatCode>
                <c:ptCount val="5"/>
                <c:pt idx="0">
                  <c:v>91.54</c:v>
                </c:pt>
                <c:pt idx="1">
                  <c:v>92.22</c:v>
                </c:pt>
                <c:pt idx="2">
                  <c:v>89.6</c:v>
                </c:pt>
                <c:pt idx="3">
                  <c:v>90.94</c:v>
                </c:pt>
                <c:pt idx="4">
                  <c:v>103.59</c:v>
                </c:pt>
              </c:numCache>
            </c:numRef>
          </c:val>
        </c:ser>
        <c:dLbls>
          <c:showLegendKey val="0"/>
          <c:showVal val="0"/>
          <c:showCatName val="0"/>
          <c:showSerName val="0"/>
          <c:showPercent val="0"/>
          <c:showBubbleSize val="0"/>
        </c:dLbls>
        <c:gapWidth val="150"/>
        <c:axId val="30325376"/>
        <c:axId val="30327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97.63</c:v>
                </c:pt>
                <c:pt idx="1">
                  <c:v>94.86</c:v>
                </c:pt>
                <c:pt idx="2">
                  <c:v>95.91</c:v>
                </c:pt>
                <c:pt idx="3">
                  <c:v>96.1</c:v>
                </c:pt>
                <c:pt idx="4">
                  <c:v>99.07</c:v>
                </c:pt>
              </c:numCache>
            </c:numRef>
          </c:val>
          <c:smooth val="0"/>
        </c:ser>
        <c:dLbls>
          <c:showLegendKey val="0"/>
          <c:showVal val="0"/>
          <c:showCatName val="0"/>
          <c:showSerName val="0"/>
          <c:showPercent val="0"/>
          <c:showBubbleSize val="0"/>
        </c:dLbls>
        <c:marker val="1"/>
        <c:smooth val="0"/>
        <c:axId val="30325376"/>
        <c:axId val="30327552"/>
      </c:lineChart>
      <c:dateAx>
        <c:axId val="30325376"/>
        <c:scaling>
          <c:orientation val="minMax"/>
        </c:scaling>
        <c:delete val="1"/>
        <c:axPos val="b"/>
        <c:numFmt formatCode="ge" sourceLinked="1"/>
        <c:majorTickMark val="none"/>
        <c:minorTickMark val="none"/>
        <c:tickLblPos val="none"/>
        <c:crossAx val="30327552"/>
        <c:crosses val="autoZero"/>
        <c:auto val="1"/>
        <c:lblOffset val="100"/>
        <c:baseTimeUnit val="years"/>
      </c:dateAx>
      <c:valAx>
        <c:axId val="30327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3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データ!$BZ$6:$CD$6</c:f>
              <c:numCache>
                <c:formatCode>#,##0.00;"△"#,##0.00;"-"</c:formatCode>
                <c:ptCount val="5"/>
                <c:pt idx="0">
                  <c:v>136.87</c:v>
                </c:pt>
                <c:pt idx="1">
                  <c:v>136.41</c:v>
                </c:pt>
                <c:pt idx="2">
                  <c:v>144.16</c:v>
                </c:pt>
                <c:pt idx="3">
                  <c:v>141.52000000000001</c:v>
                </c:pt>
                <c:pt idx="4">
                  <c:v>135.41</c:v>
                </c:pt>
              </c:numCache>
            </c:numRef>
          </c:val>
        </c:ser>
        <c:dLbls>
          <c:showLegendKey val="0"/>
          <c:showVal val="0"/>
          <c:showCatName val="0"/>
          <c:showSerName val="0"/>
          <c:showPercent val="0"/>
          <c:showBubbleSize val="0"/>
        </c:dLbls>
        <c:gapWidth val="150"/>
        <c:axId val="30411008"/>
        <c:axId val="3041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172.59</c:v>
                </c:pt>
                <c:pt idx="1">
                  <c:v>179.14</c:v>
                </c:pt>
                <c:pt idx="2">
                  <c:v>179.29</c:v>
                </c:pt>
                <c:pt idx="3">
                  <c:v>178.39</c:v>
                </c:pt>
                <c:pt idx="4">
                  <c:v>173.03</c:v>
                </c:pt>
              </c:numCache>
            </c:numRef>
          </c:val>
          <c:smooth val="0"/>
        </c:ser>
        <c:dLbls>
          <c:showLegendKey val="0"/>
          <c:showVal val="0"/>
          <c:showCatName val="0"/>
          <c:showSerName val="0"/>
          <c:showPercent val="0"/>
          <c:showBubbleSize val="0"/>
        </c:dLbls>
        <c:marker val="1"/>
        <c:smooth val="0"/>
        <c:axId val="30411008"/>
        <c:axId val="30413184"/>
      </c:lineChart>
      <c:dateAx>
        <c:axId val="30411008"/>
        <c:scaling>
          <c:orientation val="minMax"/>
        </c:scaling>
        <c:delete val="1"/>
        <c:axPos val="b"/>
        <c:numFmt formatCode="ge" sourceLinked="1"/>
        <c:majorTickMark val="none"/>
        <c:minorTickMark val="none"/>
        <c:tickLblPos val="none"/>
        <c:crossAx val="30413184"/>
        <c:crosses val="autoZero"/>
        <c:auto val="1"/>
        <c:lblOffset val="100"/>
        <c:baseTimeUnit val="years"/>
      </c:dateAx>
      <c:valAx>
        <c:axId val="30413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41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【264.16】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【283.72】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【164.21】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【46.31】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【12.42】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【0.78】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M37"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x14ac:dyDescent="0.15">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x14ac:dyDescent="0.15">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8" t="str">
        <f>データ!H6</f>
        <v>埼玉県　三芳町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81"/>
      <c r="J7" s="79" t="s">
        <v>2</v>
      </c>
      <c r="K7" s="80"/>
      <c r="L7" s="80"/>
      <c r="M7" s="80"/>
      <c r="N7" s="80"/>
      <c r="O7" s="80"/>
      <c r="P7" s="80"/>
      <c r="Q7" s="81"/>
      <c r="R7" s="79" t="s">
        <v>3</v>
      </c>
      <c r="S7" s="80"/>
      <c r="T7" s="80"/>
      <c r="U7" s="80"/>
      <c r="V7" s="80"/>
      <c r="W7" s="80"/>
      <c r="X7" s="80"/>
      <c r="Y7" s="81"/>
      <c r="Z7" s="79" t="s">
        <v>4</v>
      </c>
      <c r="AA7" s="80"/>
      <c r="AB7" s="80"/>
      <c r="AC7" s="80"/>
      <c r="AD7" s="80"/>
      <c r="AE7" s="80"/>
      <c r="AF7" s="80"/>
      <c r="AG7" s="81"/>
      <c r="AH7" s="3"/>
      <c r="AI7" s="79" t="s">
        <v>5</v>
      </c>
      <c r="AJ7" s="80"/>
      <c r="AK7" s="80"/>
      <c r="AL7" s="80"/>
      <c r="AM7" s="80"/>
      <c r="AN7" s="80"/>
      <c r="AO7" s="80"/>
      <c r="AP7" s="81"/>
      <c r="AQ7" s="68" t="s">
        <v>6</v>
      </c>
      <c r="AR7" s="68"/>
      <c r="AS7" s="68"/>
      <c r="AT7" s="68"/>
      <c r="AU7" s="68"/>
      <c r="AV7" s="68"/>
      <c r="AW7" s="68"/>
      <c r="AX7" s="68"/>
      <c r="AY7" s="68" t="s">
        <v>7</v>
      </c>
      <c r="AZ7" s="68"/>
      <c r="BA7" s="68"/>
      <c r="BB7" s="68"/>
      <c r="BC7" s="68"/>
      <c r="BD7" s="68"/>
      <c r="BE7" s="68"/>
      <c r="BF7" s="68"/>
      <c r="BG7" s="3"/>
      <c r="BH7" s="3"/>
      <c r="BI7" s="3"/>
      <c r="BJ7" s="3"/>
      <c r="BK7" s="3"/>
      <c r="BL7" s="4" t="s">
        <v>8</v>
      </c>
      <c r="BM7" s="5"/>
      <c r="BN7" s="5"/>
      <c r="BO7" s="5"/>
      <c r="BP7" s="5"/>
      <c r="BQ7" s="5"/>
      <c r="BR7" s="5"/>
      <c r="BS7" s="5"/>
      <c r="BT7" s="5"/>
      <c r="BU7" s="5"/>
      <c r="BV7" s="5"/>
      <c r="BW7" s="5"/>
      <c r="BX7" s="5"/>
      <c r="BY7" s="6"/>
    </row>
    <row r="8" spans="1:78" ht="18.75" customHeight="1" x14ac:dyDescent="0.15">
      <c r="A8" s="2"/>
      <c r="B8" s="71" t="str">
        <f>データ!I6</f>
        <v>法適用</v>
      </c>
      <c r="C8" s="72"/>
      <c r="D8" s="72"/>
      <c r="E8" s="72"/>
      <c r="F8" s="72"/>
      <c r="G8" s="72"/>
      <c r="H8" s="72"/>
      <c r="I8" s="73"/>
      <c r="J8" s="71" t="str">
        <f>データ!J6</f>
        <v>水道事業</v>
      </c>
      <c r="K8" s="72"/>
      <c r="L8" s="72"/>
      <c r="M8" s="72"/>
      <c r="N8" s="72"/>
      <c r="O8" s="72"/>
      <c r="P8" s="72"/>
      <c r="Q8" s="73"/>
      <c r="R8" s="71" t="str">
        <f>データ!K6</f>
        <v>末端給水事業</v>
      </c>
      <c r="S8" s="72"/>
      <c r="T8" s="72"/>
      <c r="U8" s="72"/>
      <c r="V8" s="72"/>
      <c r="W8" s="72"/>
      <c r="X8" s="72"/>
      <c r="Y8" s="73"/>
      <c r="Z8" s="71" t="str">
        <f>データ!L6</f>
        <v>A5</v>
      </c>
      <c r="AA8" s="72"/>
      <c r="AB8" s="72"/>
      <c r="AC8" s="72"/>
      <c r="AD8" s="72"/>
      <c r="AE8" s="72"/>
      <c r="AF8" s="72"/>
      <c r="AG8" s="73"/>
      <c r="AH8" s="3"/>
      <c r="AI8" s="74">
        <f>データ!Q6</f>
        <v>38233</v>
      </c>
      <c r="AJ8" s="75"/>
      <c r="AK8" s="75"/>
      <c r="AL8" s="75"/>
      <c r="AM8" s="75"/>
      <c r="AN8" s="75"/>
      <c r="AO8" s="75"/>
      <c r="AP8" s="76"/>
      <c r="AQ8" s="57">
        <f>データ!R6</f>
        <v>15.33</v>
      </c>
      <c r="AR8" s="57"/>
      <c r="AS8" s="57"/>
      <c r="AT8" s="57"/>
      <c r="AU8" s="57"/>
      <c r="AV8" s="57"/>
      <c r="AW8" s="57"/>
      <c r="AX8" s="57"/>
      <c r="AY8" s="57">
        <f>データ!S6</f>
        <v>2494</v>
      </c>
      <c r="AZ8" s="57"/>
      <c r="BA8" s="57"/>
      <c r="BB8" s="57"/>
      <c r="BC8" s="57"/>
      <c r="BD8" s="57"/>
      <c r="BE8" s="57"/>
      <c r="BF8" s="57"/>
      <c r="BG8" s="3"/>
      <c r="BH8" s="3"/>
      <c r="BI8" s="3"/>
      <c r="BJ8" s="3"/>
      <c r="BK8" s="3"/>
      <c r="BL8" s="66" t="s">
        <v>9</v>
      </c>
      <c r="BM8" s="67"/>
      <c r="BN8" s="7" t="s">
        <v>10</v>
      </c>
      <c r="BO8" s="8"/>
      <c r="BP8" s="8"/>
      <c r="BQ8" s="8"/>
      <c r="BR8" s="8"/>
      <c r="BS8" s="8"/>
      <c r="BT8" s="8"/>
      <c r="BU8" s="8"/>
      <c r="BV8" s="8"/>
      <c r="BW8" s="8"/>
      <c r="BX8" s="8"/>
      <c r="BY8" s="9"/>
    </row>
    <row r="9" spans="1:78" ht="18.75" customHeight="1" x14ac:dyDescent="0.15">
      <c r="A9" s="2"/>
      <c r="B9" s="68" t="s">
        <v>11</v>
      </c>
      <c r="C9" s="68"/>
      <c r="D9" s="68"/>
      <c r="E9" s="68"/>
      <c r="F9" s="68"/>
      <c r="G9" s="68"/>
      <c r="H9" s="68"/>
      <c r="I9" s="68"/>
      <c r="J9" s="68" t="s">
        <v>12</v>
      </c>
      <c r="K9" s="68"/>
      <c r="L9" s="68"/>
      <c r="M9" s="68"/>
      <c r="N9" s="68"/>
      <c r="O9" s="68"/>
      <c r="P9" s="68"/>
      <c r="Q9" s="68"/>
      <c r="R9" s="68" t="s">
        <v>13</v>
      </c>
      <c r="S9" s="68"/>
      <c r="T9" s="68"/>
      <c r="U9" s="68"/>
      <c r="V9" s="68"/>
      <c r="W9" s="68"/>
      <c r="X9" s="68"/>
      <c r="Y9" s="68"/>
      <c r="Z9" s="68" t="s">
        <v>14</v>
      </c>
      <c r="AA9" s="68"/>
      <c r="AB9" s="68"/>
      <c r="AC9" s="68"/>
      <c r="AD9" s="68"/>
      <c r="AE9" s="68"/>
      <c r="AF9" s="68"/>
      <c r="AG9" s="68"/>
      <c r="AH9" s="3"/>
      <c r="AI9" s="68" t="s">
        <v>15</v>
      </c>
      <c r="AJ9" s="68"/>
      <c r="AK9" s="68"/>
      <c r="AL9" s="68"/>
      <c r="AM9" s="68"/>
      <c r="AN9" s="68"/>
      <c r="AO9" s="68"/>
      <c r="AP9" s="68"/>
      <c r="AQ9" s="68" t="s">
        <v>16</v>
      </c>
      <c r="AR9" s="68"/>
      <c r="AS9" s="68"/>
      <c r="AT9" s="68"/>
      <c r="AU9" s="68"/>
      <c r="AV9" s="68"/>
      <c r="AW9" s="68"/>
      <c r="AX9" s="68"/>
      <c r="AY9" s="68" t="s">
        <v>17</v>
      </c>
      <c r="AZ9" s="68"/>
      <c r="BA9" s="68"/>
      <c r="BB9" s="68"/>
      <c r="BC9" s="68"/>
      <c r="BD9" s="68"/>
      <c r="BE9" s="68"/>
      <c r="BF9" s="68"/>
      <c r="BG9" s="3"/>
      <c r="BH9" s="3"/>
      <c r="BI9" s="3"/>
      <c r="BJ9" s="3"/>
      <c r="BK9" s="3"/>
      <c r="BL9" s="69" t="s">
        <v>18</v>
      </c>
      <c r="BM9" s="70"/>
      <c r="BN9" s="10" t="s">
        <v>19</v>
      </c>
      <c r="BO9" s="11"/>
      <c r="BP9" s="11"/>
      <c r="BQ9" s="11"/>
      <c r="BR9" s="11"/>
      <c r="BS9" s="11"/>
      <c r="BT9" s="11"/>
      <c r="BU9" s="11"/>
      <c r="BV9" s="11"/>
      <c r="BW9" s="11"/>
      <c r="BX9" s="11"/>
      <c r="BY9" s="12"/>
    </row>
    <row r="10" spans="1:78" ht="18.75" customHeight="1" x14ac:dyDescent="0.15">
      <c r="A10" s="2"/>
      <c r="B10" s="57" t="str">
        <f>データ!M6</f>
        <v>-</v>
      </c>
      <c r="C10" s="57"/>
      <c r="D10" s="57"/>
      <c r="E10" s="57"/>
      <c r="F10" s="57"/>
      <c r="G10" s="57"/>
      <c r="H10" s="57"/>
      <c r="I10" s="57"/>
      <c r="J10" s="57">
        <f>データ!N6</f>
        <v>66.599999999999994</v>
      </c>
      <c r="K10" s="57"/>
      <c r="L10" s="57"/>
      <c r="M10" s="57"/>
      <c r="N10" s="57"/>
      <c r="O10" s="57"/>
      <c r="P10" s="57"/>
      <c r="Q10" s="57"/>
      <c r="R10" s="57">
        <f>データ!O6</f>
        <v>99.52</v>
      </c>
      <c r="S10" s="57"/>
      <c r="T10" s="57"/>
      <c r="U10" s="57"/>
      <c r="V10" s="57"/>
      <c r="W10" s="57"/>
      <c r="X10" s="57"/>
      <c r="Y10" s="57"/>
      <c r="Z10" s="65">
        <f>データ!P6</f>
        <v>2133</v>
      </c>
      <c r="AA10" s="65"/>
      <c r="AB10" s="65"/>
      <c r="AC10" s="65"/>
      <c r="AD10" s="65"/>
      <c r="AE10" s="65"/>
      <c r="AF10" s="65"/>
      <c r="AG10" s="65"/>
      <c r="AH10" s="2"/>
      <c r="AI10" s="65">
        <f>データ!T6</f>
        <v>38062</v>
      </c>
      <c r="AJ10" s="65"/>
      <c r="AK10" s="65"/>
      <c r="AL10" s="65"/>
      <c r="AM10" s="65"/>
      <c r="AN10" s="65"/>
      <c r="AO10" s="65"/>
      <c r="AP10" s="65"/>
      <c r="AQ10" s="57">
        <f>データ!U6</f>
        <v>15.3</v>
      </c>
      <c r="AR10" s="57"/>
      <c r="AS10" s="57"/>
      <c r="AT10" s="57"/>
      <c r="AU10" s="57"/>
      <c r="AV10" s="57"/>
      <c r="AW10" s="57"/>
      <c r="AX10" s="57"/>
      <c r="AY10" s="57">
        <f>データ!V6</f>
        <v>2487.71</v>
      </c>
      <c r="AZ10" s="57"/>
      <c r="BA10" s="57"/>
      <c r="BB10" s="57"/>
      <c r="BC10" s="57"/>
      <c r="BD10" s="57"/>
      <c r="BE10" s="57"/>
      <c r="BF10" s="57"/>
      <c r="BG10" s="2"/>
      <c r="BH10" s="2"/>
      <c r="BI10" s="2"/>
      <c r="BJ10" s="2"/>
      <c r="BK10" s="2"/>
      <c r="BL10" s="58" t="s">
        <v>20</v>
      </c>
      <c r="BM10" s="59"/>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22</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23</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1" t="s">
        <v>24</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105</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7"/>
      <c r="BM44" s="48"/>
      <c r="BN44" s="48"/>
      <c r="BO44" s="48"/>
      <c r="BP44" s="48"/>
      <c r="BQ44" s="48"/>
      <c r="BR44" s="48"/>
      <c r="BS44" s="48"/>
      <c r="BT44" s="48"/>
      <c r="BU44" s="48"/>
      <c r="BV44" s="48"/>
      <c r="BW44" s="48"/>
      <c r="BX44" s="48"/>
      <c r="BY44" s="48"/>
      <c r="BZ44" s="4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106</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34</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7"/>
      <c r="BM63" s="48"/>
      <c r="BN63" s="48"/>
      <c r="BO63" s="48"/>
      <c r="BP63" s="48"/>
      <c r="BQ63" s="48"/>
      <c r="BR63" s="48"/>
      <c r="BS63" s="48"/>
      <c r="BT63" s="48"/>
      <c r="BU63" s="48"/>
      <c r="BV63" s="48"/>
      <c r="BW63" s="48"/>
      <c r="BX63" s="48"/>
      <c r="BY63" s="48"/>
      <c r="BZ63" s="4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39</v>
      </c>
    </row>
  </sheetData>
  <sheetProtection password="B501"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x14ac:dyDescent="0.15">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x14ac:dyDescent="0.15">
      <c r="A6" s="26" t="s">
        <v>92</v>
      </c>
      <c r="B6" s="31">
        <f>B7</f>
        <v>2014</v>
      </c>
      <c r="C6" s="31">
        <f t="shared" ref="C6:V6" si="3">C7</f>
        <v>113247</v>
      </c>
      <c r="D6" s="31">
        <f t="shared" si="3"/>
        <v>46</v>
      </c>
      <c r="E6" s="31">
        <f t="shared" si="3"/>
        <v>1</v>
      </c>
      <c r="F6" s="31">
        <f t="shared" si="3"/>
        <v>0</v>
      </c>
      <c r="G6" s="31">
        <f t="shared" si="3"/>
        <v>1</v>
      </c>
      <c r="H6" s="31" t="str">
        <f t="shared" si="3"/>
        <v>埼玉県　三芳町</v>
      </c>
      <c r="I6" s="31" t="str">
        <f t="shared" si="3"/>
        <v>法適用</v>
      </c>
      <c r="J6" s="31" t="str">
        <f t="shared" si="3"/>
        <v>水道事業</v>
      </c>
      <c r="K6" s="31" t="str">
        <f t="shared" si="3"/>
        <v>末端給水事業</v>
      </c>
      <c r="L6" s="31" t="str">
        <f t="shared" si="3"/>
        <v>A5</v>
      </c>
      <c r="M6" s="32" t="str">
        <f t="shared" si="3"/>
        <v>-</v>
      </c>
      <c r="N6" s="32">
        <f t="shared" si="3"/>
        <v>66.599999999999994</v>
      </c>
      <c r="O6" s="32">
        <f t="shared" si="3"/>
        <v>99.52</v>
      </c>
      <c r="P6" s="32">
        <f t="shared" si="3"/>
        <v>2133</v>
      </c>
      <c r="Q6" s="32">
        <f t="shared" si="3"/>
        <v>38233</v>
      </c>
      <c r="R6" s="32">
        <f t="shared" si="3"/>
        <v>15.33</v>
      </c>
      <c r="S6" s="32">
        <f t="shared" si="3"/>
        <v>2494</v>
      </c>
      <c r="T6" s="32">
        <f t="shared" si="3"/>
        <v>38062</v>
      </c>
      <c r="U6" s="32">
        <f t="shared" si="3"/>
        <v>15.3</v>
      </c>
      <c r="V6" s="32">
        <f t="shared" si="3"/>
        <v>2487.71</v>
      </c>
      <c r="W6" s="33">
        <f>IF(W7="",NA(),W7)</f>
        <v>97.19</v>
      </c>
      <c r="X6" s="33">
        <f t="shared" ref="X6:AF6" si="4">IF(X7="",NA(),X7)</f>
        <v>97.74</v>
      </c>
      <c r="Y6" s="33">
        <f t="shared" si="4"/>
        <v>93.21</v>
      </c>
      <c r="Z6" s="33">
        <f t="shared" si="4"/>
        <v>94.5</v>
      </c>
      <c r="AA6" s="33">
        <f t="shared" si="4"/>
        <v>106.77</v>
      </c>
      <c r="AB6" s="33">
        <f t="shared" si="4"/>
        <v>108.43</v>
      </c>
      <c r="AC6" s="33">
        <f t="shared" si="4"/>
        <v>105.61</v>
      </c>
      <c r="AD6" s="33">
        <f t="shared" si="4"/>
        <v>106.41</v>
      </c>
      <c r="AE6" s="33">
        <f t="shared" si="4"/>
        <v>106.89</v>
      </c>
      <c r="AF6" s="33">
        <f t="shared" si="4"/>
        <v>109.04</v>
      </c>
      <c r="AG6" s="32" t="str">
        <f>IF(AG7="","",IF(AG7="-","【-】","【"&amp;SUBSTITUTE(TEXT(AG7,"#,##0.00"),"-","△")&amp;"】"))</f>
        <v>【113.03】</v>
      </c>
      <c r="AH6" s="33">
        <f>IF(AH7="",NA(),AH7)</f>
        <v>22.23</v>
      </c>
      <c r="AI6" s="33">
        <f t="shared" ref="AI6:AQ6" si="5">IF(AI7="",NA(),AI7)</f>
        <v>24.87</v>
      </c>
      <c r="AJ6" s="33">
        <f t="shared" si="5"/>
        <v>32.119999999999997</v>
      </c>
      <c r="AK6" s="33">
        <f t="shared" si="5"/>
        <v>38.69</v>
      </c>
      <c r="AL6" s="32">
        <f t="shared" si="5"/>
        <v>0</v>
      </c>
      <c r="AM6" s="33">
        <f t="shared" si="5"/>
        <v>5.37</v>
      </c>
      <c r="AN6" s="33">
        <f t="shared" si="5"/>
        <v>6.79</v>
      </c>
      <c r="AO6" s="33">
        <f t="shared" si="5"/>
        <v>6.33</v>
      </c>
      <c r="AP6" s="33">
        <f t="shared" si="5"/>
        <v>7.76</v>
      </c>
      <c r="AQ6" s="33">
        <f t="shared" si="5"/>
        <v>3.77</v>
      </c>
      <c r="AR6" s="32" t="str">
        <f>IF(AR7="","",IF(AR7="-","【-】","【"&amp;SUBSTITUTE(TEXT(AR7,"#,##0.00"),"-","△")&amp;"】"))</f>
        <v>【0.81】</v>
      </c>
      <c r="AS6" s="33">
        <f>IF(AS7="",NA(),AS7)</f>
        <v>584.4</v>
      </c>
      <c r="AT6" s="33">
        <f t="shared" ref="AT6:BB6" si="6">IF(AT7="",NA(),AT7)</f>
        <v>441.32</v>
      </c>
      <c r="AU6" s="33">
        <f t="shared" si="6"/>
        <v>606.04999999999995</v>
      </c>
      <c r="AV6" s="33">
        <f t="shared" si="6"/>
        <v>328.77</v>
      </c>
      <c r="AW6" s="33">
        <f t="shared" si="6"/>
        <v>410.84</v>
      </c>
      <c r="AX6" s="33">
        <f t="shared" si="6"/>
        <v>792.56</v>
      </c>
      <c r="AY6" s="33">
        <f t="shared" si="6"/>
        <v>832.37</v>
      </c>
      <c r="AZ6" s="33">
        <f t="shared" si="6"/>
        <v>852.01</v>
      </c>
      <c r="BA6" s="33">
        <f t="shared" si="6"/>
        <v>909.68</v>
      </c>
      <c r="BB6" s="33">
        <f t="shared" si="6"/>
        <v>382.09</v>
      </c>
      <c r="BC6" s="32" t="str">
        <f>IF(BC7="","",IF(BC7="-","【-】","【"&amp;SUBSTITUTE(TEXT(BC7,"#,##0.00"),"-","△")&amp;"】"))</f>
        <v>【264.16】</v>
      </c>
      <c r="BD6" s="33">
        <f>IF(BD7="",NA(),BD7)</f>
        <v>272.45</v>
      </c>
      <c r="BE6" s="33">
        <f t="shared" ref="BE6:BM6" si="7">IF(BE7="",NA(),BE7)</f>
        <v>272.02</v>
      </c>
      <c r="BF6" s="33">
        <f t="shared" si="7"/>
        <v>264.06</v>
      </c>
      <c r="BG6" s="33">
        <f t="shared" si="7"/>
        <v>274.37</v>
      </c>
      <c r="BH6" s="33">
        <f t="shared" si="7"/>
        <v>253.55</v>
      </c>
      <c r="BI6" s="33">
        <f t="shared" si="7"/>
        <v>403.05</v>
      </c>
      <c r="BJ6" s="33">
        <f t="shared" si="7"/>
        <v>403.15</v>
      </c>
      <c r="BK6" s="33">
        <f t="shared" si="7"/>
        <v>391.4</v>
      </c>
      <c r="BL6" s="33">
        <f t="shared" si="7"/>
        <v>382.65</v>
      </c>
      <c r="BM6" s="33">
        <f t="shared" si="7"/>
        <v>385.06</v>
      </c>
      <c r="BN6" s="32" t="str">
        <f>IF(BN7="","",IF(BN7="-","【-】","【"&amp;SUBSTITUTE(TEXT(BN7,"#,##0.00"),"-","△")&amp;"】"))</f>
        <v>【283.72】</v>
      </c>
      <c r="BO6" s="33">
        <f>IF(BO7="",NA(),BO7)</f>
        <v>91.54</v>
      </c>
      <c r="BP6" s="33">
        <f t="shared" ref="BP6:BX6" si="8">IF(BP7="",NA(),BP7)</f>
        <v>92.22</v>
      </c>
      <c r="BQ6" s="33">
        <f t="shared" si="8"/>
        <v>89.6</v>
      </c>
      <c r="BR6" s="33">
        <f t="shared" si="8"/>
        <v>90.94</v>
      </c>
      <c r="BS6" s="33">
        <f t="shared" si="8"/>
        <v>103.59</v>
      </c>
      <c r="BT6" s="33">
        <f t="shared" si="8"/>
        <v>97.63</v>
      </c>
      <c r="BU6" s="33">
        <f t="shared" si="8"/>
        <v>94.86</v>
      </c>
      <c r="BV6" s="33">
        <f t="shared" si="8"/>
        <v>95.91</v>
      </c>
      <c r="BW6" s="33">
        <f t="shared" si="8"/>
        <v>96.1</v>
      </c>
      <c r="BX6" s="33">
        <f t="shared" si="8"/>
        <v>99.07</v>
      </c>
      <c r="BY6" s="32" t="str">
        <f>IF(BY7="","",IF(BY7="-","【-】","【"&amp;SUBSTITUTE(TEXT(BY7,"#,##0.00"),"-","△")&amp;"】"))</f>
        <v>【104.60】</v>
      </c>
      <c r="BZ6" s="33">
        <f>IF(BZ7="",NA(),BZ7)</f>
        <v>136.87</v>
      </c>
      <c r="CA6" s="33">
        <f t="shared" ref="CA6:CI6" si="9">IF(CA7="",NA(),CA7)</f>
        <v>136.41</v>
      </c>
      <c r="CB6" s="33">
        <f t="shared" si="9"/>
        <v>144.16</v>
      </c>
      <c r="CC6" s="33">
        <f t="shared" si="9"/>
        <v>141.52000000000001</v>
      </c>
      <c r="CD6" s="33">
        <f t="shared" si="9"/>
        <v>135.41</v>
      </c>
      <c r="CE6" s="33">
        <f t="shared" si="9"/>
        <v>172.59</v>
      </c>
      <c r="CF6" s="33">
        <f t="shared" si="9"/>
        <v>179.14</v>
      </c>
      <c r="CG6" s="33">
        <f t="shared" si="9"/>
        <v>179.29</v>
      </c>
      <c r="CH6" s="33">
        <f t="shared" si="9"/>
        <v>178.39</v>
      </c>
      <c r="CI6" s="33">
        <f t="shared" si="9"/>
        <v>173.03</v>
      </c>
      <c r="CJ6" s="32" t="str">
        <f>IF(CJ7="","",IF(CJ7="-","【-】","【"&amp;SUBSTITUTE(TEXT(CJ7,"#,##0.00"),"-","△")&amp;"】"))</f>
        <v>【164.21】</v>
      </c>
      <c r="CK6" s="33">
        <f>IF(CK7="",NA(),CK7)</f>
        <v>63.24</v>
      </c>
      <c r="CL6" s="33">
        <f t="shared" ref="CL6:CT6" si="10">IF(CL7="",NA(),CL7)</f>
        <v>63.04</v>
      </c>
      <c r="CM6" s="33">
        <f t="shared" si="10"/>
        <v>63.06</v>
      </c>
      <c r="CN6" s="33">
        <f t="shared" si="10"/>
        <v>62.54</v>
      </c>
      <c r="CO6" s="33">
        <f t="shared" si="10"/>
        <v>62.76</v>
      </c>
      <c r="CP6" s="33">
        <f t="shared" si="10"/>
        <v>60.17</v>
      </c>
      <c r="CQ6" s="33">
        <f t="shared" si="10"/>
        <v>58.76</v>
      </c>
      <c r="CR6" s="33">
        <f t="shared" si="10"/>
        <v>59.09</v>
      </c>
      <c r="CS6" s="33">
        <f t="shared" si="10"/>
        <v>59.23</v>
      </c>
      <c r="CT6" s="33">
        <f t="shared" si="10"/>
        <v>58.58</v>
      </c>
      <c r="CU6" s="32" t="str">
        <f>IF(CU7="","",IF(CU7="-","【-】","【"&amp;SUBSTITUTE(TEXT(CU7,"#,##0.00"),"-","△")&amp;"】"))</f>
        <v>【59.80】</v>
      </c>
      <c r="CV6" s="33">
        <f>IF(CV7="",NA(),CV7)</f>
        <v>94.72</v>
      </c>
      <c r="CW6" s="33">
        <f t="shared" ref="CW6:DE6" si="11">IF(CW7="",NA(),CW7)</f>
        <v>93.66</v>
      </c>
      <c r="CX6" s="33">
        <f t="shared" si="11"/>
        <v>93.96</v>
      </c>
      <c r="CY6" s="33">
        <f t="shared" si="11"/>
        <v>93.54</v>
      </c>
      <c r="CZ6" s="33">
        <f t="shared" si="11"/>
        <v>94.04</v>
      </c>
      <c r="DA6" s="33">
        <f t="shared" si="11"/>
        <v>85.47</v>
      </c>
      <c r="DB6" s="33">
        <f t="shared" si="11"/>
        <v>84.87</v>
      </c>
      <c r="DC6" s="33">
        <f t="shared" si="11"/>
        <v>85.4</v>
      </c>
      <c r="DD6" s="33">
        <f t="shared" si="11"/>
        <v>85.53</v>
      </c>
      <c r="DE6" s="33">
        <f t="shared" si="11"/>
        <v>85.23</v>
      </c>
      <c r="DF6" s="32" t="str">
        <f>IF(DF7="","",IF(DF7="-","【-】","【"&amp;SUBSTITUTE(TEXT(DF7,"#,##0.00"),"-","△")&amp;"】"))</f>
        <v>【89.78】</v>
      </c>
      <c r="DG6" s="33">
        <f>IF(DG7="",NA(),DG7)</f>
        <v>42.6</v>
      </c>
      <c r="DH6" s="33">
        <f t="shared" ref="DH6:DP6" si="12">IF(DH7="",NA(),DH7)</f>
        <v>42.67</v>
      </c>
      <c r="DI6" s="33">
        <f t="shared" si="12"/>
        <v>43</v>
      </c>
      <c r="DJ6" s="33">
        <f t="shared" si="12"/>
        <v>43.11</v>
      </c>
      <c r="DK6" s="33">
        <f t="shared" si="12"/>
        <v>43.92</v>
      </c>
      <c r="DL6" s="33">
        <f t="shared" si="12"/>
        <v>34.47</v>
      </c>
      <c r="DM6" s="33">
        <f t="shared" si="12"/>
        <v>35.53</v>
      </c>
      <c r="DN6" s="33">
        <f t="shared" si="12"/>
        <v>36.36</v>
      </c>
      <c r="DO6" s="33">
        <f t="shared" si="12"/>
        <v>37.340000000000003</v>
      </c>
      <c r="DP6" s="33">
        <f t="shared" si="12"/>
        <v>44.31</v>
      </c>
      <c r="DQ6" s="32" t="str">
        <f>IF(DQ7="","",IF(DQ7="-","【-】","【"&amp;SUBSTITUTE(TEXT(DQ7,"#,##0.00"),"-","△")&amp;"】"))</f>
        <v>【46.31】</v>
      </c>
      <c r="DR6" s="32">
        <f>IF(DR7="",NA(),DR7)</f>
        <v>0</v>
      </c>
      <c r="DS6" s="32">
        <f t="shared" ref="DS6:EA6" si="13">IF(DS7="",NA(),DS7)</f>
        <v>0</v>
      </c>
      <c r="DT6" s="33">
        <f t="shared" si="13"/>
        <v>1.0900000000000001</v>
      </c>
      <c r="DU6" s="33">
        <f t="shared" si="13"/>
        <v>0.81</v>
      </c>
      <c r="DV6" s="33">
        <f t="shared" si="13"/>
        <v>0.8</v>
      </c>
      <c r="DW6" s="33">
        <f t="shared" si="13"/>
        <v>6.06</v>
      </c>
      <c r="DX6" s="33">
        <f t="shared" si="13"/>
        <v>6.47</v>
      </c>
      <c r="DY6" s="33">
        <f t="shared" si="13"/>
        <v>7.8</v>
      </c>
      <c r="DZ6" s="33">
        <f t="shared" si="13"/>
        <v>8.39</v>
      </c>
      <c r="EA6" s="33">
        <f t="shared" si="13"/>
        <v>10.09</v>
      </c>
      <c r="EB6" s="32" t="str">
        <f>IF(EB7="","",IF(EB7="-","【-】","【"&amp;SUBSTITUTE(TEXT(EB7,"#,##0.00"),"-","△")&amp;"】"))</f>
        <v>【12.42】</v>
      </c>
      <c r="EC6" s="33">
        <f>IF(EC7="",NA(),EC7)</f>
        <v>0.52</v>
      </c>
      <c r="ED6" s="33">
        <f t="shared" ref="ED6:EL6" si="14">IF(ED7="",NA(),ED7)</f>
        <v>0.12</v>
      </c>
      <c r="EE6" s="33">
        <f t="shared" si="14"/>
        <v>0.93</v>
      </c>
      <c r="EF6" s="33">
        <f t="shared" si="14"/>
        <v>0.3</v>
      </c>
      <c r="EG6" s="33">
        <f t="shared" si="14"/>
        <v>1.35</v>
      </c>
      <c r="EH6" s="33">
        <f t="shared" si="14"/>
        <v>0.68</v>
      </c>
      <c r="EI6" s="33">
        <f t="shared" si="14"/>
        <v>0.7</v>
      </c>
      <c r="EJ6" s="33">
        <f t="shared" si="14"/>
        <v>0.81</v>
      </c>
      <c r="EK6" s="33">
        <f t="shared" si="14"/>
        <v>0.59</v>
      </c>
      <c r="EL6" s="33">
        <f t="shared" si="14"/>
        <v>0.6</v>
      </c>
      <c r="EM6" s="32" t="str">
        <f>IF(EM7="","",IF(EM7="-","【-】","【"&amp;SUBSTITUTE(TEXT(EM7,"#,##0.00"),"-","△")&amp;"】"))</f>
        <v>【0.78】</v>
      </c>
    </row>
    <row r="7" spans="1:143" s="34" customFormat="1" x14ac:dyDescent="0.15">
      <c r="A7" s="26"/>
      <c r="B7" s="35">
        <v>2014</v>
      </c>
      <c r="C7" s="35">
        <v>113247</v>
      </c>
      <c r="D7" s="35">
        <v>46</v>
      </c>
      <c r="E7" s="35">
        <v>1</v>
      </c>
      <c r="F7" s="35">
        <v>0</v>
      </c>
      <c r="G7" s="35">
        <v>1</v>
      </c>
      <c r="H7" s="35" t="s">
        <v>93</v>
      </c>
      <c r="I7" s="35" t="s">
        <v>94</v>
      </c>
      <c r="J7" s="35" t="s">
        <v>95</v>
      </c>
      <c r="K7" s="35" t="s">
        <v>96</v>
      </c>
      <c r="L7" s="35" t="s">
        <v>97</v>
      </c>
      <c r="M7" s="36" t="s">
        <v>98</v>
      </c>
      <c r="N7" s="36">
        <v>66.599999999999994</v>
      </c>
      <c r="O7" s="36">
        <v>99.52</v>
      </c>
      <c r="P7" s="36">
        <v>2133</v>
      </c>
      <c r="Q7" s="36">
        <v>38233</v>
      </c>
      <c r="R7" s="36">
        <v>15.33</v>
      </c>
      <c r="S7" s="36">
        <v>2494</v>
      </c>
      <c r="T7" s="36">
        <v>38062</v>
      </c>
      <c r="U7" s="36">
        <v>15.3</v>
      </c>
      <c r="V7" s="36">
        <v>2487.71</v>
      </c>
      <c r="W7" s="36">
        <v>97.19</v>
      </c>
      <c r="X7" s="36">
        <v>97.74</v>
      </c>
      <c r="Y7" s="36">
        <v>93.21</v>
      </c>
      <c r="Z7" s="36">
        <v>94.5</v>
      </c>
      <c r="AA7" s="36">
        <v>106.77</v>
      </c>
      <c r="AB7" s="36">
        <v>108.43</v>
      </c>
      <c r="AC7" s="36">
        <v>105.61</v>
      </c>
      <c r="AD7" s="36">
        <v>106.41</v>
      </c>
      <c r="AE7" s="36">
        <v>106.89</v>
      </c>
      <c r="AF7" s="36">
        <v>109.04</v>
      </c>
      <c r="AG7" s="36">
        <v>113.03</v>
      </c>
      <c r="AH7" s="36">
        <v>22.23</v>
      </c>
      <c r="AI7" s="36">
        <v>24.87</v>
      </c>
      <c r="AJ7" s="36">
        <v>32.119999999999997</v>
      </c>
      <c r="AK7" s="36">
        <v>38.69</v>
      </c>
      <c r="AL7" s="36">
        <v>0</v>
      </c>
      <c r="AM7" s="36">
        <v>5.37</v>
      </c>
      <c r="AN7" s="36">
        <v>6.79</v>
      </c>
      <c r="AO7" s="36">
        <v>6.33</v>
      </c>
      <c r="AP7" s="36">
        <v>7.76</v>
      </c>
      <c r="AQ7" s="36">
        <v>3.77</v>
      </c>
      <c r="AR7" s="36">
        <v>0.81</v>
      </c>
      <c r="AS7" s="36">
        <v>584.4</v>
      </c>
      <c r="AT7" s="36">
        <v>441.32</v>
      </c>
      <c r="AU7" s="36">
        <v>606.04999999999995</v>
      </c>
      <c r="AV7" s="36">
        <v>328.77</v>
      </c>
      <c r="AW7" s="36">
        <v>410.84</v>
      </c>
      <c r="AX7" s="36">
        <v>792.56</v>
      </c>
      <c r="AY7" s="36">
        <v>832.37</v>
      </c>
      <c r="AZ7" s="36">
        <v>852.01</v>
      </c>
      <c r="BA7" s="36">
        <v>909.68</v>
      </c>
      <c r="BB7" s="36">
        <v>382.09</v>
      </c>
      <c r="BC7" s="36">
        <v>264.16000000000003</v>
      </c>
      <c r="BD7" s="36">
        <v>272.45</v>
      </c>
      <c r="BE7" s="36">
        <v>272.02</v>
      </c>
      <c r="BF7" s="36">
        <v>264.06</v>
      </c>
      <c r="BG7" s="36">
        <v>274.37</v>
      </c>
      <c r="BH7" s="36">
        <v>253.55</v>
      </c>
      <c r="BI7" s="36">
        <v>403.05</v>
      </c>
      <c r="BJ7" s="36">
        <v>403.15</v>
      </c>
      <c r="BK7" s="36">
        <v>391.4</v>
      </c>
      <c r="BL7" s="36">
        <v>382.65</v>
      </c>
      <c r="BM7" s="36">
        <v>385.06</v>
      </c>
      <c r="BN7" s="36">
        <v>283.72000000000003</v>
      </c>
      <c r="BO7" s="36">
        <v>91.54</v>
      </c>
      <c r="BP7" s="36">
        <v>92.22</v>
      </c>
      <c r="BQ7" s="36">
        <v>89.6</v>
      </c>
      <c r="BR7" s="36">
        <v>90.94</v>
      </c>
      <c r="BS7" s="36">
        <v>103.59</v>
      </c>
      <c r="BT7" s="36">
        <v>97.63</v>
      </c>
      <c r="BU7" s="36">
        <v>94.86</v>
      </c>
      <c r="BV7" s="36">
        <v>95.91</v>
      </c>
      <c r="BW7" s="36">
        <v>96.1</v>
      </c>
      <c r="BX7" s="36">
        <v>99.07</v>
      </c>
      <c r="BY7" s="36">
        <v>104.6</v>
      </c>
      <c r="BZ7" s="36">
        <v>136.87</v>
      </c>
      <c r="CA7" s="36">
        <v>136.41</v>
      </c>
      <c r="CB7" s="36">
        <v>144.16</v>
      </c>
      <c r="CC7" s="36">
        <v>141.52000000000001</v>
      </c>
      <c r="CD7" s="36">
        <v>135.41</v>
      </c>
      <c r="CE7" s="36">
        <v>172.59</v>
      </c>
      <c r="CF7" s="36">
        <v>179.14</v>
      </c>
      <c r="CG7" s="36">
        <v>179.29</v>
      </c>
      <c r="CH7" s="36">
        <v>178.39</v>
      </c>
      <c r="CI7" s="36">
        <v>173.03</v>
      </c>
      <c r="CJ7" s="36">
        <v>164.21</v>
      </c>
      <c r="CK7" s="36">
        <v>63.24</v>
      </c>
      <c r="CL7" s="36">
        <v>63.04</v>
      </c>
      <c r="CM7" s="36">
        <v>63.06</v>
      </c>
      <c r="CN7" s="36">
        <v>62.54</v>
      </c>
      <c r="CO7" s="36">
        <v>62.76</v>
      </c>
      <c r="CP7" s="36">
        <v>60.17</v>
      </c>
      <c r="CQ7" s="36">
        <v>58.76</v>
      </c>
      <c r="CR7" s="36">
        <v>59.09</v>
      </c>
      <c r="CS7" s="36">
        <v>59.23</v>
      </c>
      <c r="CT7" s="36">
        <v>58.58</v>
      </c>
      <c r="CU7" s="36">
        <v>59.8</v>
      </c>
      <c r="CV7" s="36">
        <v>94.72</v>
      </c>
      <c r="CW7" s="36">
        <v>93.66</v>
      </c>
      <c r="CX7" s="36">
        <v>93.96</v>
      </c>
      <c r="CY7" s="36">
        <v>93.54</v>
      </c>
      <c r="CZ7" s="36">
        <v>94.04</v>
      </c>
      <c r="DA7" s="36">
        <v>85.47</v>
      </c>
      <c r="DB7" s="36">
        <v>84.87</v>
      </c>
      <c r="DC7" s="36">
        <v>85.4</v>
      </c>
      <c r="DD7" s="36">
        <v>85.53</v>
      </c>
      <c r="DE7" s="36">
        <v>85.23</v>
      </c>
      <c r="DF7" s="36">
        <v>89.78</v>
      </c>
      <c r="DG7" s="36">
        <v>42.6</v>
      </c>
      <c r="DH7" s="36">
        <v>42.67</v>
      </c>
      <c r="DI7" s="36">
        <v>43</v>
      </c>
      <c r="DJ7" s="36">
        <v>43.11</v>
      </c>
      <c r="DK7" s="36">
        <v>43.92</v>
      </c>
      <c r="DL7" s="36">
        <v>34.47</v>
      </c>
      <c r="DM7" s="36">
        <v>35.53</v>
      </c>
      <c r="DN7" s="36">
        <v>36.36</v>
      </c>
      <c r="DO7" s="36">
        <v>37.340000000000003</v>
      </c>
      <c r="DP7" s="36">
        <v>44.31</v>
      </c>
      <c r="DQ7" s="36">
        <v>46.31</v>
      </c>
      <c r="DR7" s="36">
        <v>0</v>
      </c>
      <c r="DS7" s="36">
        <v>0</v>
      </c>
      <c r="DT7" s="36">
        <v>1.0900000000000001</v>
      </c>
      <c r="DU7" s="36">
        <v>0.81</v>
      </c>
      <c r="DV7" s="36">
        <v>0.8</v>
      </c>
      <c r="DW7" s="36">
        <v>6.06</v>
      </c>
      <c r="DX7" s="36">
        <v>6.47</v>
      </c>
      <c r="DY7" s="36">
        <v>7.8</v>
      </c>
      <c r="DZ7" s="36">
        <v>8.39</v>
      </c>
      <c r="EA7" s="36">
        <v>10.09</v>
      </c>
      <c r="EB7" s="36">
        <v>12.42</v>
      </c>
      <c r="EC7" s="36">
        <v>0.52</v>
      </c>
      <c r="ED7" s="36">
        <v>0.12</v>
      </c>
      <c r="EE7" s="36">
        <v>0.93</v>
      </c>
      <c r="EF7" s="36">
        <v>0.3</v>
      </c>
      <c r="EG7" s="36">
        <v>1.35</v>
      </c>
      <c r="EH7" s="36">
        <v>0.68</v>
      </c>
      <c r="EI7" s="36">
        <v>0.7</v>
      </c>
      <c r="EJ7" s="36">
        <v>0.81</v>
      </c>
      <c r="EK7" s="36">
        <v>0.59</v>
      </c>
      <c r="EL7" s="36">
        <v>0.6</v>
      </c>
      <c r="EM7" s="36">
        <v>0.78</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40179</v>
      </c>
      <c r="C10" s="40">
        <f>DATEVALUE($B$6-3&amp;"年1月1日")</f>
        <v>40544</v>
      </c>
      <c r="D10" s="40">
        <f>DATEVALUE($B$6-2&amp;"年1月1日")</f>
        <v>40909</v>
      </c>
      <c r="E10" s="40">
        <f>DATEVALUE($B$6-1&amp;"年1月1日")</f>
        <v>41275</v>
      </c>
      <c r="F10" s="40">
        <f>DATEVALUE($B$6&amp;"年1月1日")</f>
        <v>41640</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埼玉県</cp:lastModifiedBy>
  <dcterms:created xsi:type="dcterms:W3CDTF">2016-02-03T07:17:28Z</dcterms:created>
  <dcterms:modified xsi:type="dcterms:W3CDTF">2016-02-19T06:14:19Z</dcterms:modified>
  <cp:category/>
</cp:coreProperties>
</file>