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2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<sst xmlns="http://schemas.openxmlformats.org/spreadsheetml/2006/main" count="448" uniqueCount="188">
  <si>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</si>
  <si>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</si>
  <si>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</si>
  <si>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</si>
  <si>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</si>
  <si>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</si>
  <si>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</si>
  <si>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</si>
  <si>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</si>
  <si>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</si>
  <si>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</si>
  <si>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</si>
  <si>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</si>
  <si>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</si>
  <si>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</si>
  <si>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</si>
  <si>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</si>
  <si>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</si>
  <si>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</si>
  <si>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</si>
  <si>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</si>
  <si>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</si>
  <si>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</si>
  <si>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</si>
  <si>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</si>
  <si>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</si>
  <si>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</si>
  <si>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</si>
  <si>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</si>
  <si>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</si>
  <si>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</si>
  <si>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</si>
  <si>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</si>
  <si>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</si>
  <si>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</si>
  <si>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</si>
  <si>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</si>
  <si>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</si>
  <si>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</si>
  <si>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</si>
  <si>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</si>
  <si>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</si>
  <si>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</si>
  <si>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</si>
  <si>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</si>
  <si>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</si>
  <si>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</si>
  <si>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</si>
  <si>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</si>
  <si>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</si>
  <si>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</si>
  <si>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</si>
  <si>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</si>
  <si>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</si>
  <si>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</si>
  <si>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</si>
  <si>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</si>
  <si>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</si>
  <si>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</si>
  <si>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</si>
  <si>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</si>
  <si>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</si>
  <si>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</si>
  <si>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</si>
  <si>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</si>
  <si>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</si>
  <si>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</si>
  <si>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</si>
  <si>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</si>
  <si>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</si>
  <si>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</si>
  <si>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</si>
  <si>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</si>
  <si>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</si>
  <si>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</si>
  <si>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</si>
  <si>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</si>
  <si>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</si>
  <si>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</si>
  <si>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</si>
  <si>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</si>
  <si>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</si>
  <si>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</si>
  <si>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</si>
  <si>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</si>
  <si>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</si>
  <si>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</si>
  <si>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</si>
  <si>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</si>
  <si>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</si>
  <si>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</si>
  <si>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</si>
  <si>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</si>
  <si>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</si>
  <si>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</si>
  <si>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</si>
  <si>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</si>
  <si>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</si>
  <si>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</si>
  <si>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</si>
  <si>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</si>
  <si>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</si>
  <si>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</si>
  <si>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</si>
  <si>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</si>
  <si>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</si>
  <si>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</si>
  <si>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</si>
  <si>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</si>
  <si>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</si>
  <si>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</si>
  <si>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</si>
  <si>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</si>
  <si>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</si>
  <si>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</si>
  <si>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</si>
  <si>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</si>
  <si>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</si>
  <si>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</si>
  <si>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</si>
  <si>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</si>
  <si>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</si>
  <si>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</si>
  <si>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</si>
  <si>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</si>
  <si>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</si>
  <si>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</si>
  <si>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</si>
  <si>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</si>
  <si>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</si>
  <si>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</si>
  <si>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</si>
  <si>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</si>
  <si>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</si>
  <si>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</si>
  <si>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</si>
  <si>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</si>
  <si>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</si>
  <si>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</si>
  <si>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</si>
  <si>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</si>
  <si>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</si>
  <si>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</si>
  <si>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</si>
  <si>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</si>
  <si>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</si>
  <si>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</si>
  <si>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</si>
  <si>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</si>
  <si>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</si>
  <si>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</si>
  <si>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</si>
  <si>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</si>
  <si>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</si>
  <si>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</si>
  <si>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</si>
  <si>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</si>
  <si>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</si>
  <si>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</si>
  <si>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</si>
  <si>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</si>
  <si>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</si>
  <si>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</si>
  <si>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</si>
  <si>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</si>
  <si>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</si>
  <si>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</si>
  <si>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</si>
  <si>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</si>
  <si>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</si>
  <si>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</si>
  <si>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</si>
  <si>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</si>
  <si>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</si>
  <si>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</si>
  <si>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</si>
  <si>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</si>
  <si>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</si>
  <si>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</si>
  <si>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</si>
  <si>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</si>
  <si>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</si>
  <si>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</si>
  <si>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</si>
  <si>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戸田ボートレース企業団</t>
  </si>
  <si>
    <t>埼玉県都市ボートレース企業団</t>
  </si>
  <si>
    <t>埼玉県都市ボートレース企業団</t>
  </si>
  <si>
    <t>令和5年度　二次協議（当初）同意額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</si>
</sst>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5" borderId="47" xfId="61" applyFill="1" applyBorder="1" applyAlignment="1">
      <alignment horizontal="center" vertical="center"/>
      <protection/>
    </xf>
    <xf numFmtId="0" fontId="3" fillId="35" borderId="48" xfId="61" applyFill="1" applyBorder="1" applyAlignment="1">
      <alignment horizontal="center" vertical="center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 wrapText="1"/>
      <protection/>
    </xf>
    <xf numFmtId="0" fontId="3" fillId="33" borderId="51" xfId="6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75" zoomScaleSheetLayoutView="70" zoomScalePageLayoutView="0" workbookViewId="0" topLeftCell="A1">
      <pane xSplit="1" ySplit="3" topLeftCell="B100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O110" sqref="O110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2095300</v>
      </c>
      <c r="C4" s="33">
        <f>VLOOKUP(A4,'公営企業債の内訳'!$B$5:$C$78,2,FALSE)</f>
        <v>1900</v>
      </c>
      <c r="D4" s="69"/>
      <c r="E4" s="34">
        <v>0</v>
      </c>
      <c r="F4" s="34">
        <v>0</v>
      </c>
      <c r="G4" s="34">
        <v>0</v>
      </c>
      <c r="H4" s="35">
        <f aca="true" t="shared" si="0" ref="H4:H9">SUM(B4:G4)</f>
        <v>2097200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435500</v>
      </c>
      <c r="C5" s="36">
        <f>VLOOKUP(A5,'公営企業債の内訳'!$B$5:$C$78,2,FALSE)</f>
        <v>0</v>
      </c>
      <c r="D5" s="37"/>
      <c r="E5" s="37">
        <v>0</v>
      </c>
      <c r="F5" s="37">
        <v>0</v>
      </c>
      <c r="G5" s="37">
        <v>0</v>
      </c>
      <c r="H5" s="38">
        <f t="shared" si="0"/>
        <v>435500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5904800</v>
      </c>
      <c r="C6" s="36">
        <f>VLOOKUP(A6,'公営企業債の内訳'!$B$5:$C$78,2,FALSE)</f>
        <v>0</v>
      </c>
      <c r="D6" s="37"/>
      <c r="E6" s="37">
        <v>0</v>
      </c>
      <c r="F6" s="37">
        <v>0</v>
      </c>
      <c r="G6" s="37">
        <v>0</v>
      </c>
      <c r="H6" s="38">
        <f t="shared" si="0"/>
        <v>5904800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/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267700</v>
      </c>
      <c r="C8" s="36">
        <f>VLOOKUP(A8,'公営企業債の内訳'!$B$5:$C$78,2,FALSE)</f>
        <v>0</v>
      </c>
      <c r="D8" s="37"/>
      <c r="E8" s="37">
        <v>0</v>
      </c>
      <c r="F8" s="37">
        <v>0</v>
      </c>
      <c r="G8" s="37">
        <v>0</v>
      </c>
      <c r="H8" s="38">
        <f t="shared" si="0"/>
        <v>267700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49100</v>
      </c>
      <c r="C9" s="36">
        <f>VLOOKUP(A9,'公営企業債の内訳'!$B$5:$C$78,2,FALSE)</f>
        <v>0</v>
      </c>
      <c r="D9" s="37">
        <v>102056</v>
      </c>
      <c r="E9" s="37">
        <v>0</v>
      </c>
      <c r="F9" s="37">
        <v>0</v>
      </c>
      <c r="G9" s="37">
        <v>0</v>
      </c>
      <c r="H9" s="38">
        <f t="shared" si="0"/>
        <v>151156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/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/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579700</v>
      </c>
      <c r="C12" s="36">
        <f>VLOOKUP(A12,'公営企業債の内訳'!$B$5:$C$78,2,FALSE)</f>
        <v>0</v>
      </c>
      <c r="D12" s="37"/>
      <c r="E12" s="37">
        <v>0</v>
      </c>
      <c r="F12" s="37">
        <v>0</v>
      </c>
      <c r="G12" s="37">
        <v>0</v>
      </c>
      <c r="H12" s="38">
        <f t="shared" si="1"/>
        <v>579700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123800</v>
      </c>
      <c r="C13" s="36">
        <f>VLOOKUP(A13,'公営企業債の内訳'!$B$5:$C$78,2,FALSE)</f>
        <v>64700</v>
      </c>
      <c r="D13" s="37"/>
      <c r="E13" s="37">
        <v>0</v>
      </c>
      <c r="F13" s="37">
        <v>0</v>
      </c>
      <c r="G13" s="37">
        <v>0</v>
      </c>
      <c r="H13" s="38">
        <f t="shared" si="1"/>
        <v>188500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1154800</v>
      </c>
      <c r="C14" s="36">
        <f>VLOOKUP(A14,'公営企業債の内訳'!$B$5:$C$78,2,FALSE)</f>
        <v>0</v>
      </c>
      <c r="D14" s="37"/>
      <c r="E14" s="37">
        <v>0</v>
      </c>
      <c r="F14" s="37">
        <v>0</v>
      </c>
      <c r="G14" s="37">
        <v>0</v>
      </c>
      <c r="H14" s="38">
        <f t="shared" si="1"/>
        <v>1154800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139400</v>
      </c>
      <c r="C15" s="36">
        <f>VLOOKUP(A15,'公営企業債の内訳'!$B$5:$C$78,2,FALSE)</f>
        <v>0</v>
      </c>
      <c r="D15" s="37"/>
      <c r="E15" s="37">
        <v>0</v>
      </c>
      <c r="F15" s="37">
        <v>0</v>
      </c>
      <c r="G15" s="37">
        <v>0</v>
      </c>
      <c r="H15" s="38">
        <f t="shared" si="1"/>
        <v>139400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5000</v>
      </c>
      <c r="D16" s="37"/>
      <c r="E16" s="37">
        <v>0</v>
      </c>
      <c r="F16" s="37">
        <v>0</v>
      </c>
      <c r="G16" s="37">
        <v>0</v>
      </c>
      <c r="H16" s="38">
        <f t="shared" si="1"/>
        <v>5000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287500</v>
      </c>
      <c r="C17" s="36">
        <f>VLOOKUP(A17,'公営企業債の内訳'!$B$5:$C$78,2,FALSE)</f>
        <v>0</v>
      </c>
      <c r="D17" s="37"/>
      <c r="E17" s="37">
        <v>0</v>
      </c>
      <c r="F17" s="37">
        <v>0</v>
      </c>
      <c r="G17" s="37">
        <v>0</v>
      </c>
      <c r="H17" s="38">
        <f t="shared" si="1"/>
        <v>287500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33700</v>
      </c>
      <c r="C18" s="36">
        <f>VLOOKUP(A18,'公営企業債の内訳'!$B$5:$C$78,2,FALSE)</f>
        <v>0</v>
      </c>
      <c r="D18" s="37"/>
      <c r="E18" s="37">
        <v>0</v>
      </c>
      <c r="F18" s="37">
        <v>0</v>
      </c>
      <c r="G18" s="37">
        <v>0</v>
      </c>
      <c r="H18" s="38">
        <f t="shared" si="1"/>
        <v>33700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398900</v>
      </c>
      <c r="C19" s="36">
        <f>VLOOKUP(A19,'公営企業債の内訳'!$B$5:$C$78,2,FALSE)</f>
        <v>0</v>
      </c>
      <c r="D19" s="37"/>
      <c r="E19" s="37">
        <v>0</v>
      </c>
      <c r="F19" s="37">
        <v>0</v>
      </c>
      <c r="G19" s="37">
        <v>0</v>
      </c>
      <c r="H19" s="38">
        <f t="shared" si="1"/>
        <v>398900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840000</v>
      </c>
      <c r="C20" s="36">
        <f>VLOOKUP(A20,'公営企業債の内訳'!$B$5:$C$78,2,FALSE)</f>
        <v>0</v>
      </c>
      <c r="D20" s="37"/>
      <c r="E20" s="37">
        <v>0</v>
      </c>
      <c r="F20" s="37">
        <v>0</v>
      </c>
      <c r="G20" s="37">
        <v>0</v>
      </c>
      <c r="H20" s="38">
        <f t="shared" si="1"/>
        <v>840000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1238800</v>
      </c>
      <c r="C21" s="36">
        <f>VLOOKUP(A21,'公営企業債の内訳'!$B$5:$C$78,2,FALSE)</f>
        <v>103400</v>
      </c>
      <c r="D21" s="37"/>
      <c r="E21" s="37">
        <v>0</v>
      </c>
      <c r="F21" s="37">
        <v>0</v>
      </c>
      <c r="G21" s="37">
        <v>0</v>
      </c>
      <c r="H21" s="38">
        <f t="shared" si="1"/>
        <v>1342200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194000</v>
      </c>
      <c r="C22" s="36">
        <f>VLOOKUP(A22,'公営企業債の内訳'!$B$5:$C$78,2,FALSE)</f>
        <v>0</v>
      </c>
      <c r="D22" s="37"/>
      <c r="E22" s="37">
        <v>0</v>
      </c>
      <c r="F22" s="37">
        <v>0</v>
      </c>
      <c r="G22" s="37">
        <v>0</v>
      </c>
      <c r="H22" s="38">
        <f t="shared" si="1"/>
        <v>194000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/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1500600</v>
      </c>
      <c r="C24" s="36">
        <f>VLOOKUP(A24,'公営企業債の内訳'!$B$5:$C$78,2,FALSE)</f>
        <v>0</v>
      </c>
      <c r="D24" s="37"/>
      <c r="E24" s="37">
        <v>0</v>
      </c>
      <c r="F24" s="37">
        <v>0</v>
      </c>
      <c r="G24" s="37">
        <v>0</v>
      </c>
      <c r="H24" s="38">
        <f t="shared" si="1"/>
        <v>1500600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1575600</v>
      </c>
      <c r="C25" s="36">
        <f>VLOOKUP(A25,'公営企業債の内訳'!$B$5:$C$78,2,FALSE)</f>
        <v>0</v>
      </c>
      <c r="D25" s="37"/>
      <c r="E25" s="37">
        <v>0</v>
      </c>
      <c r="F25" s="37">
        <v>0</v>
      </c>
      <c r="G25" s="37">
        <v>0</v>
      </c>
      <c r="H25" s="38">
        <f t="shared" si="1"/>
        <v>1575600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347200</v>
      </c>
      <c r="C26" s="36">
        <f>VLOOKUP(A26,'公営企業債の内訳'!$B$5:$C$78,2,FALSE)</f>
        <v>481600</v>
      </c>
      <c r="D26" s="37"/>
      <c r="E26" s="37">
        <v>0</v>
      </c>
      <c r="F26" s="37">
        <v>0</v>
      </c>
      <c r="G26" s="37">
        <v>0</v>
      </c>
      <c r="H26" s="38">
        <f t="shared" si="1"/>
        <v>828800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2204100</v>
      </c>
      <c r="C27" s="36">
        <f>VLOOKUP(A27,'公営企業債の内訳'!$B$5:$C$78,2,FALSE)</f>
        <v>191600</v>
      </c>
      <c r="D27" s="37"/>
      <c r="E27" s="37">
        <v>0</v>
      </c>
      <c r="F27" s="37">
        <v>0</v>
      </c>
      <c r="G27" s="37">
        <v>0</v>
      </c>
      <c r="H27" s="38">
        <f t="shared" si="1"/>
        <v>2395700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1043300</v>
      </c>
      <c r="C28" s="36">
        <f>VLOOKUP(A28,'公営企業債の内訳'!$B$5:$C$78,2,FALSE)</f>
        <v>0</v>
      </c>
      <c r="D28" s="37"/>
      <c r="E28" s="37">
        <v>0</v>
      </c>
      <c r="F28" s="37">
        <v>0</v>
      </c>
      <c r="G28" s="37">
        <v>0</v>
      </c>
      <c r="H28" s="38">
        <f t="shared" si="1"/>
        <v>1043300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715400</v>
      </c>
      <c r="C29" s="36">
        <f>VLOOKUP(A29,'公営企業債の内訳'!$B$5:$C$78,2,FALSE)</f>
        <v>0</v>
      </c>
      <c r="D29" s="37"/>
      <c r="E29" s="37">
        <v>0</v>
      </c>
      <c r="F29" s="37">
        <v>0</v>
      </c>
      <c r="G29" s="37">
        <v>0</v>
      </c>
      <c r="H29" s="38">
        <f t="shared" si="1"/>
        <v>715400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526800</v>
      </c>
      <c r="C30" s="36">
        <f>VLOOKUP(A30,'公営企業債の内訳'!$B$5:$C$78,2,FALSE)</f>
        <v>28600</v>
      </c>
      <c r="D30" s="37"/>
      <c r="E30" s="37">
        <v>0</v>
      </c>
      <c r="F30" s="37">
        <v>0</v>
      </c>
      <c r="G30" s="37">
        <v>0</v>
      </c>
      <c r="H30" s="38">
        <f t="shared" si="1"/>
        <v>555400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104900</v>
      </c>
      <c r="C31" s="36">
        <f>VLOOKUP(A31,'公営企業債の内訳'!$B$5:$C$78,2,FALSE)</f>
        <v>0</v>
      </c>
      <c r="D31" s="37"/>
      <c r="E31" s="37">
        <v>0</v>
      </c>
      <c r="F31" s="37">
        <v>0</v>
      </c>
      <c r="G31" s="37">
        <v>0</v>
      </c>
      <c r="H31" s="38">
        <f t="shared" si="1"/>
        <v>104900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345800</v>
      </c>
      <c r="C32" s="36">
        <f>VLOOKUP(A32,'公営企業債の内訳'!$B$5:$C$78,2,FALSE)</f>
        <v>0</v>
      </c>
      <c r="D32" s="37"/>
      <c r="E32" s="37">
        <v>0</v>
      </c>
      <c r="F32" s="37">
        <v>0</v>
      </c>
      <c r="G32" s="37">
        <v>0</v>
      </c>
      <c r="H32" s="38">
        <f t="shared" si="1"/>
        <v>345800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1205100</v>
      </c>
      <c r="C33" s="36">
        <f>VLOOKUP(A33,'公営企業債の内訳'!$B$5:$C$78,2,FALSE)</f>
        <v>0</v>
      </c>
      <c r="D33" s="37"/>
      <c r="E33" s="37">
        <v>0</v>
      </c>
      <c r="F33" s="37">
        <v>0</v>
      </c>
      <c r="G33" s="37">
        <v>0</v>
      </c>
      <c r="H33" s="38">
        <f>SUM(B33:G33)</f>
        <v>1205100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3218600</v>
      </c>
      <c r="C34" s="36">
        <f>VLOOKUP(A34,'公営企業債の内訳'!$B$5:$C$78,2,FALSE)</f>
        <v>0</v>
      </c>
      <c r="D34" s="37"/>
      <c r="E34" s="37">
        <v>0</v>
      </c>
      <c r="F34" s="37">
        <v>0</v>
      </c>
      <c r="G34" s="37">
        <v>0</v>
      </c>
      <c r="H34" s="38">
        <f t="shared" si="1"/>
        <v>3218600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270000</v>
      </c>
      <c r="C35" s="36">
        <f>VLOOKUP(A35,'公営企業債の内訳'!$B$5:$C$78,2,FALSE)</f>
        <v>2400</v>
      </c>
      <c r="D35" s="37"/>
      <c r="E35" s="37">
        <v>0</v>
      </c>
      <c r="F35" s="37">
        <v>0</v>
      </c>
      <c r="G35" s="37">
        <v>0</v>
      </c>
      <c r="H35" s="38">
        <f t="shared" si="1"/>
        <v>272400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/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406800</v>
      </c>
      <c r="C37" s="36">
        <f>VLOOKUP(A37,'公営企業債の内訳'!$B$5:$C$78,2,FALSE)</f>
        <v>0</v>
      </c>
      <c r="D37" s="37"/>
      <c r="E37" s="37">
        <v>0</v>
      </c>
      <c r="F37" s="37">
        <v>0</v>
      </c>
      <c r="G37" s="37">
        <v>0</v>
      </c>
      <c r="H37" s="38">
        <f t="shared" si="2"/>
        <v>406800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50300</v>
      </c>
      <c r="C38" s="36">
        <f>VLOOKUP(A38,'公営企業債の内訳'!$B$5:$C$78,2,FALSE)</f>
        <v>0</v>
      </c>
      <c r="D38" s="37"/>
      <c r="E38" s="37">
        <v>0</v>
      </c>
      <c r="F38" s="37">
        <v>0</v>
      </c>
      <c r="G38" s="37">
        <v>0</v>
      </c>
      <c r="H38" s="38">
        <f t="shared" si="2"/>
        <v>50300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192900</v>
      </c>
      <c r="C39" s="36">
        <f>VLOOKUP(A39,'公営企業債の内訳'!$B$5:$C$78,2,FALSE)</f>
        <v>0</v>
      </c>
      <c r="D39" s="37"/>
      <c r="E39" s="37">
        <v>0</v>
      </c>
      <c r="F39" s="37">
        <v>0</v>
      </c>
      <c r="G39" s="37">
        <v>0</v>
      </c>
      <c r="H39" s="38">
        <f t="shared" si="2"/>
        <v>192900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238100</v>
      </c>
      <c r="C40" s="36">
        <f>VLOOKUP(A40,'公営企業債の内訳'!$B$5:$C$78,2,FALSE)</f>
        <v>0</v>
      </c>
      <c r="D40" s="37"/>
      <c r="E40" s="37">
        <v>0</v>
      </c>
      <c r="F40" s="37">
        <v>0</v>
      </c>
      <c r="G40" s="37">
        <v>0</v>
      </c>
      <c r="H40" s="38">
        <f t="shared" si="2"/>
        <v>238100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1019600</v>
      </c>
      <c r="C41" s="36">
        <f>VLOOKUP(A41,'公営企業債の内訳'!$B$5:$C$78,2,FALSE)</f>
        <v>0</v>
      </c>
      <c r="D41" s="37"/>
      <c r="E41" s="37">
        <v>0</v>
      </c>
      <c r="F41" s="37">
        <v>0</v>
      </c>
      <c r="G41" s="37">
        <v>0</v>
      </c>
      <c r="H41" s="38">
        <f t="shared" si="2"/>
        <v>1019600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1200500</v>
      </c>
      <c r="C42" s="36">
        <f>VLOOKUP(A42,'公営企業債の内訳'!$B$5:$C$78,2,FALSE)</f>
        <v>0</v>
      </c>
      <c r="D42" s="37"/>
      <c r="E42" s="37">
        <v>0</v>
      </c>
      <c r="F42" s="37">
        <v>0</v>
      </c>
      <c r="G42" s="37">
        <v>0</v>
      </c>
      <c r="H42" s="38">
        <f>SUM(B42:G42)</f>
        <v>1200500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813700</v>
      </c>
      <c r="C43" s="36">
        <f>VLOOKUP(A43,'公営企業債の内訳'!$B$5:$C$78,2,FALSE)</f>
        <v>0</v>
      </c>
      <c r="D43" s="37"/>
      <c r="E43" s="37">
        <v>0</v>
      </c>
      <c r="F43" s="37">
        <v>0</v>
      </c>
      <c r="G43" s="37">
        <v>0</v>
      </c>
      <c r="H43" s="38">
        <f t="shared" si="2"/>
        <v>813700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637100</v>
      </c>
      <c r="C44" s="36">
        <f>VLOOKUP(A44,'公営企業債の内訳'!$B$5:$C$78,2,FALSE)</f>
        <v>0</v>
      </c>
      <c r="D44" s="37"/>
      <c r="E44" s="37">
        <v>0</v>
      </c>
      <c r="F44" s="37">
        <v>0</v>
      </c>
      <c r="G44" s="37">
        <v>0</v>
      </c>
      <c r="H44" s="38">
        <f t="shared" si="2"/>
        <v>637100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77400</v>
      </c>
      <c r="C45" s="36">
        <f>VLOOKUP(A45,'公営企業債の内訳'!$B$5:$C$78,2,FALSE)</f>
        <v>0</v>
      </c>
      <c r="D45" s="37"/>
      <c r="E45" s="37">
        <v>0</v>
      </c>
      <c r="F45" s="37">
        <v>0</v>
      </c>
      <c r="G45" s="37">
        <v>0</v>
      </c>
      <c r="H45" s="38">
        <f t="shared" si="2"/>
        <v>77400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20500</v>
      </c>
      <c r="D46" s="37"/>
      <c r="E46" s="37">
        <v>0</v>
      </c>
      <c r="F46" s="37">
        <v>0</v>
      </c>
      <c r="G46" s="37">
        <v>0</v>
      </c>
      <c r="H46" s="38">
        <f t="shared" si="2"/>
        <v>20500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325300</v>
      </c>
      <c r="C47" s="36">
        <f>VLOOKUP(A47,'公営企業債の内訳'!$B$5:$C$78,2,FALSE)</f>
        <v>0</v>
      </c>
      <c r="D47" s="37"/>
      <c r="E47" s="37">
        <v>0</v>
      </c>
      <c r="F47" s="37">
        <v>0</v>
      </c>
      <c r="G47" s="37">
        <v>0</v>
      </c>
      <c r="H47" s="38">
        <f t="shared" si="2"/>
        <v>325300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12500</v>
      </c>
      <c r="D48" s="37">
        <v>44479</v>
      </c>
      <c r="E48" s="37">
        <v>0</v>
      </c>
      <c r="F48" s="37">
        <v>0</v>
      </c>
      <c r="G48" s="37">
        <v>0</v>
      </c>
      <c r="H48" s="38">
        <f t="shared" si="2"/>
        <v>56979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47300</v>
      </c>
      <c r="C49" s="36">
        <f>VLOOKUP(A49,'公営企業債の内訳'!$B$5:$C$78,2,FALSE)</f>
        <v>0</v>
      </c>
      <c r="D49" s="37"/>
      <c r="E49" s="37">
        <v>0</v>
      </c>
      <c r="F49" s="37">
        <v>0</v>
      </c>
      <c r="G49" s="37">
        <v>0</v>
      </c>
      <c r="H49" s="38">
        <f>SUM(B49:G49)</f>
        <v>47300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21600</v>
      </c>
      <c r="C50" s="36">
        <f>VLOOKUP(A50,'公営企業債の内訳'!$B$5:$C$78,2,FALSE)</f>
        <v>0</v>
      </c>
      <c r="D50" s="37"/>
      <c r="E50" s="37">
        <v>0</v>
      </c>
      <c r="F50" s="37">
        <v>0</v>
      </c>
      <c r="G50" s="37">
        <v>0</v>
      </c>
      <c r="H50" s="38">
        <f t="shared" si="2"/>
        <v>21600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77800</v>
      </c>
      <c r="C51" s="36">
        <f>VLOOKUP(A51,'公営企業債の内訳'!$B$5:$C$78,2,FALSE)</f>
        <v>0</v>
      </c>
      <c r="D51" s="37"/>
      <c r="E51" s="37">
        <v>0</v>
      </c>
      <c r="F51" s="37">
        <v>0</v>
      </c>
      <c r="G51" s="37">
        <v>0</v>
      </c>
      <c r="H51" s="38">
        <f t="shared" si="2"/>
        <v>77800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82400</v>
      </c>
      <c r="C52" s="36">
        <f>VLOOKUP(A52,'公営企業債の内訳'!$B$5:$C$78,2,FALSE)</f>
        <v>0</v>
      </c>
      <c r="D52" s="37"/>
      <c r="E52" s="37">
        <v>0</v>
      </c>
      <c r="F52" s="37">
        <v>0</v>
      </c>
      <c r="G52" s="37">
        <v>0</v>
      </c>
      <c r="H52" s="38">
        <f t="shared" si="2"/>
        <v>82400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414100</v>
      </c>
      <c r="C53" s="36">
        <f>VLOOKUP(A53,'公営企業債の内訳'!$B$5:$C$78,2,FALSE)</f>
        <v>0</v>
      </c>
      <c r="D53" s="37">
        <v>24702</v>
      </c>
      <c r="E53" s="37">
        <v>0</v>
      </c>
      <c r="F53" s="37">
        <v>0</v>
      </c>
      <c r="G53" s="37">
        <v>0</v>
      </c>
      <c r="H53" s="38">
        <f t="shared" si="2"/>
        <v>438802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/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68000</v>
      </c>
      <c r="C55" s="36">
        <f>VLOOKUP(A55,'公営企業債の内訳'!$B$5:$C$78,2,FALSE)</f>
        <v>0</v>
      </c>
      <c r="D55" s="37"/>
      <c r="E55" s="37">
        <v>0</v>
      </c>
      <c r="F55" s="37">
        <v>0</v>
      </c>
      <c r="G55" s="37">
        <v>0</v>
      </c>
      <c r="H55" s="38">
        <f t="shared" si="2"/>
        <v>68000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29800</v>
      </c>
      <c r="C56" s="36">
        <f>VLOOKUP(A56,'公営企業債の内訳'!$B$5:$C$78,2,FALSE)</f>
        <v>0</v>
      </c>
      <c r="D56" s="37"/>
      <c r="E56" s="37">
        <v>0</v>
      </c>
      <c r="F56" s="37">
        <v>0</v>
      </c>
      <c r="G56" s="37">
        <v>0</v>
      </c>
      <c r="H56" s="38">
        <f t="shared" si="2"/>
        <v>29800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100500</v>
      </c>
      <c r="C57" s="36">
        <f>VLOOKUP(A57,'公営企業債の内訳'!$B$5:$C$78,2,FALSE)</f>
        <v>0</v>
      </c>
      <c r="D57" s="37"/>
      <c r="E57" s="37">
        <v>0</v>
      </c>
      <c r="F57" s="37">
        <v>0</v>
      </c>
      <c r="G57" s="37">
        <v>0</v>
      </c>
      <c r="H57" s="38">
        <f t="shared" si="2"/>
        <v>100500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/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/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/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317500</v>
      </c>
      <c r="C61" s="36">
        <f>VLOOKUP(A61,'公営企業債の内訳'!$B$5:$C$78,2,FALSE)</f>
        <v>0</v>
      </c>
      <c r="D61" s="37"/>
      <c r="E61" s="37">
        <v>0</v>
      </c>
      <c r="F61" s="37">
        <v>0</v>
      </c>
      <c r="G61" s="37">
        <v>0</v>
      </c>
      <c r="H61" s="38">
        <f t="shared" si="2"/>
        <v>317500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573800</v>
      </c>
      <c r="C62" s="36">
        <f>VLOOKUP(A62,'公営企業債の内訳'!$B$5:$C$78,2,FALSE)</f>
        <v>2000</v>
      </c>
      <c r="D62" s="37"/>
      <c r="E62" s="37">
        <v>0</v>
      </c>
      <c r="F62" s="37">
        <v>0</v>
      </c>
      <c r="G62" s="37">
        <v>0</v>
      </c>
      <c r="H62" s="38">
        <f t="shared" si="2"/>
        <v>575800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103600</v>
      </c>
      <c r="C63" s="36">
        <f>VLOOKUP(A63,'公営企業債の内訳'!$B$5:$C$78,2,FALSE)</f>
        <v>16500</v>
      </c>
      <c r="D63" s="37"/>
      <c r="E63" s="37">
        <v>0</v>
      </c>
      <c r="F63" s="37">
        <v>0</v>
      </c>
      <c r="G63" s="37">
        <v>0</v>
      </c>
      <c r="H63" s="38">
        <f t="shared" si="2"/>
        <v>120100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163000</v>
      </c>
      <c r="C64" s="36">
        <f>VLOOKUP(A64,'公営企業債の内訳'!$B$5:$C$78,2,FALSE)</f>
        <v>0</v>
      </c>
      <c r="D64" s="37"/>
      <c r="E64" s="37">
        <v>0</v>
      </c>
      <c r="F64" s="37">
        <v>0</v>
      </c>
      <c r="G64" s="37">
        <v>0</v>
      </c>
      <c r="H64" s="38">
        <f t="shared" si="2"/>
        <v>163000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50600</v>
      </c>
      <c r="C65" s="36">
        <f>VLOOKUP(A65,'公営企業債の内訳'!$B$5:$C$78,2,FALSE)</f>
        <v>0</v>
      </c>
      <c r="D65" s="37"/>
      <c r="E65" s="37">
        <v>0</v>
      </c>
      <c r="F65" s="37">
        <v>0</v>
      </c>
      <c r="G65" s="37">
        <v>0</v>
      </c>
      <c r="H65" s="38">
        <f t="shared" si="2"/>
        <v>50600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/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/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/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/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/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/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/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/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/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/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516800</v>
      </c>
      <c r="C76" s="36">
        <v>0</v>
      </c>
      <c r="D76" s="37"/>
      <c r="E76" s="37">
        <v>0</v>
      </c>
      <c r="F76" s="37">
        <v>0</v>
      </c>
      <c r="G76" s="37">
        <v>0</v>
      </c>
      <c r="H76" s="38">
        <f t="shared" si="4"/>
        <v>516800</v>
      </c>
      <c r="I76" s="25" t="str">
        <f t="shared" si="3"/>
        <v>○</v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/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/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/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/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/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/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/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/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184</v>
      </c>
      <c r="B85" s="52">
        <f>VLOOKUP(A85,'一般会計債の内訳'!$B$4:$C$115,2,FALSE)</f>
        <v>0</v>
      </c>
      <c r="C85" s="36">
        <v>0</v>
      </c>
      <c r="D85" s="37"/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/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/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/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f>VLOOKUP(A89,'公営企業債の内訳'!$B$5:$C$78,2,FALSE)</f>
        <v>0</v>
      </c>
      <c r="D89" s="37"/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/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/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101400</v>
      </c>
      <c r="C92" s="36">
        <v>0</v>
      </c>
      <c r="D92" s="37"/>
      <c r="E92" s="37">
        <v>0</v>
      </c>
      <c r="F92" s="37">
        <v>0</v>
      </c>
      <c r="G92" s="37">
        <v>0</v>
      </c>
      <c r="H92" s="38">
        <f t="shared" si="4"/>
        <v>101400</v>
      </c>
      <c r="I92" s="25" t="str">
        <f>IF(H92&gt;0,"○","")</f>
        <v>○</v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/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/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/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/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7600</v>
      </c>
      <c r="C97" s="36">
        <v>0</v>
      </c>
      <c r="D97" s="37"/>
      <c r="E97" s="37">
        <v>0</v>
      </c>
      <c r="F97" s="37">
        <v>0</v>
      </c>
      <c r="G97" s="37">
        <v>0</v>
      </c>
      <c r="H97" s="38">
        <f t="shared" si="4"/>
        <v>7600</v>
      </c>
      <c r="I97" s="25" t="str">
        <f t="shared" si="5"/>
        <v>○</v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/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/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/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/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/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120300</v>
      </c>
      <c r="C103" s="36">
        <f>VLOOKUP(A103,'公営企業債の内訳'!$B$5:$C$78,2,FALSE)</f>
        <v>0</v>
      </c>
      <c r="D103" s="37"/>
      <c r="E103" s="37">
        <v>0</v>
      </c>
      <c r="F103" s="37">
        <v>0</v>
      </c>
      <c r="G103" s="37">
        <v>0</v>
      </c>
      <c r="H103" s="38">
        <f t="shared" si="6"/>
        <v>120300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/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/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/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/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/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/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/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/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/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718500</v>
      </c>
      <c r="C113" s="36">
        <v>0</v>
      </c>
      <c r="D113" s="37"/>
      <c r="E113" s="37">
        <v>0</v>
      </c>
      <c r="F113" s="37">
        <v>0</v>
      </c>
      <c r="G113" s="37">
        <v>0</v>
      </c>
      <c r="H113" s="38">
        <f>SUM(B113:G113)</f>
        <v>718500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/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/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29908600</v>
      </c>
      <c r="C117" s="40">
        <f>SUM(C4:C42)</f>
        <v>879200</v>
      </c>
      <c r="D117" s="41">
        <f t="shared" si="7"/>
        <v>102056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30889856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3903500</v>
      </c>
      <c r="C118" s="43">
        <f>SUM(C43:C65)</f>
        <v>51500</v>
      </c>
      <c r="D118" s="44">
        <f t="shared" si="8"/>
        <v>69181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4024181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1464600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1464600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35276700</v>
      </c>
      <c r="C120" s="46">
        <f t="shared" si="10"/>
        <v>930700</v>
      </c>
      <c r="D120" s="47">
        <f t="shared" si="10"/>
        <v>171237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36378637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D10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F128" sqref="F128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2095300</v>
      </c>
      <c r="D4" s="64">
        <v>314700</v>
      </c>
      <c r="E4" s="64">
        <v>1900</v>
      </c>
      <c r="F4" s="64">
        <v>75500</v>
      </c>
      <c r="G4" s="64"/>
      <c r="H4" s="64">
        <v>30800</v>
      </c>
      <c r="I4" s="64">
        <v>35900</v>
      </c>
      <c r="J4" s="64"/>
      <c r="K4" s="64">
        <v>20100</v>
      </c>
      <c r="L4" s="64"/>
      <c r="M4" s="64">
        <v>329500</v>
      </c>
      <c r="N4" s="64">
        <v>285800</v>
      </c>
      <c r="O4" s="64">
        <v>28400</v>
      </c>
      <c r="P4" s="64">
        <v>261100</v>
      </c>
      <c r="Q4" s="64"/>
      <c r="R4" s="64"/>
      <c r="S4" s="64">
        <v>222100</v>
      </c>
      <c r="T4" s="64">
        <v>473500</v>
      </c>
      <c r="U4" s="64"/>
      <c r="V4" s="64">
        <v>16000</v>
      </c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435500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>
        <v>435500</v>
      </c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5904800</v>
      </c>
      <c r="D6" s="64"/>
      <c r="E6" s="64"/>
      <c r="F6" s="64"/>
      <c r="G6" s="64"/>
      <c r="H6" s="64"/>
      <c r="I6" s="64"/>
      <c r="J6" s="64">
        <v>1422300</v>
      </c>
      <c r="K6" s="64"/>
      <c r="L6" s="64"/>
      <c r="M6" s="64"/>
      <c r="N6" s="64"/>
      <c r="O6" s="64">
        <v>111200</v>
      </c>
      <c r="P6" s="64">
        <v>1100800</v>
      </c>
      <c r="Q6" s="64"/>
      <c r="R6" s="64">
        <v>1330900</v>
      </c>
      <c r="S6" s="64">
        <v>742200</v>
      </c>
      <c r="T6" s="64">
        <v>1197400</v>
      </c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267700</v>
      </c>
      <c r="D8" s="64">
        <v>2900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>
        <v>78700</v>
      </c>
      <c r="T8" s="64"/>
      <c r="U8" s="64"/>
      <c r="V8" s="64"/>
      <c r="W8" s="64"/>
      <c r="X8" s="64">
        <v>186100</v>
      </c>
      <c r="Y8" s="30"/>
    </row>
    <row r="9" spans="2:25" s="19" customFormat="1" ht="17.25" customHeight="1">
      <c r="B9" s="18" t="s">
        <v>5</v>
      </c>
      <c r="C9" s="30">
        <f t="shared" si="0"/>
        <v>49100</v>
      </c>
      <c r="D9" s="64"/>
      <c r="E9" s="64"/>
      <c r="F9" s="64"/>
      <c r="G9" s="64"/>
      <c r="H9" s="64"/>
      <c r="I9" s="64"/>
      <c r="J9" s="64"/>
      <c r="K9" s="64">
        <v>49100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579700</v>
      </c>
      <c r="D12" s="64"/>
      <c r="E12" s="64">
        <v>44100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>
        <v>77400</v>
      </c>
      <c r="R12" s="64"/>
      <c r="S12" s="64">
        <v>445500</v>
      </c>
      <c r="T12" s="64"/>
      <c r="U12" s="64"/>
      <c r="V12" s="64">
        <v>12700</v>
      </c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123800</v>
      </c>
      <c r="D13" s="64">
        <v>123800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1154800</v>
      </c>
      <c r="D14" s="64">
        <v>19900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>
        <v>27800</v>
      </c>
      <c r="T14" s="64">
        <v>799200</v>
      </c>
      <c r="U14" s="64">
        <v>284200</v>
      </c>
      <c r="V14" s="64">
        <v>23700</v>
      </c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139400</v>
      </c>
      <c r="D15" s="64"/>
      <c r="E15" s="64"/>
      <c r="F15" s="64"/>
      <c r="G15" s="64"/>
      <c r="H15" s="64"/>
      <c r="I15" s="64"/>
      <c r="J15" s="64"/>
      <c r="K15" s="64"/>
      <c r="L15" s="64"/>
      <c r="M15" s="64">
        <v>83200</v>
      </c>
      <c r="N15" s="64"/>
      <c r="O15" s="64"/>
      <c r="P15" s="64">
        <v>56200</v>
      </c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287500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>
        <v>266200</v>
      </c>
      <c r="T17" s="64"/>
      <c r="U17" s="64"/>
      <c r="V17" s="64">
        <v>21300</v>
      </c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33700</v>
      </c>
      <c r="D18" s="64">
        <v>5700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>
        <v>11000</v>
      </c>
      <c r="U18" s="64">
        <v>17000</v>
      </c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398900</v>
      </c>
      <c r="D19" s="64"/>
      <c r="E19" s="64"/>
      <c r="F19" s="64"/>
      <c r="G19" s="64"/>
      <c r="H19" s="64"/>
      <c r="I19" s="64"/>
      <c r="J19" s="64">
        <v>381900</v>
      </c>
      <c r="K19" s="64"/>
      <c r="L19" s="64"/>
      <c r="M19" s="64"/>
      <c r="N19" s="64"/>
      <c r="O19" s="64"/>
      <c r="P19" s="64"/>
      <c r="Q19" s="64"/>
      <c r="R19" s="64"/>
      <c r="S19" s="64">
        <v>17000</v>
      </c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840000</v>
      </c>
      <c r="D20" s="64"/>
      <c r="E20" s="64"/>
      <c r="F20" s="64"/>
      <c r="G20" s="64"/>
      <c r="H20" s="64">
        <v>665500</v>
      </c>
      <c r="I20" s="64"/>
      <c r="J20" s="64"/>
      <c r="K20" s="64"/>
      <c r="L20" s="64"/>
      <c r="M20" s="64">
        <v>8500</v>
      </c>
      <c r="N20" s="64"/>
      <c r="O20" s="64"/>
      <c r="P20" s="64">
        <v>15200</v>
      </c>
      <c r="Q20" s="64"/>
      <c r="R20" s="64"/>
      <c r="S20" s="64">
        <v>150800</v>
      </c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1238800</v>
      </c>
      <c r="D21" s="64">
        <v>4500</v>
      </c>
      <c r="E21" s="64"/>
      <c r="F21" s="64"/>
      <c r="G21" s="64"/>
      <c r="H21" s="64">
        <v>272300</v>
      </c>
      <c r="I21" s="64">
        <v>159100</v>
      </c>
      <c r="J21" s="64"/>
      <c r="K21" s="64"/>
      <c r="L21" s="64"/>
      <c r="M21" s="64"/>
      <c r="N21" s="64"/>
      <c r="O21" s="64"/>
      <c r="P21" s="64">
        <v>307900</v>
      </c>
      <c r="Q21" s="64"/>
      <c r="R21" s="64">
        <v>48500</v>
      </c>
      <c r="S21" s="64"/>
      <c r="T21" s="64">
        <v>445100</v>
      </c>
      <c r="U21" s="64"/>
      <c r="V21" s="64">
        <v>1400</v>
      </c>
      <c r="W21" s="64"/>
      <c r="X21" s="64"/>
      <c r="Y21" s="30"/>
    </row>
    <row r="22" spans="2:26" ht="17.25" customHeight="1">
      <c r="B22" s="16" t="s">
        <v>18</v>
      </c>
      <c r="C22" s="29">
        <f t="shared" si="0"/>
        <v>194000</v>
      </c>
      <c r="D22" s="64"/>
      <c r="E22" s="64"/>
      <c r="F22" s="64"/>
      <c r="G22" s="64"/>
      <c r="H22" s="64"/>
      <c r="I22" s="64"/>
      <c r="J22" s="64"/>
      <c r="K22" s="64"/>
      <c r="L22" s="64"/>
      <c r="M22" s="64">
        <v>44700</v>
      </c>
      <c r="N22" s="64"/>
      <c r="O22" s="64"/>
      <c r="P22" s="64"/>
      <c r="Q22" s="64"/>
      <c r="R22" s="64">
        <v>23100</v>
      </c>
      <c r="S22" s="64">
        <v>126200</v>
      </c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1500600</v>
      </c>
      <c r="D24" s="64">
        <v>196200</v>
      </c>
      <c r="E24" s="64">
        <v>43300</v>
      </c>
      <c r="F24" s="64">
        <v>39300</v>
      </c>
      <c r="G24" s="64"/>
      <c r="H24" s="64">
        <v>151400</v>
      </c>
      <c r="I24" s="64">
        <v>8800</v>
      </c>
      <c r="J24" s="64"/>
      <c r="K24" s="64">
        <v>157400</v>
      </c>
      <c r="L24" s="64"/>
      <c r="M24" s="64"/>
      <c r="N24" s="64"/>
      <c r="O24" s="64">
        <v>15500</v>
      </c>
      <c r="P24" s="64">
        <v>216300</v>
      </c>
      <c r="Q24" s="64"/>
      <c r="R24" s="64">
        <v>22400</v>
      </c>
      <c r="S24" s="64"/>
      <c r="T24" s="64">
        <v>650000</v>
      </c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1575600</v>
      </c>
      <c r="D25" s="64">
        <v>541600</v>
      </c>
      <c r="E25" s="64">
        <v>49000</v>
      </c>
      <c r="F25" s="64"/>
      <c r="G25" s="64"/>
      <c r="H25" s="64">
        <v>854400</v>
      </c>
      <c r="I25" s="64"/>
      <c r="J25" s="64"/>
      <c r="K25" s="64"/>
      <c r="L25" s="64"/>
      <c r="M25" s="64"/>
      <c r="N25" s="64"/>
      <c r="O25" s="64"/>
      <c r="P25" s="64">
        <v>78000</v>
      </c>
      <c r="Q25" s="64"/>
      <c r="R25" s="64"/>
      <c r="S25" s="64">
        <v>52600</v>
      </c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347200</v>
      </c>
      <c r="D26" s="64"/>
      <c r="E26" s="64"/>
      <c r="F26" s="64"/>
      <c r="G26" s="64"/>
      <c r="H26" s="64">
        <v>56900</v>
      </c>
      <c r="I26" s="64"/>
      <c r="J26" s="64"/>
      <c r="K26" s="64"/>
      <c r="L26" s="64"/>
      <c r="M26" s="64"/>
      <c r="N26" s="64"/>
      <c r="O26" s="64">
        <v>4000</v>
      </c>
      <c r="P26" s="64"/>
      <c r="Q26" s="64"/>
      <c r="R26" s="64"/>
      <c r="S26" s="64">
        <v>19600</v>
      </c>
      <c r="T26" s="64">
        <v>266700</v>
      </c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2204100</v>
      </c>
      <c r="D27" s="64">
        <v>225100</v>
      </c>
      <c r="E27" s="64"/>
      <c r="F27" s="64"/>
      <c r="G27" s="64"/>
      <c r="H27" s="64">
        <v>956900</v>
      </c>
      <c r="I27" s="64"/>
      <c r="J27" s="64"/>
      <c r="K27" s="64">
        <v>26800</v>
      </c>
      <c r="L27" s="64"/>
      <c r="M27" s="64">
        <v>153400</v>
      </c>
      <c r="N27" s="64"/>
      <c r="O27" s="64"/>
      <c r="P27" s="64">
        <v>601000</v>
      </c>
      <c r="Q27" s="64"/>
      <c r="R27" s="64">
        <v>192600</v>
      </c>
      <c r="S27" s="64"/>
      <c r="T27" s="64"/>
      <c r="U27" s="64"/>
      <c r="V27" s="64"/>
      <c r="W27" s="64"/>
      <c r="X27" s="64"/>
      <c r="Y27" s="30">
        <v>48300</v>
      </c>
      <c r="Z27" s="19"/>
    </row>
    <row r="28" spans="2:25" s="19" customFormat="1" ht="17.25" customHeight="1">
      <c r="B28" s="18" t="s">
        <v>24</v>
      </c>
      <c r="C28" s="30">
        <f t="shared" si="0"/>
        <v>1043300</v>
      </c>
      <c r="D28" s="64">
        <v>185300</v>
      </c>
      <c r="E28" s="64"/>
      <c r="F28" s="64"/>
      <c r="G28" s="64"/>
      <c r="H28" s="64">
        <v>48500</v>
      </c>
      <c r="I28" s="64"/>
      <c r="J28" s="64"/>
      <c r="K28" s="64"/>
      <c r="L28" s="64"/>
      <c r="M28" s="64">
        <v>71500</v>
      </c>
      <c r="N28" s="64"/>
      <c r="O28" s="64"/>
      <c r="P28" s="64">
        <v>557700</v>
      </c>
      <c r="Q28" s="64"/>
      <c r="R28" s="64">
        <v>97000</v>
      </c>
      <c r="S28" s="64">
        <v>83300</v>
      </c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715400</v>
      </c>
      <c r="D29" s="64"/>
      <c r="E29" s="64"/>
      <c r="F29" s="64"/>
      <c r="G29" s="64"/>
      <c r="H29" s="64">
        <v>3000</v>
      </c>
      <c r="I29" s="64">
        <v>47500</v>
      </c>
      <c r="J29" s="64"/>
      <c r="K29" s="64"/>
      <c r="L29" s="64">
        <v>59300</v>
      </c>
      <c r="M29" s="64">
        <v>17100</v>
      </c>
      <c r="N29" s="64"/>
      <c r="O29" s="64"/>
      <c r="P29" s="64">
        <v>4500</v>
      </c>
      <c r="Q29" s="64"/>
      <c r="R29" s="64"/>
      <c r="S29" s="64">
        <v>48400</v>
      </c>
      <c r="T29" s="64"/>
      <c r="U29" s="64">
        <v>500500</v>
      </c>
      <c r="V29" s="64">
        <v>35100</v>
      </c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526800</v>
      </c>
      <c r="D30" s="64">
        <v>58100</v>
      </c>
      <c r="E30" s="64"/>
      <c r="F30" s="64"/>
      <c r="G30" s="64"/>
      <c r="H30" s="64">
        <v>66900</v>
      </c>
      <c r="I30" s="64"/>
      <c r="J30" s="64"/>
      <c r="K30" s="64"/>
      <c r="L30" s="64"/>
      <c r="M30" s="64"/>
      <c r="N30" s="64"/>
      <c r="O30" s="64"/>
      <c r="P30" s="64"/>
      <c r="Q30" s="64">
        <v>71600</v>
      </c>
      <c r="R30" s="64">
        <v>19800</v>
      </c>
      <c r="S30" s="64">
        <v>300900</v>
      </c>
      <c r="T30" s="64"/>
      <c r="U30" s="64">
        <v>9500</v>
      </c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104900</v>
      </c>
      <c r="D31" s="64"/>
      <c r="E31" s="64"/>
      <c r="F31" s="64"/>
      <c r="G31" s="64"/>
      <c r="H31" s="64">
        <v>18500</v>
      </c>
      <c r="I31" s="64"/>
      <c r="J31" s="64"/>
      <c r="K31" s="64"/>
      <c r="L31" s="64"/>
      <c r="M31" s="64">
        <v>33800</v>
      </c>
      <c r="N31" s="64"/>
      <c r="O31" s="64"/>
      <c r="P31" s="64"/>
      <c r="Q31" s="64"/>
      <c r="R31" s="64"/>
      <c r="S31" s="64">
        <v>52600</v>
      </c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345800</v>
      </c>
      <c r="D32" s="64">
        <v>2700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>
        <v>61600</v>
      </c>
      <c r="Q32" s="64"/>
      <c r="R32" s="64">
        <v>281500</v>
      </c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1205100</v>
      </c>
      <c r="D33" s="64"/>
      <c r="E33" s="64">
        <v>24100</v>
      </c>
      <c r="F33" s="64"/>
      <c r="G33" s="64"/>
      <c r="H33" s="64">
        <v>503100</v>
      </c>
      <c r="I33" s="64">
        <v>104300</v>
      </c>
      <c r="J33" s="64"/>
      <c r="K33" s="64">
        <v>63000</v>
      </c>
      <c r="L33" s="64"/>
      <c r="M33" s="64"/>
      <c r="N33" s="64">
        <v>42900</v>
      </c>
      <c r="O33" s="64"/>
      <c r="P33" s="64"/>
      <c r="Q33" s="73"/>
      <c r="R33" s="73">
        <v>361200</v>
      </c>
      <c r="S33" s="64">
        <v>9100</v>
      </c>
      <c r="T33" s="64">
        <v>87100</v>
      </c>
      <c r="U33" s="64"/>
      <c r="V33" s="64">
        <v>10300</v>
      </c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3218600</v>
      </c>
      <c r="D34" s="64">
        <v>225600</v>
      </c>
      <c r="E34" s="64">
        <v>7600</v>
      </c>
      <c r="F34" s="64"/>
      <c r="G34" s="64"/>
      <c r="H34" s="64">
        <v>1448900</v>
      </c>
      <c r="I34" s="64">
        <v>95100</v>
      </c>
      <c r="J34" s="64"/>
      <c r="K34" s="64"/>
      <c r="L34" s="64"/>
      <c r="M34" s="64">
        <v>71100</v>
      </c>
      <c r="N34" s="64">
        <v>207300</v>
      </c>
      <c r="O34" s="64"/>
      <c r="P34" s="64">
        <v>1042800</v>
      </c>
      <c r="Q34" s="64"/>
      <c r="R34" s="64">
        <v>120200</v>
      </c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270000</v>
      </c>
      <c r="D35" s="64">
        <v>38700</v>
      </c>
      <c r="E35" s="64"/>
      <c r="F35" s="64"/>
      <c r="G35" s="64"/>
      <c r="H35" s="64">
        <v>103600</v>
      </c>
      <c r="I35" s="64">
        <v>43800</v>
      </c>
      <c r="J35" s="64"/>
      <c r="K35" s="64">
        <v>20200</v>
      </c>
      <c r="L35" s="64"/>
      <c r="M35" s="64"/>
      <c r="N35" s="64">
        <v>6900</v>
      </c>
      <c r="O35" s="64"/>
      <c r="P35" s="64">
        <v>17400</v>
      </c>
      <c r="Q35" s="64"/>
      <c r="R35" s="64">
        <v>22500</v>
      </c>
      <c r="S35" s="64">
        <v>16900</v>
      </c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406800</v>
      </c>
      <c r="D37" s="64">
        <v>44500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>
        <v>2000</v>
      </c>
      <c r="S37" s="64">
        <v>57500</v>
      </c>
      <c r="T37" s="64">
        <v>285300</v>
      </c>
      <c r="U37" s="64">
        <v>16500</v>
      </c>
      <c r="V37" s="64">
        <v>1000</v>
      </c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50300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>
        <v>20200</v>
      </c>
      <c r="P38" s="64"/>
      <c r="Q38" s="64"/>
      <c r="R38" s="64"/>
      <c r="S38" s="64">
        <v>30100</v>
      </c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192900</v>
      </c>
      <c r="D39" s="64"/>
      <c r="E39" s="64"/>
      <c r="F39" s="64"/>
      <c r="G39" s="64"/>
      <c r="H39" s="64">
        <v>88400</v>
      </c>
      <c r="I39" s="64"/>
      <c r="J39" s="64"/>
      <c r="K39" s="64"/>
      <c r="L39" s="64"/>
      <c r="M39" s="64"/>
      <c r="N39" s="64"/>
      <c r="O39" s="64"/>
      <c r="P39" s="64"/>
      <c r="Q39" s="64"/>
      <c r="R39" s="64">
        <v>101500</v>
      </c>
      <c r="S39" s="64"/>
      <c r="T39" s="64"/>
      <c r="U39" s="64"/>
      <c r="V39" s="64">
        <v>3000</v>
      </c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238100</v>
      </c>
      <c r="D40" s="64">
        <v>4100</v>
      </c>
      <c r="E40" s="64"/>
      <c r="F40" s="64"/>
      <c r="G40" s="64"/>
      <c r="H40" s="64">
        <v>2800</v>
      </c>
      <c r="I40" s="64"/>
      <c r="J40" s="64"/>
      <c r="K40" s="64"/>
      <c r="L40" s="64"/>
      <c r="M40" s="64"/>
      <c r="N40" s="64">
        <v>1200</v>
      </c>
      <c r="O40" s="64"/>
      <c r="P40" s="64"/>
      <c r="Q40" s="64"/>
      <c r="R40" s="64">
        <v>6700</v>
      </c>
      <c r="S40" s="64">
        <v>8800</v>
      </c>
      <c r="T40" s="64">
        <v>190400</v>
      </c>
      <c r="U40" s="64"/>
      <c r="V40" s="64">
        <v>24100</v>
      </c>
      <c r="W40" s="64"/>
      <c r="X40" s="64"/>
      <c r="Y40" s="30"/>
    </row>
    <row r="41" spans="2:26" ht="17.25" customHeight="1">
      <c r="B41" s="16" t="s">
        <v>81</v>
      </c>
      <c r="C41" s="29">
        <f t="shared" si="1"/>
        <v>1019600</v>
      </c>
      <c r="D41" s="64">
        <v>6100</v>
      </c>
      <c r="E41" s="64"/>
      <c r="F41" s="64"/>
      <c r="G41" s="64"/>
      <c r="H41" s="64">
        <v>532400</v>
      </c>
      <c r="I41" s="64"/>
      <c r="J41" s="64"/>
      <c r="K41" s="64"/>
      <c r="L41" s="64"/>
      <c r="M41" s="64">
        <v>303700</v>
      </c>
      <c r="N41" s="64"/>
      <c r="O41" s="64">
        <v>80300</v>
      </c>
      <c r="P41" s="64"/>
      <c r="Q41" s="64"/>
      <c r="R41" s="64"/>
      <c r="S41" s="64">
        <v>38600</v>
      </c>
      <c r="T41" s="64"/>
      <c r="U41" s="64"/>
      <c r="V41" s="64">
        <v>58500</v>
      </c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1200500</v>
      </c>
      <c r="D42" s="64">
        <v>567400</v>
      </c>
      <c r="E42" s="64"/>
      <c r="F42" s="64"/>
      <c r="G42" s="64"/>
      <c r="H42" s="64"/>
      <c r="I42" s="64"/>
      <c r="J42" s="64"/>
      <c r="K42" s="64"/>
      <c r="L42" s="64"/>
      <c r="M42" s="64">
        <v>390900</v>
      </c>
      <c r="N42" s="64"/>
      <c r="O42" s="64"/>
      <c r="P42" s="64"/>
      <c r="Q42" s="64"/>
      <c r="R42" s="64"/>
      <c r="S42" s="64">
        <v>242200</v>
      </c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813700</v>
      </c>
      <c r="D43" s="64">
        <v>12400</v>
      </c>
      <c r="E43" s="64">
        <v>82900</v>
      </c>
      <c r="F43" s="64"/>
      <c r="G43" s="64"/>
      <c r="H43" s="64"/>
      <c r="I43" s="64"/>
      <c r="J43" s="64">
        <v>488000</v>
      </c>
      <c r="K43" s="64"/>
      <c r="L43" s="64"/>
      <c r="M43" s="64"/>
      <c r="N43" s="64"/>
      <c r="O43" s="64"/>
      <c r="P43" s="64">
        <v>60000</v>
      </c>
      <c r="Q43" s="64"/>
      <c r="R43" s="64"/>
      <c r="S43" s="64"/>
      <c r="T43" s="64"/>
      <c r="U43" s="64">
        <v>170400</v>
      </c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637100</v>
      </c>
      <c r="D44" s="64">
        <v>68100</v>
      </c>
      <c r="E44" s="64"/>
      <c r="F44" s="64"/>
      <c r="G44" s="64"/>
      <c r="H44" s="64">
        <v>27600</v>
      </c>
      <c r="I44" s="64"/>
      <c r="J44" s="64"/>
      <c r="K44" s="64"/>
      <c r="L44" s="64"/>
      <c r="M44" s="64">
        <v>7300</v>
      </c>
      <c r="N44" s="64"/>
      <c r="O44" s="64"/>
      <c r="P44" s="64">
        <v>515100</v>
      </c>
      <c r="Q44" s="64"/>
      <c r="R44" s="64"/>
      <c r="S44" s="64"/>
      <c r="T44" s="64"/>
      <c r="U44" s="64"/>
      <c r="V44" s="64">
        <v>19000</v>
      </c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77400</v>
      </c>
      <c r="D45" s="64"/>
      <c r="E45" s="64">
        <v>36700</v>
      </c>
      <c r="F45" s="64"/>
      <c r="G45" s="64"/>
      <c r="H45" s="64">
        <v>23800</v>
      </c>
      <c r="I45" s="64"/>
      <c r="J45" s="64"/>
      <c r="K45" s="64"/>
      <c r="L45" s="64"/>
      <c r="M45" s="64"/>
      <c r="N45" s="64"/>
      <c r="O45" s="64"/>
      <c r="P45" s="64"/>
      <c r="Q45" s="64"/>
      <c r="R45" s="64">
        <v>16900</v>
      </c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325300</v>
      </c>
      <c r="D47" s="64"/>
      <c r="E47" s="64"/>
      <c r="F47" s="64"/>
      <c r="G47" s="64"/>
      <c r="H47" s="64">
        <v>144500</v>
      </c>
      <c r="I47" s="64"/>
      <c r="J47" s="64"/>
      <c r="K47" s="64"/>
      <c r="L47" s="64"/>
      <c r="M47" s="64"/>
      <c r="N47" s="64"/>
      <c r="O47" s="64">
        <v>2500</v>
      </c>
      <c r="P47" s="64">
        <v>26100</v>
      </c>
      <c r="Q47" s="64"/>
      <c r="R47" s="64"/>
      <c r="S47" s="64">
        <v>62200</v>
      </c>
      <c r="T47" s="64">
        <v>90000</v>
      </c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47300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>
        <v>39700</v>
      </c>
      <c r="O49" s="64"/>
      <c r="P49" s="64">
        <v>3900</v>
      </c>
      <c r="Q49" s="64"/>
      <c r="R49" s="64"/>
      <c r="S49" s="64">
        <v>3700</v>
      </c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21600</v>
      </c>
      <c r="D50" s="64">
        <v>1000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>
        <v>20600</v>
      </c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77800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>
        <v>77800</v>
      </c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82400</v>
      </c>
      <c r="D52" s="64"/>
      <c r="E52" s="64"/>
      <c r="F52" s="64"/>
      <c r="G52" s="64"/>
      <c r="H52" s="64">
        <v>16700</v>
      </c>
      <c r="I52" s="64"/>
      <c r="J52" s="64"/>
      <c r="K52" s="64"/>
      <c r="L52" s="64"/>
      <c r="M52" s="64"/>
      <c r="N52" s="64"/>
      <c r="O52" s="64"/>
      <c r="P52" s="64">
        <v>45900</v>
      </c>
      <c r="Q52" s="64"/>
      <c r="R52" s="64"/>
      <c r="S52" s="64"/>
      <c r="T52" s="64"/>
      <c r="U52" s="64">
        <v>19800</v>
      </c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414100</v>
      </c>
      <c r="D53" s="64"/>
      <c r="E53" s="64"/>
      <c r="F53" s="64"/>
      <c r="G53" s="64">
        <v>4000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>
        <v>410100</v>
      </c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68000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>
        <v>68000</v>
      </c>
      <c r="Y55" s="30"/>
      <c r="Z55" s="19"/>
    </row>
    <row r="56" spans="2:26" ht="17.25" customHeight="1">
      <c r="B56" s="16" t="s">
        <v>49</v>
      </c>
      <c r="C56" s="29">
        <f t="shared" si="1"/>
        <v>29800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>
        <v>28200</v>
      </c>
      <c r="U56" s="64"/>
      <c r="V56" s="64"/>
      <c r="W56" s="64"/>
      <c r="X56" s="64">
        <v>1600</v>
      </c>
      <c r="Y56" s="30"/>
      <c r="Z56" s="19"/>
    </row>
    <row r="57" spans="2:26" ht="17.25" customHeight="1">
      <c r="B57" s="16" t="s">
        <v>50</v>
      </c>
      <c r="C57" s="29">
        <f t="shared" si="1"/>
        <v>100500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>
        <v>2700</v>
      </c>
      <c r="T57" s="64">
        <v>41300</v>
      </c>
      <c r="U57" s="64"/>
      <c r="V57" s="64"/>
      <c r="W57" s="64"/>
      <c r="X57" s="64">
        <v>56500</v>
      </c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317500</v>
      </c>
      <c r="D61" s="64">
        <v>37200</v>
      </c>
      <c r="E61" s="64"/>
      <c r="F61" s="64"/>
      <c r="G61" s="64"/>
      <c r="H61" s="64"/>
      <c r="I61" s="64"/>
      <c r="J61" s="64"/>
      <c r="K61" s="64"/>
      <c r="L61" s="64"/>
      <c r="M61" s="64"/>
      <c r="N61" s="64">
        <v>30600</v>
      </c>
      <c r="O61" s="64"/>
      <c r="P61" s="64"/>
      <c r="Q61" s="64"/>
      <c r="R61" s="64">
        <v>40500</v>
      </c>
      <c r="S61" s="64">
        <v>209200</v>
      </c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573800</v>
      </c>
      <c r="D62" s="64"/>
      <c r="E62" s="64"/>
      <c r="F62" s="64"/>
      <c r="G62" s="64"/>
      <c r="H62" s="64">
        <v>480300</v>
      </c>
      <c r="I62" s="64"/>
      <c r="J62" s="64">
        <v>67300</v>
      </c>
      <c r="K62" s="64"/>
      <c r="L62" s="64"/>
      <c r="M62" s="64">
        <v>14500</v>
      </c>
      <c r="N62" s="64"/>
      <c r="O62" s="64"/>
      <c r="P62" s="64">
        <v>11700</v>
      </c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103600</v>
      </c>
      <c r="D63" s="64"/>
      <c r="E63" s="64">
        <v>84000</v>
      </c>
      <c r="F63" s="64"/>
      <c r="G63" s="64"/>
      <c r="H63" s="64">
        <v>19600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163000</v>
      </c>
      <c r="D64" s="64">
        <v>15600</v>
      </c>
      <c r="E64" s="64"/>
      <c r="F64" s="64"/>
      <c r="G64" s="64"/>
      <c r="H64" s="64">
        <v>124100</v>
      </c>
      <c r="I64" s="64"/>
      <c r="J64" s="64"/>
      <c r="K64" s="64"/>
      <c r="L64" s="64"/>
      <c r="M64" s="64">
        <v>19100</v>
      </c>
      <c r="N64" s="64"/>
      <c r="O64" s="64"/>
      <c r="P64" s="64">
        <v>4200</v>
      </c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50600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>
        <v>34400</v>
      </c>
      <c r="U65" s="64"/>
      <c r="V65" s="64">
        <v>16200</v>
      </c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516800</v>
      </c>
      <c r="D76" s="64"/>
      <c r="E76" s="64"/>
      <c r="F76" s="64"/>
      <c r="G76" s="64"/>
      <c r="H76" s="64"/>
      <c r="I76" s="64"/>
      <c r="J76" s="64">
        <v>507000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>
        <v>9800</v>
      </c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185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101400</v>
      </c>
      <c r="D92" s="64"/>
      <c r="E92" s="64"/>
      <c r="F92" s="64"/>
      <c r="G92" s="64"/>
      <c r="H92" s="64"/>
      <c r="I92" s="64"/>
      <c r="J92" s="64"/>
      <c r="K92" s="64">
        <v>58100</v>
      </c>
      <c r="L92" s="64"/>
      <c r="M92" s="64">
        <v>37500</v>
      </c>
      <c r="N92" s="64"/>
      <c r="O92" s="64">
        <v>2400</v>
      </c>
      <c r="P92" s="64"/>
      <c r="Q92" s="64"/>
      <c r="R92" s="64">
        <v>3400</v>
      </c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7600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>
        <v>6700</v>
      </c>
      <c r="S97" s="64"/>
      <c r="T97" s="64"/>
      <c r="U97" s="64"/>
      <c r="V97" s="64">
        <v>900</v>
      </c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120300</v>
      </c>
      <c r="D103" s="64"/>
      <c r="E103" s="64"/>
      <c r="F103" s="64"/>
      <c r="G103" s="64">
        <v>120300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718500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>
        <v>277600</v>
      </c>
      <c r="N113" s="64"/>
      <c r="O113" s="64"/>
      <c r="P113" s="64"/>
      <c r="Q113" s="64"/>
      <c r="R113" s="64">
        <v>440900</v>
      </c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29908600</v>
      </c>
      <c r="D117" s="29">
        <f t="shared" si="4"/>
        <v>2566900</v>
      </c>
      <c r="E117" s="29">
        <f t="shared" si="4"/>
        <v>170000</v>
      </c>
      <c r="F117" s="29">
        <f t="shared" si="4"/>
        <v>114800</v>
      </c>
      <c r="G117" s="29">
        <f t="shared" si="4"/>
        <v>0</v>
      </c>
      <c r="H117" s="29">
        <f t="shared" si="4"/>
        <v>5804300</v>
      </c>
      <c r="I117" s="29">
        <f t="shared" si="4"/>
        <v>494500</v>
      </c>
      <c r="J117" s="29">
        <f t="shared" si="4"/>
        <v>1804200</v>
      </c>
      <c r="K117" s="29">
        <f t="shared" si="4"/>
        <v>336600</v>
      </c>
      <c r="L117" s="30">
        <f>SUBTOTAL(9,L4:L42)</f>
        <v>59300</v>
      </c>
      <c r="M117" s="29">
        <f t="shared" si="4"/>
        <v>1507400</v>
      </c>
      <c r="N117" s="29">
        <f t="shared" si="4"/>
        <v>544100</v>
      </c>
      <c r="O117" s="29">
        <f t="shared" si="4"/>
        <v>259600</v>
      </c>
      <c r="P117" s="29">
        <f t="shared" si="4"/>
        <v>4320500</v>
      </c>
      <c r="Q117" s="29">
        <f t="shared" si="4"/>
        <v>584500</v>
      </c>
      <c r="R117" s="29">
        <f t="shared" si="4"/>
        <v>2629900</v>
      </c>
      <c r="S117" s="29">
        <f t="shared" si="4"/>
        <v>3037100</v>
      </c>
      <c r="T117" s="29">
        <f t="shared" si="4"/>
        <v>4405700</v>
      </c>
      <c r="U117" s="29">
        <f t="shared" si="4"/>
        <v>827700</v>
      </c>
      <c r="V117" s="29">
        <f t="shared" si="4"/>
        <v>207100</v>
      </c>
      <c r="W117" s="29">
        <f t="shared" si="4"/>
        <v>0</v>
      </c>
      <c r="X117" s="29">
        <f t="shared" si="4"/>
        <v>186100</v>
      </c>
      <c r="Y117" s="29">
        <f t="shared" si="4"/>
        <v>48300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3903500</v>
      </c>
      <c r="D118" s="29">
        <f t="shared" si="5"/>
        <v>134300</v>
      </c>
      <c r="E118" s="29">
        <f t="shared" si="5"/>
        <v>203600</v>
      </c>
      <c r="F118" s="29">
        <f t="shared" si="5"/>
        <v>0</v>
      </c>
      <c r="G118" s="29">
        <f t="shared" si="5"/>
        <v>4000</v>
      </c>
      <c r="H118" s="29">
        <f t="shared" si="5"/>
        <v>836600</v>
      </c>
      <c r="I118" s="29">
        <f t="shared" si="5"/>
        <v>0</v>
      </c>
      <c r="J118" s="29">
        <f t="shared" si="5"/>
        <v>555300</v>
      </c>
      <c r="K118" s="29">
        <f t="shared" si="5"/>
        <v>0</v>
      </c>
      <c r="L118" s="30">
        <f>SUBTOTAL(9,L43:L65)</f>
        <v>0</v>
      </c>
      <c r="M118" s="29">
        <f t="shared" si="5"/>
        <v>40900</v>
      </c>
      <c r="N118" s="29">
        <f t="shared" si="5"/>
        <v>70300</v>
      </c>
      <c r="O118" s="29">
        <f t="shared" si="5"/>
        <v>2500</v>
      </c>
      <c r="P118" s="29">
        <f t="shared" si="5"/>
        <v>666900</v>
      </c>
      <c r="Q118" s="29">
        <f t="shared" si="5"/>
        <v>0</v>
      </c>
      <c r="R118" s="29">
        <f t="shared" si="5"/>
        <v>57400</v>
      </c>
      <c r="S118" s="29">
        <f t="shared" si="5"/>
        <v>298400</v>
      </c>
      <c r="T118" s="29">
        <f t="shared" si="5"/>
        <v>271700</v>
      </c>
      <c r="U118" s="29">
        <f t="shared" si="5"/>
        <v>190200</v>
      </c>
      <c r="V118" s="29">
        <f t="shared" si="5"/>
        <v>35200</v>
      </c>
      <c r="W118" s="29">
        <f t="shared" si="5"/>
        <v>0</v>
      </c>
      <c r="X118" s="29">
        <f t="shared" si="5"/>
        <v>536200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1464600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120300</v>
      </c>
      <c r="H119" s="29">
        <f t="shared" si="6"/>
        <v>0</v>
      </c>
      <c r="I119" s="29">
        <f t="shared" si="6"/>
        <v>0</v>
      </c>
      <c r="J119" s="29">
        <f t="shared" si="6"/>
        <v>507000</v>
      </c>
      <c r="K119" s="29">
        <f t="shared" si="6"/>
        <v>58100</v>
      </c>
      <c r="L119" s="30">
        <f>SUBTOTAL(9,L66:L115)</f>
        <v>0</v>
      </c>
      <c r="M119" s="29">
        <f t="shared" si="6"/>
        <v>315100</v>
      </c>
      <c r="N119" s="29">
        <f t="shared" si="6"/>
        <v>0</v>
      </c>
      <c r="O119" s="29">
        <f t="shared" si="6"/>
        <v>2400</v>
      </c>
      <c r="P119" s="29">
        <f t="shared" si="6"/>
        <v>0</v>
      </c>
      <c r="Q119" s="29">
        <f t="shared" si="6"/>
        <v>0</v>
      </c>
      <c r="R119" s="29">
        <f t="shared" si="6"/>
        <v>451000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10700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35276700</v>
      </c>
      <c r="D120" s="29">
        <f aca="true" t="shared" si="7" ref="D120:Y120">SUM(D117:D119)</f>
        <v>2701200</v>
      </c>
      <c r="E120" s="29">
        <f>SUM(E117:E119)</f>
        <v>373600</v>
      </c>
      <c r="F120" s="29">
        <f t="shared" si="7"/>
        <v>114800</v>
      </c>
      <c r="G120" s="29">
        <f t="shared" si="7"/>
        <v>124300</v>
      </c>
      <c r="H120" s="29">
        <f t="shared" si="7"/>
        <v>6640900</v>
      </c>
      <c r="I120" s="29">
        <f>SUM(I117:I119)</f>
        <v>494500</v>
      </c>
      <c r="J120" s="29">
        <f t="shared" si="7"/>
        <v>2866500</v>
      </c>
      <c r="K120" s="29">
        <f>SUM(K117:K119)</f>
        <v>394700</v>
      </c>
      <c r="L120" s="30">
        <f>SUM(L117:L119)</f>
        <v>59300</v>
      </c>
      <c r="M120" s="29">
        <f>SUM(M117:M119)</f>
        <v>1863400</v>
      </c>
      <c r="N120" s="29">
        <f>SUM(N117:N119)</f>
        <v>614400</v>
      </c>
      <c r="O120" s="29">
        <f t="shared" si="7"/>
        <v>264500</v>
      </c>
      <c r="P120" s="29">
        <f t="shared" si="7"/>
        <v>4987400</v>
      </c>
      <c r="Q120" s="29">
        <f t="shared" si="7"/>
        <v>584500</v>
      </c>
      <c r="R120" s="29">
        <f>SUM(R117:R119)</f>
        <v>3138300</v>
      </c>
      <c r="S120" s="29">
        <f t="shared" si="7"/>
        <v>3335500</v>
      </c>
      <c r="T120" s="29">
        <f>SUM(T117:T119)</f>
        <v>4677400</v>
      </c>
      <c r="U120" s="29">
        <f>SUM(U117:U119)</f>
        <v>1017900</v>
      </c>
      <c r="V120" s="29">
        <f>SUM(V117:V119)</f>
        <v>253000</v>
      </c>
      <c r="W120" s="29">
        <f t="shared" si="7"/>
        <v>0</v>
      </c>
      <c r="X120" s="29">
        <f t="shared" si="7"/>
        <v>722300</v>
      </c>
      <c r="Y120" s="29">
        <f t="shared" si="7"/>
        <v>48300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1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tabSelected="1" view="pageBreakPreview" zoomScale="70" zoomScaleNormal="55" zoomScaleSheetLayoutView="70" zoomScalePageLayoutView="0" workbookViewId="0" topLeftCell="A1">
      <pane xSplit="3" ySplit="4" topLeftCell="D3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1" sqref="B1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3" t="s">
        <v>79</v>
      </c>
      <c r="C3" s="93" t="s">
        <v>80</v>
      </c>
      <c r="D3" s="92" t="s">
        <v>162</v>
      </c>
      <c r="E3" s="92" t="s">
        <v>163</v>
      </c>
      <c r="F3" s="92" t="s">
        <v>164</v>
      </c>
      <c r="G3" s="92" t="s">
        <v>165</v>
      </c>
      <c r="H3" s="94" t="s">
        <v>90</v>
      </c>
      <c r="I3" s="89" t="s">
        <v>166</v>
      </c>
      <c r="J3" s="90"/>
      <c r="K3" s="90"/>
      <c r="L3" s="90"/>
      <c r="M3" s="90"/>
      <c r="N3" s="90"/>
      <c r="O3" s="91"/>
      <c r="P3" s="89" t="s">
        <v>167</v>
      </c>
      <c r="Q3" s="90"/>
      <c r="R3" s="91"/>
      <c r="S3" s="89" t="s">
        <v>168</v>
      </c>
      <c r="T3" s="90"/>
      <c r="U3" s="90"/>
      <c r="V3" s="91"/>
      <c r="W3" s="89" t="s">
        <v>169</v>
      </c>
      <c r="X3" s="90"/>
      <c r="Y3" s="91"/>
      <c r="Z3" s="89" t="s">
        <v>170</v>
      </c>
      <c r="AA3" s="90"/>
      <c r="AB3" s="91"/>
      <c r="AC3" s="92" t="s">
        <v>151</v>
      </c>
    </row>
    <row r="4" spans="2:30" ht="60" customHeight="1" thickBot="1">
      <c r="B4" s="93"/>
      <c r="C4" s="93"/>
      <c r="D4" s="92"/>
      <c r="E4" s="92"/>
      <c r="F4" s="92"/>
      <c r="G4" s="92"/>
      <c r="H4" s="95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3"/>
      <c r="AD4" s="63" t="s">
        <v>138</v>
      </c>
    </row>
    <row r="5" spans="2:30" ht="24.75" customHeight="1">
      <c r="B5" s="16" t="s">
        <v>0</v>
      </c>
      <c r="C5" s="83">
        <f>SUM(D5:H5)+AC5</f>
        <v>1900</v>
      </c>
      <c r="D5" s="84"/>
      <c r="E5" s="84"/>
      <c r="F5" s="84"/>
      <c r="G5" s="84"/>
      <c r="H5" s="83">
        <f>I5+P5+S5+W5+Z5</f>
        <v>1900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>
        <v>1900</v>
      </c>
      <c r="X5" s="85"/>
      <c r="Y5" s="85">
        <v>1900</v>
      </c>
      <c r="Z5" s="85"/>
      <c r="AA5" s="85"/>
      <c r="AB5" s="85"/>
      <c r="AC5" s="83"/>
      <c r="AD5" s="17" t="str">
        <f>IF(C5&gt;0,"〇","")</f>
        <v>〇</v>
      </c>
    </row>
    <row r="6" spans="2:30" ht="24.75" customHeight="1">
      <c r="B6" s="16" t="s">
        <v>1</v>
      </c>
      <c r="C6" s="83">
        <f>SUM(D6:H6)+AC6</f>
        <v>0</v>
      </c>
      <c r="D6" s="84"/>
      <c r="E6" s="84"/>
      <c r="F6" s="84"/>
      <c r="G6" s="84"/>
      <c r="H6" s="83">
        <f aca="true" t="shared" si="0" ref="H6:H69">I6+P6+S6+W6+Z6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>SUM(D7:H7)+AC7</f>
        <v>0</v>
      </c>
      <c r="D7" s="84"/>
      <c r="E7" s="84"/>
      <c r="F7" s="84"/>
      <c r="G7" s="84"/>
      <c r="H7" s="83">
        <f t="shared" si="0"/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aca="true" t="shared" si="2" ref="C8:C71">SUM(D8:H8)+AC8</f>
        <v>0</v>
      </c>
      <c r="D8" s="84"/>
      <c r="E8" s="84"/>
      <c r="F8" s="84"/>
      <c r="G8" s="84"/>
      <c r="H8" s="83">
        <f t="shared" si="0"/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2"/>
        <v>0</v>
      </c>
      <c r="D9" s="84"/>
      <c r="E9" s="84"/>
      <c r="F9" s="84"/>
      <c r="G9" s="84"/>
      <c r="H9" s="83">
        <f t="shared" si="0"/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2"/>
        <v>0</v>
      </c>
      <c r="D10" s="84"/>
      <c r="E10" s="84"/>
      <c r="F10" s="84"/>
      <c r="G10" s="84"/>
      <c r="H10" s="83">
        <f t="shared" si="0"/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2"/>
        <v>0</v>
      </c>
      <c r="D11" s="84"/>
      <c r="E11" s="84"/>
      <c r="F11" s="84"/>
      <c r="G11" s="84"/>
      <c r="H11" s="83">
        <f t="shared" si="0"/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2"/>
        <v>0</v>
      </c>
      <c r="D12" s="84"/>
      <c r="E12" s="84"/>
      <c r="F12" s="84"/>
      <c r="G12" s="84"/>
      <c r="H12" s="83">
        <f t="shared" si="0"/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2"/>
        <v>0</v>
      </c>
      <c r="D13" s="84"/>
      <c r="E13" s="84"/>
      <c r="F13" s="84"/>
      <c r="G13" s="84"/>
      <c r="H13" s="83">
        <f t="shared" si="0"/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2"/>
        <v>64700</v>
      </c>
      <c r="D14" s="84"/>
      <c r="E14" s="84"/>
      <c r="F14" s="84">
        <v>64700</v>
      </c>
      <c r="G14" s="84"/>
      <c r="H14" s="83">
        <f t="shared" si="0"/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 t="str">
        <f t="shared" si="1"/>
        <v>〇</v>
      </c>
    </row>
    <row r="15" spans="2:30" ht="24.75" customHeight="1">
      <c r="B15" s="16" t="s">
        <v>10</v>
      </c>
      <c r="C15" s="83">
        <f t="shared" si="2"/>
        <v>0</v>
      </c>
      <c r="D15" s="84"/>
      <c r="E15" s="84"/>
      <c r="F15" s="84"/>
      <c r="G15" s="84"/>
      <c r="H15" s="83">
        <f t="shared" si="0"/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2"/>
        <v>0</v>
      </c>
      <c r="D16" s="84"/>
      <c r="E16" s="84"/>
      <c r="F16" s="84"/>
      <c r="G16" s="84"/>
      <c r="H16" s="83">
        <f t="shared" si="0"/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2"/>
        <v>5000</v>
      </c>
      <c r="D17" s="84"/>
      <c r="E17" s="84"/>
      <c r="F17" s="84"/>
      <c r="G17" s="84"/>
      <c r="H17" s="83">
        <f t="shared" si="0"/>
        <v>5000</v>
      </c>
      <c r="I17" s="83">
        <v>5000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 t="str">
        <f t="shared" si="1"/>
        <v>〇</v>
      </c>
    </row>
    <row r="18" spans="2:30" ht="24.75" customHeight="1">
      <c r="B18" s="16" t="s">
        <v>13</v>
      </c>
      <c r="C18" s="83">
        <f t="shared" si="2"/>
        <v>0</v>
      </c>
      <c r="D18" s="84"/>
      <c r="E18" s="84"/>
      <c r="F18" s="84"/>
      <c r="G18" s="84"/>
      <c r="H18" s="83">
        <f t="shared" si="0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2"/>
        <v>0</v>
      </c>
      <c r="D19" s="84"/>
      <c r="E19" s="84"/>
      <c r="F19" s="84"/>
      <c r="G19" s="84"/>
      <c r="H19" s="83">
        <f t="shared" si="0"/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2"/>
        <v>0</v>
      </c>
      <c r="D20" s="84"/>
      <c r="E20" s="84"/>
      <c r="F20" s="84"/>
      <c r="G20" s="84"/>
      <c r="H20" s="83">
        <f t="shared" si="0"/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2"/>
        <v>0</v>
      </c>
      <c r="D21" s="84"/>
      <c r="E21" s="84"/>
      <c r="F21" s="84"/>
      <c r="G21" s="84"/>
      <c r="H21" s="83">
        <f t="shared" si="0"/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2"/>
        <v>103400</v>
      </c>
      <c r="D22" s="84"/>
      <c r="E22" s="84"/>
      <c r="F22" s="84"/>
      <c r="G22" s="84"/>
      <c r="H22" s="83">
        <f t="shared" si="0"/>
        <v>103400</v>
      </c>
      <c r="I22" s="83">
        <v>103400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 t="str">
        <f t="shared" si="1"/>
        <v>〇</v>
      </c>
    </row>
    <row r="23" spans="2:30" ht="24.75" customHeight="1">
      <c r="B23" s="16" t="s">
        <v>18</v>
      </c>
      <c r="C23" s="83">
        <f t="shared" si="2"/>
        <v>0</v>
      </c>
      <c r="D23" s="84"/>
      <c r="E23" s="84"/>
      <c r="F23" s="84"/>
      <c r="G23" s="84"/>
      <c r="H23" s="83">
        <f t="shared" si="0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2"/>
        <v>0</v>
      </c>
      <c r="D24" s="84"/>
      <c r="E24" s="84"/>
      <c r="F24" s="84"/>
      <c r="G24" s="84"/>
      <c r="H24" s="83">
        <f t="shared" si="0"/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2"/>
        <v>0</v>
      </c>
      <c r="D25" s="84"/>
      <c r="E25" s="84"/>
      <c r="F25" s="84"/>
      <c r="G25" s="84"/>
      <c r="H25" s="83">
        <f t="shared" si="0"/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2"/>
        <v>0</v>
      </c>
      <c r="D26" s="84"/>
      <c r="E26" s="84"/>
      <c r="F26" s="84"/>
      <c r="G26" s="84"/>
      <c r="H26" s="83">
        <f t="shared" si="0"/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2"/>
        <v>481600</v>
      </c>
      <c r="D27" s="84">
        <v>376200</v>
      </c>
      <c r="E27" s="84"/>
      <c r="F27" s="84"/>
      <c r="G27" s="84"/>
      <c r="H27" s="83">
        <f t="shared" si="0"/>
        <v>105400</v>
      </c>
      <c r="I27" s="83">
        <v>105400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 t="str">
        <f t="shared" si="1"/>
        <v>〇</v>
      </c>
    </row>
    <row r="28" spans="2:30" ht="24.75" customHeight="1">
      <c r="B28" s="16" t="s">
        <v>23</v>
      </c>
      <c r="C28" s="83">
        <f t="shared" si="2"/>
        <v>191600</v>
      </c>
      <c r="D28" s="84"/>
      <c r="E28" s="84"/>
      <c r="F28" s="84">
        <v>191600</v>
      </c>
      <c r="G28" s="84"/>
      <c r="H28" s="83">
        <f t="shared" si="0"/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 t="str">
        <f t="shared" si="1"/>
        <v>〇</v>
      </c>
    </row>
    <row r="29" spans="2:30" ht="24.75" customHeight="1">
      <c r="B29" s="16" t="s">
        <v>24</v>
      </c>
      <c r="C29" s="83">
        <f t="shared" si="2"/>
        <v>0</v>
      </c>
      <c r="D29" s="84"/>
      <c r="E29" s="84"/>
      <c r="F29" s="84"/>
      <c r="G29" s="84"/>
      <c r="H29" s="83">
        <f t="shared" si="0"/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2"/>
        <v>0</v>
      </c>
      <c r="D30" s="84"/>
      <c r="E30" s="84"/>
      <c r="F30" s="84"/>
      <c r="G30" s="84"/>
      <c r="H30" s="83">
        <f t="shared" si="0"/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2"/>
        <v>28600</v>
      </c>
      <c r="D31" s="84"/>
      <c r="E31" s="84"/>
      <c r="F31" s="84"/>
      <c r="G31" s="84"/>
      <c r="H31" s="83">
        <f t="shared" si="0"/>
        <v>28600</v>
      </c>
      <c r="I31" s="83">
        <v>28600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 t="str">
        <f t="shared" si="1"/>
        <v>〇</v>
      </c>
    </row>
    <row r="32" spans="2:30" s="19" customFormat="1" ht="24.75" customHeight="1">
      <c r="B32" s="18" t="s">
        <v>27</v>
      </c>
      <c r="C32" s="83">
        <f t="shared" si="2"/>
        <v>0</v>
      </c>
      <c r="D32" s="84"/>
      <c r="E32" s="84"/>
      <c r="F32" s="84"/>
      <c r="G32" s="84"/>
      <c r="H32" s="83">
        <f t="shared" si="0"/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2"/>
        <v>0</v>
      </c>
      <c r="D33" s="84"/>
      <c r="E33" s="84"/>
      <c r="F33" s="84"/>
      <c r="G33" s="84"/>
      <c r="H33" s="83">
        <f t="shared" si="0"/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2"/>
        <v>0</v>
      </c>
      <c r="D34" s="84"/>
      <c r="E34" s="84"/>
      <c r="F34" s="84"/>
      <c r="G34" s="84"/>
      <c r="H34" s="83">
        <f t="shared" si="0"/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2"/>
        <v>0</v>
      </c>
      <c r="D35" s="84"/>
      <c r="E35" s="84"/>
      <c r="F35" s="84"/>
      <c r="G35" s="84"/>
      <c r="H35" s="83">
        <f t="shared" si="0"/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2"/>
        <v>2400</v>
      </c>
      <c r="D36" s="84"/>
      <c r="E36" s="84"/>
      <c r="F36" s="84"/>
      <c r="G36" s="84"/>
      <c r="H36" s="83">
        <f t="shared" si="0"/>
        <v>2400</v>
      </c>
      <c r="I36" s="83">
        <v>2400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 t="str">
        <f t="shared" si="1"/>
        <v>〇</v>
      </c>
    </row>
    <row r="37" spans="2:30" ht="24.75" customHeight="1">
      <c r="B37" s="16" t="s">
        <v>32</v>
      </c>
      <c r="C37" s="83">
        <f t="shared" si="2"/>
        <v>0</v>
      </c>
      <c r="D37" s="84"/>
      <c r="E37" s="84"/>
      <c r="F37" s="84"/>
      <c r="G37" s="84"/>
      <c r="H37" s="83">
        <f t="shared" si="0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2"/>
        <v>0</v>
      </c>
      <c r="D38" s="84"/>
      <c r="E38" s="84"/>
      <c r="F38" s="84"/>
      <c r="G38" s="84"/>
      <c r="H38" s="83">
        <f t="shared" si="0"/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2"/>
        <v>0</v>
      </c>
      <c r="D39" s="84"/>
      <c r="E39" s="84"/>
      <c r="F39" s="84"/>
      <c r="G39" s="84"/>
      <c r="H39" s="83">
        <f t="shared" si="0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2"/>
        <v>0</v>
      </c>
      <c r="D40" s="84"/>
      <c r="E40" s="84"/>
      <c r="F40" s="84"/>
      <c r="G40" s="84"/>
      <c r="H40" s="83">
        <f t="shared" si="0"/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2"/>
        <v>0</v>
      </c>
      <c r="D41" s="84"/>
      <c r="E41" s="84"/>
      <c r="F41" s="84"/>
      <c r="G41" s="84"/>
      <c r="H41" s="83">
        <f t="shared" si="0"/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2"/>
        <v>0</v>
      </c>
      <c r="D42" s="84"/>
      <c r="E42" s="84"/>
      <c r="F42" s="84"/>
      <c r="G42" s="84"/>
      <c r="H42" s="83">
        <f t="shared" si="0"/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2"/>
        <v>0</v>
      </c>
      <c r="D43" s="84"/>
      <c r="E43" s="84"/>
      <c r="F43" s="84"/>
      <c r="G43" s="84"/>
      <c r="H43" s="83">
        <f t="shared" si="0"/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2"/>
        <v>0</v>
      </c>
      <c r="D44" s="84"/>
      <c r="E44" s="84"/>
      <c r="F44" s="84"/>
      <c r="G44" s="84"/>
      <c r="H44" s="83">
        <f t="shared" si="0"/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2"/>
        <v>0</v>
      </c>
      <c r="D45" s="84"/>
      <c r="E45" s="84"/>
      <c r="F45" s="84"/>
      <c r="G45" s="84"/>
      <c r="H45" s="83">
        <f t="shared" si="0"/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2"/>
        <v>0</v>
      </c>
      <c r="D46" s="84"/>
      <c r="E46" s="84"/>
      <c r="F46" s="84"/>
      <c r="G46" s="84"/>
      <c r="H46" s="83">
        <f t="shared" si="0"/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2"/>
        <v>20500</v>
      </c>
      <c r="D47" s="84">
        <v>20500</v>
      </c>
      <c r="E47" s="84"/>
      <c r="F47" s="84"/>
      <c r="G47" s="84"/>
      <c r="H47" s="83">
        <f t="shared" si="0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 t="str">
        <f t="shared" si="1"/>
        <v>〇</v>
      </c>
    </row>
    <row r="48" spans="2:30" ht="24.75" customHeight="1">
      <c r="B48" s="16" t="s">
        <v>41</v>
      </c>
      <c r="C48" s="83">
        <f t="shared" si="2"/>
        <v>0</v>
      </c>
      <c r="D48" s="84"/>
      <c r="E48" s="84"/>
      <c r="F48" s="84"/>
      <c r="G48" s="84"/>
      <c r="H48" s="83">
        <f t="shared" si="0"/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2"/>
        <v>12500</v>
      </c>
      <c r="D49" s="84"/>
      <c r="E49" s="84"/>
      <c r="F49" s="84"/>
      <c r="G49" s="84"/>
      <c r="H49" s="83">
        <f t="shared" si="0"/>
        <v>12500</v>
      </c>
      <c r="I49" s="83">
        <v>12500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 t="str">
        <f t="shared" si="1"/>
        <v>〇</v>
      </c>
    </row>
    <row r="50" spans="2:30" ht="24.75" customHeight="1">
      <c r="B50" s="16" t="s">
        <v>43</v>
      </c>
      <c r="C50" s="83">
        <f t="shared" si="2"/>
        <v>0</v>
      </c>
      <c r="D50" s="84"/>
      <c r="E50" s="84"/>
      <c r="F50" s="84"/>
      <c r="G50" s="84"/>
      <c r="H50" s="83">
        <f t="shared" si="0"/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2"/>
        <v>0</v>
      </c>
      <c r="D51" s="84"/>
      <c r="E51" s="84"/>
      <c r="F51" s="84"/>
      <c r="G51" s="84"/>
      <c r="H51" s="83">
        <f t="shared" si="0"/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2"/>
        <v>0</v>
      </c>
      <c r="D52" s="84"/>
      <c r="E52" s="84"/>
      <c r="F52" s="84"/>
      <c r="G52" s="84"/>
      <c r="H52" s="83">
        <f t="shared" si="0"/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2"/>
        <v>0</v>
      </c>
      <c r="D53" s="84"/>
      <c r="E53" s="84"/>
      <c r="F53" s="84"/>
      <c r="G53" s="84"/>
      <c r="H53" s="83">
        <f t="shared" si="0"/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2"/>
        <v>0</v>
      </c>
      <c r="D54" s="84"/>
      <c r="E54" s="84"/>
      <c r="F54" s="84"/>
      <c r="G54" s="84"/>
      <c r="H54" s="83">
        <f t="shared" si="0"/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2"/>
        <v>0</v>
      </c>
      <c r="D55" s="84"/>
      <c r="E55" s="84"/>
      <c r="F55" s="84"/>
      <c r="G55" s="84"/>
      <c r="H55" s="83">
        <f t="shared" si="0"/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2"/>
        <v>0</v>
      </c>
      <c r="D56" s="84"/>
      <c r="E56" s="84"/>
      <c r="F56" s="84"/>
      <c r="G56" s="84"/>
      <c r="H56" s="83">
        <f t="shared" si="0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2"/>
        <v>0</v>
      </c>
      <c r="D57" s="84"/>
      <c r="E57" s="84"/>
      <c r="F57" s="84"/>
      <c r="G57" s="84"/>
      <c r="H57" s="83">
        <f t="shared" si="0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2"/>
        <v>0</v>
      </c>
      <c r="D58" s="84"/>
      <c r="E58" s="84"/>
      <c r="F58" s="84"/>
      <c r="G58" s="84"/>
      <c r="H58" s="83">
        <f t="shared" si="0"/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2"/>
        <v>0</v>
      </c>
      <c r="D59" s="84"/>
      <c r="E59" s="84"/>
      <c r="F59" s="84"/>
      <c r="G59" s="84"/>
      <c r="H59" s="83">
        <f t="shared" si="0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2"/>
        <v>0</v>
      </c>
      <c r="D60" s="84"/>
      <c r="E60" s="84"/>
      <c r="F60" s="84"/>
      <c r="G60" s="84"/>
      <c r="H60" s="83">
        <f t="shared" si="0"/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2"/>
        <v>0</v>
      </c>
      <c r="D61" s="84"/>
      <c r="E61" s="84"/>
      <c r="F61" s="84"/>
      <c r="G61" s="84"/>
      <c r="H61" s="83">
        <f t="shared" si="0"/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2"/>
        <v>0</v>
      </c>
      <c r="D62" s="84"/>
      <c r="E62" s="84"/>
      <c r="F62" s="84"/>
      <c r="G62" s="84"/>
      <c r="H62" s="83">
        <f t="shared" si="0"/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2"/>
        <v>2000</v>
      </c>
      <c r="D63" s="84"/>
      <c r="E63" s="84"/>
      <c r="F63" s="84"/>
      <c r="G63" s="84"/>
      <c r="H63" s="83">
        <f t="shared" si="0"/>
        <v>2000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>
        <v>2000</v>
      </c>
      <c r="AA63" s="83"/>
      <c r="AB63" s="83"/>
      <c r="AC63" s="83"/>
      <c r="AD63" s="17" t="str">
        <f t="shared" si="1"/>
        <v>〇</v>
      </c>
    </row>
    <row r="64" spans="2:30" ht="24.75" customHeight="1">
      <c r="B64" s="16" t="s">
        <v>56</v>
      </c>
      <c r="C64" s="83">
        <f t="shared" si="2"/>
        <v>16500</v>
      </c>
      <c r="D64" s="84"/>
      <c r="E64" s="84"/>
      <c r="F64" s="84"/>
      <c r="G64" s="84"/>
      <c r="H64" s="83">
        <f t="shared" si="0"/>
        <v>16500</v>
      </c>
      <c r="I64" s="83">
        <v>16500</v>
      </c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 t="str">
        <f t="shared" si="1"/>
        <v>〇</v>
      </c>
    </row>
    <row r="65" spans="2:30" ht="24.75" customHeight="1">
      <c r="B65" s="16" t="s">
        <v>57</v>
      </c>
      <c r="C65" s="83">
        <f t="shared" si="2"/>
        <v>0</v>
      </c>
      <c r="D65" s="84"/>
      <c r="E65" s="84"/>
      <c r="F65" s="84"/>
      <c r="G65" s="84"/>
      <c r="H65" s="83">
        <f t="shared" si="0"/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2"/>
        <v>0</v>
      </c>
      <c r="D66" s="84"/>
      <c r="E66" s="84"/>
      <c r="F66" s="84"/>
      <c r="G66" s="84"/>
      <c r="H66" s="83">
        <f t="shared" si="0"/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2"/>
        <v>0</v>
      </c>
      <c r="D67" s="84"/>
      <c r="E67" s="84"/>
      <c r="F67" s="84"/>
      <c r="G67" s="84"/>
      <c r="H67" s="83">
        <f t="shared" si="0"/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2"/>
        <v>0</v>
      </c>
      <c r="D68" s="84"/>
      <c r="E68" s="84"/>
      <c r="F68" s="84"/>
      <c r="G68" s="84"/>
      <c r="H68" s="83">
        <f t="shared" si="0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2"/>
        <v>0</v>
      </c>
      <c r="D69" s="84"/>
      <c r="E69" s="84"/>
      <c r="F69" s="84"/>
      <c r="G69" s="84"/>
      <c r="H69" s="83">
        <f t="shared" si="0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 t="shared" si="2"/>
        <v>0</v>
      </c>
      <c r="D70" s="84"/>
      <c r="E70" s="84"/>
      <c r="F70" s="84"/>
      <c r="G70" s="84"/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 t="shared" si="2"/>
        <v>0</v>
      </c>
      <c r="D71" s="84"/>
      <c r="E71" s="84"/>
      <c r="F71" s="84"/>
      <c r="G71" s="84"/>
      <c r="H71" s="83">
        <f>I71+P71+S71+W71+Z71</f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SUM(D72:H72)+AC72</f>
        <v>0</v>
      </c>
      <c r="D72" s="84"/>
      <c r="E72" s="84"/>
      <c r="F72" s="84"/>
      <c r="G72" s="84"/>
      <c r="H72" s="83">
        <f>I72+P72+S72+W72+Z72</f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SUM(D73:H73)+AC73</f>
        <v>0</v>
      </c>
      <c r="D73" s="84"/>
      <c r="E73" s="84"/>
      <c r="F73" s="84"/>
      <c r="G73" s="84"/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879200</v>
      </c>
      <c r="D75" s="83">
        <f t="shared" si="3"/>
        <v>376200</v>
      </c>
      <c r="E75" s="83">
        <f t="shared" si="3"/>
        <v>0</v>
      </c>
      <c r="F75" s="83">
        <f t="shared" si="3"/>
        <v>256300</v>
      </c>
      <c r="G75" s="83">
        <f t="shared" si="3"/>
        <v>0</v>
      </c>
      <c r="H75" s="83">
        <f t="shared" si="3"/>
        <v>246700</v>
      </c>
      <c r="I75" s="83">
        <f t="shared" si="3"/>
        <v>244800</v>
      </c>
      <c r="J75" s="83">
        <f t="shared" si="3"/>
        <v>0</v>
      </c>
      <c r="K75" s="83">
        <f t="shared" si="3"/>
        <v>0</v>
      </c>
      <c r="L75" s="83">
        <f t="shared" si="3"/>
        <v>0</v>
      </c>
      <c r="M75" s="83">
        <f t="shared" si="3"/>
        <v>0</v>
      </c>
      <c r="N75" s="83">
        <f t="shared" si="3"/>
        <v>0</v>
      </c>
      <c r="O75" s="83">
        <f t="shared" si="3"/>
        <v>0</v>
      </c>
      <c r="P75" s="83">
        <f t="shared" si="3"/>
        <v>0</v>
      </c>
      <c r="Q75" s="83">
        <f t="shared" si="3"/>
        <v>0</v>
      </c>
      <c r="R75" s="83">
        <f t="shared" si="3"/>
        <v>0</v>
      </c>
      <c r="S75" s="83">
        <f t="shared" si="3"/>
        <v>0</v>
      </c>
      <c r="T75" s="83">
        <f t="shared" si="3"/>
        <v>0</v>
      </c>
      <c r="U75" s="83">
        <f t="shared" si="3"/>
        <v>0</v>
      </c>
      <c r="V75" s="83">
        <f t="shared" si="3"/>
        <v>0</v>
      </c>
      <c r="W75" s="83">
        <f t="shared" si="3"/>
        <v>1900</v>
      </c>
      <c r="X75" s="83">
        <f t="shared" si="3"/>
        <v>0</v>
      </c>
      <c r="Y75" s="83">
        <f t="shared" si="3"/>
        <v>1900</v>
      </c>
      <c r="Z75" s="83">
        <f t="shared" si="3"/>
        <v>0</v>
      </c>
      <c r="AA75" s="83">
        <f t="shared" si="3"/>
        <v>0</v>
      </c>
      <c r="AB75" s="83">
        <f t="shared" si="3"/>
        <v>0</v>
      </c>
      <c r="AC75" s="83">
        <f t="shared" si="3"/>
        <v>0</v>
      </c>
    </row>
    <row r="76" spans="2:29" ht="24.75" customHeight="1">
      <c r="B76" s="16" t="s">
        <v>73</v>
      </c>
      <c r="C76" s="83">
        <f aca="true" t="shared" si="4" ref="C76:AC76">SUBTOTAL(9,C44:C66)</f>
        <v>51500</v>
      </c>
      <c r="D76" s="83">
        <f t="shared" si="4"/>
        <v>20500</v>
      </c>
      <c r="E76" s="83">
        <f t="shared" si="4"/>
        <v>0</v>
      </c>
      <c r="F76" s="83">
        <f t="shared" si="4"/>
        <v>0</v>
      </c>
      <c r="G76" s="83">
        <f t="shared" si="4"/>
        <v>0</v>
      </c>
      <c r="H76" s="83">
        <f t="shared" si="4"/>
        <v>31000</v>
      </c>
      <c r="I76" s="83">
        <f t="shared" si="4"/>
        <v>29000</v>
      </c>
      <c r="J76" s="83">
        <f t="shared" si="4"/>
        <v>0</v>
      </c>
      <c r="K76" s="83">
        <f t="shared" si="4"/>
        <v>0</v>
      </c>
      <c r="L76" s="83">
        <f t="shared" si="4"/>
        <v>0</v>
      </c>
      <c r="M76" s="83">
        <f t="shared" si="4"/>
        <v>0</v>
      </c>
      <c r="N76" s="83">
        <f t="shared" si="4"/>
        <v>0</v>
      </c>
      <c r="O76" s="83">
        <f t="shared" si="4"/>
        <v>0</v>
      </c>
      <c r="P76" s="83">
        <f t="shared" si="4"/>
        <v>0</v>
      </c>
      <c r="Q76" s="83">
        <f t="shared" si="4"/>
        <v>0</v>
      </c>
      <c r="R76" s="83">
        <f t="shared" si="4"/>
        <v>0</v>
      </c>
      <c r="S76" s="83">
        <f t="shared" si="4"/>
        <v>0</v>
      </c>
      <c r="T76" s="83">
        <f t="shared" si="4"/>
        <v>0</v>
      </c>
      <c r="U76" s="83">
        <f t="shared" si="4"/>
        <v>0</v>
      </c>
      <c r="V76" s="83">
        <f t="shared" si="4"/>
        <v>0</v>
      </c>
      <c r="W76" s="83">
        <f t="shared" si="4"/>
        <v>0</v>
      </c>
      <c r="X76" s="83">
        <f t="shared" si="4"/>
        <v>0</v>
      </c>
      <c r="Y76" s="83">
        <f t="shared" si="4"/>
        <v>0</v>
      </c>
      <c r="Z76" s="83">
        <f t="shared" si="4"/>
        <v>2000</v>
      </c>
      <c r="AA76" s="83">
        <f t="shared" si="4"/>
        <v>0</v>
      </c>
      <c r="AB76" s="83">
        <f t="shared" si="4"/>
        <v>0</v>
      </c>
      <c r="AC76" s="83">
        <f t="shared" si="4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0</v>
      </c>
      <c r="I77" s="83">
        <f t="shared" si="5"/>
        <v>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930700</v>
      </c>
      <c r="D78" s="83">
        <f>SUM(D75:D77)</f>
        <v>396700</v>
      </c>
      <c r="E78" s="83">
        <f>SUM(E75:E77)</f>
        <v>0</v>
      </c>
      <c r="F78" s="83">
        <f>SUM(F75:F77)</f>
        <v>256300</v>
      </c>
      <c r="G78" s="83">
        <f>SUM(G75:G77)</f>
        <v>0</v>
      </c>
      <c r="H78" s="83">
        <f aca="true" t="shared" si="6" ref="H78:AB78">SUM(H75:H77)</f>
        <v>277700</v>
      </c>
      <c r="I78" s="83">
        <f>SUM(I75:I77)</f>
        <v>273800</v>
      </c>
      <c r="J78" s="83">
        <f t="shared" si="6"/>
        <v>0</v>
      </c>
      <c r="K78" s="83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0</v>
      </c>
      <c r="Q78" s="83">
        <f t="shared" si="6"/>
        <v>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3">
        <f t="shared" si="6"/>
        <v>0</v>
      </c>
      <c r="W78" s="83">
        <f t="shared" si="6"/>
        <v>1900</v>
      </c>
      <c r="X78" s="83">
        <f t="shared" si="6"/>
        <v>0</v>
      </c>
      <c r="Y78" s="83">
        <f t="shared" si="6"/>
        <v>1900</v>
      </c>
      <c r="Z78" s="83">
        <f t="shared" si="6"/>
        <v>2000</v>
      </c>
      <c r="AA78" s="83">
        <f t="shared" si="6"/>
        <v>0</v>
      </c>
      <c r="AB78" s="83">
        <f t="shared" si="6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F3:F4"/>
    <mergeCell ref="H3:H4"/>
    <mergeCell ref="P3:R3"/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6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2023-09-29T05:04:41Z</cp:lastPrinted>
  <dcterms:created xsi:type="dcterms:W3CDTF">2009-10-06T06:42:25Z</dcterms:created>
  <dcterms:modified xsi:type="dcterms:W3CDTF">2024-03-05T04:49:19Z</dcterms:modified>
  <cp:category/>
  <cp:version/>
  <cp:contentType/>
  <cp:contentStatus/>
</cp:coreProperties>
</file>