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codeName="ThisWorkbook" defaultThemeVersion="124226"/>
  <mc:AlternateContent xmlns:mc="http://schemas.openxmlformats.org/markup-compatibility/2006">
    <mc:Choice Requires="x15">
      <x15ac:absPath xmlns:x15ac="http://schemas.microsoft.com/office/spreadsheetml/2010/11/ac" url="\\10.9.2.14\中小担当\R2\21_エコアップ認証\21_01_エコアップ認証制度全般\21_01_010_例規等\○ホームページ\R3改訂原本\"/>
    </mc:Choice>
  </mc:AlternateContent>
  <xr:revisionPtr revIDLastSave="0" documentId="13_ncr:1_{DF84EF13-BFF0-4B19-8E8C-99528B0D4308}" xr6:coauthVersionLast="36" xr6:coauthVersionMax="36" xr10:uidLastSave="{00000000-0000-0000-0000-000000000000}"/>
  <bookViews>
    <workbookView xWindow="480" yWindow="45" windowWidth="12795" windowHeight="8445" xr2:uid="{00000000-000D-0000-FFFF-FFFF00000000}"/>
  </bookViews>
  <sheets>
    <sheet name="チェックリスト" sheetId="10" r:id="rId1"/>
    <sheet name="（別紙）エコアップ認証EMS評価基準" sheetId="11" r:id="rId2"/>
  </sheets>
  <definedNames>
    <definedName name="_xlnm.Print_Area" localSheetId="1">'（別紙）エコアップ認証EMS評価基準'!$A$1:$E$22</definedName>
    <definedName name="_xlnm.Print_Area" localSheetId="0">チェックリスト!$A$1:$S$96</definedName>
  </definedNames>
  <calcPr calcId="191029"/>
</workbook>
</file>

<file path=xl/calcChain.xml><?xml version="1.0" encoding="utf-8"?>
<calcChain xmlns="http://schemas.openxmlformats.org/spreadsheetml/2006/main">
  <c r="L23" i="10" l="1"/>
  <c r="W66" i="10" l="1"/>
  <c r="W67" i="10" l="1"/>
  <c r="M23" i="10" l="1"/>
  <c r="Q81" i="10" l="1"/>
  <c r="W37" i="10"/>
  <c r="W65" i="10" l="1"/>
  <c r="W64" i="10"/>
  <c r="W63" i="10"/>
  <c r="W62" i="10"/>
  <c r="W57" i="10"/>
  <c r="W56" i="10"/>
  <c r="W55" i="10"/>
  <c r="W54" i="10"/>
  <c r="W53" i="10"/>
  <c r="W48" i="10"/>
  <c r="W47" i="10"/>
  <c r="W46" i="10"/>
  <c r="W45" i="10"/>
  <c r="W44" i="10"/>
  <c r="W43" i="10"/>
  <c r="W38" i="10"/>
  <c r="W36" i="10"/>
  <c r="W35" i="10"/>
  <c r="W34" i="10"/>
  <c r="W33" i="10"/>
  <c r="W32" i="10"/>
  <c r="W31" i="10"/>
  <c r="W30" i="10"/>
  <c r="W29" i="10"/>
  <c r="Q91" i="10"/>
  <c r="L21" i="10" s="1"/>
  <c r="Q86" i="10"/>
  <c r="L20" i="10" s="1"/>
  <c r="L19" i="10"/>
  <c r="Q74" i="10"/>
  <c r="L18" i="10" s="1"/>
  <c r="L17" i="10" l="1"/>
  <c r="M17" i="10" s="1"/>
  <c r="W58" i="10"/>
  <c r="Q58" i="10" s="1"/>
  <c r="L15" i="10" s="1"/>
  <c r="M15" i="10" s="1"/>
  <c r="W49" i="10"/>
  <c r="Q49" i="10" s="1"/>
  <c r="L14" i="10" s="1"/>
  <c r="M14" i="10" s="1"/>
  <c r="W68" i="10"/>
  <c r="W39" i="10"/>
  <c r="Q39" i="10" s="1"/>
  <c r="L13" i="10" s="1"/>
  <c r="Q68" i="10" l="1"/>
  <c r="L16" i="10" s="1"/>
  <c r="M13" i="10"/>
  <c r="M16" i="10" l="1"/>
  <c r="L12" i="10"/>
  <c r="M12" i="10" s="1"/>
  <c r="L22" i="10" l="1"/>
  <c r="M22" i="10" s="1"/>
  <c r="L24" i="10" s="1"/>
</calcChain>
</file>

<file path=xl/sharedStrings.xml><?xml version="1.0" encoding="utf-8"?>
<sst xmlns="http://schemas.openxmlformats.org/spreadsheetml/2006/main" count="274" uniqueCount="211">
  <si>
    <t>評価基準</t>
    <rPh sb="0" eb="2">
      <t>ヒョウカ</t>
    </rPh>
    <rPh sb="2" eb="4">
      <t>キジュン</t>
    </rPh>
    <phoneticPr fontId="2"/>
  </si>
  <si>
    <t>所在地</t>
    <rPh sb="0" eb="3">
      <t>ショザイチ</t>
    </rPh>
    <phoneticPr fontId="2"/>
  </si>
  <si>
    <t>Ⅲ　欠格要件</t>
    <rPh sb="2" eb="4">
      <t>ケッカク</t>
    </rPh>
    <rPh sb="4" eb="6">
      <t>ヨウケン</t>
    </rPh>
    <phoneticPr fontId="2"/>
  </si>
  <si>
    <t>事業所名称</t>
    <rPh sb="0" eb="3">
      <t>ジギョウショ</t>
    </rPh>
    <rPh sb="3" eb="5">
      <t>メイショウ</t>
    </rPh>
    <phoneticPr fontId="2"/>
  </si>
  <si>
    <t>Ⅰ　エコアップ認証EMS評価基準</t>
    <rPh sb="7" eb="9">
      <t>ニンショウ</t>
    </rPh>
    <rPh sb="12" eb="14">
      <t>ヒョウカ</t>
    </rPh>
    <rPh sb="14" eb="16">
      <t>キジュン</t>
    </rPh>
    <phoneticPr fontId="2"/>
  </si>
  <si>
    <t>Ⅱ　二酸化炭素削減対策等評価基準</t>
    <rPh sb="12" eb="14">
      <t>ヒョウカ</t>
    </rPh>
    <rPh sb="14" eb="16">
      <t>キジュン</t>
    </rPh>
    <phoneticPr fontId="2"/>
  </si>
  <si>
    <t>評価</t>
    <rPh sb="0" eb="2">
      <t>ヒョウカ</t>
    </rPh>
    <phoneticPr fontId="2"/>
  </si>
  <si>
    <t>３０点以上（５０点満点）</t>
    <rPh sb="2" eb="3">
      <t>テン</t>
    </rPh>
    <rPh sb="3" eb="5">
      <t>イジョウ</t>
    </rPh>
    <rPh sb="8" eb="9">
      <t>テン</t>
    </rPh>
    <rPh sb="9" eb="11">
      <t>マンテン</t>
    </rPh>
    <phoneticPr fontId="2"/>
  </si>
  <si>
    <t>２５点以上（５０点満点）</t>
    <rPh sb="2" eb="3">
      <t>テン</t>
    </rPh>
    <rPh sb="3" eb="5">
      <t>イジョウ</t>
    </rPh>
    <rPh sb="8" eb="9">
      <t>テン</t>
    </rPh>
    <rPh sb="9" eb="11">
      <t>マンテン</t>
    </rPh>
    <phoneticPr fontId="2"/>
  </si>
  <si>
    <t>６０点以上（１００点満点）</t>
    <rPh sb="2" eb="3">
      <t>テン</t>
    </rPh>
    <rPh sb="3" eb="5">
      <t>イジョウ</t>
    </rPh>
    <rPh sb="9" eb="10">
      <t>テン</t>
    </rPh>
    <rPh sb="10" eb="12">
      <t>マンテン</t>
    </rPh>
    <phoneticPr fontId="2"/>
  </si>
  <si>
    <t>認証基準</t>
    <rPh sb="0" eb="2">
      <t>ニンショウ</t>
    </rPh>
    <rPh sb="2" eb="4">
      <t>キジュン</t>
    </rPh>
    <phoneticPr fontId="2"/>
  </si>
  <si>
    <t>「無」</t>
    <rPh sb="1" eb="2">
      <t>ナ</t>
    </rPh>
    <phoneticPr fontId="2"/>
  </si>
  <si>
    <t>　１　現状把握　等</t>
    <rPh sb="3" eb="5">
      <t>ゲンジョウ</t>
    </rPh>
    <rPh sb="5" eb="7">
      <t>ハアク</t>
    </rPh>
    <rPh sb="8" eb="9">
      <t>トウ</t>
    </rPh>
    <phoneticPr fontId="2"/>
  </si>
  <si>
    <t>　２　取組の実施体制・運用</t>
    <phoneticPr fontId="2"/>
  </si>
  <si>
    <t>　３　取組状況の確認・点検　</t>
    <phoneticPr fontId="2"/>
  </si>
  <si>
    <t>　４　評価・見直し</t>
    <phoneticPr fontId="2"/>
  </si>
  <si>
    <t>　９点以上（１５点満点）</t>
    <rPh sb="2" eb="3">
      <t>テン</t>
    </rPh>
    <rPh sb="3" eb="5">
      <t>イジョウ</t>
    </rPh>
    <rPh sb="8" eb="9">
      <t>テン</t>
    </rPh>
    <rPh sb="9" eb="11">
      <t>マンテン</t>
    </rPh>
    <phoneticPr fontId="2"/>
  </si>
  <si>
    <t>　６点以上（１０点満点）</t>
    <rPh sb="2" eb="3">
      <t>テン</t>
    </rPh>
    <rPh sb="3" eb="5">
      <t>イジョウ</t>
    </rPh>
    <rPh sb="8" eb="9">
      <t>テン</t>
    </rPh>
    <rPh sb="9" eb="11">
      <t>マンテン</t>
    </rPh>
    <phoneticPr fontId="2"/>
  </si>
  <si>
    <t>　合計（Ⅰ＋Ⅱ）</t>
    <rPh sb="1" eb="3">
      <t>ゴウケイ</t>
    </rPh>
    <phoneticPr fontId="2"/>
  </si>
  <si>
    <t>確認方法・必要書類</t>
    <rPh sb="0" eb="2">
      <t>カクニン</t>
    </rPh>
    <rPh sb="2" eb="4">
      <t>ホウホウ</t>
    </rPh>
    <rPh sb="5" eb="7">
      <t>ヒツヨウ</t>
    </rPh>
    <rPh sb="7" eb="9">
      <t>ショルイ</t>
    </rPh>
    <phoneticPr fontId="2"/>
  </si>
  <si>
    <t>⑧　具体的な取組（計画）に、取組の各責任者、具体的手段、スケジュールが適切に定められている。</t>
  </si>
  <si>
    <t>⑩　事業活動に関係する環境関連法規を把握するしくみが構築され、機能している。</t>
  </si>
  <si>
    <t>③　上記「②」以外の環境負荷項目で、対象組織の事業活動において廃棄物排出量など環境への負荷が大きい項目が適切に把握されている。</t>
  </si>
  <si>
    <t>④　環境方針は、対象範囲、事業活動、環境への負荷（「環境保全に関する取組チェック」や「地球温暖化対策計画」の結果）に対して適切なものとなっている。</t>
  </si>
  <si>
    <t>⑨　条例の規定に沿った方法で適切に「地球温暖化対策計画」を公表している。</t>
  </si>
  <si>
    <t>⑤　外部からの環境に関する情報や要望を受け付け、適切な対応を行っている。また、その結果等を記録・保持している。</t>
  </si>
  <si>
    <t>⑥　環境に重大な影響を与える緊急事態及び事故を想定し、対応方法を定めている。</t>
  </si>
  <si>
    <t>①　環境に重大な影響を与える事項について、監視、測定する方法が定められており、それに基づき定期的に監視、測定を行っている。また、その結果を記録・保持している。</t>
  </si>
  <si>
    <t>②　目標の達成状況及び具体的な取組の実施状況を定期的に確認・評価している。また、また、その結果を記録・保持している。</t>
  </si>
  <si>
    <t>③　環境関連法規や自主的に定めた基準の遵守状況を定期的に確認している。また、その結果を記録・保持している。</t>
  </si>
  <si>
    <t>④　目標の達成及び取組の実施状況に問題がある場合は、その原因の調査を行い、問題を是正している。必要に応じて問題の発生を予防する対策を実施している。また、その結果を記録・保持している。</t>
  </si>
  <si>
    <t>⑤　取組の実施状況を内部的に監査する方法が定められて、それに則って、監査が計画・実施されている。また、その結果を記録・保持している。</t>
  </si>
  <si>
    <t>②　代表者等による見直しは、環境方針、目標、取組、実施体制、システムなどあらゆる決定及び処置に及ぶものとしている。</t>
  </si>
  <si>
    <t>①　「エコアップ認証ＥＭＳ」の取組を実施するための実施体制とシステムを構築し、運用している。</t>
  </si>
  <si>
    <t>②　環境方針、目標、具体的な取組などエコアップ認証ＥＭＳの内容を従業員に周知している。</t>
  </si>
  <si>
    <t>③　エコアップ認証ＥＭＳの取組を適切に実行するため、必要な教育や訓練を実施している。また、その結果等を記録・保持している。</t>
  </si>
  <si>
    <t>④　環境方針、目標を達成するための具体的な取組を適切に実施し、地球温暖化対策推進者が取組の進行管理を行っている。</t>
  </si>
  <si>
    <t>①　代表者等が、エコアップ認証ＥＭＳの実施体制やシステムなどの評価・見直しを行っている。</t>
  </si>
  <si>
    <t>④　代表者等の見直しの結果や必要な指示事項は、地球温暖化対策推進者、関連する部門や従業員に伝達・周知されている。</t>
  </si>
  <si>
    <t>　１　CO2削減目標の設定</t>
    <rPh sb="6" eb="8">
      <t>サクゲン</t>
    </rPh>
    <rPh sb="8" eb="10">
      <t>モクヒョウ</t>
    </rPh>
    <rPh sb="11" eb="13">
      <t>セッテイ</t>
    </rPh>
    <phoneticPr fontId="2"/>
  </si>
  <si>
    <t>　２　CO2削減対策等の実施</t>
    <phoneticPr fontId="2"/>
  </si>
  <si>
    <t>　３　CO2削減の実績</t>
    <phoneticPr fontId="2"/>
  </si>
  <si>
    <t>Ⅲ　欠格要件</t>
    <phoneticPr fontId="2"/>
  </si>
  <si>
    <t>認証を受けようとする事業所において、自らの事業活動に関して遵守しなければならない法令（条例や規則も含む）に基づく行政処分を受けている場合は、認証を受けることができない。</t>
    <phoneticPr fontId="2"/>
  </si>
  <si>
    <t>-</t>
    <phoneticPr fontId="2"/>
  </si>
  <si>
    <t>　　－　　（　５点満点）</t>
    <rPh sb="8" eb="9">
      <t>テン</t>
    </rPh>
    <rPh sb="9" eb="11">
      <t>マンテン</t>
    </rPh>
    <phoneticPr fontId="2"/>
  </si>
  <si>
    <t>　　－　　（３０点満点）</t>
    <rPh sb="8" eb="9">
      <t>テン</t>
    </rPh>
    <rPh sb="9" eb="11">
      <t>マンテン</t>
    </rPh>
    <phoneticPr fontId="2"/>
  </si>
  <si>
    <t>　　－　　（１０点満点）</t>
    <rPh sb="8" eb="9">
      <t>テン</t>
    </rPh>
    <rPh sb="9" eb="11">
      <t>マンテン</t>
    </rPh>
    <phoneticPr fontId="2"/>
  </si>
  <si>
    <t>・周知した記録
（会議開催記録、掲示状況など）</t>
    <rPh sb="1" eb="3">
      <t>シュウチ</t>
    </rPh>
    <rPh sb="5" eb="7">
      <t>キロク</t>
    </rPh>
    <rPh sb="9" eb="11">
      <t>カイギ</t>
    </rPh>
    <rPh sb="11" eb="13">
      <t>カイサイ</t>
    </rPh>
    <rPh sb="13" eb="15">
      <t>キロク</t>
    </rPh>
    <rPh sb="16" eb="18">
      <t>ケイジ</t>
    </rPh>
    <rPh sb="18" eb="20">
      <t>ジョウキョウ</t>
    </rPh>
    <phoneticPr fontId="2"/>
  </si>
  <si>
    <t>・環境教育、訓練の規定
・環境教育等年間計画
・環境教育等実施状況記録</t>
    <rPh sb="6" eb="8">
      <t>クンレン</t>
    </rPh>
    <rPh sb="13" eb="15">
      <t>カンキョウ</t>
    </rPh>
    <rPh sb="15" eb="17">
      <t>キョウイク</t>
    </rPh>
    <rPh sb="17" eb="18">
      <t>トウ</t>
    </rPh>
    <rPh sb="18" eb="20">
      <t>ネンカン</t>
    </rPh>
    <rPh sb="20" eb="22">
      <t>ケイカク</t>
    </rPh>
    <rPh sb="24" eb="26">
      <t>カンキョウ</t>
    </rPh>
    <rPh sb="26" eb="28">
      <t>キョウイク</t>
    </rPh>
    <rPh sb="28" eb="29">
      <t>トウ</t>
    </rPh>
    <rPh sb="29" eb="31">
      <t>ジッシ</t>
    </rPh>
    <rPh sb="31" eb="33">
      <t>ジョウキョウ</t>
    </rPh>
    <rPh sb="33" eb="35">
      <t>キロク</t>
    </rPh>
    <phoneticPr fontId="2"/>
  </si>
  <si>
    <t>・取組実施状況の記録
・取組進行管理の記録</t>
    <rPh sb="1" eb="3">
      <t>トリクミ</t>
    </rPh>
    <rPh sb="3" eb="7">
      <t>ジッシジョウキョウ</t>
    </rPh>
    <rPh sb="8" eb="10">
      <t>キロク</t>
    </rPh>
    <rPh sb="12" eb="14">
      <t>トリクミ</t>
    </rPh>
    <rPh sb="14" eb="16">
      <t>シンコウ</t>
    </rPh>
    <rPh sb="16" eb="18">
      <t>カンリ</t>
    </rPh>
    <rPh sb="19" eb="21">
      <t>キロク</t>
    </rPh>
    <phoneticPr fontId="2"/>
  </si>
  <si>
    <t>・外部コミュニケーション規定
・要望等受付、対応記録
・関係団体からの情報提供記録</t>
    <rPh sb="16" eb="18">
      <t>ヨウボウ</t>
    </rPh>
    <rPh sb="18" eb="19">
      <t>トウ</t>
    </rPh>
    <rPh sb="19" eb="21">
      <t>ウケツケ</t>
    </rPh>
    <rPh sb="22" eb="24">
      <t>タイオウ</t>
    </rPh>
    <rPh sb="24" eb="26">
      <t>キロク</t>
    </rPh>
    <rPh sb="28" eb="30">
      <t>カンケイ</t>
    </rPh>
    <rPh sb="30" eb="32">
      <t>ダンタイ</t>
    </rPh>
    <rPh sb="35" eb="37">
      <t>ジョウホウ</t>
    </rPh>
    <rPh sb="37" eb="39">
      <t>テイキョウ</t>
    </rPh>
    <rPh sb="39" eb="41">
      <t>キロク</t>
    </rPh>
    <phoneticPr fontId="2"/>
  </si>
  <si>
    <t>・緊急事態等の想定記録
・緊急事態等の対応方法の記録
・緊急連絡網等</t>
    <rPh sb="1" eb="3">
      <t>キンキュウ</t>
    </rPh>
    <rPh sb="3" eb="5">
      <t>ジタイ</t>
    </rPh>
    <rPh sb="5" eb="6">
      <t>トウ</t>
    </rPh>
    <rPh sb="7" eb="9">
      <t>ソウテイ</t>
    </rPh>
    <rPh sb="9" eb="11">
      <t>キロク</t>
    </rPh>
    <rPh sb="13" eb="15">
      <t>キンキュウ</t>
    </rPh>
    <rPh sb="15" eb="17">
      <t>ジタイ</t>
    </rPh>
    <rPh sb="17" eb="18">
      <t>トウ</t>
    </rPh>
    <rPh sb="19" eb="21">
      <t>タイオウ</t>
    </rPh>
    <rPh sb="21" eb="23">
      <t>ホウホウ</t>
    </rPh>
    <rPh sb="24" eb="26">
      <t>キロク</t>
    </rPh>
    <rPh sb="28" eb="30">
      <t>キンキュウ</t>
    </rPh>
    <rPh sb="30" eb="33">
      <t>レンラクモウ</t>
    </rPh>
    <rPh sb="33" eb="34">
      <t>トウ</t>
    </rPh>
    <phoneticPr fontId="2"/>
  </si>
  <si>
    <t>・環境負荷や監視、測定方法を定めた記録
・監視、測定結果の記録</t>
    <rPh sb="1" eb="3">
      <t>カンキョウ</t>
    </rPh>
    <rPh sb="3" eb="5">
      <t>フカ</t>
    </rPh>
    <rPh sb="6" eb="8">
      <t>カンシ</t>
    </rPh>
    <rPh sb="9" eb="11">
      <t>ソクテイ</t>
    </rPh>
    <rPh sb="11" eb="13">
      <t>ホウホウ</t>
    </rPh>
    <rPh sb="14" eb="15">
      <t>サダ</t>
    </rPh>
    <rPh sb="17" eb="19">
      <t>キロク</t>
    </rPh>
    <rPh sb="21" eb="23">
      <t>カンシ</t>
    </rPh>
    <rPh sb="24" eb="26">
      <t>ソクテイ</t>
    </rPh>
    <rPh sb="26" eb="28">
      <t>ケッカ</t>
    </rPh>
    <rPh sb="29" eb="31">
      <t>キロク</t>
    </rPh>
    <phoneticPr fontId="2"/>
  </si>
  <si>
    <t>・遵守状況確認規定
・遵守状況確認実施記録</t>
    <rPh sb="1" eb="3">
      <t>ジュンシュ</t>
    </rPh>
    <rPh sb="3" eb="5">
      <t>ジョウキョウ</t>
    </rPh>
    <rPh sb="5" eb="7">
      <t>カクニン</t>
    </rPh>
    <rPh sb="7" eb="9">
      <t>キテイ</t>
    </rPh>
    <rPh sb="11" eb="13">
      <t>ジュンシュ</t>
    </rPh>
    <rPh sb="13" eb="15">
      <t>ジョウキョウ</t>
    </rPh>
    <rPh sb="15" eb="17">
      <t>カクニン</t>
    </rPh>
    <rPh sb="17" eb="19">
      <t>ジッシ</t>
    </rPh>
    <rPh sb="19" eb="21">
      <t>キロク</t>
    </rPh>
    <phoneticPr fontId="2"/>
  </si>
  <si>
    <t>・内部環境監査の規定
・内部環境監査員選任状況
・内部環境監査の記録</t>
    <rPh sb="1" eb="3">
      <t>ナイブ</t>
    </rPh>
    <rPh sb="3" eb="5">
      <t>カンキョウ</t>
    </rPh>
    <rPh sb="5" eb="7">
      <t>カンサ</t>
    </rPh>
    <rPh sb="8" eb="10">
      <t>キテイ</t>
    </rPh>
    <rPh sb="12" eb="14">
      <t>ナイブ</t>
    </rPh>
    <rPh sb="14" eb="16">
      <t>カンキョウ</t>
    </rPh>
    <rPh sb="16" eb="19">
      <t>カンサイン</t>
    </rPh>
    <rPh sb="19" eb="21">
      <t>センニン</t>
    </rPh>
    <rPh sb="21" eb="23">
      <t>ジョウキョウ</t>
    </rPh>
    <rPh sb="25" eb="27">
      <t>ナイブ</t>
    </rPh>
    <rPh sb="27" eb="29">
      <t>カンキョウ</t>
    </rPh>
    <rPh sb="29" eb="31">
      <t>カンサ</t>
    </rPh>
    <rPh sb="32" eb="34">
      <t>キロク</t>
    </rPh>
    <phoneticPr fontId="2"/>
  </si>
  <si>
    <t>二酸化炭素削減対策等チェックシート</t>
    <phoneticPr fontId="2"/>
  </si>
  <si>
    <t>エコアップ認証事業所認証基準評価</t>
    <rPh sb="14" eb="16">
      <t>ヒョウカ</t>
    </rPh>
    <phoneticPr fontId="2"/>
  </si>
  <si>
    <t>０％超～０．５％</t>
    <phoneticPr fontId="2"/>
  </si>
  <si>
    <t>０．５％超～１．０％</t>
    <phoneticPr fontId="2"/>
  </si>
  <si>
    <t>１．０％超～１．５％</t>
    <phoneticPr fontId="2"/>
  </si>
  <si>
    <t>１．５％超～</t>
    <phoneticPr fontId="2"/>
  </si>
  <si>
    <t>０％</t>
    <phoneticPr fontId="2"/>
  </si>
  <si>
    <t>１～１０％</t>
    <phoneticPr fontId="2"/>
  </si>
  <si>
    <t>１１～２０％</t>
    <phoneticPr fontId="2"/>
  </si>
  <si>
    <t>２１～３０％</t>
    <phoneticPr fontId="2"/>
  </si>
  <si>
    <t>３１～４０％</t>
    <phoneticPr fontId="2"/>
  </si>
  <si>
    <t>４１～５０％</t>
    <phoneticPr fontId="2"/>
  </si>
  <si>
    <t>５１～６０％</t>
    <phoneticPr fontId="2"/>
  </si>
  <si>
    <t>６１～７０％</t>
    <phoneticPr fontId="2"/>
  </si>
  <si>
    <t>７１～８０％</t>
    <phoneticPr fontId="2"/>
  </si>
  <si>
    <t>８１～９０％</t>
    <phoneticPr fontId="2"/>
  </si>
  <si>
    <t>９１～１００％</t>
    <phoneticPr fontId="2"/>
  </si>
  <si>
    <t>該当している</t>
    <phoneticPr fontId="2"/>
  </si>
  <si>
    <t>該当していない</t>
    <phoneticPr fontId="2"/>
  </si>
  <si>
    <t>欠格要件無し</t>
    <phoneticPr fontId="2"/>
  </si>
  <si>
    <t>無</t>
    <rPh sb="0" eb="1">
      <t>ナ</t>
    </rPh>
    <phoneticPr fontId="2"/>
  </si>
  <si>
    <t>欠格要件有り</t>
    <rPh sb="4" eb="5">
      <t>ア</t>
    </rPh>
    <phoneticPr fontId="2"/>
  </si>
  <si>
    <t>有</t>
    <rPh sb="0" eb="1">
      <t>ア</t>
    </rPh>
    <phoneticPr fontId="2"/>
  </si>
  <si>
    <t>取組レベル</t>
  </si>
  <si>
    <t>優れている</t>
  </si>
  <si>
    <t>やや優れている</t>
  </si>
  <si>
    <t>普通</t>
  </si>
  <si>
    <t>やや不十分</t>
  </si>
  <si>
    <t>不十分</t>
  </si>
  <si>
    <t>重大な問題点がある</t>
  </si>
  <si>
    <t>モデルとなり得る</t>
  </si>
  <si>
    <t>効率的かつ適切である</t>
  </si>
  <si>
    <t>軽微な問題点がある</t>
  </si>
  <si>
    <t>有効性が高く、トップクラス</t>
  </si>
  <si>
    <t>有効かつ確実に機能している</t>
  </si>
  <si>
    <t>ほぼ有効に機能している</t>
  </si>
  <si>
    <t>一部が実行されていない</t>
  </si>
  <si>
    <t>全く実行されていない</t>
  </si>
  <si>
    <r>
      <t xml:space="preserve">評価基準
</t>
    </r>
    <r>
      <rPr>
        <b/>
        <sz val="8"/>
        <rFont val="ＭＳ ゴシック"/>
        <family val="3"/>
        <charset val="128"/>
      </rPr>
      <t>（別紙のとおり）</t>
    </r>
    <rPh sb="0" eb="2">
      <t>ヒョウカ</t>
    </rPh>
    <rPh sb="2" eb="4">
      <t>キジュン</t>
    </rPh>
    <rPh sb="6" eb="8">
      <t>ベッシ</t>
    </rPh>
    <phoneticPr fontId="2"/>
  </si>
  <si>
    <t>（別紙）</t>
    <rPh sb="1" eb="3">
      <t>ベッシ</t>
    </rPh>
    <phoneticPr fontId="2"/>
  </si>
  <si>
    <t>エコアップ認証EMS評価基準</t>
    <phoneticPr fontId="2"/>
  </si>
  <si>
    <t>※業種・規模・業態等から見て判断</t>
    <rPh sb="14" eb="16">
      <t>ハンダン</t>
    </rPh>
    <phoneticPr fontId="2"/>
  </si>
  <si>
    <t>ほぼ適切</t>
    <phoneticPr fontId="2"/>
  </si>
  <si>
    <t>埼玉県エコアップ認証事業所認証基準　自己評価シート</t>
    <rPh sb="0" eb="3">
      <t>サイタマケン</t>
    </rPh>
    <rPh sb="8" eb="10">
      <t>ニンショウ</t>
    </rPh>
    <rPh sb="10" eb="13">
      <t>ジギョウショ</t>
    </rPh>
    <rPh sb="13" eb="15">
      <t>ニンショウ</t>
    </rPh>
    <rPh sb="15" eb="17">
      <t>キジュン</t>
    </rPh>
    <rPh sb="18" eb="20">
      <t>ジコ</t>
    </rPh>
    <rPh sb="20" eb="22">
      <t>ヒョウカ</t>
    </rPh>
    <phoneticPr fontId="2"/>
  </si>
  <si>
    <t>　４　過去に実施したCO2削減対策等の実績</t>
    <rPh sb="15" eb="17">
      <t>タイサク</t>
    </rPh>
    <phoneticPr fontId="2"/>
  </si>
  <si>
    <t>取組レベル</t>
    <rPh sb="0" eb="2">
      <t>トリクミ</t>
    </rPh>
    <phoneticPr fontId="2"/>
  </si>
  <si>
    <t>Ⅰ　エコアップ認証EMS評価基準（配点合計　５０点）</t>
    <rPh sb="17" eb="19">
      <t>ハイテン</t>
    </rPh>
    <rPh sb="19" eb="21">
      <t>ゴウケイ</t>
    </rPh>
    <rPh sb="24" eb="25">
      <t>テン</t>
    </rPh>
    <phoneticPr fontId="2"/>
  </si>
  <si>
    <t>２　取組の実施体制・運用（配点　１０点）　</t>
    <phoneticPr fontId="2"/>
  </si>
  <si>
    <t>３　取組状況の確認・点検（配点　１０点）</t>
    <phoneticPr fontId="2"/>
  </si>
  <si>
    <t>Ⅱ　二酸化炭素削減対策等評価基準（配点合計　５０点）</t>
    <phoneticPr fontId="2"/>
  </si>
  <si>
    <t>１　二酸化炭素削減目標の設定（配点　５点）</t>
    <rPh sb="12" eb="14">
      <t>セッテイ</t>
    </rPh>
    <phoneticPr fontId="2"/>
  </si>
  <si>
    <t>２　二酸化炭素削減対策等の実施（配点　３０点）</t>
    <rPh sb="2" eb="5">
      <t>ニサンカ</t>
    </rPh>
    <rPh sb="5" eb="7">
      <t>タンソ</t>
    </rPh>
    <rPh sb="7" eb="9">
      <t>サクゲン</t>
    </rPh>
    <rPh sb="9" eb="12">
      <t>タイサクトウ</t>
    </rPh>
    <rPh sb="13" eb="15">
      <t>ジッシ</t>
    </rPh>
    <phoneticPr fontId="2"/>
  </si>
  <si>
    <t>３　二酸化炭素削減の実績（配点　１０点）</t>
    <rPh sb="2" eb="5">
      <t>ニサンカ</t>
    </rPh>
    <rPh sb="5" eb="7">
      <t>タンソ</t>
    </rPh>
    <rPh sb="7" eb="9">
      <t>サクゲン</t>
    </rPh>
    <rPh sb="10" eb="12">
      <t>ジッセキ</t>
    </rPh>
    <phoneticPr fontId="2"/>
  </si>
  <si>
    <t>０％未満</t>
    <rPh sb="2" eb="4">
      <t>ミマン</t>
    </rPh>
    <phoneticPr fontId="2"/>
  </si>
  <si>
    <t>４　過去に実施した二酸化炭素削減対策等の実績（配点　５点）</t>
    <rPh sb="2" eb="4">
      <t>カコ</t>
    </rPh>
    <rPh sb="5" eb="7">
      <t>ジッシ</t>
    </rPh>
    <rPh sb="9" eb="12">
      <t>ニサンカ</t>
    </rPh>
    <rPh sb="12" eb="14">
      <t>タンソ</t>
    </rPh>
    <rPh sb="14" eb="16">
      <t>サクゲン</t>
    </rPh>
    <rPh sb="16" eb="18">
      <t>タイサク</t>
    </rPh>
    <rPh sb="18" eb="19">
      <t>ナド</t>
    </rPh>
    <rPh sb="20" eb="22">
      <t>ジッセキ</t>
    </rPh>
    <phoneticPr fontId="2"/>
  </si>
  <si>
    <r>
      <rPr>
        <u/>
        <sz val="11"/>
        <rFont val="HG丸ｺﾞｼｯｸM-PRO"/>
        <family val="3"/>
        <charset val="128"/>
      </rPr>
      <t>入力方法</t>
    </r>
    <r>
      <rPr>
        <u/>
        <sz val="11"/>
        <rFont val="ＭＳ 明朝"/>
        <family val="1"/>
        <charset val="128"/>
      </rPr>
      <t xml:space="preserve">
</t>
    </r>
    <r>
      <rPr>
        <sz val="11"/>
        <rFont val="ＭＳ 明朝"/>
        <family val="1"/>
        <charset val="128"/>
      </rPr>
      <t xml:space="preserve">
　各項目の「評価基準」に基づき、貴事業所の自己評価をP.2～5の「取組レベル」欄及び「評価」欄（黄色セル）に入力すると、P.1のエコアップ認証事業所認証基準評価の「総合評価」欄に、認証の可否が表示されます。
（注）このチェックリストは認証の可否を簡易に自己評価するためのツールであり、実際の認証審査における可否を決定するものではありません。</t>
    </r>
    <rPh sb="0" eb="2">
      <t>ニュウリョク</t>
    </rPh>
    <rPh sb="2" eb="4">
      <t>ホウホウ</t>
    </rPh>
    <rPh sb="7" eb="10">
      <t>カクコウモク</t>
    </rPh>
    <rPh sb="12" eb="14">
      <t>ヒョウカ</t>
    </rPh>
    <rPh sb="14" eb="16">
      <t>キジュン</t>
    </rPh>
    <rPh sb="18" eb="19">
      <t>モト</t>
    </rPh>
    <rPh sb="22" eb="23">
      <t>キ</t>
    </rPh>
    <rPh sb="23" eb="26">
      <t>ジギョウショ</t>
    </rPh>
    <rPh sb="27" eb="29">
      <t>ジコ</t>
    </rPh>
    <rPh sb="29" eb="31">
      <t>ヒョウカ</t>
    </rPh>
    <rPh sb="39" eb="41">
      <t>トリクミ</t>
    </rPh>
    <rPh sb="45" eb="46">
      <t>ラン</t>
    </rPh>
    <rPh sb="46" eb="47">
      <t>オヨ</t>
    </rPh>
    <rPh sb="49" eb="51">
      <t>ヒョウカ</t>
    </rPh>
    <rPh sb="52" eb="53">
      <t>ラン</t>
    </rPh>
    <rPh sb="54" eb="56">
      <t>キイロ</t>
    </rPh>
    <rPh sb="60" eb="62">
      <t>ニュウリョク</t>
    </rPh>
    <rPh sb="75" eb="77">
      <t>ニンショウ</t>
    </rPh>
    <rPh sb="77" eb="80">
      <t>ジギョウショ</t>
    </rPh>
    <rPh sb="80" eb="82">
      <t>ニンショウ</t>
    </rPh>
    <rPh sb="82" eb="84">
      <t>キジュン</t>
    </rPh>
    <rPh sb="84" eb="86">
      <t>ヒョウカ</t>
    </rPh>
    <rPh sb="88" eb="90">
      <t>ソウゴウ</t>
    </rPh>
    <rPh sb="90" eb="92">
      <t>ヒョウカ</t>
    </rPh>
    <rPh sb="93" eb="94">
      <t>ラン</t>
    </rPh>
    <rPh sb="96" eb="98">
      <t>ニンショウ</t>
    </rPh>
    <rPh sb="99" eb="101">
      <t>カヒ</t>
    </rPh>
    <rPh sb="102" eb="104">
      <t>ヒョウジ</t>
    </rPh>
    <rPh sb="112" eb="113">
      <t>チュウ</t>
    </rPh>
    <rPh sb="124" eb="126">
      <t>ニンショウ</t>
    </rPh>
    <rPh sb="127" eb="129">
      <t>カヒ</t>
    </rPh>
    <rPh sb="130" eb="132">
      <t>カンイ</t>
    </rPh>
    <rPh sb="133" eb="135">
      <t>ジコ</t>
    </rPh>
    <rPh sb="135" eb="137">
      <t>ヒョウカ</t>
    </rPh>
    <rPh sb="149" eb="151">
      <t>ジッサイ</t>
    </rPh>
    <rPh sb="152" eb="154">
      <t>ニンショウ</t>
    </rPh>
    <rPh sb="154" eb="156">
      <t>シンサ</t>
    </rPh>
    <rPh sb="160" eb="162">
      <t>カヒ</t>
    </rPh>
    <rPh sb="163" eb="165">
      <t>ケッテイ</t>
    </rPh>
    <phoneticPr fontId="2"/>
  </si>
  <si>
    <t>評価点数</t>
  </si>
  <si>
    <t>システムの構築状況</t>
    <phoneticPr fontId="2"/>
  </si>
  <si>
    <t>取組の実行状況</t>
    <phoneticPr fontId="2"/>
  </si>
  <si>
    <r>
      <t>判断基準</t>
    </r>
    <r>
      <rPr>
        <vertAlign val="superscript"/>
        <sz val="12"/>
        <rFont val="HG丸ｺﾞｼｯｸM-PRO"/>
        <family val="3"/>
        <charset val="128"/>
      </rPr>
      <t>※</t>
    </r>
    <phoneticPr fontId="2"/>
  </si>
  <si>
    <t>大項目
「１現状把握等」、「４評価・見直し」</t>
    <rPh sb="0" eb="3">
      <t>ダイコウモク</t>
    </rPh>
    <phoneticPr fontId="2"/>
  </si>
  <si>
    <t>大項目
「２取組実施体制・運用」、「３取組状況の確認・点検」</t>
    <rPh sb="0" eb="3">
      <t>ダイコウモク</t>
    </rPh>
    <phoneticPr fontId="2"/>
  </si>
  <si>
    <t xml:space="preserve">・マネジメントレビューの規定
・マネジメントレビュー
</t>
    <phoneticPr fontId="2"/>
  </si>
  <si>
    <t>（埼玉県エコアップ認証取得希望申出書作成前にチャレンジし目安にしてください）</t>
    <rPh sb="1" eb="4">
      <t>サイタマケン</t>
    </rPh>
    <rPh sb="9" eb="11">
      <t>ニンショウ</t>
    </rPh>
    <rPh sb="11" eb="13">
      <t>シュトク</t>
    </rPh>
    <rPh sb="13" eb="15">
      <t>キボウ</t>
    </rPh>
    <rPh sb="15" eb="17">
      <t>モウシデ</t>
    </rPh>
    <rPh sb="17" eb="18">
      <t>ショ</t>
    </rPh>
    <rPh sb="18" eb="20">
      <t>サクセイ</t>
    </rPh>
    <rPh sb="20" eb="21">
      <t>マエ</t>
    </rPh>
    <rPh sb="28" eb="30">
      <t>メヤス</t>
    </rPh>
    <phoneticPr fontId="2"/>
  </si>
  <si>
    <t>１　現状把握、環境方針、目標・具体的取組の計画設定、公表、環境関連法規の遵守（配点　１５点）</t>
    <rPh sb="39" eb="41">
      <t>ハイテン</t>
    </rPh>
    <rPh sb="44" eb="45">
      <t>テン</t>
    </rPh>
    <phoneticPr fontId="2"/>
  </si>
  <si>
    <t>４　評価・見直し（配点　１５点）</t>
    <rPh sb="2" eb="4">
      <t>ヒョウカ</t>
    </rPh>
    <rPh sb="5" eb="7">
      <t>ミナオ</t>
    </rPh>
    <phoneticPr fontId="2"/>
  </si>
  <si>
    <t>①　対象組織の事業活動に伴う環境への取組を「環境保全に関する取組チェックシート」により、適切に把握・評価している。</t>
    <phoneticPr fontId="2"/>
  </si>
  <si>
    <t>②　対象組織の事業活動に伴う二酸化炭素排出量を「ＣＯ₂排出量換算シート」により、適切に把握している。</t>
    <rPh sb="27" eb="29">
      <t>ハイシュツ</t>
    </rPh>
    <rPh sb="29" eb="30">
      <t>リョウ</t>
    </rPh>
    <rPh sb="30" eb="32">
      <t>カンサン</t>
    </rPh>
    <phoneticPr fontId="2"/>
  </si>
  <si>
    <t>評価項目(着眼点）</t>
    <rPh sb="0" eb="2">
      <t>ヒョウカ</t>
    </rPh>
    <rPh sb="2" eb="4">
      <t>コウモク</t>
    </rPh>
    <rPh sb="5" eb="8">
      <t>チャクガンテン</t>
    </rPh>
    <phoneticPr fontId="2"/>
  </si>
  <si>
    <t>項目③化学物質対策、項目④節水・水の効率利用、項目⑤製品の開発・設計、項目⑥建築物の建築・解体、項目⑦グリーン購入、項目⑧環境教育項目⑨その他（情報提供、社会貢献）</t>
    <phoneticPr fontId="2"/>
  </si>
  <si>
    <t>●エコアップ認証申請書で「二酸化炭素排出量」を適切に（把握方法、把握の頻度、過去のデータなど）把握しているか
●「二酸化炭素排出量」のデータがグラフ化されているか　燃料使用量実績や燃費管理表があるか
●「二酸化炭素排出量」の過去４年間のデータが把握されているか　
●データが分析しやすく集計されているか</t>
    <phoneticPr fontId="2"/>
  </si>
  <si>
    <t>●環境方針は、対象範囲、事業活動、環境負荷の現状との整合がとれた適切なものか。 
●環境方針の内容として「事業活動の環境影響」「環境目標設定の枠組」「環境保護」「順守義務」「システムの継続的改善」について記載されているか
●環境方針が組織内に周知、利害関係者が入手可能か
●環境方針書の改訂履歴を確認</t>
    <phoneticPr fontId="2"/>
  </si>
  <si>
    <t>●環境への負荷が大きい項目について（例えば、使用量や排出量が多い物質や大気汚染物質、水濁汚染物質、有害化学物質など）、その現状を適切に把握しているか
●一般廃棄物の管理状況を確認する
（分別、再資源化、自主計量）
●申請書届出実績と記録での把握が一致しているか</t>
    <phoneticPr fontId="2"/>
  </si>
  <si>
    <t>●目標は、「環境方針」と整合し、環境への取組・負荷チェック結果を踏え、二酸化炭素、廃棄物の排出抑制に関する、環境への負荷が大きい項目について、項目、目標年度、数値化、具体性等が設定されているか
●二酸化炭素排出量は、前３年間の実績値の平均を基準値として、３年間の目標を適切に設定しているか　それによらない場合、その理由が明記されているか</t>
    <phoneticPr fontId="2"/>
  </si>
  <si>
    <t>●エコアップ目標を達成するための具体的な取組（計画・スキーム）が、適切に策定されているか
●二酸化炭素と廃棄物の排出抑制目標達成のための取組内容が記載されているか
●目標達成のための責任者、部署、議論する会議体等が明確か</t>
    <phoneticPr fontId="2"/>
  </si>
  <si>
    <t>●具体的な取組（計画に）、取組の各責任者や具体的な方法、スケジュールが適切に定められているか
●達成状況の把握・評価が適切に行えるような目標値、実行内容になっているか</t>
    <phoneticPr fontId="2"/>
  </si>
  <si>
    <t>●「地球温暖化対策計画」が、条例に沿った方法で適切に公表しているか</t>
    <phoneticPr fontId="2"/>
  </si>
  <si>
    <t>●関係する環境関連法規及びその他要求事項が整理された文書
●県条例、市町村条例が含まれているか
●協定や利害関係者などからの要求事項まで含まれているか
●把握する仕組み・方法があり、有効に実施されているか
●欠格要件申告書が提出されているか
●現在、罰則や行政処分を受けていないか</t>
    <phoneticPr fontId="2"/>
  </si>
  <si>
    <t>●「エコアップ認証ＥＭＳ」の取組を行うために、明確な組織体制があるか
●必要な責任者（地球温暖化対策推進者など）、その責任・権限が定められているか
●幹部の参加する会議体などで有効に運営されているか</t>
    <phoneticPr fontId="2"/>
  </si>
  <si>
    <t>●「エコアップ認証ＥＭＳ」の「環境方針」、「目標」、「具体的な取組」が従業員などへ周知されているか
●伝達方法（朝礼、会議、LAN、メール、ポスター、教育、カード、その他）
●伝達範囲（協力会社、パート）
●エコアップが全員参加の活動となっているか</t>
    <phoneticPr fontId="2"/>
  </si>
  <si>
    <t>●環境教育計画、教育記録の有無
●効果測定、力量評価や職務技能評価をしているか
●環境特定業務を特定し、特定業務の教育実施しているか
●教育へのフォローアップしているか
●外部関係者への教育を実施しているか</t>
    <phoneticPr fontId="2"/>
  </si>
  <si>
    <t>●「環境方針」や「目標」を達成するための具体的な取組を適切に実施しているか、
●地球温暖化対策推進者が取組の進行管理を行っているか。</t>
    <phoneticPr fontId="2"/>
  </si>
  <si>
    <t>●外部ｺﾐｭﾆｹｰｼｮﾝ文書規定があるか
●外部の利害関係者などからの環境に関する情報や要望対応の記録
●県や関連団体からの通知文、通達管理状況が適切に管理されているか</t>
    <phoneticPr fontId="2"/>
  </si>
  <si>
    <t>●緊急事態及び事故（有害物質の漏洩・流出、設備の事故による異音・異臭など）を特定し、対応方法などを定めているか。
●訓練実施や手順の見直しを定期的にしているか
●上記の記録があるか</t>
    <phoneticPr fontId="2"/>
  </si>
  <si>
    <t>●環境に重大な影響を与える事項について、測定手段、頻度、実施者、記録方法などが定められているか
●必要な定期的監視、測定の実施、その結果の記録・保管状況
●電気。ガス、燃料使用実績記録
●騒音・振動・悪臭・照度など自主規制を含む記録
●遵守点検・検査記録、校正記録等</t>
    <phoneticPr fontId="2"/>
  </si>
  <si>
    <t>●エコアップ目標達成ＥＭＰの有無
●目標達成度を定期的に評価しているか
●責任者や会議体実施者の記載
●目標達成・未達評価。未達時の対応内容
●目標未達時、不適合要件となっているか？是正措置がとられているか</t>
    <phoneticPr fontId="2"/>
  </si>
  <si>
    <t>●環境関連法規や自主的に定めた基準の遵守状況を定期的に確認しているか、その確認の結果を記録・保持しているか。（遵守評価管理表）
●必要な設置届出書・選任届出書・定期報告書・法定点検・法定検査等が実施、保管されているか</t>
    <phoneticPr fontId="2"/>
  </si>
  <si>
    <t>●不適合に並びに是正（予防）処置の規定があるか
●環境不適合の要件が定義されているか
●不適合要件に環境目標未達時が含まれているか
●是正（予防）処置の内容に原因・応急措置・再発防止。措置の有効性評価が含まれているか
●必要に応じ、システムの変更をおこっているか</t>
    <phoneticPr fontId="2"/>
  </si>
  <si>
    <t>●内部的に監査する方法、規定が定められているか
●監査計画あるか、実施されている、その監査内容、その監査記録・保持しているか
●内部監査員の登録、任命表、教育記録などあるか
●監査員の力量があるか、内部監査の有効性があるか
●監査結果が管理層に報告されているか</t>
    <phoneticPr fontId="2"/>
  </si>
  <si>
    <t>●代表者等の経営層が、エコアップ認証ＥＭＳの実施体制やシステムなどについて定期的に評価・見直しを行った記録があるか
●レビューでのインプット情報の内容が適切か
●レビューの内容がＥＭＳの改善や事業戦略上、有効な内容となっているか
●代表者のリーダーシップが発揮されているか</t>
    <phoneticPr fontId="2"/>
  </si>
  <si>
    <t>●ＭＲの規定があるか
●実施頻度やインプットアウトプット情報が明記されているか</t>
    <phoneticPr fontId="2"/>
  </si>
  <si>
    <t>■インプット
①レビューフォローアップ
②EMS課題、法令等の変化情報、リスク及び機会　③目標の達成状況　④不適合及び是正処置、監視測定結果、順守義務、監査結果　⑤外部からの苦情や要望　⑥継続的改善提案　
■アウトプット
①方針②EMS妥当性・有効性評価③継続性へのｺﾐｯﾄﾒﾝﾄ④目標未達の場合の処置等へのアウトプットがあるか</t>
    <phoneticPr fontId="2"/>
  </si>
  <si>
    <t>③　代表者等の見直しに当たっては、次の項目を含めて行っている。
・前回までのレビュー結果フォロー状況
・順守義務、ニーズ、リスク及び機会
・環境目標達成度
・環境パフォーマンス情報：不適合
  及び是正処置、遵守義務、監査結果
・資源の妥当性
・苦情、利害関係者コミュニケーション
・継続的改善の機会</t>
    <phoneticPr fontId="2"/>
  </si>
  <si>
    <t>●伝達・周知の手段（朝礼、会議、メール、イントラネット、ポスター等）
●周知の徹底度（全員、部分的）、持続性、インタビュー結果
●周知対象（社員、パート）</t>
    <phoneticPr fontId="2"/>
  </si>
  <si>
    <t>・マネジメントレビューの規定
・内部コミュニケーション管理規定等
・伝達・周知の記録</t>
    <phoneticPr fontId="2"/>
  </si>
  <si>
    <t>⑦　目標を達成するための具体的な取組（計画・スキーム）が適切に策定されている。</t>
    <phoneticPr fontId="2"/>
  </si>
  <si>
    <t>⑥　目標は、環境方針と整合し、二酸化炭素、廃棄物の排出抑制に関する数値目標をはじめ必要な項目について適切に設定されている。</t>
    <phoneticPr fontId="2"/>
  </si>
  <si>
    <t>⑤　トップがEMSに関するリーダーシップとコミットメントを実証している。</t>
    <phoneticPr fontId="2"/>
  </si>
  <si>
    <t>●トップ（経営）がEMSの有効性向上となるよう指揮、支援しているか
●目標(値)はトップ（経営）者がコミットしたものか
●事業プロセスに対してEMSの要求事項を反映させているか</t>
    <phoneticPr fontId="2"/>
  </si>
  <si>
    <t>レビューの指示事項を（継続的に）フォローアップした記録がある。</t>
    <rPh sb="11" eb="14">
      <t>ケイゾクテキ</t>
    </rPh>
    <rPh sb="25" eb="27">
      <t>キロク</t>
    </rPh>
    <phoneticPr fontId="1"/>
  </si>
  <si>
    <t>記録を保管している</t>
    <rPh sb="0" eb="2">
      <t>キロク</t>
    </rPh>
    <rPh sb="3" eb="5">
      <t>ホカン</t>
    </rPh>
    <phoneticPr fontId="1"/>
  </si>
  <si>
    <t>記録の保管が適切でない。記録保管していない</t>
    <rPh sb="0" eb="2">
      <t>キロク</t>
    </rPh>
    <rPh sb="3" eb="5">
      <t>ホカン</t>
    </rPh>
    <rPh sb="6" eb="8">
      <t>テキセツ</t>
    </rPh>
    <rPh sb="12" eb="14">
      <t>キロク</t>
    </rPh>
    <rPh sb="14" eb="16">
      <t>ホカン</t>
    </rPh>
    <phoneticPr fontId="1"/>
  </si>
  <si>
    <t>ＨＰと事務所で公表</t>
    <rPh sb="3" eb="5">
      <t>ジム</t>
    </rPh>
    <rPh sb="5" eb="6">
      <t>ショ</t>
    </rPh>
    <rPh sb="7" eb="9">
      <t>コウヒョウ</t>
    </rPh>
    <phoneticPr fontId="2"/>
  </si>
  <si>
    <t>ＨＰもしくは事務所いずれかで公表</t>
    <rPh sb="6" eb="8">
      <t>ジム</t>
    </rPh>
    <rPh sb="8" eb="9">
      <t>ショ</t>
    </rPh>
    <rPh sb="14" eb="16">
      <t>コウヒョウ</t>
    </rPh>
    <phoneticPr fontId="2"/>
  </si>
  <si>
    <t>公表していない</t>
    <rPh sb="0" eb="2">
      <t>コウヒョウ</t>
    </rPh>
    <phoneticPr fontId="2"/>
  </si>
  <si>
    <t xml:space="preserve">認証申請（更新申請）日以降の３年間における二酸化炭素排出量又は二酸化炭素排出原単位（事業活動規模当たりの二酸化炭素排出量）の平均目標削減率が一定の数値である。なお、削減目標の基準値は、原則、申請日前の過去３年間の二酸化炭素排出量又は二酸化炭素排出原単位の平均値とする。
</t>
    <phoneticPr fontId="2"/>
  </si>
  <si>
    <t>（平均目標削減率：評価）
 ０％未満（マイナス）：△１点、０％：１点、
 ０％超～０．５％：２点、０．５％超～１．０％：３点
 １．０％超～１．５％：４点、１．５％超～　　：５点</t>
    <phoneticPr fontId="2"/>
  </si>
  <si>
    <t>評価内容</t>
    <rPh sb="0" eb="2">
      <t>ヒョウカ</t>
    </rPh>
    <rPh sb="2" eb="4">
      <t>ナイヨウ</t>
    </rPh>
    <phoneticPr fontId="2"/>
  </si>
  <si>
    <t xml:space="preserve">認証申請（更新申請）日の属する年の前３年間における二酸化炭素排出量又は二酸化炭素排出原単位の平均削減率（各年対前年削減率の平均）が一定の数値である。
</t>
    <phoneticPr fontId="2"/>
  </si>
  <si>
    <t>（平均削減率：評価点）
 ０％未満（マイナス）：△１点、０％：２点、
 ０％超～０．５％：４点、０．５％超～１．０％：６点、
 １．０％超～１．５％：８点、１．５％超～：１０点</t>
    <phoneticPr fontId="2"/>
  </si>
  <si>
    <t>・欠格要件申出書
・環境関連法規遵守状況</t>
    <rPh sb="1" eb="3">
      <t>ケッカク</t>
    </rPh>
    <rPh sb="3" eb="5">
      <t>ヨウケン</t>
    </rPh>
    <rPh sb="5" eb="8">
      <t>モウシデショ</t>
    </rPh>
    <rPh sb="10" eb="12">
      <t>カンキョウ</t>
    </rPh>
    <rPh sb="12" eb="14">
      <t>カンレン</t>
    </rPh>
    <rPh sb="14" eb="16">
      <t>ホウキ</t>
    </rPh>
    <phoneticPr fontId="2"/>
  </si>
  <si>
    <r>
      <t xml:space="preserve">認証申請（更新申請）日以前において、別に定める「二酸化炭素削減対策等チェックシート」の「基本対策」を９０％以上実施し、かつ「追加対策」評価点が１０点以上である。
</t>
    </r>
    <r>
      <rPr>
        <sz val="8"/>
        <rFont val="ＭＳ 明朝"/>
        <family val="1"/>
        <charset val="128"/>
      </rPr>
      <t xml:space="preserve"> </t>
    </r>
    <rPh sb="67" eb="69">
      <t>ヒョウカ</t>
    </rPh>
    <rPh sb="69" eb="70">
      <t>テン</t>
    </rPh>
    <rPh sb="73" eb="74">
      <t>テン</t>
    </rPh>
    <rPh sb="74" eb="76">
      <t>イジョウ</t>
    </rPh>
    <phoneticPr fontId="2"/>
  </si>
  <si>
    <t>「基本対策」の平均評価点数 ÷ ５．０ × １００（％）(小数点以下は切り上げする。）</t>
    <phoneticPr fontId="2"/>
  </si>
  <si>
    <t>「標準項目」の平均評価点数 ÷ ５．０ × １００（％）(小数点以下は切り上げする。）</t>
    <phoneticPr fontId="2"/>
  </si>
  <si>
    <t>記載なし</t>
    <rPh sb="0" eb="2">
      <t>キサイ</t>
    </rPh>
    <phoneticPr fontId="2"/>
  </si>
  <si>
    <t>欠格要件が無いこと</t>
    <rPh sb="0" eb="2">
      <t>ケッカク</t>
    </rPh>
    <rPh sb="2" eb="4">
      <t>ヨウケン</t>
    </rPh>
    <rPh sb="5" eb="6">
      <t>ナ</t>
    </rPh>
    <phoneticPr fontId="2"/>
  </si>
  <si>
    <t>・地球温暖化対策計画
・自動車燃料チェックシート
・申出書３（３）</t>
    <rPh sb="1" eb="6">
      <t>チキュウオンダンカ</t>
    </rPh>
    <rPh sb="6" eb="8">
      <t>タイサク</t>
    </rPh>
    <rPh sb="8" eb="10">
      <t>ケイカク</t>
    </rPh>
    <rPh sb="26" eb="28">
      <t>モウシデ</t>
    </rPh>
    <rPh sb="28" eb="29">
      <t>ショ</t>
    </rPh>
    <phoneticPr fontId="2"/>
  </si>
  <si>
    <t xml:space="preserve"> 該当している場合　：５点
 該当していない場合：０点</t>
    <phoneticPr fontId="2"/>
  </si>
  <si>
    <t>・環境保全に関する取組チェックシート
・申請（申出）書３（１）</t>
    <rPh sb="1" eb="3">
      <t>カンキョウ</t>
    </rPh>
    <rPh sb="3" eb="5">
      <t>ホゼン</t>
    </rPh>
    <rPh sb="6" eb="7">
      <t>カン</t>
    </rPh>
    <rPh sb="9" eb="11">
      <t>トリクミ</t>
    </rPh>
    <rPh sb="20" eb="22">
      <t>シンセイ</t>
    </rPh>
    <rPh sb="23" eb="25">
      <t>モウシデ</t>
    </rPh>
    <rPh sb="26" eb="27">
      <t>ショ</t>
    </rPh>
    <phoneticPr fontId="2"/>
  </si>
  <si>
    <t>・地球温暖化対策計画
・ＣＯ₂排出量換算シート
・申請（申出）書３（２）～（４）</t>
    <rPh sb="25" eb="27">
      <t>シンセイ</t>
    </rPh>
    <rPh sb="28" eb="30">
      <t>モウシデ</t>
    </rPh>
    <phoneticPr fontId="2"/>
  </si>
  <si>
    <t>・廃棄物等排出量実績
・申請（申出）書３（５）</t>
    <rPh sb="1" eb="4">
      <t>ハイキブツ</t>
    </rPh>
    <rPh sb="4" eb="5">
      <t>トウ</t>
    </rPh>
    <rPh sb="5" eb="8">
      <t>ハイシュツリョウ</t>
    </rPh>
    <rPh sb="8" eb="10">
      <t>ジッセキ</t>
    </rPh>
    <rPh sb="12" eb="14">
      <t>シンセイ</t>
    </rPh>
    <rPh sb="15" eb="17">
      <t>モウシデ</t>
    </rPh>
    <rPh sb="18" eb="19">
      <t>ショ</t>
    </rPh>
    <phoneticPr fontId="2"/>
  </si>
  <si>
    <t>・環境方針
・地球温暖化対策計画
・申請（申出）書２</t>
    <rPh sb="1" eb="3">
      <t>カンキョウ</t>
    </rPh>
    <rPh sb="3" eb="5">
      <t>ホウシン</t>
    </rPh>
    <rPh sb="18" eb="20">
      <t>シンセイ</t>
    </rPh>
    <rPh sb="21" eb="22">
      <t>モウ</t>
    </rPh>
    <rPh sb="22" eb="23">
      <t>デ</t>
    </rPh>
    <rPh sb="24" eb="25">
      <t>ショ</t>
    </rPh>
    <phoneticPr fontId="2"/>
  </si>
  <si>
    <t>・環境保全に関する取チェックシート
・地球温暖化対策計画
・自動車燃料チェック
・廃棄物等排出量実績
・申請(申出）書４</t>
    <rPh sb="19" eb="24">
      <t>チキュウオンダンカ</t>
    </rPh>
    <rPh sb="24" eb="26">
      <t>タイサク</t>
    </rPh>
    <rPh sb="26" eb="28">
      <t>ケイカク</t>
    </rPh>
    <rPh sb="52" eb="54">
      <t>シンセイ</t>
    </rPh>
    <rPh sb="55" eb="57">
      <t>モウシデ</t>
    </rPh>
    <rPh sb="58" eb="59">
      <t>ショ</t>
    </rPh>
    <phoneticPr fontId="2"/>
  </si>
  <si>
    <t>・申請(申出）書５
・取組（計画）の記録</t>
    <rPh sb="1" eb="3">
      <t>シンセイ</t>
    </rPh>
    <rPh sb="4" eb="6">
      <t>モウシデ</t>
    </rPh>
    <rPh sb="7" eb="8">
      <t>ショ</t>
    </rPh>
    <rPh sb="11" eb="13">
      <t>トリクミ</t>
    </rPh>
    <rPh sb="14" eb="16">
      <t>ケイカク</t>
    </rPh>
    <rPh sb="18" eb="20">
      <t>キロク</t>
    </rPh>
    <phoneticPr fontId="2"/>
  </si>
  <si>
    <t>・地球温暖化対策計画
・公表状況
・申請（申出）書９</t>
    <rPh sb="1" eb="6">
      <t>チキュウオンダンカ</t>
    </rPh>
    <rPh sb="6" eb="8">
      <t>タイサク</t>
    </rPh>
    <rPh sb="8" eb="10">
      <t>ケイカク</t>
    </rPh>
    <rPh sb="12" eb="14">
      <t>コウヒョウ</t>
    </rPh>
    <rPh sb="14" eb="16">
      <t>ジョウキョウ</t>
    </rPh>
    <rPh sb="18" eb="20">
      <t>シンセイ</t>
    </rPh>
    <rPh sb="21" eb="23">
      <t>モウシデ</t>
    </rPh>
    <rPh sb="24" eb="25">
      <t>ショ</t>
    </rPh>
    <phoneticPr fontId="2"/>
  </si>
  <si>
    <t>・環境関連法規一覧表
・環境関連法規把握の記録
・欠格要件申告（申出）書</t>
    <rPh sb="7" eb="10">
      <t>イチランヒョウ</t>
    </rPh>
    <rPh sb="12" eb="14">
      <t>カンキョウ</t>
    </rPh>
    <rPh sb="14" eb="16">
      <t>カンレン</t>
    </rPh>
    <rPh sb="16" eb="18">
      <t>ホウキ</t>
    </rPh>
    <rPh sb="29" eb="31">
      <t>シンコク</t>
    </rPh>
    <rPh sb="33" eb="34">
      <t>デ</t>
    </rPh>
    <phoneticPr fontId="2"/>
  </si>
  <si>
    <t>・実施体制を定めた記録
（組織図、推進体制、役割分担規定、権限規定など）
・申請（申出）書６</t>
    <rPh sb="1" eb="3">
      <t>ジッシ</t>
    </rPh>
    <rPh sb="3" eb="5">
      <t>タイセイ</t>
    </rPh>
    <rPh sb="6" eb="7">
      <t>サダ</t>
    </rPh>
    <rPh sb="9" eb="11">
      <t>キロク</t>
    </rPh>
    <rPh sb="13" eb="16">
      <t>ソシキズ</t>
    </rPh>
    <rPh sb="17" eb="19">
      <t>スイシン</t>
    </rPh>
    <rPh sb="19" eb="21">
      <t>タイセイ</t>
    </rPh>
    <rPh sb="22" eb="24">
      <t>ヤクワリ</t>
    </rPh>
    <rPh sb="24" eb="26">
      <t>ブンタン</t>
    </rPh>
    <rPh sb="29" eb="31">
      <t>ケンゲン</t>
    </rPh>
    <rPh sb="31" eb="33">
      <t>キテイ</t>
    </rPh>
    <rPh sb="38" eb="40">
      <t>シンセイ</t>
    </rPh>
    <rPh sb="41" eb="43">
      <t>モウシデ</t>
    </rPh>
    <rPh sb="44" eb="45">
      <t>ショ</t>
    </rPh>
    <phoneticPr fontId="2"/>
  </si>
  <si>
    <t>・目標、取組の状況確認の規定
・進行管理の記録（目標達成状況、取組実施状況）
・申請（申出）書７（１）</t>
    <rPh sb="1" eb="3">
      <t>モクヒョウ</t>
    </rPh>
    <rPh sb="4" eb="6">
      <t>トリクミ</t>
    </rPh>
    <rPh sb="7" eb="9">
      <t>ジョウキョウ</t>
    </rPh>
    <rPh sb="9" eb="11">
      <t>カクニン</t>
    </rPh>
    <rPh sb="12" eb="14">
      <t>キテイ</t>
    </rPh>
    <rPh sb="24" eb="26">
      <t>モクヒョウ</t>
    </rPh>
    <rPh sb="26" eb="28">
      <t>タッセイ</t>
    </rPh>
    <rPh sb="28" eb="30">
      <t>ジョウキョウ</t>
    </rPh>
    <rPh sb="31" eb="33">
      <t>トリクミ</t>
    </rPh>
    <rPh sb="33" eb="37">
      <t>ジッシジョウキョウ</t>
    </rPh>
    <rPh sb="40" eb="42">
      <t>シンセイ</t>
    </rPh>
    <rPh sb="43" eb="45">
      <t>モウシデ</t>
    </rPh>
    <rPh sb="46" eb="47">
      <t>ショ</t>
    </rPh>
    <phoneticPr fontId="2"/>
  </si>
  <si>
    <t>・目標、取組の状況確認の規定
・不適合時の規定
・予防対策、是正措置の記録
・申請（申出）書７（２）</t>
    <rPh sb="1" eb="3">
      <t>モクヒョウ</t>
    </rPh>
    <rPh sb="4" eb="6">
      <t>トリクミ</t>
    </rPh>
    <rPh sb="7" eb="9">
      <t>ジョウキョウ</t>
    </rPh>
    <rPh sb="9" eb="11">
      <t>カクニン</t>
    </rPh>
    <rPh sb="12" eb="14">
      <t>キテイ</t>
    </rPh>
    <rPh sb="19" eb="20">
      <t>ジ</t>
    </rPh>
    <rPh sb="25" eb="27">
      <t>ヨボウ</t>
    </rPh>
    <rPh sb="27" eb="29">
      <t>タイサク</t>
    </rPh>
    <rPh sb="32" eb="34">
      <t>ソチ</t>
    </rPh>
    <rPh sb="39" eb="41">
      <t>シンセイ</t>
    </rPh>
    <rPh sb="42" eb="44">
      <t>モウシデ</t>
    </rPh>
    <rPh sb="45" eb="46">
      <t>ショ</t>
    </rPh>
    <phoneticPr fontId="2"/>
  </si>
  <si>
    <t>・地球温暖化対策計画
・自動車燃料チェック
・申請(申出）書４</t>
    <rPh sb="1" eb="6">
      <t>チキュウオンダンカ</t>
    </rPh>
    <rPh sb="6" eb="8">
      <t>タイサク</t>
    </rPh>
    <rPh sb="8" eb="10">
      <t>ケイカク</t>
    </rPh>
    <rPh sb="23" eb="25">
      <t>シンセイ</t>
    </rPh>
    <rPh sb="26" eb="28">
      <t>モウシデ</t>
    </rPh>
    <rPh sb="29" eb="30">
      <t>ショ</t>
    </rPh>
    <phoneticPr fontId="2"/>
  </si>
  <si>
    <t>P6 &lt;Ⅰエコアップ認証基準&gt;3</t>
    <rPh sb="10" eb="12">
      <t>ニンショウ</t>
    </rPh>
    <rPh sb="12" eb="14">
      <t>キジュン</t>
    </rPh>
    <phoneticPr fontId="2"/>
  </si>
  <si>
    <t>エコアップ認証実施要綱該当箇所</t>
    <rPh sb="5" eb="7">
      <t>ニンショウ</t>
    </rPh>
    <rPh sb="7" eb="9">
      <t>ジッシ</t>
    </rPh>
    <rPh sb="9" eb="11">
      <t>ヨウコウ</t>
    </rPh>
    <rPh sb="11" eb="13">
      <t>ガイトウ</t>
    </rPh>
    <rPh sb="13" eb="15">
      <t>カショ</t>
    </rPh>
    <phoneticPr fontId="2"/>
  </si>
  <si>
    <t>P5 &lt;Ⅰエコアップ認証基準&gt;1</t>
    <rPh sb="10" eb="12">
      <t>ニンショウ</t>
    </rPh>
    <rPh sb="12" eb="14">
      <t>キジュン</t>
    </rPh>
    <phoneticPr fontId="2"/>
  </si>
  <si>
    <t>P5～6 &lt;Ⅰエコアップ認証基準&gt;2</t>
    <rPh sb="12" eb="14">
      <t>ニンショウ</t>
    </rPh>
    <rPh sb="14" eb="16">
      <t>キジュン</t>
    </rPh>
    <phoneticPr fontId="2"/>
  </si>
  <si>
    <t>P6～7 &lt;Ⅰエコアップ認証基準&gt;4</t>
    <rPh sb="12" eb="14">
      <t>ニンショウ</t>
    </rPh>
    <rPh sb="14" eb="16">
      <t>キジュン</t>
    </rPh>
    <phoneticPr fontId="2"/>
  </si>
  <si>
    <t>P7 &lt;Ⅱエコアップ認証基準&gt;1</t>
    <rPh sb="10" eb="12">
      <t>ニンショウ</t>
    </rPh>
    <rPh sb="12" eb="14">
      <t>キジュン</t>
    </rPh>
    <phoneticPr fontId="2"/>
  </si>
  <si>
    <t>P7 &lt;Ⅱエコアップ認証基準&gt;2</t>
    <rPh sb="10" eb="12">
      <t>ニンショウ</t>
    </rPh>
    <rPh sb="12" eb="14">
      <t>キジュン</t>
    </rPh>
    <phoneticPr fontId="2"/>
  </si>
  <si>
    <t>P7 &lt;Ⅱエコアップ認証基準&gt;3</t>
    <rPh sb="10" eb="12">
      <t>ニンショウ</t>
    </rPh>
    <rPh sb="12" eb="14">
      <t>キジュン</t>
    </rPh>
    <phoneticPr fontId="2"/>
  </si>
  <si>
    <t>P7 &lt;Ⅱエコアップ認証基準&gt;4</t>
    <rPh sb="10" eb="12">
      <t>ニンショウ</t>
    </rPh>
    <rPh sb="12" eb="14">
      <t>キジュン</t>
    </rPh>
    <phoneticPr fontId="2"/>
  </si>
  <si>
    <t>総合評価 （認証の可否）</t>
    <rPh sb="0" eb="2">
      <t>ソウゴウ</t>
    </rPh>
    <rPh sb="2" eb="4">
      <t>ヒョウカ</t>
    </rPh>
    <rPh sb="9" eb="11">
      <t>カヒ</t>
    </rPh>
    <phoneticPr fontId="2"/>
  </si>
  <si>
    <t>項　目</t>
    <rPh sb="0" eb="1">
      <t>コウ</t>
    </rPh>
    <rPh sb="2" eb="3">
      <t>メ</t>
    </rPh>
    <phoneticPr fontId="2"/>
  </si>
  <si>
    <t>評　価</t>
    <rPh sb="0" eb="1">
      <t>ヒョウ</t>
    </rPh>
    <rPh sb="2" eb="3">
      <t>アタイ</t>
    </rPh>
    <phoneticPr fontId="2"/>
  </si>
  <si>
    <t>・マネジメントレビュー
・申請（申出）書８（１）</t>
    <rPh sb="13" eb="15">
      <t>シンセイ</t>
    </rPh>
    <rPh sb="16" eb="18">
      <t>モウシデ</t>
    </rPh>
    <rPh sb="19" eb="20">
      <t>ショ</t>
    </rPh>
    <phoneticPr fontId="2"/>
  </si>
  <si>
    <t>⑥　エコアップ認証ＥＭＳの継続的改善が図られている。</t>
    <phoneticPr fontId="2"/>
  </si>
  <si>
    <t>・マネジメントレビュー
・計画、目標等のフォローアップ・見直し記録</t>
    <rPh sb="13" eb="15">
      <t>ケイカク</t>
    </rPh>
    <rPh sb="16" eb="18">
      <t>モクヒョウ</t>
    </rPh>
    <rPh sb="18" eb="19">
      <t>トウ</t>
    </rPh>
    <rPh sb="28" eb="30">
      <t>ミナオ</t>
    </rPh>
    <rPh sb="31" eb="33">
      <t>キロク</t>
    </rPh>
    <phoneticPr fontId="2"/>
  </si>
  <si>
    <t>●代表者からＥＭＳ継続的改善についてアウトプットがある。
●代表者の指示事項が継続的にフォローされているか</t>
    <rPh sb="1" eb="4">
      <t>ダイヒョウシャ</t>
    </rPh>
    <rPh sb="9" eb="12">
      <t>ケイゾクテキ</t>
    </rPh>
    <rPh sb="12" eb="14">
      <t>カイゼン</t>
    </rPh>
    <rPh sb="30" eb="33">
      <t>ダイヒョウシャ</t>
    </rPh>
    <rPh sb="34" eb="36">
      <t>シジ</t>
    </rPh>
    <rPh sb="36" eb="38">
      <t>ジコウ</t>
    </rPh>
    <rPh sb="39" eb="42">
      <t>ケイゾクテキ</t>
    </rPh>
    <phoneticPr fontId="2"/>
  </si>
  <si>
    <t>継続的改善についての指示事項の記録がある。</t>
    <rPh sb="0" eb="3">
      <t>ケイゾクテキ</t>
    </rPh>
    <rPh sb="3" eb="5">
      <t>カイゼン</t>
    </rPh>
    <rPh sb="10" eb="12">
      <t>シジ</t>
    </rPh>
    <rPh sb="12" eb="14">
      <t>ジコウ</t>
    </rPh>
    <rPh sb="15" eb="17">
      <t>キロク</t>
    </rPh>
    <phoneticPr fontId="1"/>
  </si>
  <si>
    <t>記録に記載がない</t>
    <rPh sb="0" eb="2">
      <t>キロク</t>
    </rPh>
    <rPh sb="3" eb="5">
      <t>キサイ</t>
    </rPh>
    <phoneticPr fontId="1"/>
  </si>
  <si>
    <t>レビューの指示事項を記載した記録がある。</t>
    <rPh sb="10" eb="12">
      <t>キサイ</t>
    </rPh>
    <rPh sb="14" eb="16">
      <t>キロク</t>
    </rPh>
    <phoneticPr fontId="1"/>
  </si>
  <si>
    <t xml:space="preserve">・マネジメントレビューの規定
・マネジメントレビュー記録
</t>
    <rPh sb="26" eb="28">
      <t>キロク</t>
    </rPh>
    <phoneticPr fontId="2"/>
  </si>
  <si>
    <t xml:space="preserve">●代表者等による評価・見直しの結果が記録・保存管理されているか。
</t>
    <rPh sb="23" eb="25">
      <t>カンリ</t>
    </rPh>
    <phoneticPr fontId="2"/>
  </si>
  <si>
    <t>⑤　代表者等による評価・見直しの結果が記録・保存されている。</t>
    <phoneticPr fontId="2"/>
  </si>
  <si>
    <t>①基本対策
基本対策の実施度の評価点数から、右の計算式で平均実施度レベルの割合を算出し、表の基準で採点される。
（基本対策平均実施度の結果は「二酸化炭素削減対策等チェックシート」集計・印刷シートに表示される数値を引用する。）</t>
    <rPh sb="1" eb="3">
      <t>キホン</t>
    </rPh>
    <rPh sb="3" eb="5">
      <t>タイサク</t>
    </rPh>
    <rPh sb="6" eb="8">
      <t>キホン</t>
    </rPh>
    <rPh sb="8" eb="10">
      <t>タイサク</t>
    </rPh>
    <rPh sb="11" eb="13">
      <t>ジッシ</t>
    </rPh>
    <rPh sb="13" eb="14">
      <t>ド</t>
    </rPh>
    <rPh sb="15" eb="17">
      <t>ヒョウカ</t>
    </rPh>
    <rPh sb="17" eb="19">
      <t>テンスウ</t>
    </rPh>
    <rPh sb="22" eb="23">
      <t>ミギ</t>
    </rPh>
    <rPh sb="24" eb="26">
      <t>ケイサン</t>
    </rPh>
    <rPh sb="26" eb="27">
      <t>シキ</t>
    </rPh>
    <rPh sb="28" eb="30">
      <t>ヘイキン</t>
    </rPh>
    <rPh sb="30" eb="32">
      <t>ジッシ</t>
    </rPh>
    <rPh sb="32" eb="33">
      <t>ド</t>
    </rPh>
    <rPh sb="37" eb="39">
      <t>ワリアイ</t>
    </rPh>
    <rPh sb="40" eb="42">
      <t>サンシュツ</t>
    </rPh>
    <rPh sb="44" eb="45">
      <t>ヒョウ</t>
    </rPh>
    <rPh sb="46" eb="48">
      <t>キジュン</t>
    </rPh>
    <rPh sb="49" eb="51">
      <t>サイテン</t>
    </rPh>
    <rPh sb="57" eb="59">
      <t>キホン</t>
    </rPh>
    <rPh sb="59" eb="61">
      <t>タイサク</t>
    </rPh>
    <rPh sb="61" eb="63">
      <t>ヘイキン</t>
    </rPh>
    <rPh sb="63" eb="65">
      <t>ジッシ</t>
    </rPh>
    <rPh sb="65" eb="66">
      <t>ド</t>
    </rPh>
    <rPh sb="67" eb="69">
      <t>ケッカ</t>
    </rPh>
    <rPh sb="71" eb="76">
      <t>ニサンカタンソ</t>
    </rPh>
    <rPh sb="76" eb="78">
      <t>サクゲン</t>
    </rPh>
    <rPh sb="78" eb="80">
      <t>タイサク</t>
    </rPh>
    <rPh sb="80" eb="81">
      <t>トウ</t>
    </rPh>
    <rPh sb="89" eb="91">
      <t>シュウケイ</t>
    </rPh>
    <rPh sb="92" eb="94">
      <t>インサツ</t>
    </rPh>
    <rPh sb="98" eb="100">
      <t>ヒョウジ</t>
    </rPh>
    <rPh sb="103" eb="105">
      <t>スウチ</t>
    </rPh>
    <rPh sb="106" eb="108">
      <t>インヨウ</t>
    </rPh>
    <phoneticPr fontId="2"/>
  </si>
  <si>
    <t xml:space="preserve">②追加対策
標準項目の実施度の評価点数から、右の計算式で平均実施度レベルを算出し、表の基準で採点される。
（標準項目の平均実施度結果は「二酸化炭素削減対策等チェックシート」集計・印刷シートに表示される数値を引用する。）
</t>
    <rPh sb="1" eb="3">
      <t>ツイカ</t>
    </rPh>
    <rPh sb="3" eb="5">
      <t>タイサク</t>
    </rPh>
    <rPh sb="6" eb="8">
      <t>ヒョウジュン</t>
    </rPh>
    <rPh sb="8" eb="10">
      <t>コウモク</t>
    </rPh>
    <rPh sb="11" eb="13">
      <t>ジッシ</t>
    </rPh>
    <rPh sb="13" eb="14">
      <t>ド</t>
    </rPh>
    <rPh sb="15" eb="17">
      <t>ヒョウカ</t>
    </rPh>
    <rPh sb="17" eb="19">
      <t>テンスウ</t>
    </rPh>
    <rPh sb="22" eb="23">
      <t>ミギ</t>
    </rPh>
    <rPh sb="24" eb="27">
      <t>ケイサンシキ</t>
    </rPh>
    <rPh sb="28" eb="30">
      <t>ヘイキン</t>
    </rPh>
    <rPh sb="30" eb="32">
      <t>ジッシ</t>
    </rPh>
    <rPh sb="32" eb="33">
      <t>ド</t>
    </rPh>
    <rPh sb="37" eb="39">
      <t>サンシュツ</t>
    </rPh>
    <rPh sb="41" eb="42">
      <t>ヒョウ</t>
    </rPh>
    <rPh sb="43" eb="45">
      <t>キジュン</t>
    </rPh>
    <rPh sb="46" eb="48">
      <t>サイテン</t>
    </rPh>
    <rPh sb="54" eb="56">
      <t>ヒョウジュン</t>
    </rPh>
    <rPh sb="56" eb="58">
      <t>コウモク</t>
    </rPh>
    <rPh sb="59" eb="61">
      <t>ヘイキン</t>
    </rPh>
    <rPh sb="61" eb="63">
      <t>ジッシ</t>
    </rPh>
    <rPh sb="63" eb="64">
      <t>ド</t>
    </rPh>
    <rPh sb="64" eb="66">
      <t>ケッカ</t>
    </rPh>
    <rPh sb="86" eb="88">
      <t>シュウケイ</t>
    </rPh>
    <rPh sb="100" eb="102">
      <t>スウチ</t>
    </rPh>
    <rPh sb="103" eb="105">
      <t>インヨウ</t>
    </rPh>
    <phoneticPr fontId="2"/>
  </si>
  <si>
    <t>別に定める「二酸化炭素削減対策等チェックシート」の取組項目の実施度を評価し、実施度レベルに応じて点数評価する。</t>
    <rPh sb="27" eb="29">
      <t>コウモク</t>
    </rPh>
    <rPh sb="30" eb="32">
      <t>ジッシ</t>
    </rPh>
    <rPh sb="32" eb="33">
      <t>ド</t>
    </rPh>
    <rPh sb="34" eb="36">
      <t>ヒョウカ</t>
    </rPh>
    <rPh sb="38" eb="40">
      <t>ジッシ</t>
    </rPh>
    <rPh sb="40" eb="41">
      <t>ド</t>
    </rPh>
    <rPh sb="45" eb="46">
      <t>オウ</t>
    </rPh>
    <rPh sb="48" eb="50">
      <t>テンスウ</t>
    </rPh>
    <rPh sb="50" eb="52">
      <t>ヒョウカ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</si>
</sst>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4"/>
      <name val="ＭＳ Ｐゴシック"/>
      <family val="3"/>
      <charset val="128"/>
    </font>
    <font>
      <b/>
      <sz val="18"/>
      <name val="ＭＳ Ｐゴシック"/>
      <family val="3"/>
      <charset val="128"/>
    </font>
    <font>
      <sz val="10"/>
      <name val="ＭＳ ゴシック"/>
      <family val="3"/>
      <charset val="128"/>
    </font>
    <font>
      <sz val="14"/>
      <name val="ＭＳ ゴシック"/>
      <family val="3"/>
      <charset val="128"/>
    </font>
    <font>
      <sz val="11"/>
      <name val="HG丸ｺﾞｼｯｸM-PRO"/>
      <family val="3"/>
      <charset val="128"/>
    </font>
    <font>
      <sz val="10"/>
      <name val="ＭＳ 明朝"/>
      <family val="1"/>
      <charset val="128"/>
    </font>
    <font>
      <sz val="18"/>
      <name val="ＭＳ 明朝"/>
      <family val="1"/>
      <charset val="128"/>
    </font>
    <font>
      <b/>
      <sz val="12"/>
      <name val="ＭＳ ゴシック"/>
      <family val="3"/>
      <charset val="128"/>
    </font>
    <font>
      <sz val="11"/>
      <name val="ＭＳ ゴシック"/>
      <family val="3"/>
      <charset val="128"/>
    </font>
    <font>
      <b/>
      <sz val="8"/>
      <name val="ＭＳ ゴシック"/>
      <family val="3"/>
      <charset val="128"/>
    </font>
    <font>
      <sz val="8"/>
      <name val="ＭＳ 明朝"/>
      <family val="1"/>
      <charset val="128"/>
    </font>
    <font>
      <sz val="11"/>
      <name val="ＭＳ 明朝"/>
      <family val="1"/>
      <charset val="128"/>
    </font>
    <font>
      <u/>
      <sz val="11"/>
      <name val="ＭＳ 明朝"/>
      <family val="1"/>
      <charset val="128"/>
    </font>
    <font>
      <u/>
      <sz val="11"/>
      <name val="HG丸ｺﾞｼｯｸM-PRO"/>
      <family val="3"/>
      <charset val="128"/>
    </font>
    <font>
      <sz val="18"/>
      <name val="ＭＳ ゴシック"/>
      <family val="3"/>
      <charset val="128"/>
    </font>
    <font>
      <sz val="12"/>
      <name val="ＭＳ 明朝"/>
      <family val="1"/>
      <charset val="128"/>
    </font>
    <font>
      <sz val="12"/>
      <name val="HG丸ｺﾞｼｯｸM-PRO"/>
      <family val="3"/>
      <charset val="128"/>
    </font>
    <font>
      <vertAlign val="superscript"/>
      <sz val="12"/>
      <name val="HG丸ｺﾞｼｯｸM-PRO"/>
      <family val="3"/>
      <charset val="128"/>
    </font>
    <font>
      <b/>
      <sz val="12"/>
      <name val="ＭＳ 明朝"/>
      <family val="1"/>
      <charset val="128"/>
    </font>
    <font>
      <sz val="10"/>
      <name val="HG丸ｺﾞｼｯｸM-PRO"/>
      <family val="3"/>
      <charset val="128"/>
    </font>
    <font>
      <sz val="24"/>
      <name val="ＭＳ 明朝"/>
      <family val="1"/>
      <charset val="128"/>
    </font>
    <font>
      <sz val="6"/>
      <name val="ＭＳ 明朝"/>
      <family val="1"/>
      <charset val="128"/>
    </font>
    <font>
      <sz val="7"/>
      <name val="ＭＳ 明朝"/>
      <family val="1"/>
      <charset val="128"/>
    </font>
    <font>
      <sz val="8"/>
      <name val="ＭＳ Ｐゴシック"/>
      <family val="3"/>
      <charset val="128"/>
    </font>
    <font>
      <sz val="7"/>
      <name val="ＭＳ Ｐゴシック"/>
      <family val="3"/>
      <charset val="128"/>
    </font>
    <font>
      <sz val="9"/>
      <name val="ＭＳ 明朝"/>
      <family val="1"/>
      <charset val="128"/>
    </font>
    <font>
      <sz val="9"/>
      <name val="ＭＳ Ｐゴシック"/>
      <family val="3"/>
      <charset val="128"/>
    </font>
    <font>
      <sz val="14"/>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37">
    <border>
      <left/>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diagonal/>
    </border>
    <border>
      <left/>
      <right style="medium">
        <color rgb="FFFF0000"/>
      </right>
      <top/>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style="thin">
        <color indexed="64"/>
      </top>
      <bottom/>
      <diagonal/>
    </border>
    <border>
      <left/>
      <right style="medium">
        <color rgb="FFFF0000"/>
      </right>
      <top style="thin">
        <color indexed="64"/>
      </top>
      <bottom style="thin">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08">
    <xf numFmtId="0" fontId="0" fillId="0" borderId="0" xfId="0">
      <alignment vertical="center"/>
    </xf>
    <xf numFmtId="0" fontId="4" fillId="0" borderId="0" xfId="0" applyFont="1">
      <alignment vertical="center"/>
    </xf>
    <xf numFmtId="0" fontId="8" fillId="0" borderId="0" xfId="0" applyFont="1" applyProtection="1">
      <alignment vertical="center"/>
    </xf>
    <xf numFmtId="0" fontId="3" fillId="0" borderId="0" xfId="0" applyFont="1">
      <alignment vertical="center"/>
    </xf>
    <xf numFmtId="0" fontId="3" fillId="0" borderId="0" xfId="0" applyFont="1" applyBorder="1">
      <alignment vertical="center"/>
    </xf>
    <xf numFmtId="0" fontId="10" fillId="0" borderId="0" xfId="0" applyFont="1" applyFill="1" applyBorder="1" applyAlignment="1">
      <alignment vertical="top"/>
    </xf>
    <xf numFmtId="0" fontId="23" fillId="0" borderId="4" xfId="0" applyFont="1" applyBorder="1" applyAlignment="1">
      <alignment horizontal="center" vertical="center" wrapText="1"/>
    </xf>
    <xf numFmtId="0" fontId="21" fillId="2" borderId="4" xfId="0" applyFont="1" applyFill="1" applyBorder="1" applyAlignment="1">
      <alignment horizontal="center" vertical="center" wrapText="1"/>
    </xf>
    <xf numFmtId="0" fontId="20" fillId="0" borderId="4" xfId="0" applyFont="1" applyBorder="1" applyAlignment="1">
      <alignment horizontal="left" vertical="center" wrapText="1"/>
    </xf>
    <xf numFmtId="0" fontId="25" fillId="0" borderId="4" xfId="0" applyFont="1" applyBorder="1" applyAlignment="1">
      <alignment horizontal="center" vertical="center"/>
    </xf>
    <xf numFmtId="0" fontId="9" fillId="2" borderId="4" xfId="0" applyFont="1" applyFill="1" applyBorder="1" applyAlignment="1">
      <alignment horizontal="justify" vertical="top" wrapText="1"/>
    </xf>
    <xf numFmtId="0" fontId="19" fillId="0" borderId="0" xfId="0" applyFont="1">
      <alignment vertical="center"/>
    </xf>
    <xf numFmtId="0" fontId="6" fillId="0" borderId="0" xfId="0" applyFont="1" applyAlignment="1" applyProtection="1">
      <alignment horizontal="center" vertical="center"/>
    </xf>
    <xf numFmtId="0" fontId="0" fillId="0" borderId="0" xfId="0" applyProtection="1">
      <alignment vertical="center"/>
    </xf>
    <xf numFmtId="0" fontId="5" fillId="0" borderId="0" xfId="0" applyFont="1" applyProtection="1">
      <alignment vertical="center"/>
    </xf>
    <xf numFmtId="0" fontId="4" fillId="0" borderId="0" xfId="0" applyFont="1" applyBorder="1" applyProtection="1">
      <alignment vertical="center"/>
    </xf>
    <xf numFmtId="0" fontId="0" fillId="0" borderId="0" xfId="0" applyBorder="1" applyAlignment="1" applyProtection="1">
      <alignment vertical="center"/>
    </xf>
    <xf numFmtId="0" fontId="4"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4" fillId="0" borderId="0" xfId="0" applyFont="1" applyProtection="1">
      <alignment vertical="center"/>
    </xf>
    <xf numFmtId="0" fontId="0" fillId="0" borderId="0" xfId="0" applyBorder="1" applyProtection="1">
      <alignment vertical="center"/>
    </xf>
    <xf numFmtId="0" fontId="4" fillId="0" borderId="10" xfId="0" applyFont="1" applyBorder="1" applyAlignment="1" applyProtection="1">
      <alignment vertical="center"/>
    </xf>
    <xf numFmtId="0" fontId="4" fillId="0" borderId="0" xfId="0" applyFont="1" applyBorder="1" applyAlignment="1" applyProtection="1">
      <alignment horizontal="center" vertical="center"/>
    </xf>
    <xf numFmtId="0" fontId="4" fillId="0" borderId="8" xfId="0" applyFont="1" applyBorder="1" applyAlignment="1" applyProtection="1">
      <alignment vertical="center"/>
    </xf>
    <xf numFmtId="0" fontId="0" fillId="0" borderId="9" xfId="0" applyBorder="1" applyAlignment="1" applyProtection="1">
      <alignment horizontal="center" vertical="center"/>
    </xf>
    <xf numFmtId="176" fontId="4" fillId="0" borderId="24" xfId="0" applyNumberFormat="1" applyFont="1" applyBorder="1" applyAlignment="1" applyProtection="1">
      <alignment horizontal="center" vertical="center"/>
    </xf>
    <xf numFmtId="0" fontId="0" fillId="0" borderId="2" xfId="0" applyBorder="1" applyAlignment="1" applyProtection="1">
      <alignment horizontal="center" vertical="center"/>
    </xf>
    <xf numFmtId="0" fontId="4" fillId="0" borderId="0" xfId="0" applyFont="1" applyBorder="1" applyAlignment="1" applyProtection="1">
      <alignment horizontal="left" vertical="center"/>
    </xf>
    <xf numFmtId="0" fontId="4" fillId="0" borderId="24" xfId="0" applyFont="1" applyBorder="1" applyAlignment="1" applyProtection="1">
      <alignment horizontal="center" vertical="center"/>
    </xf>
    <xf numFmtId="0" fontId="7" fillId="0" borderId="0" xfId="0" applyFont="1" applyBorder="1" applyAlignment="1" applyProtection="1">
      <alignment horizontal="left" vertical="center"/>
    </xf>
    <xf numFmtId="0" fontId="4" fillId="0" borderId="25" xfId="0" applyFont="1" applyBorder="1" applyAlignment="1" applyProtection="1">
      <alignment horizontal="center" vertical="center"/>
    </xf>
    <xf numFmtId="0" fontId="0" fillId="0" borderId="3" xfId="0" applyBorder="1" applyAlignment="1" applyProtection="1">
      <alignment horizontal="center" vertical="center"/>
    </xf>
    <xf numFmtId="0" fontId="4" fillId="0" borderId="0" xfId="0" applyFont="1" applyBorder="1" applyAlignment="1" applyProtection="1"/>
    <xf numFmtId="0" fontId="4" fillId="0" borderId="29" xfId="0" applyFont="1" applyBorder="1" applyAlignment="1" applyProtection="1">
      <alignment vertical="center" wrapText="1"/>
    </xf>
    <xf numFmtId="0" fontId="24" fillId="0" borderId="0" xfId="0" applyFont="1" applyProtection="1">
      <alignment vertical="center"/>
    </xf>
    <xf numFmtId="0" fontId="3" fillId="0" borderId="0" xfId="0" applyFont="1" applyBorder="1" applyAlignment="1" applyProtection="1">
      <alignment horizontal="right" vertical="center" wrapText="1"/>
    </xf>
    <xf numFmtId="0" fontId="14" fillId="0" borderId="0" xfId="0" applyFont="1" applyBorder="1" applyAlignment="1" applyProtection="1">
      <alignment horizontal="left" vertical="center" wrapText="1"/>
    </xf>
    <xf numFmtId="0" fontId="13" fillId="0" borderId="0" xfId="0" applyFont="1" applyProtection="1">
      <alignment vertical="center"/>
    </xf>
    <xf numFmtId="0" fontId="11" fillId="0" borderId="0" xfId="0" applyFont="1" applyBorder="1" applyAlignment="1" applyProtection="1">
      <alignment horizontal="center" vertical="center"/>
    </xf>
    <xf numFmtId="0" fontId="10" fillId="0" borderId="0" xfId="0" applyFont="1" applyBorder="1" applyProtection="1">
      <alignment vertical="center"/>
    </xf>
    <xf numFmtId="0" fontId="10" fillId="0" borderId="0" xfId="0" applyFont="1" applyBorder="1" applyAlignment="1" applyProtection="1">
      <alignment vertical="top" wrapText="1"/>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center" vertical="center"/>
    </xf>
    <xf numFmtId="0" fontId="12" fillId="0" borderId="1" xfId="0" applyFont="1" applyBorder="1" applyAlignment="1" applyProtection="1">
      <alignment vertical="center" wrapText="1"/>
    </xf>
    <xf numFmtId="0" fontId="12" fillId="0" borderId="34" xfId="0" applyFont="1" applyBorder="1" applyAlignment="1" applyProtection="1">
      <alignment vertical="center" wrapText="1"/>
    </xf>
    <xf numFmtId="0" fontId="10" fillId="0" borderId="0" xfId="0" applyFont="1" applyBorder="1" applyAlignment="1" applyProtection="1">
      <alignment horizontal="left" vertical="top"/>
    </xf>
    <xf numFmtId="0" fontId="10" fillId="0" borderId="0" xfId="0" applyFont="1" applyBorder="1" applyAlignment="1" applyProtection="1">
      <alignment horizontal="right" vertical="center" wrapText="1"/>
    </xf>
    <xf numFmtId="0" fontId="10" fillId="0" borderId="0" xfId="0" applyFont="1" applyBorder="1" applyAlignment="1" applyProtection="1">
      <alignment horizontal="left" vertical="top" wrapText="1"/>
    </xf>
    <xf numFmtId="0" fontId="9" fillId="0" borderId="0" xfId="0" applyFont="1" applyProtection="1">
      <alignment vertical="center"/>
    </xf>
    <xf numFmtId="0" fontId="4" fillId="0" borderId="0"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horizontal="left" vertical="center"/>
    </xf>
    <xf numFmtId="0" fontId="0" fillId="0" borderId="23" xfId="0" applyBorder="1" applyProtection="1">
      <alignment vertical="center"/>
    </xf>
    <xf numFmtId="0" fontId="4" fillId="0" borderId="1" xfId="0" applyFont="1" applyBorder="1" applyAlignment="1" applyProtection="1">
      <alignment vertical="center"/>
    </xf>
    <xf numFmtId="49" fontId="10" fillId="0" borderId="0" xfId="0" applyNumberFormat="1" applyFont="1" applyBorder="1" applyAlignment="1" applyProtection="1">
      <alignment horizontal="left" vertical="top" wrapText="1"/>
    </xf>
    <xf numFmtId="0" fontId="0" fillId="0" borderId="0" xfId="0" applyAlignment="1" applyProtection="1">
      <alignment vertical="center" wrapText="1"/>
    </xf>
    <xf numFmtId="49" fontId="0" fillId="0" borderId="0" xfId="0" applyNumberFormat="1" applyAlignment="1" applyProtection="1">
      <alignment vertical="center" wrapText="1"/>
    </xf>
    <xf numFmtId="0" fontId="16" fillId="0" borderId="0" xfId="0" applyFont="1" applyBorder="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vertical="center"/>
      <protection locked="0"/>
    </xf>
    <xf numFmtId="0" fontId="0" fillId="0" borderId="36" xfId="0" applyBorder="1" applyProtection="1">
      <alignment vertical="center"/>
    </xf>
    <xf numFmtId="0" fontId="10" fillId="0" borderId="0" xfId="0" applyFont="1" applyBorder="1" applyAlignment="1" applyProtection="1">
      <alignment horizontal="left" vertical="top"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32" fillId="0" borderId="26" xfId="0" applyFont="1" applyFill="1" applyBorder="1" applyAlignment="1" applyProtection="1">
      <alignment horizontal="center" vertical="center"/>
    </xf>
    <xf numFmtId="0" fontId="32" fillId="0" borderId="27" xfId="0" applyFont="1" applyFill="1" applyBorder="1" applyAlignment="1" applyProtection="1">
      <alignment horizontal="center" vertical="center"/>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9" xfId="0" applyFont="1" applyBorder="1" applyAlignment="1" applyProtection="1">
      <alignment horizontal="left" vertical="center"/>
    </xf>
    <xf numFmtId="0" fontId="8" fillId="0" borderId="10" xfId="0" applyFont="1" applyBorder="1" applyAlignment="1" applyProtection="1">
      <alignment horizontal="left" vertical="center"/>
    </xf>
    <xf numFmtId="0" fontId="15" fillId="0" borderId="8" xfId="0" applyFont="1" applyBorder="1" applyAlignment="1" applyProtection="1">
      <alignment horizontal="left" vertical="center" wrapText="1"/>
    </xf>
    <xf numFmtId="0" fontId="15" fillId="0" borderId="9" xfId="0" applyFont="1" applyBorder="1" applyAlignment="1" applyProtection="1">
      <alignment horizontal="left" vertical="center"/>
    </xf>
    <xf numFmtId="0" fontId="15" fillId="0" borderId="10" xfId="0" applyFont="1" applyBorder="1" applyAlignment="1" applyProtection="1">
      <alignment horizontal="left" vertical="center"/>
    </xf>
    <xf numFmtId="0" fontId="26" fillId="0" borderId="8" xfId="0" applyFont="1" applyBorder="1" applyAlignment="1" applyProtection="1">
      <alignment horizontal="left" vertical="center" wrapText="1"/>
    </xf>
    <xf numFmtId="0" fontId="26" fillId="0" borderId="9" xfId="0" applyFont="1" applyBorder="1" applyAlignment="1" applyProtection="1">
      <alignment horizontal="left" vertical="center"/>
    </xf>
    <xf numFmtId="0" fontId="26" fillId="0" borderId="1" xfId="0" applyFont="1" applyBorder="1" applyAlignment="1" applyProtection="1">
      <alignment horizontal="left" vertical="center"/>
    </xf>
    <xf numFmtId="0" fontId="26" fillId="0" borderId="17" xfId="0" applyFont="1" applyBorder="1" applyAlignment="1" applyProtection="1">
      <alignment horizontal="left" vertical="center"/>
    </xf>
    <xf numFmtId="0" fontId="12" fillId="0" borderId="4" xfId="0" applyFont="1" applyBorder="1" applyAlignment="1" applyProtection="1">
      <alignment horizontal="center" vertical="center"/>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xf>
    <xf numFmtId="0" fontId="27" fillId="0" borderId="10" xfId="0" applyFont="1" applyBorder="1" applyAlignment="1" applyProtection="1">
      <alignment horizontal="left" vertical="center"/>
    </xf>
    <xf numFmtId="0" fontId="0" fillId="0" borderId="9" xfId="0" applyBorder="1" applyProtection="1">
      <alignment vertical="center"/>
    </xf>
    <xf numFmtId="0" fontId="0" fillId="0" borderId="10" xfId="0" applyBorder="1" applyProtection="1">
      <alignment vertical="center"/>
    </xf>
    <xf numFmtId="0" fontId="20" fillId="3" borderId="28" xfId="0" applyFont="1" applyFill="1" applyBorder="1" applyAlignment="1" applyProtection="1">
      <alignment horizontal="center" vertical="center" shrinkToFit="1"/>
      <protection locked="0"/>
    </xf>
    <xf numFmtId="0" fontId="20" fillId="3" borderId="30" xfId="0" applyFont="1" applyFill="1" applyBorder="1" applyAlignment="1" applyProtection="1">
      <alignment horizontal="center" vertical="center" shrinkToFit="1"/>
      <protection locked="0"/>
    </xf>
    <xf numFmtId="0" fontId="30" fillId="0" borderId="16"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17" xfId="0" applyFont="1" applyBorder="1" applyAlignment="1" applyProtection="1">
      <alignment horizontal="center" vertical="center" wrapText="1"/>
    </xf>
    <xf numFmtId="0" fontId="30" fillId="0" borderId="28"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30" xfId="0" applyFont="1" applyBorder="1" applyAlignment="1" applyProtection="1">
      <alignment horizontal="center" vertical="center" wrapText="1"/>
    </xf>
    <xf numFmtId="0" fontId="30" fillId="0" borderId="18" xfId="0" applyFont="1" applyBorder="1" applyAlignment="1" applyProtection="1">
      <alignment horizontal="center" vertical="center" wrapText="1"/>
    </xf>
    <xf numFmtId="0" fontId="30" fillId="0" borderId="19" xfId="0" applyFont="1" applyBorder="1" applyAlignment="1" applyProtection="1">
      <alignment horizontal="center" vertical="center" wrapText="1"/>
    </xf>
    <xf numFmtId="0" fontId="30" fillId="0" borderId="20" xfId="0" applyFont="1" applyBorder="1" applyAlignment="1" applyProtection="1">
      <alignment horizontal="center" vertical="center" wrapText="1"/>
    </xf>
    <xf numFmtId="0" fontId="10" fillId="0" borderId="4" xfId="0" applyFont="1" applyBorder="1" applyAlignment="1" applyProtection="1">
      <alignment horizontal="left" vertical="center" wrapText="1"/>
    </xf>
    <xf numFmtId="0" fontId="0" fillId="0" borderId="4" xfId="0" applyBorder="1" applyProtection="1">
      <alignment vertical="center"/>
    </xf>
    <xf numFmtId="0" fontId="27" fillId="0" borderId="9" xfId="0" applyFont="1" applyBorder="1" applyAlignment="1" applyProtection="1">
      <alignment horizontal="left" vertical="center" wrapText="1"/>
    </xf>
    <xf numFmtId="0" fontId="27" fillId="0" borderId="10"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17" xfId="0" applyFont="1" applyBorder="1" applyAlignment="1" applyProtection="1">
      <alignment horizontal="left" vertical="center" wrapText="1"/>
    </xf>
    <xf numFmtId="0" fontId="27" fillId="0" borderId="16"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15" fillId="0" borderId="31" xfId="0" applyFont="1" applyBorder="1" applyAlignment="1" applyProtection="1">
      <alignment horizontal="left" vertical="top" wrapText="1"/>
    </xf>
    <xf numFmtId="0" fontId="15" fillId="0" borderId="33" xfId="0" applyFont="1" applyBorder="1" applyAlignment="1" applyProtection="1">
      <alignment horizontal="left" vertical="top" wrapText="1"/>
    </xf>
    <xf numFmtId="0" fontId="15" fillId="0" borderId="32" xfId="0" applyFont="1" applyBorder="1" applyAlignment="1" applyProtection="1">
      <alignment horizontal="left" vertical="top" wrapText="1"/>
    </xf>
    <xf numFmtId="0" fontId="15" fillId="0" borderId="18" xfId="0" applyFont="1" applyBorder="1" applyAlignment="1" applyProtection="1">
      <alignment horizontal="left" vertical="top" wrapText="1"/>
    </xf>
    <xf numFmtId="0" fontId="15" fillId="0" borderId="19" xfId="0" applyFont="1" applyBorder="1" applyAlignment="1" applyProtection="1">
      <alignment horizontal="left" vertical="top" wrapText="1"/>
    </xf>
    <xf numFmtId="0" fontId="15" fillId="0" borderId="20" xfId="0" applyFont="1" applyBorder="1" applyAlignment="1" applyProtection="1">
      <alignment horizontal="left" vertical="top" wrapText="1"/>
    </xf>
    <xf numFmtId="0" fontId="10" fillId="0" borderId="16" xfId="0" applyFont="1" applyBorder="1" applyAlignment="1" applyProtection="1">
      <alignment horizontal="left" vertical="top" wrapText="1"/>
    </xf>
    <xf numFmtId="0" fontId="10" fillId="0" borderId="1" xfId="0" applyFont="1" applyBorder="1" applyAlignment="1" applyProtection="1">
      <alignment horizontal="left" vertical="top" wrapText="1"/>
    </xf>
    <xf numFmtId="0" fontId="10" fillId="0" borderId="17" xfId="0" applyFont="1" applyBorder="1" applyAlignment="1" applyProtection="1">
      <alignment horizontal="left" vertical="top" wrapText="1"/>
    </xf>
    <xf numFmtId="0" fontId="10" fillId="0" borderId="16"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27" fillId="0" borderId="1" xfId="0" applyFont="1" applyBorder="1" applyAlignment="1" applyProtection="1">
      <alignment horizontal="left" vertical="center"/>
    </xf>
    <xf numFmtId="0" fontId="27" fillId="0" borderId="17" xfId="0" applyFont="1" applyBorder="1" applyAlignment="1" applyProtection="1">
      <alignment horizontal="left" vertical="center"/>
    </xf>
    <xf numFmtId="0" fontId="28" fillId="0" borderId="9" xfId="0" applyFont="1" applyBorder="1" applyProtection="1">
      <alignment vertical="center"/>
    </xf>
    <xf numFmtId="0" fontId="28" fillId="0" borderId="10" xfId="0" applyFont="1" applyBorder="1" applyProtection="1">
      <alignment vertical="center"/>
    </xf>
    <xf numFmtId="0" fontId="29" fillId="0" borderId="9" xfId="0" applyFont="1" applyBorder="1" applyProtection="1">
      <alignment vertical="center"/>
    </xf>
    <xf numFmtId="0" fontId="29" fillId="0" borderId="10" xfId="0" applyFont="1" applyBorder="1" applyProtection="1">
      <alignment vertical="center"/>
    </xf>
    <xf numFmtId="176" fontId="19" fillId="0" borderId="0" xfId="0" applyNumberFormat="1" applyFont="1" applyBorder="1" applyAlignment="1" applyProtection="1">
      <alignment horizontal="center" vertical="center"/>
    </xf>
    <xf numFmtId="0" fontId="12" fillId="0" borderId="4"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8"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30" fillId="0" borderId="8" xfId="0" applyFont="1" applyBorder="1" applyAlignment="1" applyProtection="1">
      <alignment horizontal="left" vertical="center" wrapText="1"/>
    </xf>
    <xf numFmtId="0" fontId="30" fillId="0" borderId="9" xfId="0" applyFont="1" applyBorder="1" applyProtection="1">
      <alignment vertical="center"/>
    </xf>
    <xf numFmtId="0" fontId="30" fillId="0" borderId="10" xfId="0" applyFont="1" applyBorder="1" applyProtection="1">
      <alignment vertical="center"/>
    </xf>
    <xf numFmtId="0" fontId="30" fillId="0" borderId="4" xfId="0" applyFont="1" applyBorder="1" applyAlignment="1" applyProtection="1">
      <alignment horizontal="left" vertical="center" wrapText="1"/>
    </xf>
    <xf numFmtId="0" fontId="30" fillId="0" borderId="4" xfId="0" applyFont="1" applyBorder="1" applyProtection="1">
      <alignment vertical="center"/>
    </xf>
    <xf numFmtId="0" fontId="10" fillId="0" borderId="11"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10" fillId="0" borderId="13" xfId="0" applyFont="1" applyBorder="1" applyAlignment="1" applyProtection="1">
      <alignment horizontal="left" vertical="top" wrapText="1"/>
    </xf>
    <xf numFmtId="0" fontId="20" fillId="3" borderId="14" xfId="0" applyFont="1" applyFill="1" applyBorder="1" applyAlignment="1" applyProtection="1">
      <alignment horizontal="center" vertical="center" shrinkToFit="1"/>
      <protection locked="0"/>
    </xf>
    <xf numFmtId="0" fontId="20" fillId="3" borderId="15" xfId="0" applyFont="1" applyFill="1" applyBorder="1" applyAlignment="1" applyProtection="1">
      <alignment horizontal="center" vertical="center" shrinkToFit="1"/>
      <protection locked="0"/>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176" fontId="4" fillId="0" borderId="5" xfId="0" applyNumberFormat="1" applyFont="1" applyBorder="1" applyAlignment="1" applyProtection="1">
      <alignment horizontal="center" vertical="center"/>
    </xf>
    <xf numFmtId="176" fontId="4" fillId="0" borderId="7" xfId="0" applyNumberFormat="1" applyFont="1" applyBorder="1" applyAlignment="1" applyProtection="1">
      <alignment horizontal="center" vertical="center"/>
    </xf>
    <xf numFmtId="176" fontId="20" fillId="3" borderId="21" xfId="0" applyNumberFormat="1" applyFont="1" applyFill="1" applyBorder="1" applyAlignment="1" applyProtection="1">
      <alignment horizontal="left" vertical="center" shrinkToFit="1"/>
      <protection locked="0"/>
    </xf>
    <xf numFmtId="176" fontId="20" fillId="3" borderId="22" xfId="0" applyNumberFormat="1" applyFont="1" applyFill="1" applyBorder="1" applyAlignment="1" applyProtection="1">
      <alignment horizontal="left" vertical="center" shrinkToFit="1"/>
      <protection locked="0"/>
    </xf>
    <xf numFmtId="0" fontId="10" fillId="0" borderId="9"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20" fillId="3" borderId="21" xfId="0" applyFont="1" applyFill="1" applyBorder="1" applyAlignment="1" applyProtection="1">
      <alignment horizontal="center" vertical="center" shrinkToFit="1"/>
      <protection locked="0"/>
    </xf>
    <xf numFmtId="0" fontId="20" fillId="3" borderId="22" xfId="0" applyFont="1" applyFill="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20" fillId="3" borderId="4" xfId="0" applyFont="1" applyFill="1" applyBorder="1" applyAlignment="1" applyProtection="1">
      <alignment horizontal="center" vertical="center" shrinkToFit="1"/>
      <protection locked="0"/>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6" xfId="0" applyFont="1" applyBorder="1" applyAlignment="1" applyProtection="1">
      <alignment horizontal="left" vertical="center" wrapText="1"/>
    </xf>
    <xf numFmtId="0" fontId="30" fillId="0" borderId="1" xfId="0" applyFont="1" applyBorder="1" applyAlignment="1" applyProtection="1">
      <alignment horizontal="left" vertical="center"/>
    </xf>
    <xf numFmtId="0" fontId="30" fillId="0" borderId="17" xfId="0" applyFont="1" applyBorder="1" applyAlignment="1" applyProtection="1">
      <alignment horizontal="left" vertical="center"/>
    </xf>
    <xf numFmtId="0" fontId="15" fillId="3" borderId="4" xfId="0" applyFont="1" applyFill="1" applyBorder="1" applyAlignment="1" applyProtection="1">
      <alignment horizontal="center" vertical="center" wrapText="1"/>
      <protection locked="0"/>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xf>
    <xf numFmtId="0" fontId="16" fillId="0" borderId="10" xfId="0" applyFont="1" applyBorder="1" applyAlignment="1" applyProtection="1">
      <alignment horizontal="left" vertical="center"/>
    </xf>
    <xf numFmtId="176" fontId="20" fillId="3" borderId="21" xfId="0" applyNumberFormat="1" applyFont="1" applyFill="1" applyBorder="1" applyAlignment="1" applyProtection="1">
      <alignment horizontal="center" vertical="center" shrinkToFit="1"/>
      <protection locked="0"/>
    </xf>
    <xf numFmtId="176" fontId="20" fillId="3" borderId="22" xfId="0" applyNumberFormat="1" applyFont="1" applyFill="1" applyBorder="1" applyAlignment="1" applyProtection="1">
      <alignment horizontal="center" vertical="center" shrinkToFit="1"/>
      <protection locked="0"/>
    </xf>
    <xf numFmtId="0" fontId="10" fillId="0" borderId="28"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30" xfId="0" applyFont="1" applyBorder="1" applyAlignment="1" applyProtection="1">
      <alignment horizontal="left" vertical="top" wrapText="1"/>
    </xf>
    <xf numFmtId="0" fontId="13" fillId="0" borderId="8"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10" xfId="0" applyFont="1" applyBorder="1" applyAlignment="1" applyProtection="1">
      <alignment horizontal="left" vertical="center"/>
    </xf>
    <xf numFmtId="0" fontId="6" fillId="0" borderId="0" xfId="0" applyFont="1" applyAlignment="1" applyProtection="1">
      <alignment horizontal="center" vertical="center"/>
    </xf>
    <xf numFmtId="0" fontId="4" fillId="3" borderId="19" xfId="0" applyFont="1" applyFill="1" applyBorder="1" applyAlignment="1" applyProtection="1">
      <alignment horizontal="left" vertical="center"/>
      <protection locked="0"/>
    </xf>
    <xf numFmtId="0" fontId="4" fillId="0" borderId="9" xfId="0" applyFont="1" applyBorder="1" applyAlignment="1" applyProtection="1">
      <alignment horizontal="center" vertical="center"/>
    </xf>
    <xf numFmtId="0" fontId="13" fillId="0" borderId="8" xfId="0" applyFont="1" applyBorder="1" applyAlignment="1" applyProtection="1">
      <alignment horizontal="right" vertical="center" shrinkToFit="1"/>
    </xf>
    <xf numFmtId="0" fontId="13" fillId="0" borderId="9" xfId="0" applyFont="1" applyBorder="1" applyAlignment="1" applyProtection="1">
      <alignment horizontal="right" vertical="center" shrinkToFit="1"/>
    </xf>
    <xf numFmtId="0" fontId="13" fillId="0" borderId="10" xfId="0" applyFont="1" applyBorder="1" applyAlignment="1" applyProtection="1">
      <alignment horizontal="right" vertical="center" shrinkToFit="1"/>
    </xf>
    <xf numFmtId="0" fontId="7" fillId="0" borderId="8" xfId="0" applyFont="1" applyBorder="1" applyAlignment="1" applyProtection="1">
      <alignment horizontal="righ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0" fontId="30" fillId="0" borderId="1" xfId="0" applyFont="1" applyBorder="1" applyAlignment="1" applyProtection="1">
      <alignment horizontal="left" vertical="center" wrapText="1"/>
    </xf>
    <xf numFmtId="0" fontId="30" fillId="0" borderId="17" xfId="0" applyFont="1" applyBorder="1" applyAlignment="1" applyProtection="1">
      <alignment horizontal="left" vertical="center" wrapText="1"/>
    </xf>
    <xf numFmtId="0" fontId="30" fillId="0" borderId="18" xfId="0" applyFont="1" applyBorder="1" applyAlignment="1" applyProtection="1">
      <alignment horizontal="left" vertical="center" wrapText="1"/>
    </xf>
    <xf numFmtId="0" fontId="30" fillId="0" borderId="19" xfId="0" applyFont="1" applyBorder="1" applyAlignment="1" applyProtection="1">
      <alignment horizontal="left" vertical="center" wrapText="1"/>
    </xf>
    <xf numFmtId="0" fontId="30" fillId="0" borderId="20" xfId="0" applyFont="1" applyBorder="1" applyAlignment="1" applyProtection="1">
      <alignment horizontal="left" vertical="center" wrapText="1"/>
    </xf>
    <xf numFmtId="0" fontId="20" fillId="3" borderId="4"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xf>
    <xf numFmtId="0" fontId="31" fillId="0" borderId="9" xfId="0" applyFont="1" applyBorder="1" applyProtection="1">
      <alignment vertical="center"/>
    </xf>
    <xf numFmtId="0" fontId="31" fillId="0" borderId="10" xfId="0" applyFont="1" applyBorder="1" applyProtection="1">
      <alignment vertical="center"/>
    </xf>
    <xf numFmtId="0" fontId="21" fillId="2" borderId="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123826</xdr:colOff>
      <xdr:row>77</xdr:row>
      <xdr:rowOff>76200</xdr:rowOff>
    </xdr:from>
    <xdr:ext cx="3314700" cy="807643"/>
    <xdr:pic>
      <xdr:nvPicPr>
        <xdr:cNvPr id="4" name="図 3">
          <a:extLst>
            <a:ext uri="{FF2B5EF4-FFF2-40B4-BE49-F238E27FC236}">
              <a16:creationId xmlns:a16="http://schemas.microsoft.com/office/drawing/2014/main" id="{1A29173B-6077-49E0-BB47-55E125041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0851" y="40233600"/>
          <a:ext cx="3314700" cy="80764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7</xdr:col>
      <xdr:colOff>152400</xdr:colOff>
      <xdr:row>78</xdr:row>
      <xdr:rowOff>295275</xdr:rowOff>
    </xdr:from>
    <xdr:to>
      <xdr:col>11</xdr:col>
      <xdr:colOff>428625</xdr:colOff>
      <xdr:row>78</xdr:row>
      <xdr:rowOff>1451110</xdr:rowOff>
    </xdr:to>
    <xdr:pic>
      <xdr:nvPicPr>
        <xdr:cNvPr id="7" name="図 6">
          <a:extLst>
            <a:ext uri="{FF2B5EF4-FFF2-40B4-BE49-F238E27FC236}">
              <a16:creationId xmlns:a16="http://schemas.microsoft.com/office/drawing/2014/main" id="{E4D3F882-4479-4D20-9916-A3ADAAA45C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41567100"/>
          <a:ext cx="3400425" cy="1155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142875</xdr:colOff>
      <xdr:row>79</xdr:row>
      <xdr:rowOff>285215</xdr:rowOff>
    </xdr:from>
    <xdr:to>
      <xdr:col>11</xdr:col>
      <xdr:colOff>447675</xdr:colOff>
      <xdr:row>79</xdr:row>
      <xdr:rowOff>1438275</xdr:rowOff>
    </xdr:to>
    <xdr:pic>
      <xdr:nvPicPr>
        <xdr:cNvPr id="8" name="図 7">
          <a:extLst>
            <a:ext uri="{FF2B5EF4-FFF2-40B4-BE49-F238E27FC236}">
              <a16:creationId xmlns:a16="http://schemas.microsoft.com/office/drawing/2014/main" id="{06054632-186F-4D0D-9A4E-FE36037C862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09900" y="43061990"/>
          <a:ext cx="3429000" cy="1153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1285875</xdr:colOff>
      <xdr:row>5</xdr:row>
      <xdr:rowOff>0</xdr:rowOff>
    </xdr:from>
    <xdr:to>
      <xdr:col>1</xdr:col>
      <xdr:colOff>47625</xdr:colOff>
      <xdr:row>8</xdr:row>
      <xdr:rowOff>0</xdr:rowOff>
    </xdr:to>
    <xdr:sp macro="" textlink="">
      <xdr:nvSpPr>
        <xdr:cNvPr id="2068" name="AutoShape 3">
          <a:extLst>
            <a:ext uri="{FF2B5EF4-FFF2-40B4-BE49-F238E27FC236}">
              <a16:creationId xmlns:a16="http://schemas.microsoft.com/office/drawing/2014/main" id="{6900FAF9-0694-4AFF-A330-895738E32200}"/>
            </a:ext>
          </a:extLst>
        </xdr:cNvPr>
        <xdr:cNvSpPr>
          <a:spLocks noChangeArrowheads="1"/>
        </xdr:cNvSpPr>
      </xdr:nvSpPr>
      <xdr:spPr bwMode="auto">
        <a:xfrm>
          <a:off x="1285875" y="1809750"/>
          <a:ext cx="219075" cy="1885950"/>
        </a:xfrm>
        <a:prstGeom prst="upArrow">
          <a:avLst>
            <a:gd name="adj1" fmla="val 50000"/>
            <a:gd name="adj2" fmla="val 136065"/>
          </a:avLst>
        </a:prstGeom>
        <a:solidFill>
          <a:srgbClr val="FF99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853887</xdr:colOff>
      <xdr:row>7</xdr:row>
      <xdr:rowOff>469082</xdr:rowOff>
    </xdr:from>
    <xdr:to>
      <xdr:col>1</xdr:col>
      <xdr:colOff>448234</xdr:colOff>
      <xdr:row>8</xdr:row>
      <xdr:rowOff>44824</xdr:rowOff>
    </xdr:to>
    <xdr:sp macro="" textlink="">
      <xdr:nvSpPr>
        <xdr:cNvPr id="2052" name="Text Box 4">
          <a:extLst>
            <a:ext uri="{FF2B5EF4-FFF2-40B4-BE49-F238E27FC236}">
              <a16:creationId xmlns:a16="http://schemas.microsoft.com/office/drawing/2014/main" id="{2C526F80-82BE-4965-9504-91BFE23E1460}"/>
            </a:ext>
          </a:extLst>
        </xdr:cNvPr>
        <xdr:cNvSpPr txBox="1">
          <a:spLocks noChangeArrowheads="1"/>
        </xdr:cNvSpPr>
      </xdr:nvSpPr>
      <xdr:spPr bwMode="auto">
        <a:xfrm>
          <a:off x="853887" y="3382611"/>
          <a:ext cx="1051112" cy="203272"/>
        </a:xfrm>
        <a:prstGeom prst="rect">
          <a:avLst/>
        </a:prstGeom>
        <a:solidFill>
          <a:srgbClr val="FF99CC"/>
        </a:solidFill>
        <a:ln w="9525">
          <a:noFill/>
          <a:miter lim="800000"/>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HG丸ｺﾞｼｯｸM-PRO" pitchFamily="50" charset="-128"/>
              <a:ea typeface="HG丸ｺﾞｼｯｸM-PRO" pitchFamily="50" charset="-128"/>
            </a:rPr>
            <a:t>認証の対象</a:t>
          </a:r>
          <a:endParaRPr lang="ja-JP" altLang="en-US" sz="1050" b="0" i="0" u="none" strike="noStrike" baseline="0">
            <a:solidFill>
              <a:srgbClr val="000000"/>
            </a:solidFill>
            <a:latin typeface="HG丸ｺﾞｼｯｸM-PRO" pitchFamily="50" charset="-128"/>
            <a:ea typeface="HG丸ｺﾞｼｯｸM-PRO" pitchFamily="50"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128"/>
  <sheetViews>
    <sheetView tabSelected="1" view="pageBreakPreview" topLeftCell="A2" zoomScaleNormal="70" zoomScaleSheetLayoutView="100" workbookViewId="0">
      <selection activeCell="Q29" sqref="Q29:R31"/>
    </sheetView>
  </sheetViews>
  <sheetFormatPr defaultColWidth="5.625" defaultRowHeight="20.100000000000001" customHeight="1"/>
  <cols>
    <col min="1" max="7" width="5.375" style="13" customWidth="1"/>
    <col min="8" max="12" width="10.25" style="13" customWidth="1"/>
    <col min="13" max="18" width="6" style="13" customWidth="1"/>
    <col min="19" max="19" width="5.625" style="13"/>
    <col min="20" max="20" width="5.625" style="13" customWidth="1"/>
    <col min="21" max="21" width="5.625" style="13"/>
    <col min="22" max="22" width="5.625" style="13" customWidth="1"/>
    <col min="23" max="35" width="5.625" style="13" hidden="1" customWidth="1"/>
    <col min="36" max="36" width="5.625" style="13" customWidth="1"/>
    <col min="37" max="16384" width="5.625" style="13"/>
  </cols>
  <sheetData>
    <row r="1" spans="1:19" ht="21">
      <c r="A1" s="188" t="s">
        <v>99</v>
      </c>
      <c r="B1" s="188"/>
      <c r="C1" s="188"/>
      <c r="D1" s="188"/>
      <c r="E1" s="188"/>
      <c r="F1" s="188"/>
      <c r="G1" s="188"/>
      <c r="H1" s="188"/>
      <c r="I1" s="188"/>
      <c r="J1" s="188"/>
      <c r="K1" s="188"/>
      <c r="L1" s="188"/>
      <c r="M1" s="188"/>
      <c r="N1" s="188"/>
      <c r="O1" s="188"/>
      <c r="P1" s="188"/>
      <c r="Q1" s="188"/>
      <c r="R1" s="188"/>
      <c r="S1" s="12"/>
    </row>
    <row r="2" spans="1:19" ht="11.25" customHeight="1">
      <c r="A2" s="12"/>
      <c r="B2" s="12"/>
      <c r="C2" s="12"/>
      <c r="D2" s="12"/>
      <c r="E2" s="12"/>
      <c r="F2" s="12"/>
      <c r="G2" s="12"/>
      <c r="H2" s="12"/>
      <c r="I2" s="12"/>
      <c r="J2" s="12"/>
      <c r="K2" s="12"/>
      <c r="L2" s="12"/>
      <c r="M2" s="12"/>
      <c r="N2" s="12"/>
      <c r="O2" s="12"/>
      <c r="P2" s="12"/>
      <c r="Q2" s="12"/>
      <c r="R2" s="12"/>
      <c r="S2" s="12"/>
    </row>
    <row r="3" spans="1:19" ht="21">
      <c r="A3" s="12"/>
      <c r="B3" s="13" t="s">
        <v>119</v>
      </c>
      <c r="C3" s="12"/>
      <c r="D3" s="12"/>
      <c r="E3" s="12"/>
      <c r="F3" s="12"/>
      <c r="G3" s="12"/>
      <c r="H3" s="12"/>
      <c r="I3" s="12"/>
      <c r="J3" s="12"/>
      <c r="K3" s="12"/>
      <c r="L3" s="12"/>
      <c r="M3" s="12"/>
      <c r="N3" s="12"/>
      <c r="O3" s="12"/>
      <c r="P3" s="12"/>
      <c r="Q3" s="12"/>
      <c r="R3" s="12"/>
      <c r="S3" s="12"/>
    </row>
    <row r="4" spans="1:19" ht="9" customHeight="1">
      <c r="A4" s="14"/>
    </row>
    <row r="5" spans="1:19" ht="130.5" customHeight="1">
      <c r="A5" s="14"/>
      <c r="B5" s="177" t="s">
        <v>111</v>
      </c>
      <c r="C5" s="178"/>
      <c r="D5" s="178"/>
      <c r="E5" s="178"/>
      <c r="F5" s="178"/>
      <c r="G5" s="178"/>
      <c r="H5" s="178"/>
      <c r="I5" s="178"/>
      <c r="J5" s="178"/>
      <c r="K5" s="178"/>
      <c r="L5" s="178"/>
      <c r="M5" s="178"/>
      <c r="N5" s="178"/>
      <c r="O5" s="178"/>
      <c r="P5" s="178"/>
      <c r="Q5" s="179"/>
    </row>
    <row r="6" spans="1:19" ht="20.100000000000001" customHeight="1">
      <c r="A6" s="14"/>
    </row>
    <row r="7" spans="1:19" ht="30" customHeight="1">
      <c r="A7" s="15" t="s">
        <v>3</v>
      </c>
      <c r="B7" s="15"/>
      <c r="C7" s="189"/>
      <c r="D7" s="189"/>
      <c r="E7" s="189"/>
      <c r="F7" s="189"/>
      <c r="G7" s="189"/>
      <c r="H7" s="189"/>
      <c r="I7" s="189"/>
      <c r="J7" s="189"/>
      <c r="K7" s="189"/>
      <c r="L7" s="189"/>
      <c r="M7" s="189"/>
      <c r="N7" s="189"/>
      <c r="O7" s="189"/>
      <c r="P7" s="189"/>
      <c r="Q7" s="189"/>
      <c r="R7" s="60"/>
      <c r="S7" s="16"/>
    </row>
    <row r="8" spans="1:19" ht="30" customHeight="1">
      <c r="A8" s="15" t="s">
        <v>1</v>
      </c>
      <c r="B8" s="15"/>
      <c r="C8" s="189"/>
      <c r="D8" s="189"/>
      <c r="E8" s="189"/>
      <c r="F8" s="189"/>
      <c r="G8" s="189"/>
      <c r="H8" s="189"/>
      <c r="I8" s="189"/>
      <c r="J8" s="189"/>
      <c r="K8" s="189"/>
      <c r="L8" s="189"/>
      <c r="M8" s="189"/>
      <c r="N8" s="189"/>
      <c r="O8" s="189"/>
      <c r="P8" s="189"/>
      <c r="Q8" s="189"/>
      <c r="R8" s="60"/>
      <c r="S8" s="16"/>
    </row>
    <row r="9" spans="1:19" ht="20.100000000000001" customHeight="1">
      <c r="A9" s="15"/>
      <c r="B9" s="15"/>
      <c r="C9" s="17"/>
      <c r="D9" s="17"/>
      <c r="E9" s="17"/>
      <c r="F9" s="17"/>
      <c r="G9" s="17"/>
      <c r="H9" s="17"/>
      <c r="I9" s="17"/>
      <c r="J9" s="17"/>
      <c r="K9" s="17"/>
      <c r="L9" s="17"/>
      <c r="M9" s="17"/>
      <c r="N9" s="17"/>
      <c r="O9" s="17"/>
      <c r="P9" s="17"/>
      <c r="Q9" s="17"/>
      <c r="R9" s="18"/>
      <c r="S9" s="18"/>
    </row>
    <row r="10" spans="1:19" ht="30" customHeight="1">
      <c r="A10" s="2" t="s">
        <v>57</v>
      </c>
      <c r="B10" s="19"/>
      <c r="C10" s="19"/>
      <c r="D10" s="19"/>
      <c r="E10" s="19"/>
      <c r="F10" s="19"/>
      <c r="G10" s="19"/>
      <c r="H10" s="19"/>
      <c r="I10" s="19"/>
      <c r="J10" s="19"/>
      <c r="K10" s="19"/>
      <c r="L10" s="19"/>
      <c r="M10" s="19"/>
      <c r="N10" s="19"/>
      <c r="O10" s="19"/>
      <c r="P10" s="19"/>
      <c r="Q10" s="19"/>
      <c r="R10" s="20"/>
      <c r="S10" s="20"/>
    </row>
    <row r="11" spans="1:19" ht="30" customHeight="1">
      <c r="A11" s="66" t="s">
        <v>196</v>
      </c>
      <c r="B11" s="190"/>
      <c r="C11" s="190"/>
      <c r="D11" s="190"/>
      <c r="E11" s="190"/>
      <c r="F11" s="190"/>
      <c r="G11" s="190"/>
      <c r="H11" s="21"/>
      <c r="I11" s="70" t="s">
        <v>187</v>
      </c>
      <c r="J11" s="71"/>
      <c r="K11" s="72"/>
      <c r="L11" s="66" t="s">
        <v>197</v>
      </c>
      <c r="M11" s="67"/>
      <c r="N11" s="66" t="s">
        <v>10</v>
      </c>
      <c r="O11" s="190"/>
      <c r="P11" s="190"/>
      <c r="Q11" s="67"/>
      <c r="R11" s="22"/>
    </row>
    <row r="12" spans="1:19" ht="30" customHeight="1">
      <c r="A12" s="79" t="s">
        <v>4</v>
      </c>
      <c r="B12" s="80"/>
      <c r="C12" s="80"/>
      <c r="D12" s="80"/>
      <c r="E12" s="80"/>
      <c r="F12" s="80"/>
      <c r="G12" s="80"/>
      <c r="H12" s="81"/>
      <c r="I12" s="23"/>
      <c r="J12" s="24"/>
      <c r="K12" s="21"/>
      <c r="L12" s="25" t="str">
        <f>IF(COUNT(L13:L16)=4,SUM(L13:L16),"")</f>
        <v/>
      </c>
      <c r="M12" s="26" t="str">
        <f>IF(L12="","",IF(L12&gt;=30,"○","×"))</f>
        <v/>
      </c>
      <c r="N12" s="191" t="s">
        <v>7</v>
      </c>
      <c r="O12" s="192"/>
      <c r="P12" s="192"/>
      <c r="Q12" s="193"/>
      <c r="R12" s="27"/>
    </row>
    <row r="13" spans="1:19" ht="30" customHeight="1">
      <c r="A13" s="76" t="s">
        <v>12</v>
      </c>
      <c r="B13" s="77"/>
      <c r="C13" s="77"/>
      <c r="D13" s="77"/>
      <c r="E13" s="77"/>
      <c r="F13" s="77"/>
      <c r="G13" s="77"/>
      <c r="H13" s="78"/>
      <c r="I13" s="23" t="s">
        <v>188</v>
      </c>
      <c r="J13" s="24"/>
      <c r="K13" s="21"/>
      <c r="L13" s="28" t="str">
        <f>IF(COUNTA(Q29:R38)=10,VLOOKUP(Q39,X28:AB32,4,FALSE),"")</f>
        <v/>
      </c>
      <c r="M13" s="26" t="str">
        <f>IF(COUNT(L13)=1,IF(L13&gt;=9,"○","×"),"")</f>
        <v/>
      </c>
      <c r="N13" s="191" t="s">
        <v>16</v>
      </c>
      <c r="O13" s="192"/>
      <c r="P13" s="192"/>
      <c r="Q13" s="193"/>
      <c r="R13" s="29"/>
    </row>
    <row r="14" spans="1:19" ht="30" customHeight="1">
      <c r="A14" s="76" t="s">
        <v>13</v>
      </c>
      <c r="B14" s="77"/>
      <c r="C14" s="77"/>
      <c r="D14" s="77"/>
      <c r="E14" s="77"/>
      <c r="F14" s="77"/>
      <c r="G14" s="77"/>
      <c r="H14" s="78"/>
      <c r="I14" s="23" t="s">
        <v>189</v>
      </c>
      <c r="J14" s="24"/>
      <c r="K14" s="21"/>
      <c r="L14" s="28" t="str">
        <f>IF(COUNTA(Q43:R48)=6,VLOOKUP(Q49,X28:AB32,5,FALSE),"")</f>
        <v/>
      </c>
      <c r="M14" s="26" t="str">
        <f>IF(COUNT(L14)=1,IF(L14&gt;=6,"○","×"),"")</f>
        <v/>
      </c>
      <c r="N14" s="191" t="s">
        <v>17</v>
      </c>
      <c r="O14" s="192"/>
      <c r="P14" s="192"/>
      <c r="Q14" s="193"/>
      <c r="R14" s="29"/>
    </row>
    <row r="15" spans="1:19" ht="30" customHeight="1">
      <c r="A15" s="76" t="s">
        <v>14</v>
      </c>
      <c r="B15" s="77"/>
      <c r="C15" s="77"/>
      <c r="D15" s="77"/>
      <c r="E15" s="77"/>
      <c r="F15" s="77"/>
      <c r="G15" s="77"/>
      <c r="H15" s="78"/>
      <c r="I15" s="23" t="s">
        <v>186</v>
      </c>
      <c r="J15" s="24"/>
      <c r="K15" s="21"/>
      <c r="L15" s="28" t="str">
        <f>IF(COUNTA(Q53:R57)=5,VLOOKUP(Q58,X28:AB32,5,FALSE),"")</f>
        <v/>
      </c>
      <c r="M15" s="26" t="str">
        <f>IF(COUNT(L15)=1,IF(L15&gt;=6,"○","×"),"")</f>
        <v/>
      </c>
      <c r="N15" s="191" t="s">
        <v>17</v>
      </c>
      <c r="O15" s="192"/>
      <c r="P15" s="192"/>
      <c r="Q15" s="193"/>
      <c r="R15" s="29"/>
    </row>
    <row r="16" spans="1:19" ht="30" customHeight="1">
      <c r="A16" s="76" t="s">
        <v>15</v>
      </c>
      <c r="B16" s="77"/>
      <c r="C16" s="77"/>
      <c r="D16" s="77"/>
      <c r="E16" s="77"/>
      <c r="F16" s="77"/>
      <c r="G16" s="77"/>
      <c r="H16" s="78"/>
      <c r="I16" s="23" t="s">
        <v>190</v>
      </c>
      <c r="J16" s="24"/>
      <c r="K16" s="21"/>
      <c r="L16" s="28" t="str">
        <f>IF(COUNTA(Q62:R67)=6,VLOOKUP(Q68,X28:AB32,4,FALSE),"")</f>
        <v/>
      </c>
      <c r="M16" s="26" t="str">
        <f>IF(COUNT(L16)=1,IF(L16&gt;=9,"○","×"),"")</f>
        <v/>
      </c>
      <c r="N16" s="191" t="s">
        <v>16</v>
      </c>
      <c r="O16" s="192"/>
      <c r="P16" s="192"/>
      <c r="Q16" s="193"/>
      <c r="R16" s="29"/>
    </row>
    <row r="17" spans="1:35" ht="30" customHeight="1">
      <c r="A17" s="79" t="s">
        <v>5</v>
      </c>
      <c r="B17" s="80"/>
      <c r="C17" s="80"/>
      <c r="D17" s="80"/>
      <c r="E17" s="80"/>
      <c r="F17" s="80"/>
      <c r="G17" s="80"/>
      <c r="H17" s="81"/>
      <c r="I17" s="23"/>
      <c r="J17" s="24"/>
      <c r="K17" s="21"/>
      <c r="L17" s="25" t="str">
        <f>IF(COUNT(L18:L21)=4,SUM(L18:L21),"")</f>
        <v/>
      </c>
      <c r="M17" s="26" t="str">
        <f>IF(L17="","",IF(L17&gt;=25,"○","×"))</f>
        <v/>
      </c>
      <c r="N17" s="191" t="s">
        <v>8</v>
      </c>
      <c r="O17" s="192"/>
      <c r="P17" s="192"/>
      <c r="Q17" s="193"/>
      <c r="R17" s="27"/>
    </row>
    <row r="18" spans="1:35" ht="30" customHeight="1">
      <c r="A18" s="76" t="s">
        <v>39</v>
      </c>
      <c r="B18" s="77"/>
      <c r="C18" s="77"/>
      <c r="D18" s="77"/>
      <c r="E18" s="77"/>
      <c r="F18" s="77"/>
      <c r="G18" s="77"/>
      <c r="H18" s="78"/>
      <c r="I18" s="23" t="s">
        <v>191</v>
      </c>
      <c r="J18" s="24"/>
      <c r="K18" s="21"/>
      <c r="L18" s="25" t="str">
        <f>Q74</f>
        <v/>
      </c>
      <c r="M18" s="26" t="s">
        <v>44</v>
      </c>
      <c r="N18" s="185" t="s">
        <v>45</v>
      </c>
      <c r="O18" s="186"/>
      <c r="P18" s="186"/>
      <c r="Q18" s="187"/>
      <c r="R18" s="29"/>
    </row>
    <row r="19" spans="1:35" ht="30" customHeight="1">
      <c r="A19" s="76" t="s">
        <v>40</v>
      </c>
      <c r="B19" s="77"/>
      <c r="C19" s="77"/>
      <c r="D19" s="77"/>
      <c r="E19" s="77"/>
      <c r="F19" s="77"/>
      <c r="G19" s="77"/>
      <c r="H19" s="78"/>
      <c r="I19" s="23" t="s">
        <v>192</v>
      </c>
      <c r="J19" s="24"/>
      <c r="K19" s="21"/>
      <c r="L19" s="28" t="str">
        <f>Q81</f>
        <v/>
      </c>
      <c r="M19" s="26" t="s">
        <v>44</v>
      </c>
      <c r="N19" s="185" t="s">
        <v>46</v>
      </c>
      <c r="O19" s="186"/>
      <c r="P19" s="186"/>
      <c r="Q19" s="187"/>
      <c r="R19" s="29"/>
    </row>
    <row r="20" spans="1:35" ht="30" customHeight="1">
      <c r="A20" s="76" t="s">
        <v>41</v>
      </c>
      <c r="B20" s="77"/>
      <c r="C20" s="77"/>
      <c r="D20" s="77"/>
      <c r="E20" s="77"/>
      <c r="F20" s="77"/>
      <c r="G20" s="77"/>
      <c r="H20" s="78"/>
      <c r="I20" s="23" t="s">
        <v>193</v>
      </c>
      <c r="J20" s="24"/>
      <c r="K20" s="21"/>
      <c r="L20" s="25" t="str">
        <f>Q86</f>
        <v/>
      </c>
      <c r="M20" s="26" t="s">
        <v>44</v>
      </c>
      <c r="N20" s="185" t="s">
        <v>47</v>
      </c>
      <c r="O20" s="186"/>
      <c r="P20" s="186"/>
      <c r="Q20" s="187"/>
      <c r="R20" s="29"/>
    </row>
    <row r="21" spans="1:35" ht="30" customHeight="1">
      <c r="A21" s="76" t="s">
        <v>100</v>
      </c>
      <c r="B21" s="77"/>
      <c r="C21" s="77"/>
      <c r="D21" s="77"/>
      <c r="E21" s="77"/>
      <c r="F21" s="77"/>
      <c r="G21" s="77"/>
      <c r="H21" s="78"/>
      <c r="I21" s="23" t="s">
        <v>194</v>
      </c>
      <c r="J21" s="24"/>
      <c r="K21" s="21"/>
      <c r="L21" s="28" t="str">
        <f>Q91</f>
        <v/>
      </c>
      <c r="M21" s="26" t="s">
        <v>44</v>
      </c>
      <c r="N21" s="185" t="s">
        <v>45</v>
      </c>
      <c r="O21" s="186"/>
      <c r="P21" s="186"/>
      <c r="Q21" s="187"/>
      <c r="R21" s="29"/>
    </row>
    <row r="22" spans="1:35" ht="30" customHeight="1">
      <c r="A22" s="76" t="s">
        <v>18</v>
      </c>
      <c r="B22" s="77"/>
      <c r="C22" s="77"/>
      <c r="D22" s="77"/>
      <c r="E22" s="77"/>
      <c r="F22" s="77"/>
      <c r="G22" s="77"/>
      <c r="H22" s="78"/>
      <c r="I22" s="23"/>
      <c r="J22" s="24"/>
      <c r="K22" s="21"/>
      <c r="L22" s="28" t="str">
        <f>IF(COUNT(L12,L17)=2,L12+L17,"")</f>
        <v/>
      </c>
      <c r="M22" s="26" t="str">
        <f>IF(L22="","",IF(L22&gt;=60,"○","×"))</f>
        <v/>
      </c>
      <c r="N22" s="194" t="s">
        <v>9</v>
      </c>
      <c r="O22" s="195"/>
      <c r="P22" s="195"/>
      <c r="Q22" s="196"/>
      <c r="R22" s="27"/>
    </row>
    <row r="23" spans="1:35" ht="30" customHeight="1" thickBot="1">
      <c r="A23" s="79" t="s">
        <v>2</v>
      </c>
      <c r="B23" s="80"/>
      <c r="C23" s="80"/>
      <c r="D23" s="80"/>
      <c r="E23" s="80"/>
      <c r="F23" s="80"/>
      <c r="G23" s="80"/>
      <c r="H23" s="81"/>
      <c r="I23" s="23"/>
      <c r="J23" s="24"/>
      <c r="K23" s="21"/>
      <c r="L23" s="30" t="str">
        <f>IF(COUNTA(Q95)=1,VLOOKUP(Q95,W127:X128,2,FALSE),"")</f>
        <v/>
      </c>
      <c r="M23" s="31" t="str">
        <f>IF(L23="","",IF(L23="無","○","×"))</f>
        <v/>
      </c>
      <c r="N23" s="73" t="s">
        <v>11</v>
      </c>
      <c r="O23" s="74"/>
      <c r="P23" s="74"/>
      <c r="Q23" s="204"/>
      <c r="R23" s="27"/>
      <c r="T23" s="20"/>
    </row>
    <row r="24" spans="1:35" ht="39.950000000000003" customHeight="1" thickBot="1">
      <c r="A24" s="73" t="s">
        <v>195</v>
      </c>
      <c r="B24" s="74"/>
      <c r="C24" s="74"/>
      <c r="D24" s="74"/>
      <c r="E24" s="74"/>
      <c r="F24" s="74"/>
      <c r="G24" s="74"/>
      <c r="H24" s="74"/>
      <c r="I24" s="74"/>
      <c r="J24" s="74"/>
      <c r="K24" s="75"/>
      <c r="L24" s="68" t="str">
        <f>IF(OR(M22="",M23=""),"",IF(COUNTIF(M12:M23,"○")=8,"可","否"))</f>
        <v/>
      </c>
      <c r="M24" s="69"/>
      <c r="Q24" s="32"/>
      <c r="R24" s="33"/>
      <c r="S24" s="32"/>
      <c r="T24" s="32"/>
    </row>
    <row r="25" spans="1:35" ht="20.100000000000001" customHeight="1">
      <c r="I25" s="20"/>
      <c r="J25" s="20"/>
      <c r="K25" s="20"/>
      <c r="L25" s="20"/>
      <c r="N25" s="20"/>
      <c r="O25" s="20"/>
      <c r="P25" s="20"/>
      <c r="Q25" s="20"/>
      <c r="R25" s="20"/>
      <c r="S25" s="20"/>
    </row>
    <row r="26" spans="1:35" ht="24.95" customHeight="1">
      <c r="A26" s="19" t="s">
        <v>102</v>
      </c>
    </row>
    <row r="27" spans="1:35" ht="24.95" customHeight="1">
      <c r="A27" s="34" t="s">
        <v>120</v>
      </c>
      <c r="H27" s="35"/>
      <c r="M27" s="35"/>
    </row>
    <row r="28" spans="1:35" s="37" customFormat="1" ht="51" customHeight="1">
      <c r="A28" s="141" t="s">
        <v>94</v>
      </c>
      <c r="B28" s="89"/>
      <c r="C28" s="89"/>
      <c r="D28" s="89"/>
      <c r="E28" s="89"/>
      <c r="F28" s="89"/>
      <c r="G28" s="89"/>
      <c r="H28" s="89" t="s">
        <v>124</v>
      </c>
      <c r="I28" s="89"/>
      <c r="J28" s="89"/>
      <c r="K28" s="89"/>
      <c r="L28" s="89"/>
      <c r="M28" s="89" t="s">
        <v>19</v>
      </c>
      <c r="N28" s="89"/>
      <c r="O28" s="89"/>
      <c r="P28" s="89"/>
      <c r="Q28" s="146" t="s">
        <v>101</v>
      </c>
      <c r="R28" s="147"/>
      <c r="S28" s="36"/>
      <c r="W28" s="13"/>
      <c r="X28" s="13" t="s">
        <v>80</v>
      </c>
      <c r="Y28" s="13">
        <v>5</v>
      </c>
      <c r="Z28" s="13" t="s">
        <v>80</v>
      </c>
      <c r="AA28" s="13">
        <v>15</v>
      </c>
      <c r="AB28" s="13">
        <v>10</v>
      </c>
      <c r="AD28" s="37" t="s">
        <v>158</v>
      </c>
      <c r="AE28" s="37">
        <v>5</v>
      </c>
      <c r="AF28" s="37" t="s">
        <v>204</v>
      </c>
      <c r="AG28" s="37">
        <v>5</v>
      </c>
      <c r="AH28" s="37" t="s">
        <v>155</v>
      </c>
      <c r="AI28" s="37">
        <v>5</v>
      </c>
    </row>
    <row r="29" spans="1:35" ht="50.1" customHeight="1">
      <c r="A29" s="131" t="s">
        <v>122</v>
      </c>
      <c r="B29" s="164"/>
      <c r="C29" s="164"/>
      <c r="D29" s="164"/>
      <c r="E29" s="164"/>
      <c r="F29" s="164"/>
      <c r="G29" s="165"/>
      <c r="H29" s="82" t="s">
        <v>125</v>
      </c>
      <c r="I29" s="93"/>
      <c r="J29" s="93"/>
      <c r="K29" s="93"/>
      <c r="L29" s="94"/>
      <c r="M29" s="148" t="s">
        <v>174</v>
      </c>
      <c r="N29" s="205"/>
      <c r="O29" s="205"/>
      <c r="P29" s="206"/>
      <c r="Q29" s="170"/>
      <c r="R29" s="170"/>
      <c r="S29" s="38"/>
      <c r="U29" s="39"/>
      <c r="W29" s="39" t="e">
        <f t="shared" ref="W29:W38" si="0">VLOOKUP(Q29,$X$28:$Y$32,2,FALSE)</f>
        <v>#N/A</v>
      </c>
      <c r="X29" s="13" t="s">
        <v>81</v>
      </c>
      <c r="Y29" s="13">
        <v>4</v>
      </c>
      <c r="Z29" s="13" t="s">
        <v>81</v>
      </c>
      <c r="AA29" s="13">
        <v>12</v>
      </c>
      <c r="AB29" s="13">
        <v>8</v>
      </c>
      <c r="AD29" s="13" t="s">
        <v>159</v>
      </c>
      <c r="AE29" s="13">
        <v>3</v>
      </c>
      <c r="AF29" s="13" t="s">
        <v>156</v>
      </c>
      <c r="AG29" s="13">
        <v>3</v>
      </c>
      <c r="AH29" s="37" t="s">
        <v>202</v>
      </c>
      <c r="AI29" s="13">
        <v>3</v>
      </c>
    </row>
    <row r="30" spans="1:35" ht="75.75" customHeight="1">
      <c r="A30" s="131" t="s">
        <v>123</v>
      </c>
      <c r="B30" s="164"/>
      <c r="C30" s="164"/>
      <c r="D30" s="164"/>
      <c r="E30" s="164"/>
      <c r="F30" s="164"/>
      <c r="G30" s="165"/>
      <c r="H30" s="90" t="s">
        <v>126</v>
      </c>
      <c r="I30" s="91"/>
      <c r="J30" s="91"/>
      <c r="K30" s="91"/>
      <c r="L30" s="92"/>
      <c r="M30" s="148" t="s">
        <v>175</v>
      </c>
      <c r="N30" s="171"/>
      <c r="O30" s="171"/>
      <c r="P30" s="172"/>
      <c r="Q30" s="170"/>
      <c r="R30" s="170"/>
      <c r="S30" s="38"/>
      <c r="U30" s="39"/>
      <c r="W30" s="39" t="e">
        <f t="shared" si="0"/>
        <v>#N/A</v>
      </c>
      <c r="X30" s="13" t="s">
        <v>82</v>
      </c>
      <c r="Y30" s="13">
        <v>3</v>
      </c>
      <c r="Z30" s="13" t="s">
        <v>82</v>
      </c>
      <c r="AA30" s="13">
        <v>9</v>
      </c>
      <c r="AB30" s="13">
        <v>6</v>
      </c>
      <c r="AD30" s="13" t="s">
        <v>160</v>
      </c>
      <c r="AE30" s="13">
        <v>1</v>
      </c>
      <c r="AF30" s="13" t="s">
        <v>157</v>
      </c>
      <c r="AG30" s="13">
        <v>1</v>
      </c>
      <c r="AH30" s="13" t="s">
        <v>203</v>
      </c>
      <c r="AI30" s="13">
        <v>1</v>
      </c>
    </row>
    <row r="31" spans="1:35" ht="58.5" customHeight="1">
      <c r="A31" s="131" t="s">
        <v>22</v>
      </c>
      <c r="B31" s="164"/>
      <c r="C31" s="164"/>
      <c r="D31" s="164"/>
      <c r="E31" s="164"/>
      <c r="F31" s="164"/>
      <c r="G31" s="165"/>
      <c r="H31" s="90" t="s">
        <v>128</v>
      </c>
      <c r="I31" s="91"/>
      <c r="J31" s="91"/>
      <c r="K31" s="91"/>
      <c r="L31" s="92"/>
      <c r="M31" s="148" t="s">
        <v>176</v>
      </c>
      <c r="N31" s="171"/>
      <c r="O31" s="171"/>
      <c r="P31" s="172"/>
      <c r="Q31" s="170"/>
      <c r="R31" s="170"/>
      <c r="S31" s="38"/>
      <c r="U31" s="39"/>
      <c r="W31" s="39" t="e">
        <f t="shared" si="0"/>
        <v>#N/A</v>
      </c>
      <c r="X31" s="13" t="s">
        <v>83</v>
      </c>
      <c r="Y31" s="13">
        <v>2</v>
      </c>
      <c r="Z31" s="13" t="s">
        <v>83</v>
      </c>
      <c r="AA31" s="13">
        <v>6</v>
      </c>
      <c r="AB31" s="13">
        <v>4</v>
      </c>
    </row>
    <row r="32" spans="1:35" ht="69" customHeight="1">
      <c r="A32" s="131" t="s">
        <v>23</v>
      </c>
      <c r="B32" s="164"/>
      <c r="C32" s="164"/>
      <c r="D32" s="164"/>
      <c r="E32" s="164"/>
      <c r="F32" s="164"/>
      <c r="G32" s="165"/>
      <c r="H32" s="90" t="s">
        <v>127</v>
      </c>
      <c r="I32" s="91"/>
      <c r="J32" s="91"/>
      <c r="K32" s="91"/>
      <c r="L32" s="92"/>
      <c r="M32" s="148" t="s">
        <v>177</v>
      </c>
      <c r="N32" s="171"/>
      <c r="O32" s="171"/>
      <c r="P32" s="172"/>
      <c r="Q32" s="170"/>
      <c r="R32" s="170"/>
      <c r="S32" s="38"/>
      <c r="U32" s="40"/>
      <c r="W32" s="39" t="e">
        <f t="shared" si="0"/>
        <v>#N/A</v>
      </c>
      <c r="X32" s="13" t="s">
        <v>84</v>
      </c>
      <c r="Y32" s="13">
        <v>1</v>
      </c>
      <c r="Z32" s="13" t="s">
        <v>84</v>
      </c>
      <c r="AA32" s="13">
        <v>3</v>
      </c>
      <c r="AB32" s="13">
        <v>2</v>
      </c>
    </row>
    <row r="33" spans="1:23" ht="50.1" customHeight="1">
      <c r="A33" s="131" t="s">
        <v>153</v>
      </c>
      <c r="B33" s="164"/>
      <c r="C33" s="164"/>
      <c r="D33" s="164"/>
      <c r="E33" s="164"/>
      <c r="F33" s="164"/>
      <c r="G33" s="165"/>
      <c r="H33" s="113" t="s">
        <v>154</v>
      </c>
      <c r="I33" s="114"/>
      <c r="J33" s="114"/>
      <c r="K33" s="114"/>
      <c r="L33" s="115"/>
      <c r="M33" s="173" t="s">
        <v>178</v>
      </c>
      <c r="N33" s="197"/>
      <c r="O33" s="197"/>
      <c r="P33" s="198"/>
      <c r="Q33" s="170"/>
      <c r="R33" s="170"/>
      <c r="S33" s="38"/>
      <c r="U33" s="39"/>
      <c r="W33" s="39" t="e">
        <f t="shared" si="0"/>
        <v>#N/A</v>
      </c>
    </row>
    <row r="34" spans="1:23" ht="52.5" customHeight="1">
      <c r="A34" s="131" t="s">
        <v>152</v>
      </c>
      <c r="B34" s="164"/>
      <c r="C34" s="164"/>
      <c r="D34" s="164"/>
      <c r="E34" s="164"/>
      <c r="F34" s="164"/>
      <c r="G34" s="165"/>
      <c r="H34" s="116" t="s">
        <v>129</v>
      </c>
      <c r="I34" s="117"/>
      <c r="J34" s="117"/>
      <c r="K34" s="117"/>
      <c r="L34" s="118"/>
      <c r="M34" s="199"/>
      <c r="N34" s="200"/>
      <c r="O34" s="200"/>
      <c r="P34" s="201"/>
      <c r="Q34" s="170"/>
      <c r="R34" s="170"/>
      <c r="S34" s="38"/>
      <c r="U34" s="39"/>
      <c r="W34" s="39" t="e">
        <f t="shared" si="0"/>
        <v>#N/A</v>
      </c>
    </row>
    <row r="35" spans="1:23" ht="50.1" customHeight="1">
      <c r="A35" s="131" t="s">
        <v>151</v>
      </c>
      <c r="B35" s="164"/>
      <c r="C35" s="164"/>
      <c r="D35" s="164"/>
      <c r="E35" s="164"/>
      <c r="F35" s="164"/>
      <c r="G35" s="165"/>
      <c r="H35" s="90" t="s">
        <v>130</v>
      </c>
      <c r="I35" s="108"/>
      <c r="J35" s="108"/>
      <c r="K35" s="108"/>
      <c r="L35" s="109"/>
      <c r="M35" s="173" t="s">
        <v>179</v>
      </c>
      <c r="N35" s="197"/>
      <c r="O35" s="197"/>
      <c r="P35" s="198"/>
      <c r="Q35" s="170"/>
      <c r="R35" s="170"/>
      <c r="S35" s="38"/>
      <c r="U35" s="39"/>
      <c r="W35" s="39" t="e">
        <f t="shared" si="0"/>
        <v>#N/A</v>
      </c>
    </row>
    <row r="36" spans="1:23" ht="50.1" customHeight="1">
      <c r="A36" s="131" t="s">
        <v>20</v>
      </c>
      <c r="B36" s="164"/>
      <c r="C36" s="164"/>
      <c r="D36" s="164"/>
      <c r="E36" s="164"/>
      <c r="F36" s="164"/>
      <c r="G36" s="165"/>
      <c r="H36" s="110" t="s">
        <v>131</v>
      </c>
      <c r="I36" s="111"/>
      <c r="J36" s="111"/>
      <c r="K36" s="111"/>
      <c r="L36" s="112"/>
      <c r="M36" s="199"/>
      <c r="N36" s="200"/>
      <c r="O36" s="200"/>
      <c r="P36" s="201"/>
      <c r="Q36" s="170"/>
      <c r="R36" s="170"/>
      <c r="S36" s="38"/>
      <c r="U36" s="40"/>
      <c r="W36" s="39" t="e">
        <f t="shared" si="0"/>
        <v>#N/A</v>
      </c>
    </row>
    <row r="37" spans="1:23" ht="50.1" customHeight="1">
      <c r="A37" s="131" t="s">
        <v>24</v>
      </c>
      <c r="B37" s="164"/>
      <c r="C37" s="164"/>
      <c r="D37" s="164"/>
      <c r="E37" s="164"/>
      <c r="F37" s="164"/>
      <c r="G37" s="165"/>
      <c r="H37" s="82" t="s">
        <v>132</v>
      </c>
      <c r="I37" s="83"/>
      <c r="J37" s="83"/>
      <c r="K37" s="83"/>
      <c r="L37" s="84"/>
      <c r="M37" s="148" t="s">
        <v>180</v>
      </c>
      <c r="N37" s="171"/>
      <c r="O37" s="171"/>
      <c r="P37" s="172"/>
      <c r="Q37" s="203"/>
      <c r="R37" s="203"/>
      <c r="S37" s="38"/>
      <c r="U37" s="39"/>
      <c r="W37" s="39" t="e">
        <f>VLOOKUP(Q37,AD28:AE30,2,FALSE)</f>
        <v>#N/A</v>
      </c>
    </row>
    <row r="38" spans="1:23" ht="61.5" customHeight="1" thickBot="1">
      <c r="A38" s="131" t="s">
        <v>21</v>
      </c>
      <c r="B38" s="164"/>
      <c r="C38" s="164"/>
      <c r="D38" s="164"/>
      <c r="E38" s="164"/>
      <c r="F38" s="164"/>
      <c r="G38" s="165"/>
      <c r="H38" s="85" t="s">
        <v>133</v>
      </c>
      <c r="I38" s="86"/>
      <c r="J38" s="87"/>
      <c r="K38" s="87"/>
      <c r="L38" s="88"/>
      <c r="M38" s="148" t="s">
        <v>181</v>
      </c>
      <c r="N38" s="174"/>
      <c r="O38" s="174"/>
      <c r="P38" s="175"/>
      <c r="Q38" s="202"/>
      <c r="R38" s="202"/>
      <c r="S38" s="38"/>
      <c r="U38" s="40"/>
      <c r="W38" s="39" t="e">
        <f t="shared" si="0"/>
        <v>#N/A</v>
      </c>
    </row>
    <row r="39" spans="1:23" ht="36.75" customHeight="1" thickBot="1">
      <c r="A39" s="41"/>
      <c r="B39" s="41"/>
      <c r="C39" s="41"/>
      <c r="D39" s="41"/>
      <c r="E39" s="41"/>
      <c r="F39" s="41"/>
      <c r="G39" s="41"/>
      <c r="H39" s="42"/>
      <c r="I39" s="42"/>
      <c r="J39" s="43"/>
      <c r="K39" s="43"/>
      <c r="L39" s="44"/>
      <c r="M39" s="63" t="s">
        <v>6</v>
      </c>
      <c r="N39" s="64"/>
      <c r="O39" s="64"/>
      <c r="P39" s="65"/>
      <c r="Q39" s="168" t="str">
        <f>IF(COUNTA(Q29:R38)=10,VLOOKUP(W39,Y28:Z32,2,FALSE),"")</f>
        <v/>
      </c>
      <c r="R39" s="169"/>
      <c r="S39" s="38"/>
      <c r="U39" s="45"/>
      <c r="W39" s="46" t="e">
        <f>ROUND(AVERAGE(W29:W38),0)</f>
        <v>#N/A</v>
      </c>
    </row>
    <row r="40" spans="1:23" ht="21">
      <c r="A40" s="41"/>
      <c r="B40" s="41"/>
      <c r="C40" s="41"/>
      <c r="D40" s="41"/>
      <c r="E40" s="41"/>
      <c r="F40" s="41"/>
      <c r="G40" s="41"/>
      <c r="H40" s="42"/>
      <c r="I40" s="42"/>
      <c r="J40" s="42"/>
      <c r="K40" s="42"/>
      <c r="L40" s="42"/>
      <c r="M40" s="42"/>
      <c r="N40" s="42"/>
      <c r="O40" s="42"/>
      <c r="P40" s="42"/>
      <c r="Q40" s="38"/>
      <c r="R40" s="38"/>
      <c r="S40" s="38"/>
      <c r="U40" s="47"/>
      <c r="W40" s="47"/>
    </row>
    <row r="41" spans="1:23" ht="24.95" customHeight="1">
      <c r="A41" s="48" t="s">
        <v>103</v>
      </c>
      <c r="H41" s="35"/>
      <c r="M41" s="35"/>
      <c r="S41" s="38"/>
      <c r="U41" s="47"/>
      <c r="W41" s="47"/>
    </row>
    <row r="42" spans="1:23" s="37" customFormat="1" ht="51" customHeight="1">
      <c r="A42" s="141" t="s">
        <v>94</v>
      </c>
      <c r="B42" s="89"/>
      <c r="C42" s="89"/>
      <c r="D42" s="89"/>
      <c r="E42" s="89"/>
      <c r="F42" s="89"/>
      <c r="G42" s="89"/>
      <c r="H42" s="89" t="s">
        <v>124</v>
      </c>
      <c r="I42" s="89"/>
      <c r="J42" s="89"/>
      <c r="K42" s="89"/>
      <c r="L42" s="89"/>
      <c r="M42" s="89" t="s">
        <v>19</v>
      </c>
      <c r="N42" s="89"/>
      <c r="O42" s="89"/>
      <c r="P42" s="89"/>
      <c r="Q42" s="146" t="s">
        <v>101</v>
      </c>
      <c r="R42" s="147"/>
      <c r="S42" s="36"/>
    </row>
    <row r="43" spans="1:23" ht="50.1" customHeight="1">
      <c r="A43" s="131" t="s">
        <v>33</v>
      </c>
      <c r="B43" s="164"/>
      <c r="C43" s="164"/>
      <c r="D43" s="164"/>
      <c r="E43" s="164"/>
      <c r="F43" s="164"/>
      <c r="G43" s="165"/>
      <c r="H43" s="90" t="s">
        <v>134</v>
      </c>
      <c r="I43" s="91"/>
      <c r="J43" s="91"/>
      <c r="K43" s="91"/>
      <c r="L43" s="92"/>
      <c r="M43" s="148" t="s">
        <v>182</v>
      </c>
      <c r="N43" s="171"/>
      <c r="O43" s="171"/>
      <c r="P43" s="172"/>
      <c r="Q43" s="170"/>
      <c r="R43" s="170"/>
      <c r="S43" s="38"/>
      <c r="U43" s="47"/>
      <c r="W43" s="39" t="e">
        <f t="shared" ref="W43:W48" si="1">VLOOKUP(Q43,$X$28:$Y$32,2,FALSE)</f>
        <v>#N/A</v>
      </c>
    </row>
    <row r="44" spans="1:23" ht="50.1" customHeight="1">
      <c r="A44" s="131" t="s">
        <v>34</v>
      </c>
      <c r="B44" s="164"/>
      <c r="C44" s="164"/>
      <c r="D44" s="164"/>
      <c r="E44" s="164"/>
      <c r="F44" s="164"/>
      <c r="G44" s="165"/>
      <c r="H44" s="90" t="s">
        <v>135</v>
      </c>
      <c r="I44" s="91"/>
      <c r="J44" s="91"/>
      <c r="K44" s="91"/>
      <c r="L44" s="92"/>
      <c r="M44" s="148" t="s">
        <v>48</v>
      </c>
      <c r="N44" s="171"/>
      <c r="O44" s="171"/>
      <c r="P44" s="172"/>
      <c r="Q44" s="170"/>
      <c r="R44" s="170"/>
      <c r="S44" s="38"/>
      <c r="U44" s="47"/>
      <c r="W44" s="39" t="e">
        <f t="shared" si="1"/>
        <v>#N/A</v>
      </c>
    </row>
    <row r="45" spans="1:23" ht="50.1" customHeight="1">
      <c r="A45" s="131" t="s">
        <v>35</v>
      </c>
      <c r="B45" s="164"/>
      <c r="C45" s="164"/>
      <c r="D45" s="164"/>
      <c r="E45" s="164"/>
      <c r="F45" s="164"/>
      <c r="G45" s="165"/>
      <c r="H45" s="90" t="s">
        <v>136</v>
      </c>
      <c r="I45" s="91"/>
      <c r="J45" s="91"/>
      <c r="K45" s="91"/>
      <c r="L45" s="92"/>
      <c r="M45" s="148" t="s">
        <v>49</v>
      </c>
      <c r="N45" s="171"/>
      <c r="O45" s="171"/>
      <c r="P45" s="172"/>
      <c r="Q45" s="170"/>
      <c r="R45" s="170"/>
      <c r="S45" s="38"/>
      <c r="U45" s="47"/>
      <c r="W45" s="39" t="e">
        <f t="shared" si="1"/>
        <v>#N/A</v>
      </c>
    </row>
    <row r="46" spans="1:23" ht="50.1" customHeight="1">
      <c r="A46" s="131" t="s">
        <v>36</v>
      </c>
      <c r="B46" s="164"/>
      <c r="C46" s="164"/>
      <c r="D46" s="164"/>
      <c r="E46" s="164"/>
      <c r="F46" s="164"/>
      <c r="G46" s="165"/>
      <c r="H46" s="82" t="s">
        <v>137</v>
      </c>
      <c r="I46" s="83"/>
      <c r="J46" s="83"/>
      <c r="K46" s="83"/>
      <c r="L46" s="84"/>
      <c r="M46" s="148" t="s">
        <v>50</v>
      </c>
      <c r="N46" s="171"/>
      <c r="O46" s="171"/>
      <c r="P46" s="172"/>
      <c r="Q46" s="170"/>
      <c r="R46" s="170"/>
      <c r="S46" s="38"/>
      <c r="U46" s="47"/>
      <c r="W46" s="39" t="e">
        <f t="shared" si="1"/>
        <v>#N/A</v>
      </c>
    </row>
    <row r="47" spans="1:23" ht="50.1" customHeight="1">
      <c r="A47" s="131" t="s">
        <v>25</v>
      </c>
      <c r="B47" s="164"/>
      <c r="C47" s="164"/>
      <c r="D47" s="164"/>
      <c r="E47" s="164"/>
      <c r="F47" s="164"/>
      <c r="G47" s="165"/>
      <c r="H47" s="82" t="s">
        <v>138</v>
      </c>
      <c r="I47" s="83"/>
      <c r="J47" s="83"/>
      <c r="K47" s="83"/>
      <c r="L47" s="84"/>
      <c r="M47" s="148" t="s">
        <v>51</v>
      </c>
      <c r="N47" s="171"/>
      <c r="O47" s="171"/>
      <c r="P47" s="172"/>
      <c r="Q47" s="170"/>
      <c r="R47" s="170"/>
      <c r="S47" s="38"/>
      <c r="U47" s="47"/>
      <c r="W47" s="39" t="e">
        <f t="shared" si="1"/>
        <v>#N/A</v>
      </c>
    </row>
    <row r="48" spans="1:23" ht="50.1" customHeight="1" thickBot="1">
      <c r="A48" s="131" t="s">
        <v>26</v>
      </c>
      <c r="B48" s="164"/>
      <c r="C48" s="164"/>
      <c r="D48" s="164"/>
      <c r="E48" s="164"/>
      <c r="F48" s="164"/>
      <c r="G48" s="165"/>
      <c r="H48" s="82" t="s">
        <v>139</v>
      </c>
      <c r="I48" s="83"/>
      <c r="J48" s="83"/>
      <c r="K48" s="83"/>
      <c r="L48" s="84"/>
      <c r="M48" s="148" t="s">
        <v>52</v>
      </c>
      <c r="N48" s="171"/>
      <c r="O48" s="171"/>
      <c r="P48" s="172"/>
      <c r="Q48" s="170"/>
      <c r="R48" s="170"/>
      <c r="S48" s="38"/>
      <c r="U48" s="47"/>
      <c r="W48" s="39" t="e">
        <f t="shared" si="1"/>
        <v>#N/A</v>
      </c>
    </row>
    <row r="49" spans="1:23" ht="36.75" customHeight="1" thickBot="1">
      <c r="A49" s="41"/>
      <c r="B49" s="41"/>
      <c r="C49" s="41"/>
      <c r="D49" s="41"/>
      <c r="E49" s="41"/>
      <c r="F49" s="41"/>
      <c r="G49" s="41"/>
      <c r="H49" s="42"/>
      <c r="I49" s="42"/>
      <c r="J49" s="43"/>
      <c r="K49" s="43"/>
      <c r="L49" s="44"/>
      <c r="M49" s="63" t="s">
        <v>6</v>
      </c>
      <c r="N49" s="64"/>
      <c r="O49" s="64"/>
      <c r="P49" s="65"/>
      <c r="Q49" s="168" t="str">
        <f>IF(COUNTA(Q43:R48)=6,VLOOKUP(W49,Y28:Z32,2,FALSE),"")</f>
        <v/>
      </c>
      <c r="R49" s="169"/>
      <c r="S49" s="38"/>
      <c r="U49" s="47"/>
      <c r="W49" s="46" t="e">
        <f>ROUND(AVERAGE(W43:W48),0)</f>
        <v>#N/A</v>
      </c>
    </row>
    <row r="50" spans="1:23" ht="21">
      <c r="A50" s="41"/>
      <c r="B50" s="41"/>
      <c r="C50" s="41"/>
      <c r="D50" s="41"/>
      <c r="E50" s="41"/>
      <c r="F50" s="41"/>
      <c r="G50" s="41"/>
      <c r="H50" s="42"/>
      <c r="I50" s="42"/>
      <c r="J50" s="42"/>
      <c r="K50" s="42"/>
      <c r="L50" s="42"/>
      <c r="M50" s="42"/>
      <c r="N50" s="42"/>
      <c r="O50" s="42"/>
      <c r="P50" s="42"/>
      <c r="Q50" s="38"/>
      <c r="R50" s="38"/>
      <c r="S50" s="38"/>
      <c r="U50" s="47"/>
      <c r="W50" s="47"/>
    </row>
    <row r="51" spans="1:23" ht="24.95" customHeight="1">
      <c r="A51" s="48" t="s">
        <v>104</v>
      </c>
      <c r="H51" s="35"/>
      <c r="M51" s="35"/>
      <c r="S51" s="38"/>
      <c r="U51" s="47"/>
      <c r="W51" s="47"/>
    </row>
    <row r="52" spans="1:23" s="37" customFormat="1" ht="51" customHeight="1">
      <c r="A52" s="141" t="s">
        <v>94</v>
      </c>
      <c r="B52" s="89"/>
      <c r="C52" s="89"/>
      <c r="D52" s="89"/>
      <c r="E52" s="89"/>
      <c r="F52" s="89"/>
      <c r="G52" s="89"/>
      <c r="H52" s="89" t="s">
        <v>124</v>
      </c>
      <c r="I52" s="89"/>
      <c r="J52" s="89"/>
      <c r="K52" s="89"/>
      <c r="L52" s="89"/>
      <c r="M52" s="89" t="s">
        <v>19</v>
      </c>
      <c r="N52" s="89"/>
      <c r="O52" s="89"/>
      <c r="P52" s="89"/>
      <c r="Q52" s="146" t="s">
        <v>101</v>
      </c>
      <c r="R52" s="147"/>
      <c r="S52" s="36"/>
    </row>
    <row r="53" spans="1:23" ht="50.1" customHeight="1">
      <c r="A53" s="131" t="s">
        <v>27</v>
      </c>
      <c r="B53" s="164"/>
      <c r="C53" s="164"/>
      <c r="D53" s="164"/>
      <c r="E53" s="164"/>
      <c r="F53" s="164"/>
      <c r="G53" s="165"/>
      <c r="H53" s="90" t="s">
        <v>140</v>
      </c>
      <c r="I53" s="138"/>
      <c r="J53" s="138"/>
      <c r="K53" s="138"/>
      <c r="L53" s="139"/>
      <c r="M53" s="148" t="s">
        <v>53</v>
      </c>
      <c r="N53" s="149"/>
      <c r="O53" s="149"/>
      <c r="P53" s="150"/>
      <c r="Q53" s="170"/>
      <c r="R53" s="170"/>
      <c r="S53" s="38"/>
      <c r="U53" s="47"/>
      <c r="W53" s="39" t="e">
        <f>VLOOKUP(Q53,$X$28:$Y$32,2,FALSE)</f>
        <v>#N/A</v>
      </c>
    </row>
    <row r="54" spans="1:23" ht="50.1" customHeight="1">
      <c r="A54" s="131" t="s">
        <v>28</v>
      </c>
      <c r="B54" s="164"/>
      <c r="C54" s="164"/>
      <c r="D54" s="164"/>
      <c r="E54" s="164"/>
      <c r="F54" s="164"/>
      <c r="G54" s="165"/>
      <c r="H54" s="90" t="s">
        <v>141</v>
      </c>
      <c r="I54" s="91"/>
      <c r="J54" s="91"/>
      <c r="K54" s="91"/>
      <c r="L54" s="92"/>
      <c r="M54" s="148" t="s">
        <v>183</v>
      </c>
      <c r="N54" s="171"/>
      <c r="O54" s="171"/>
      <c r="P54" s="172"/>
      <c r="Q54" s="170"/>
      <c r="R54" s="170"/>
      <c r="S54" s="38"/>
      <c r="U54" s="47"/>
      <c r="W54" s="39" t="e">
        <f>VLOOKUP(Q54,$X$28:$Y$32,2,FALSE)</f>
        <v>#N/A</v>
      </c>
    </row>
    <row r="55" spans="1:23" ht="50.1" customHeight="1">
      <c r="A55" s="131" t="s">
        <v>29</v>
      </c>
      <c r="B55" s="164"/>
      <c r="C55" s="164"/>
      <c r="D55" s="164"/>
      <c r="E55" s="164"/>
      <c r="F55" s="164"/>
      <c r="G55" s="165"/>
      <c r="H55" s="90" t="s">
        <v>142</v>
      </c>
      <c r="I55" s="91"/>
      <c r="J55" s="91"/>
      <c r="K55" s="91"/>
      <c r="L55" s="92"/>
      <c r="M55" s="148" t="s">
        <v>54</v>
      </c>
      <c r="N55" s="171"/>
      <c r="O55" s="171"/>
      <c r="P55" s="172"/>
      <c r="Q55" s="170"/>
      <c r="R55" s="170"/>
      <c r="S55" s="38"/>
      <c r="U55" s="47"/>
      <c r="W55" s="39" t="e">
        <f>VLOOKUP(Q55,$X$28:$Y$32,2,FALSE)</f>
        <v>#N/A</v>
      </c>
    </row>
    <row r="56" spans="1:23" ht="69.95" customHeight="1">
      <c r="A56" s="131" t="s">
        <v>30</v>
      </c>
      <c r="B56" s="164"/>
      <c r="C56" s="164"/>
      <c r="D56" s="164"/>
      <c r="E56" s="164"/>
      <c r="F56" s="164"/>
      <c r="G56" s="165"/>
      <c r="H56" s="90" t="s">
        <v>143</v>
      </c>
      <c r="I56" s="91"/>
      <c r="J56" s="91"/>
      <c r="K56" s="91"/>
      <c r="L56" s="92"/>
      <c r="M56" s="148" t="s">
        <v>184</v>
      </c>
      <c r="N56" s="171"/>
      <c r="O56" s="171"/>
      <c r="P56" s="172"/>
      <c r="Q56" s="170"/>
      <c r="R56" s="170"/>
      <c r="S56" s="38"/>
      <c r="U56" s="47"/>
      <c r="W56" s="39" t="e">
        <f>VLOOKUP(Q56,$X$28:$Y$32,2,FALSE)</f>
        <v>#N/A</v>
      </c>
    </row>
    <row r="57" spans="1:23" ht="50.1" customHeight="1" thickBot="1">
      <c r="A57" s="131" t="s">
        <v>31</v>
      </c>
      <c r="B57" s="164"/>
      <c r="C57" s="164"/>
      <c r="D57" s="164"/>
      <c r="E57" s="164"/>
      <c r="F57" s="164"/>
      <c r="G57" s="165"/>
      <c r="H57" s="90" t="s">
        <v>144</v>
      </c>
      <c r="I57" s="91"/>
      <c r="J57" s="134"/>
      <c r="K57" s="134"/>
      <c r="L57" s="135"/>
      <c r="M57" s="148" t="s">
        <v>55</v>
      </c>
      <c r="N57" s="171"/>
      <c r="O57" s="171"/>
      <c r="P57" s="172"/>
      <c r="Q57" s="170"/>
      <c r="R57" s="170"/>
      <c r="S57" s="38"/>
      <c r="U57" s="47"/>
      <c r="W57" s="39" t="e">
        <f>VLOOKUP(Q57,$X$28:$Y$32,2,FALSE)</f>
        <v>#N/A</v>
      </c>
    </row>
    <row r="58" spans="1:23" ht="36.75" customHeight="1" thickBot="1">
      <c r="A58" s="41"/>
      <c r="B58" s="41"/>
      <c r="C58" s="41"/>
      <c r="D58" s="41"/>
      <c r="E58" s="41"/>
      <c r="F58" s="41"/>
      <c r="G58" s="41"/>
      <c r="H58" s="42"/>
      <c r="I58" s="42"/>
      <c r="J58" s="43"/>
      <c r="K58" s="43"/>
      <c r="L58" s="44"/>
      <c r="M58" s="63" t="s">
        <v>6</v>
      </c>
      <c r="N58" s="64"/>
      <c r="O58" s="64"/>
      <c r="P58" s="65"/>
      <c r="Q58" s="168" t="str">
        <f>IF(COUNTA(Q53:R57)=5,VLOOKUP(W58,Y28:Z32,2,FALSE),"")</f>
        <v/>
      </c>
      <c r="R58" s="169"/>
      <c r="S58" s="38"/>
      <c r="U58" s="47"/>
      <c r="W58" s="46" t="e">
        <f>ROUND(AVERAGE(W53:W57),0)</f>
        <v>#N/A</v>
      </c>
    </row>
    <row r="59" spans="1:23" ht="21">
      <c r="A59" s="41"/>
      <c r="B59" s="41"/>
      <c r="C59" s="41"/>
      <c r="D59" s="41"/>
      <c r="E59" s="41"/>
      <c r="F59" s="41"/>
      <c r="G59" s="41"/>
      <c r="H59" s="42"/>
      <c r="I59" s="42"/>
      <c r="J59" s="49"/>
      <c r="K59" s="49"/>
      <c r="L59" s="49"/>
      <c r="M59" s="42"/>
      <c r="N59" s="49"/>
      <c r="O59" s="49"/>
      <c r="P59" s="49"/>
      <c r="Q59" s="38"/>
      <c r="R59" s="38"/>
      <c r="S59" s="38"/>
      <c r="U59" s="47"/>
      <c r="W59" s="47"/>
    </row>
    <row r="60" spans="1:23" ht="24.95" customHeight="1">
      <c r="A60" s="48" t="s">
        <v>121</v>
      </c>
      <c r="H60" s="35"/>
      <c r="M60" s="35"/>
      <c r="S60" s="38"/>
      <c r="U60" s="47"/>
      <c r="W60" s="47"/>
    </row>
    <row r="61" spans="1:23" s="37" customFormat="1" ht="51" customHeight="1">
      <c r="A61" s="141" t="s">
        <v>94</v>
      </c>
      <c r="B61" s="89"/>
      <c r="C61" s="89"/>
      <c r="D61" s="89"/>
      <c r="E61" s="89"/>
      <c r="F61" s="89"/>
      <c r="G61" s="89"/>
      <c r="H61" s="89" t="s">
        <v>124</v>
      </c>
      <c r="I61" s="89"/>
      <c r="J61" s="89"/>
      <c r="K61" s="89"/>
      <c r="L61" s="89"/>
      <c r="M61" s="89" t="s">
        <v>19</v>
      </c>
      <c r="N61" s="89"/>
      <c r="O61" s="89"/>
      <c r="P61" s="89"/>
      <c r="Q61" s="146" t="s">
        <v>101</v>
      </c>
      <c r="R61" s="147"/>
      <c r="S61" s="36"/>
    </row>
    <row r="62" spans="1:23" ht="52.5" customHeight="1">
      <c r="A62" s="131" t="s">
        <v>37</v>
      </c>
      <c r="B62" s="164"/>
      <c r="C62" s="164"/>
      <c r="D62" s="164"/>
      <c r="E62" s="164"/>
      <c r="F62" s="164"/>
      <c r="G62" s="165"/>
      <c r="H62" s="82" t="s">
        <v>145</v>
      </c>
      <c r="I62" s="136"/>
      <c r="J62" s="136"/>
      <c r="K62" s="136"/>
      <c r="L62" s="137"/>
      <c r="M62" s="148" t="s">
        <v>198</v>
      </c>
      <c r="N62" s="149"/>
      <c r="O62" s="149"/>
      <c r="P62" s="150"/>
      <c r="Q62" s="170"/>
      <c r="R62" s="170"/>
      <c r="S62" s="38"/>
      <c r="U62" s="47"/>
      <c r="W62" s="39" t="e">
        <f t="shared" ref="W62:W65" si="2">VLOOKUP(Q62,$X$28:$Y$32,2,FALSE)</f>
        <v>#N/A</v>
      </c>
    </row>
    <row r="63" spans="1:23" ht="44.25" customHeight="1">
      <c r="A63" s="131" t="s">
        <v>32</v>
      </c>
      <c r="B63" s="164"/>
      <c r="C63" s="164"/>
      <c r="D63" s="164"/>
      <c r="E63" s="164"/>
      <c r="F63" s="164"/>
      <c r="G63" s="165"/>
      <c r="H63" s="82" t="s">
        <v>146</v>
      </c>
      <c r="I63" s="136"/>
      <c r="J63" s="136"/>
      <c r="K63" s="136"/>
      <c r="L63" s="137"/>
      <c r="M63" s="148" t="s">
        <v>118</v>
      </c>
      <c r="N63" s="149"/>
      <c r="O63" s="149"/>
      <c r="P63" s="150"/>
      <c r="Q63" s="170"/>
      <c r="R63" s="170"/>
      <c r="S63" s="38"/>
      <c r="U63" s="47"/>
      <c r="W63" s="39" t="e">
        <f t="shared" si="2"/>
        <v>#N/A</v>
      </c>
    </row>
    <row r="64" spans="1:23" ht="143.25" customHeight="1">
      <c r="A64" s="131" t="s">
        <v>148</v>
      </c>
      <c r="B64" s="164"/>
      <c r="C64" s="164"/>
      <c r="D64" s="164"/>
      <c r="E64" s="164"/>
      <c r="F64" s="164"/>
      <c r="G64" s="165"/>
      <c r="H64" s="82" t="s">
        <v>147</v>
      </c>
      <c r="I64" s="136"/>
      <c r="J64" s="136"/>
      <c r="K64" s="136"/>
      <c r="L64" s="137"/>
      <c r="M64" s="148" t="s">
        <v>118</v>
      </c>
      <c r="N64" s="149"/>
      <c r="O64" s="149"/>
      <c r="P64" s="150"/>
      <c r="Q64" s="170"/>
      <c r="R64" s="170"/>
      <c r="S64" s="38"/>
      <c r="U64" s="47"/>
      <c r="W64" s="39" t="e">
        <f t="shared" si="2"/>
        <v>#N/A</v>
      </c>
    </row>
    <row r="65" spans="1:23" ht="50.1" customHeight="1">
      <c r="A65" s="131" t="s">
        <v>38</v>
      </c>
      <c r="B65" s="164"/>
      <c r="C65" s="164"/>
      <c r="D65" s="164"/>
      <c r="E65" s="164"/>
      <c r="F65" s="164"/>
      <c r="G65" s="165"/>
      <c r="H65" s="82" t="s">
        <v>149</v>
      </c>
      <c r="I65" s="136"/>
      <c r="J65" s="136"/>
      <c r="K65" s="136"/>
      <c r="L65" s="137"/>
      <c r="M65" s="148" t="s">
        <v>150</v>
      </c>
      <c r="N65" s="171"/>
      <c r="O65" s="171"/>
      <c r="P65" s="172"/>
      <c r="Q65" s="170"/>
      <c r="R65" s="170"/>
      <c r="S65" s="38"/>
      <c r="U65" s="47"/>
      <c r="W65" s="39" t="e">
        <f t="shared" si="2"/>
        <v>#N/A</v>
      </c>
    </row>
    <row r="66" spans="1:23" ht="50.1" customHeight="1">
      <c r="A66" s="131" t="s">
        <v>207</v>
      </c>
      <c r="B66" s="164"/>
      <c r="C66" s="164"/>
      <c r="D66" s="164"/>
      <c r="E66" s="164"/>
      <c r="F66" s="164"/>
      <c r="G66" s="165"/>
      <c r="H66" s="82" t="s">
        <v>206</v>
      </c>
      <c r="I66" s="83"/>
      <c r="J66" s="83"/>
      <c r="K66" s="83"/>
      <c r="L66" s="84"/>
      <c r="M66" s="148" t="s">
        <v>205</v>
      </c>
      <c r="N66" s="149"/>
      <c r="O66" s="149"/>
      <c r="P66" s="150"/>
      <c r="Q66" s="176"/>
      <c r="R66" s="176"/>
      <c r="S66" s="38"/>
      <c r="U66" s="47"/>
      <c r="W66" s="39" t="e">
        <f>VLOOKUP(Q66,AF28:AG30,2,FALSE)</f>
        <v>#N/A</v>
      </c>
    </row>
    <row r="67" spans="1:23" ht="63" customHeight="1" thickBot="1">
      <c r="A67" s="131" t="s">
        <v>199</v>
      </c>
      <c r="B67" s="164"/>
      <c r="C67" s="164"/>
      <c r="D67" s="164"/>
      <c r="E67" s="164"/>
      <c r="F67" s="164"/>
      <c r="G67" s="165"/>
      <c r="H67" s="82" t="s">
        <v>201</v>
      </c>
      <c r="I67" s="83"/>
      <c r="J67" s="83"/>
      <c r="K67" s="83"/>
      <c r="L67" s="84"/>
      <c r="M67" s="173" t="s">
        <v>200</v>
      </c>
      <c r="N67" s="174"/>
      <c r="O67" s="174"/>
      <c r="P67" s="175"/>
      <c r="Q67" s="176"/>
      <c r="R67" s="176"/>
      <c r="S67" s="38"/>
      <c r="U67" s="47"/>
      <c r="W67" s="39" t="e">
        <f>VLOOKUP(Q67,AH28:AI30,2,FALSE)</f>
        <v>#N/A</v>
      </c>
    </row>
    <row r="68" spans="1:23" ht="36.75" customHeight="1" thickBot="1">
      <c r="A68" s="41"/>
      <c r="B68" s="41"/>
      <c r="C68" s="41"/>
      <c r="D68" s="41"/>
      <c r="E68" s="41"/>
      <c r="F68" s="41"/>
      <c r="G68" s="41"/>
      <c r="H68" s="42"/>
      <c r="I68" s="42"/>
      <c r="J68" s="50"/>
      <c r="K68" s="51"/>
      <c r="L68" s="51"/>
      <c r="M68" s="63" t="s">
        <v>6</v>
      </c>
      <c r="N68" s="64"/>
      <c r="O68" s="64"/>
      <c r="P68" s="65"/>
      <c r="Q68" s="168" t="str">
        <f>IF(COUNTA(Q62:R67)=6,VLOOKUP(W68,Y28:Z32,2,FALSE),"")</f>
        <v/>
      </c>
      <c r="R68" s="169"/>
      <c r="S68" s="52"/>
      <c r="U68" s="47"/>
      <c r="W68" s="46" t="e">
        <f>ROUND(AVERAGE(W62:W67),0)</f>
        <v>#N/A</v>
      </c>
    </row>
    <row r="69" spans="1:23" ht="36.75" customHeight="1">
      <c r="A69" s="41"/>
      <c r="B69" s="41"/>
      <c r="C69" s="41"/>
      <c r="D69" s="41"/>
      <c r="E69" s="41"/>
      <c r="F69" s="41"/>
      <c r="G69" s="41"/>
      <c r="H69" s="42"/>
      <c r="I69" s="42"/>
      <c r="J69" s="49"/>
      <c r="K69" s="49"/>
      <c r="L69" s="49"/>
      <c r="M69" s="42"/>
      <c r="N69" s="49"/>
      <c r="O69" s="49"/>
      <c r="P69" s="49"/>
      <c r="Q69" s="38"/>
      <c r="R69" s="38"/>
      <c r="S69" s="52"/>
      <c r="T69" s="47"/>
      <c r="U69" s="47"/>
    </row>
    <row r="70" spans="1:23" ht="24.95" customHeight="1">
      <c r="A70" s="19" t="s">
        <v>105</v>
      </c>
      <c r="B70" s="41"/>
      <c r="C70" s="41"/>
      <c r="D70" s="41"/>
      <c r="E70" s="41"/>
      <c r="F70" s="41"/>
      <c r="G70" s="41"/>
      <c r="H70" s="42"/>
      <c r="I70" s="42"/>
      <c r="J70" s="49"/>
      <c r="K70" s="49"/>
      <c r="L70" s="49"/>
      <c r="M70" s="42"/>
      <c r="N70" s="49"/>
      <c r="O70" s="49"/>
      <c r="P70" s="49"/>
      <c r="Q70" s="38"/>
      <c r="R70" s="38"/>
      <c r="S70" s="38"/>
      <c r="T70" s="47"/>
      <c r="U70" s="47"/>
    </row>
    <row r="71" spans="1:23" ht="24.95" customHeight="1">
      <c r="A71" s="48" t="s">
        <v>106</v>
      </c>
      <c r="B71" s="41"/>
      <c r="C71" s="41"/>
      <c r="D71" s="41"/>
      <c r="E71" s="41"/>
      <c r="F71" s="41"/>
      <c r="G71" s="41"/>
      <c r="H71" s="42"/>
      <c r="I71" s="42"/>
      <c r="J71" s="49"/>
      <c r="K71" s="49"/>
      <c r="L71" s="49"/>
      <c r="M71" s="42"/>
      <c r="N71" s="49"/>
      <c r="O71" s="49"/>
      <c r="P71" s="49"/>
      <c r="Q71" s="38"/>
      <c r="R71" s="38"/>
      <c r="S71" s="38"/>
      <c r="T71" s="47"/>
      <c r="U71" s="47"/>
    </row>
    <row r="72" spans="1:23" ht="36.75" customHeight="1">
      <c r="A72" s="89" t="s">
        <v>163</v>
      </c>
      <c r="B72" s="89"/>
      <c r="C72" s="89"/>
      <c r="D72" s="89"/>
      <c r="E72" s="89"/>
      <c r="F72" s="89"/>
      <c r="G72" s="89"/>
      <c r="H72" s="89" t="s">
        <v>0</v>
      </c>
      <c r="I72" s="89"/>
      <c r="J72" s="89"/>
      <c r="K72" s="89"/>
      <c r="L72" s="89"/>
      <c r="M72" s="89" t="s">
        <v>19</v>
      </c>
      <c r="N72" s="89"/>
      <c r="O72" s="89"/>
      <c r="P72" s="89"/>
      <c r="Q72" s="146" t="s">
        <v>6</v>
      </c>
      <c r="R72" s="147"/>
      <c r="S72" s="38"/>
      <c r="T72" s="47"/>
      <c r="U72" s="47"/>
    </row>
    <row r="73" spans="1:23" ht="140.25" customHeight="1" thickBot="1">
      <c r="A73" s="131" t="s">
        <v>161</v>
      </c>
      <c r="B73" s="164"/>
      <c r="C73" s="164"/>
      <c r="D73" s="164"/>
      <c r="E73" s="164"/>
      <c r="F73" s="164"/>
      <c r="G73" s="165"/>
      <c r="H73" s="131" t="s">
        <v>162</v>
      </c>
      <c r="I73" s="132"/>
      <c r="J73" s="132"/>
      <c r="K73" s="132"/>
      <c r="L73" s="133"/>
      <c r="M73" s="131" t="s">
        <v>185</v>
      </c>
      <c r="N73" s="132"/>
      <c r="O73" s="132"/>
      <c r="P73" s="133"/>
      <c r="Q73" s="180"/>
      <c r="R73" s="181"/>
      <c r="S73" s="38"/>
    </row>
    <row r="74" spans="1:23" ht="36.75" customHeight="1" thickBot="1">
      <c r="A74" s="41"/>
      <c r="B74" s="41"/>
      <c r="C74" s="41"/>
      <c r="D74" s="41"/>
      <c r="E74" s="41"/>
      <c r="F74" s="41"/>
      <c r="G74" s="41"/>
      <c r="H74" s="42"/>
      <c r="I74" s="42"/>
      <c r="J74" s="50"/>
      <c r="K74" s="51"/>
      <c r="L74" s="51"/>
      <c r="M74" s="63" t="s">
        <v>6</v>
      </c>
      <c r="N74" s="64"/>
      <c r="O74" s="64"/>
      <c r="P74" s="65"/>
      <c r="Q74" s="160" t="str">
        <f>IF(COUNTA(Q73)=1,VLOOKUP(Q73,W97:X102,2,FALSE),"")</f>
        <v/>
      </c>
      <c r="R74" s="161"/>
      <c r="S74" s="38"/>
    </row>
    <row r="75" spans="1:23" ht="21">
      <c r="A75" s="41"/>
      <c r="B75" s="41"/>
      <c r="C75" s="41"/>
      <c r="D75" s="41"/>
      <c r="E75" s="41"/>
      <c r="F75" s="41"/>
      <c r="G75" s="41"/>
      <c r="H75" s="42"/>
      <c r="I75" s="42"/>
      <c r="J75" s="49"/>
      <c r="K75" s="49"/>
      <c r="L75" s="49"/>
      <c r="M75" s="42"/>
      <c r="N75" s="49"/>
      <c r="O75" s="49"/>
      <c r="P75" s="49"/>
      <c r="Q75" s="38"/>
      <c r="R75" s="38"/>
      <c r="S75" s="38"/>
    </row>
    <row r="76" spans="1:23" ht="24.95" customHeight="1">
      <c r="A76" s="48" t="s">
        <v>107</v>
      </c>
      <c r="B76" s="41"/>
      <c r="C76" s="41"/>
      <c r="D76" s="41"/>
      <c r="E76" s="41"/>
      <c r="F76" s="41"/>
      <c r="G76" s="41"/>
      <c r="H76" s="42"/>
      <c r="I76" s="42"/>
      <c r="J76" s="49"/>
      <c r="K76" s="49"/>
      <c r="L76" s="49"/>
      <c r="M76" s="42"/>
      <c r="N76" s="49"/>
      <c r="O76" s="49"/>
      <c r="P76" s="49"/>
      <c r="Q76" s="38"/>
      <c r="R76" s="38"/>
      <c r="S76" s="38"/>
    </row>
    <row r="77" spans="1:23" ht="36.75" customHeight="1">
      <c r="A77" s="89" t="s">
        <v>163</v>
      </c>
      <c r="B77" s="89"/>
      <c r="C77" s="89"/>
      <c r="D77" s="89"/>
      <c r="E77" s="89"/>
      <c r="F77" s="89"/>
      <c r="G77" s="89"/>
      <c r="H77" s="89" t="s">
        <v>0</v>
      </c>
      <c r="I77" s="89"/>
      <c r="J77" s="89"/>
      <c r="K77" s="89"/>
      <c r="L77" s="89"/>
      <c r="M77" s="89" t="s">
        <v>19</v>
      </c>
      <c r="N77" s="89"/>
      <c r="O77" s="89"/>
      <c r="P77" s="89"/>
      <c r="Q77" s="146" t="s">
        <v>6</v>
      </c>
      <c r="R77" s="147"/>
      <c r="S77" s="38"/>
    </row>
    <row r="78" spans="1:23" ht="73.5" customHeight="1">
      <c r="A78" s="125" t="s">
        <v>210</v>
      </c>
      <c r="B78" s="126"/>
      <c r="C78" s="126"/>
      <c r="D78" s="126"/>
      <c r="E78" s="126"/>
      <c r="F78" s="126"/>
      <c r="G78" s="127"/>
      <c r="H78" s="128"/>
      <c r="I78" s="129"/>
      <c r="J78" s="129"/>
      <c r="K78" s="129"/>
      <c r="L78" s="130"/>
      <c r="M78" s="97" t="s">
        <v>56</v>
      </c>
      <c r="N78" s="98"/>
      <c r="O78" s="98"/>
      <c r="P78" s="99"/>
      <c r="Q78" s="53"/>
      <c r="R78" s="61"/>
      <c r="S78" s="38"/>
    </row>
    <row r="79" spans="1:23" ht="118.5" customHeight="1">
      <c r="A79" s="182" t="s">
        <v>208</v>
      </c>
      <c r="B79" s="183"/>
      <c r="C79" s="183"/>
      <c r="D79" s="183"/>
      <c r="E79" s="183"/>
      <c r="F79" s="183"/>
      <c r="G79" s="184"/>
      <c r="H79" s="119" t="s">
        <v>168</v>
      </c>
      <c r="I79" s="120"/>
      <c r="J79" s="120"/>
      <c r="K79" s="120"/>
      <c r="L79" s="121"/>
      <c r="M79" s="100"/>
      <c r="N79" s="101"/>
      <c r="O79" s="101"/>
      <c r="P79" s="102"/>
      <c r="Q79" s="95"/>
      <c r="R79" s="96"/>
      <c r="S79" s="38"/>
    </row>
    <row r="80" spans="1:23" ht="115.5" customHeight="1" thickBot="1">
      <c r="A80" s="153" t="s">
        <v>209</v>
      </c>
      <c r="B80" s="154"/>
      <c r="C80" s="154"/>
      <c r="D80" s="154"/>
      <c r="E80" s="154"/>
      <c r="F80" s="154"/>
      <c r="G80" s="155"/>
      <c r="H80" s="122" t="s">
        <v>169</v>
      </c>
      <c r="I80" s="123"/>
      <c r="J80" s="123"/>
      <c r="K80" s="123"/>
      <c r="L80" s="124"/>
      <c r="M80" s="103"/>
      <c r="N80" s="104"/>
      <c r="O80" s="104"/>
      <c r="P80" s="105"/>
      <c r="Q80" s="156"/>
      <c r="R80" s="157"/>
      <c r="S80" s="38"/>
    </row>
    <row r="81" spans="1:22" ht="41.25" customHeight="1" thickBot="1">
      <c r="A81" s="41"/>
      <c r="B81" s="41"/>
      <c r="C81" s="41"/>
      <c r="D81" s="41"/>
      <c r="E81" s="41"/>
      <c r="F81" s="41"/>
      <c r="G81" s="41"/>
      <c r="H81" s="42"/>
      <c r="I81" s="42"/>
      <c r="J81" s="54"/>
      <c r="K81" s="54"/>
      <c r="L81" s="54"/>
      <c r="M81" s="42"/>
      <c r="N81" s="54"/>
      <c r="O81" s="54"/>
      <c r="P81" s="54"/>
      <c r="Q81" s="158" t="str">
        <f>IF(COUNTA(Q79:R80)=2,SUM(VLOOKUP(Q79,W103:X113,2,FALSE),VLOOKUP(Q80,W114:X125,2,FALSE)),"")</f>
        <v/>
      </c>
      <c r="R81" s="159"/>
      <c r="S81" s="38"/>
    </row>
    <row r="82" spans="1:22" ht="21">
      <c r="A82" s="41"/>
      <c r="B82" s="41"/>
      <c r="C82" s="41"/>
      <c r="D82" s="41"/>
      <c r="E82" s="41"/>
      <c r="F82" s="41"/>
      <c r="G82" s="41"/>
      <c r="H82" s="42"/>
      <c r="I82" s="42"/>
      <c r="J82" s="49"/>
      <c r="K82" s="49"/>
      <c r="L82" s="49"/>
      <c r="M82" s="42"/>
      <c r="N82" s="49"/>
      <c r="O82" s="49"/>
      <c r="P82" s="49"/>
      <c r="Q82" s="38"/>
      <c r="R82" s="38"/>
      <c r="S82" s="38"/>
      <c r="V82" s="47"/>
    </row>
    <row r="83" spans="1:22" ht="24.95" customHeight="1">
      <c r="A83" s="48" t="s">
        <v>108</v>
      </c>
      <c r="B83" s="41"/>
      <c r="C83" s="41"/>
      <c r="D83" s="41"/>
      <c r="E83" s="41"/>
      <c r="F83" s="41"/>
      <c r="G83" s="41"/>
      <c r="H83" s="42"/>
      <c r="I83" s="42"/>
      <c r="J83" s="49"/>
      <c r="K83" s="49"/>
      <c r="L83" s="49"/>
      <c r="M83" s="42"/>
      <c r="N83" s="49"/>
      <c r="O83" s="49"/>
      <c r="P83" s="49"/>
      <c r="Q83" s="38"/>
      <c r="R83" s="38"/>
      <c r="S83" s="38"/>
    </row>
    <row r="84" spans="1:22" ht="36.75" customHeight="1">
      <c r="A84" s="89" t="s">
        <v>163</v>
      </c>
      <c r="B84" s="89"/>
      <c r="C84" s="89"/>
      <c r="D84" s="89"/>
      <c r="E84" s="89"/>
      <c r="F84" s="89"/>
      <c r="G84" s="89"/>
      <c r="H84" s="89" t="s">
        <v>0</v>
      </c>
      <c r="I84" s="89"/>
      <c r="J84" s="89"/>
      <c r="K84" s="89"/>
      <c r="L84" s="89"/>
      <c r="M84" s="89" t="s">
        <v>19</v>
      </c>
      <c r="N84" s="89"/>
      <c r="O84" s="89"/>
      <c r="P84" s="89"/>
      <c r="Q84" s="146" t="s">
        <v>6</v>
      </c>
      <c r="R84" s="147"/>
      <c r="S84" s="38"/>
    </row>
    <row r="85" spans="1:22" ht="120" customHeight="1" thickBot="1">
      <c r="A85" s="131" t="s">
        <v>164</v>
      </c>
      <c r="B85" s="164"/>
      <c r="C85" s="164"/>
      <c r="D85" s="164"/>
      <c r="E85" s="164"/>
      <c r="F85" s="164"/>
      <c r="G85" s="165"/>
      <c r="H85" s="131" t="s">
        <v>165</v>
      </c>
      <c r="I85" s="132"/>
      <c r="J85" s="132"/>
      <c r="K85" s="132"/>
      <c r="L85" s="133"/>
      <c r="M85" s="148" t="s">
        <v>172</v>
      </c>
      <c r="N85" s="171"/>
      <c r="O85" s="171"/>
      <c r="P85" s="172"/>
      <c r="Q85" s="162"/>
      <c r="R85" s="163"/>
      <c r="S85" s="38"/>
    </row>
    <row r="86" spans="1:22" ht="36.75" customHeight="1" thickBot="1">
      <c r="A86" s="41"/>
      <c r="B86" s="41"/>
      <c r="C86" s="41"/>
      <c r="D86" s="41"/>
      <c r="E86" s="41"/>
      <c r="F86" s="41"/>
      <c r="G86" s="41"/>
      <c r="H86" s="42"/>
      <c r="I86" s="42"/>
      <c r="J86" s="54"/>
      <c r="K86" s="54"/>
      <c r="L86" s="54"/>
      <c r="M86" s="42"/>
      <c r="N86" s="54"/>
      <c r="O86" s="54"/>
      <c r="P86" s="54"/>
      <c r="Q86" s="160" t="str">
        <f>IF(COUNTA(Q85)=1,VLOOKUP(Q85,W97:Y102,3,FALSE),"")</f>
        <v/>
      </c>
      <c r="R86" s="161"/>
      <c r="S86" s="38"/>
    </row>
    <row r="87" spans="1:22" ht="21" hidden="1">
      <c r="A87" s="41"/>
      <c r="B87" s="41"/>
      <c r="C87" s="41"/>
      <c r="D87" s="41"/>
      <c r="E87" s="41"/>
      <c r="F87" s="41"/>
      <c r="G87" s="41"/>
      <c r="H87" s="41"/>
      <c r="I87" s="20"/>
      <c r="J87" s="20"/>
      <c r="K87" s="20"/>
      <c r="L87" s="20"/>
      <c r="M87" s="41"/>
      <c r="N87" s="20"/>
      <c r="O87" s="20"/>
      <c r="P87" s="20"/>
      <c r="Q87" s="20"/>
      <c r="R87" s="20"/>
      <c r="S87" s="38"/>
    </row>
    <row r="88" spans="1:22" ht="21">
      <c r="A88" s="48" t="s">
        <v>110</v>
      </c>
      <c r="B88" s="41"/>
      <c r="C88" s="41"/>
      <c r="D88" s="41"/>
      <c r="E88" s="41"/>
      <c r="F88" s="41"/>
      <c r="G88" s="41"/>
      <c r="H88" s="42"/>
      <c r="I88" s="42"/>
      <c r="J88" s="49"/>
      <c r="K88" s="49"/>
      <c r="L88" s="49"/>
      <c r="M88" s="42"/>
      <c r="N88" s="49"/>
      <c r="O88" s="49"/>
      <c r="P88" s="49"/>
      <c r="Q88" s="38"/>
      <c r="R88" s="38"/>
      <c r="S88" s="38"/>
    </row>
    <row r="89" spans="1:22" ht="36.75" customHeight="1">
      <c r="A89" s="89" t="s">
        <v>163</v>
      </c>
      <c r="B89" s="89"/>
      <c r="C89" s="89"/>
      <c r="D89" s="89"/>
      <c r="E89" s="89"/>
      <c r="F89" s="89"/>
      <c r="G89" s="89"/>
      <c r="H89" s="89" t="s">
        <v>0</v>
      </c>
      <c r="I89" s="89"/>
      <c r="J89" s="89"/>
      <c r="K89" s="89"/>
      <c r="L89" s="89"/>
      <c r="M89" s="143" t="s">
        <v>19</v>
      </c>
      <c r="N89" s="144"/>
      <c r="O89" s="144"/>
      <c r="P89" s="145"/>
      <c r="Q89" s="146" t="s">
        <v>6</v>
      </c>
      <c r="R89" s="147"/>
      <c r="S89" s="38"/>
    </row>
    <row r="90" spans="1:22" ht="84.75" customHeight="1" thickBot="1">
      <c r="A90" s="131" t="s">
        <v>167</v>
      </c>
      <c r="B90" s="164"/>
      <c r="C90" s="164"/>
      <c r="D90" s="164"/>
      <c r="E90" s="164"/>
      <c r="F90" s="164"/>
      <c r="G90" s="165"/>
      <c r="H90" s="131" t="s">
        <v>173</v>
      </c>
      <c r="I90" s="93"/>
      <c r="J90" s="93"/>
      <c r="K90" s="93"/>
      <c r="L90" s="94"/>
      <c r="M90" s="148" t="s">
        <v>56</v>
      </c>
      <c r="N90" s="149"/>
      <c r="O90" s="149"/>
      <c r="P90" s="150"/>
      <c r="Q90" s="166"/>
      <c r="R90" s="167"/>
      <c r="S90" s="38"/>
    </row>
    <row r="91" spans="1:22" ht="36.75" customHeight="1" thickBot="1">
      <c r="A91" s="41"/>
      <c r="B91" s="41"/>
      <c r="C91" s="41"/>
      <c r="D91" s="41"/>
      <c r="E91" s="41"/>
      <c r="F91" s="41"/>
      <c r="G91" s="41"/>
      <c r="H91" s="42"/>
      <c r="I91" s="42"/>
      <c r="J91" s="54"/>
      <c r="K91" s="54"/>
      <c r="L91" s="54"/>
      <c r="M91" s="42"/>
      <c r="N91" s="54"/>
      <c r="O91" s="54"/>
      <c r="P91" s="54"/>
      <c r="Q91" s="158" t="str">
        <f>IF(COUNTA(Q90)=1,VLOOKUP(Q90,W125:X126,2,FALSE),"")</f>
        <v/>
      </c>
      <c r="R91" s="159"/>
      <c r="S91" s="38"/>
    </row>
    <row r="92" spans="1:22" ht="21">
      <c r="A92" s="41"/>
      <c r="B92" s="41"/>
      <c r="C92" s="41"/>
      <c r="D92" s="41"/>
      <c r="E92" s="41"/>
      <c r="F92" s="41"/>
      <c r="G92" s="41"/>
      <c r="H92" s="41"/>
      <c r="I92" s="20"/>
      <c r="J92" s="20"/>
      <c r="K92" s="20"/>
      <c r="L92" s="20"/>
      <c r="M92" s="41"/>
      <c r="N92" s="20"/>
      <c r="O92" s="20"/>
      <c r="P92" s="20"/>
      <c r="Q92" s="20"/>
      <c r="R92" s="20"/>
      <c r="S92" s="38"/>
      <c r="T92" s="47"/>
      <c r="U92" s="47"/>
    </row>
    <row r="93" spans="1:22" ht="24.95" customHeight="1">
      <c r="A93" s="19" t="s">
        <v>42</v>
      </c>
      <c r="B93" s="41"/>
      <c r="C93" s="41"/>
      <c r="D93" s="41"/>
      <c r="E93" s="41"/>
      <c r="F93" s="41"/>
      <c r="G93" s="41"/>
      <c r="H93" s="42"/>
      <c r="I93" s="42"/>
      <c r="J93" s="49"/>
      <c r="K93" s="49"/>
      <c r="L93" s="49"/>
      <c r="M93" s="42"/>
      <c r="N93" s="49"/>
      <c r="O93" s="49"/>
      <c r="P93" s="49"/>
      <c r="Q93" s="38"/>
      <c r="R93" s="38"/>
      <c r="S93" s="38"/>
      <c r="T93" s="47"/>
      <c r="U93" s="47"/>
    </row>
    <row r="94" spans="1:22" ht="36.75" customHeight="1">
      <c r="A94" s="89" t="s">
        <v>163</v>
      </c>
      <c r="B94" s="89"/>
      <c r="C94" s="89"/>
      <c r="D94" s="89"/>
      <c r="E94" s="89"/>
      <c r="F94" s="89"/>
      <c r="G94" s="89"/>
      <c r="H94" s="89" t="s">
        <v>0</v>
      </c>
      <c r="I94" s="89"/>
      <c r="J94" s="89"/>
      <c r="K94" s="89"/>
      <c r="L94" s="89"/>
      <c r="M94" s="89" t="s">
        <v>19</v>
      </c>
      <c r="N94" s="89"/>
      <c r="O94" s="89"/>
      <c r="P94" s="89"/>
      <c r="Q94" s="141" t="s">
        <v>6</v>
      </c>
      <c r="R94" s="142"/>
      <c r="S94" s="38"/>
      <c r="T94" s="47"/>
      <c r="U94" s="47"/>
    </row>
    <row r="95" spans="1:22" ht="69.95" customHeight="1">
      <c r="A95" s="106" t="s">
        <v>43</v>
      </c>
      <c r="B95" s="106"/>
      <c r="C95" s="106"/>
      <c r="D95" s="106"/>
      <c r="E95" s="106"/>
      <c r="F95" s="106"/>
      <c r="G95" s="106"/>
      <c r="H95" s="106" t="s">
        <v>171</v>
      </c>
      <c r="I95" s="107"/>
      <c r="J95" s="107"/>
      <c r="K95" s="107"/>
      <c r="L95" s="107"/>
      <c r="M95" s="151" t="s">
        <v>166</v>
      </c>
      <c r="N95" s="152"/>
      <c r="O95" s="152"/>
      <c r="P95" s="152"/>
      <c r="Q95" s="170"/>
      <c r="R95" s="170"/>
      <c r="T95" s="47"/>
      <c r="U95" s="47"/>
    </row>
    <row r="96" spans="1:22" ht="36.75" customHeight="1">
      <c r="A96" s="41"/>
      <c r="B96" s="41"/>
      <c r="C96" s="41"/>
      <c r="D96" s="41"/>
      <c r="E96" s="41"/>
      <c r="F96" s="41"/>
      <c r="G96" s="41"/>
      <c r="H96" s="42"/>
      <c r="I96" s="42"/>
      <c r="J96" s="49"/>
      <c r="K96" s="49"/>
      <c r="L96" s="49"/>
      <c r="M96" s="42"/>
      <c r="N96" s="49"/>
      <c r="O96" s="49"/>
      <c r="P96" s="49"/>
      <c r="Q96" s="140"/>
      <c r="R96" s="140"/>
      <c r="S96" s="38"/>
    </row>
    <row r="97" spans="21:25" ht="20.100000000000001" customHeight="1">
      <c r="W97" s="55" t="s">
        <v>109</v>
      </c>
      <c r="X97" s="62">
        <v>-1</v>
      </c>
      <c r="Y97" s="13">
        <v>-1</v>
      </c>
    </row>
    <row r="98" spans="21:25" ht="20.100000000000001" customHeight="1">
      <c r="W98" s="55" t="s">
        <v>62</v>
      </c>
      <c r="X98" s="62">
        <v>1</v>
      </c>
      <c r="Y98" s="13">
        <v>2</v>
      </c>
    </row>
    <row r="99" spans="21:25" ht="20.100000000000001" customHeight="1">
      <c r="W99" s="55" t="s">
        <v>58</v>
      </c>
      <c r="X99" s="62">
        <v>2</v>
      </c>
      <c r="Y99" s="13">
        <v>4</v>
      </c>
    </row>
    <row r="100" spans="21:25" ht="20.100000000000001" customHeight="1">
      <c r="W100" s="55" t="s">
        <v>59</v>
      </c>
      <c r="X100" s="62">
        <v>3</v>
      </c>
      <c r="Y100" s="13">
        <v>6</v>
      </c>
    </row>
    <row r="101" spans="21:25" ht="20.100000000000001" customHeight="1">
      <c r="W101" s="55" t="s">
        <v>60</v>
      </c>
      <c r="X101" s="62">
        <v>4</v>
      </c>
      <c r="Y101" s="13">
        <v>8</v>
      </c>
    </row>
    <row r="102" spans="21:25" ht="20.100000000000001" customHeight="1">
      <c r="W102" s="55" t="s">
        <v>61</v>
      </c>
      <c r="X102" s="62">
        <v>5</v>
      </c>
      <c r="Y102" s="13">
        <v>10</v>
      </c>
    </row>
    <row r="103" spans="21:25" ht="20.100000000000001" customHeight="1">
      <c r="U103" s="56"/>
      <c r="W103" s="13" t="s">
        <v>63</v>
      </c>
      <c r="X103" s="13">
        <v>2</v>
      </c>
    </row>
    <row r="104" spans="21:25" ht="20.100000000000001" customHeight="1">
      <c r="W104" s="13" t="s">
        <v>64</v>
      </c>
      <c r="X104" s="13">
        <v>4</v>
      </c>
    </row>
    <row r="105" spans="21:25" ht="20.100000000000001" customHeight="1">
      <c r="W105" s="13" t="s">
        <v>65</v>
      </c>
      <c r="X105" s="13">
        <v>6</v>
      </c>
    </row>
    <row r="106" spans="21:25" ht="20.100000000000001" customHeight="1">
      <c r="W106" s="13" t="s">
        <v>66</v>
      </c>
      <c r="X106" s="13">
        <v>8</v>
      </c>
    </row>
    <row r="107" spans="21:25" ht="20.100000000000001" customHeight="1">
      <c r="W107" s="13" t="s">
        <v>67</v>
      </c>
      <c r="X107" s="13">
        <v>10</v>
      </c>
    </row>
    <row r="108" spans="21:25" ht="20.100000000000001" customHeight="1">
      <c r="W108" s="13" t="s">
        <v>68</v>
      </c>
      <c r="X108" s="13">
        <v>12</v>
      </c>
    </row>
    <row r="109" spans="21:25" ht="20.100000000000001" customHeight="1">
      <c r="W109" s="13" t="s">
        <v>69</v>
      </c>
      <c r="X109" s="13">
        <v>14</v>
      </c>
    </row>
    <row r="110" spans="21:25" ht="20.100000000000001" customHeight="1">
      <c r="W110" s="13" t="s">
        <v>70</v>
      </c>
      <c r="X110" s="13">
        <v>16</v>
      </c>
    </row>
    <row r="111" spans="21:25" ht="20.100000000000001" customHeight="1">
      <c r="W111" s="13" t="s">
        <v>71</v>
      </c>
      <c r="X111" s="13">
        <v>18</v>
      </c>
    </row>
    <row r="112" spans="21:25" ht="20.100000000000001" customHeight="1">
      <c r="W112" s="13" t="s">
        <v>72</v>
      </c>
      <c r="X112" s="13">
        <v>20</v>
      </c>
    </row>
    <row r="113" spans="23:24" ht="20.100000000000001" customHeight="1">
      <c r="W113" s="13" t="s">
        <v>170</v>
      </c>
      <c r="X113" s="13">
        <v>0</v>
      </c>
    </row>
    <row r="114" spans="23:24" ht="20.100000000000001" customHeight="1">
      <c r="W114" s="13" t="s">
        <v>63</v>
      </c>
      <c r="X114" s="13">
        <v>1</v>
      </c>
    </row>
    <row r="115" spans="23:24" ht="20.100000000000001" customHeight="1">
      <c r="W115" s="13" t="s">
        <v>64</v>
      </c>
      <c r="X115" s="13">
        <v>2</v>
      </c>
    </row>
    <row r="116" spans="23:24" ht="20.100000000000001" customHeight="1">
      <c r="W116" s="13" t="s">
        <v>65</v>
      </c>
      <c r="X116" s="13">
        <v>3</v>
      </c>
    </row>
    <row r="117" spans="23:24" ht="20.100000000000001" customHeight="1">
      <c r="W117" s="13" t="s">
        <v>66</v>
      </c>
      <c r="X117" s="13">
        <v>4</v>
      </c>
    </row>
    <row r="118" spans="23:24" ht="20.100000000000001" customHeight="1">
      <c r="W118" s="13" t="s">
        <v>67</v>
      </c>
      <c r="X118" s="13">
        <v>5</v>
      </c>
    </row>
    <row r="119" spans="23:24" ht="20.100000000000001" customHeight="1">
      <c r="W119" s="13" t="s">
        <v>68</v>
      </c>
      <c r="X119" s="13">
        <v>6</v>
      </c>
    </row>
    <row r="120" spans="23:24" ht="20.100000000000001" customHeight="1">
      <c r="W120" s="13" t="s">
        <v>69</v>
      </c>
      <c r="X120" s="13">
        <v>7</v>
      </c>
    </row>
    <row r="121" spans="23:24" ht="20.100000000000001" customHeight="1">
      <c r="W121" s="13" t="s">
        <v>70</v>
      </c>
      <c r="X121" s="13">
        <v>8</v>
      </c>
    </row>
    <row r="122" spans="23:24" ht="20.100000000000001" customHeight="1">
      <c r="W122" s="13" t="s">
        <v>71</v>
      </c>
      <c r="X122" s="13">
        <v>9</v>
      </c>
    </row>
    <row r="123" spans="23:24" ht="20.100000000000001" customHeight="1">
      <c r="W123" s="13" t="s">
        <v>72</v>
      </c>
      <c r="X123" s="13">
        <v>10</v>
      </c>
    </row>
    <row r="124" spans="23:24" ht="20.100000000000001" customHeight="1">
      <c r="W124" s="57" t="s">
        <v>170</v>
      </c>
      <c r="X124" s="56">
        <v>0</v>
      </c>
    </row>
    <row r="125" spans="23:24" ht="20.100000000000001" customHeight="1">
      <c r="W125" s="62" t="s">
        <v>73</v>
      </c>
      <c r="X125" s="62">
        <v>5</v>
      </c>
    </row>
    <row r="126" spans="23:24" ht="20.100000000000001" customHeight="1">
      <c r="W126" s="62" t="s">
        <v>74</v>
      </c>
      <c r="X126" s="62">
        <v>0</v>
      </c>
    </row>
    <row r="127" spans="23:24" ht="20.100000000000001" customHeight="1">
      <c r="W127" s="13" t="s">
        <v>75</v>
      </c>
      <c r="X127" s="58" t="s">
        <v>76</v>
      </c>
    </row>
    <row r="128" spans="23:24" ht="20.100000000000001" customHeight="1">
      <c r="W128" s="13" t="s">
        <v>77</v>
      </c>
      <c r="X128" s="59" t="s">
        <v>78</v>
      </c>
    </row>
  </sheetData>
  <sheetProtection algorithmName="SHA-512" hashValue="sLj35CsnXNGXCuNJfFAAOxdoOV9SYtHKO48vFONBU4+qUyEg9jPbm7B0BrKxvrR8r+eq9LbSLlk3HrMPOmVyKQ==" saltValue="CuJ9/kbp8hocssah9w9UVA==" spinCount="100000" sheet="1" formatCells="0"/>
  <mergeCells count="215">
    <mergeCell ref="A85:G85"/>
    <mergeCell ref="M85:P85"/>
    <mergeCell ref="Q29:R29"/>
    <mergeCell ref="Q30:R30"/>
    <mergeCell ref="Q31:R31"/>
    <mergeCell ref="Q32:R32"/>
    <mergeCell ref="A94:G94"/>
    <mergeCell ref="M31:P31"/>
    <mergeCell ref="M32:P32"/>
    <mergeCell ref="Q39:R39"/>
    <mergeCell ref="A66:G66"/>
    <mergeCell ref="M66:P66"/>
    <mergeCell ref="Q66:R66"/>
    <mergeCell ref="H66:L66"/>
    <mergeCell ref="A61:G61"/>
    <mergeCell ref="M61:P61"/>
    <mergeCell ref="Q33:R33"/>
    <mergeCell ref="Q34:R34"/>
    <mergeCell ref="Q35:R35"/>
    <mergeCell ref="Q36:R36"/>
    <mergeCell ref="A84:G84"/>
    <mergeCell ref="M84:P84"/>
    <mergeCell ref="Q84:R84"/>
    <mergeCell ref="A31:G31"/>
    <mergeCell ref="A33:G33"/>
    <mergeCell ref="A34:G34"/>
    <mergeCell ref="M33:P34"/>
    <mergeCell ref="M35:P36"/>
    <mergeCell ref="Q38:R38"/>
    <mergeCell ref="Q37:R37"/>
    <mergeCell ref="H32:L32"/>
    <mergeCell ref="N23:Q23"/>
    <mergeCell ref="A28:G28"/>
    <mergeCell ref="A29:G29"/>
    <mergeCell ref="A30:G30"/>
    <mergeCell ref="A36:G36"/>
    <mergeCell ref="A37:G37"/>
    <mergeCell ref="A38:G38"/>
    <mergeCell ref="Q28:R28"/>
    <mergeCell ref="M28:P28"/>
    <mergeCell ref="M29:P29"/>
    <mergeCell ref="M30:P30"/>
    <mergeCell ref="M37:P37"/>
    <mergeCell ref="M38:P38"/>
    <mergeCell ref="A35:G35"/>
    <mergeCell ref="N20:Q20"/>
    <mergeCell ref="A1:R1"/>
    <mergeCell ref="C7:Q7"/>
    <mergeCell ref="C8:Q8"/>
    <mergeCell ref="N11:Q11"/>
    <mergeCell ref="N12:Q12"/>
    <mergeCell ref="N17:Q17"/>
    <mergeCell ref="N22:Q22"/>
    <mergeCell ref="A32:G32"/>
    <mergeCell ref="A11:G11"/>
    <mergeCell ref="N13:Q13"/>
    <mergeCell ref="N14:Q14"/>
    <mergeCell ref="N15:Q15"/>
    <mergeCell ref="N16:Q16"/>
    <mergeCell ref="N21:Q21"/>
    <mergeCell ref="H45:L45"/>
    <mergeCell ref="H46:L46"/>
    <mergeCell ref="Q42:R42"/>
    <mergeCell ref="A43:G43"/>
    <mergeCell ref="M43:P43"/>
    <mergeCell ref="Q43:R43"/>
    <mergeCell ref="A44:G44"/>
    <mergeCell ref="M44:P44"/>
    <mergeCell ref="Q44:R44"/>
    <mergeCell ref="A42:G42"/>
    <mergeCell ref="M42:P42"/>
    <mergeCell ref="Q91:R91"/>
    <mergeCell ref="A52:G52"/>
    <mergeCell ref="M52:P52"/>
    <mergeCell ref="Q52:R52"/>
    <mergeCell ref="A77:G77"/>
    <mergeCell ref="M77:P77"/>
    <mergeCell ref="Q77:R77"/>
    <mergeCell ref="A79:G79"/>
    <mergeCell ref="N18:Q18"/>
    <mergeCell ref="N19:Q19"/>
    <mergeCell ref="A47:G47"/>
    <mergeCell ref="M47:P47"/>
    <mergeCell ref="Q47:R47"/>
    <mergeCell ref="A48:G48"/>
    <mergeCell ref="M48:P48"/>
    <mergeCell ref="Q48:R48"/>
    <mergeCell ref="H47:L47"/>
    <mergeCell ref="H48:L48"/>
    <mergeCell ref="A45:G45"/>
    <mergeCell ref="M45:P45"/>
    <mergeCell ref="Q45:R45"/>
    <mergeCell ref="A46:G46"/>
    <mergeCell ref="M46:P46"/>
    <mergeCell ref="Q46:R46"/>
    <mergeCell ref="M57:P57"/>
    <mergeCell ref="Q57:R57"/>
    <mergeCell ref="Q58:R58"/>
    <mergeCell ref="B5:Q5"/>
    <mergeCell ref="Q74:R74"/>
    <mergeCell ref="A56:G56"/>
    <mergeCell ref="M56:P56"/>
    <mergeCell ref="Q56:R56"/>
    <mergeCell ref="A73:G73"/>
    <mergeCell ref="Q61:R61"/>
    <mergeCell ref="M73:P73"/>
    <mergeCell ref="Q73:R73"/>
    <mergeCell ref="A54:G54"/>
    <mergeCell ref="M54:P54"/>
    <mergeCell ref="Q54:R54"/>
    <mergeCell ref="A55:G55"/>
    <mergeCell ref="M55:P55"/>
    <mergeCell ref="Q55:R55"/>
    <mergeCell ref="A64:G64"/>
    <mergeCell ref="A57:G57"/>
    <mergeCell ref="Q49:R49"/>
    <mergeCell ref="A53:G53"/>
    <mergeCell ref="M53:P53"/>
    <mergeCell ref="Q53:R53"/>
    <mergeCell ref="M65:P65"/>
    <mergeCell ref="Q65:R65"/>
    <mergeCell ref="A67:G67"/>
    <mergeCell ref="M67:P67"/>
    <mergeCell ref="Q67:R67"/>
    <mergeCell ref="H65:L65"/>
    <mergeCell ref="H67:L67"/>
    <mergeCell ref="A62:G62"/>
    <mergeCell ref="M62:P62"/>
    <mergeCell ref="Q62:R62"/>
    <mergeCell ref="A63:G63"/>
    <mergeCell ref="M63:P63"/>
    <mergeCell ref="Q63:R63"/>
    <mergeCell ref="Q96:R96"/>
    <mergeCell ref="M94:P94"/>
    <mergeCell ref="Q94:R94"/>
    <mergeCell ref="M89:P89"/>
    <mergeCell ref="Q89:R89"/>
    <mergeCell ref="M64:P64"/>
    <mergeCell ref="A95:G95"/>
    <mergeCell ref="M95:P95"/>
    <mergeCell ref="Q95:R95"/>
    <mergeCell ref="A80:G80"/>
    <mergeCell ref="Q80:R80"/>
    <mergeCell ref="Q81:R81"/>
    <mergeCell ref="Q86:R86"/>
    <mergeCell ref="Q85:R85"/>
    <mergeCell ref="A89:G89"/>
    <mergeCell ref="A90:G90"/>
    <mergeCell ref="M90:P90"/>
    <mergeCell ref="Q90:R90"/>
    <mergeCell ref="Q68:R68"/>
    <mergeCell ref="A72:G72"/>
    <mergeCell ref="M72:P72"/>
    <mergeCell ref="Q72:R72"/>
    <mergeCell ref="Q64:R64"/>
    <mergeCell ref="A65:G65"/>
    <mergeCell ref="H77:L77"/>
    <mergeCell ref="H57:L57"/>
    <mergeCell ref="H61:L61"/>
    <mergeCell ref="H62:L62"/>
    <mergeCell ref="H63:L63"/>
    <mergeCell ref="H64:L64"/>
    <mergeCell ref="H52:L52"/>
    <mergeCell ref="H53:L53"/>
    <mergeCell ref="H54:L54"/>
    <mergeCell ref="H55:L55"/>
    <mergeCell ref="H56:L56"/>
    <mergeCell ref="Q79:R79"/>
    <mergeCell ref="M78:P80"/>
    <mergeCell ref="A12:H12"/>
    <mergeCell ref="A13:H13"/>
    <mergeCell ref="A14:H14"/>
    <mergeCell ref="A15:H15"/>
    <mergeCell ref="A16:H16"/>
    <mergeCell ref="A18:H18"/>
    <mergeCell ref="H95:L95"/>
    <mergeCell ref="H35:L35"/>
    <mergeCell ref="H36:L36"/>
    <mergeCell ref="H33:L33"/>
    <mergeCell ref="H34:L34"/>
    <mergeCell ref="H79:L79"/>
    <mergeCell ref="H80:L80"/>
    <mergeCell ref="A78:G78"/>
    <mergeCell ref="H78:L78"/>
    <mergeCell ref="H84:L84"/>
    <mergeCell ref="H85:L85"/>
    <mergeCell ref="H89:L89"/>
    <mergeCell ref="H90:L90"/>
    <mergeCell ref="H94:L94"/>
    <mergeCell ref="H72:L72"/>
    <mergeCell ref="H73:L73"/>
    <mergeCell ref="M74:P74"/>
    <mergeCell ref="M39:P39"/>
    <mergeCell ref="L11:M11"/>
    <mergeCell ref="L24:M24"/>
    <mergeCell ref="I11:K11"/>
    <mergeCell ref="A24:K24"/>
    <mergeCell ref="A22:H22"/>
    <mergeCell ref="A23:H23"/>
    <mergeCell ref="M68:P68"/>
    <mergeCell ref="M58:P58"/>
    <mergeCell ref="M49:P49"/>
    <mergeCell ref="H37:L37"/>
    <mergeCell ref="H38:L38"/>
    <mergeCell ref="H42:L42"/>
    <mergeCell ref="H43:L43"/>
    <mergeCell ref="H44:L44"/>
    <mergeCell ref="H28:L28"/>
    <mergeCell ref="H29:L29"/>
    <mergeCell ref="H30:L30"/>
    <mergeCell ref="H31:L31"/>
    <mergeCell ref="A17:H17"/>
    <mergeCell ref="A19:H19"/>
    <mergeCell ref="A20:H20"/>
    <mergeCell ref="A21:H21"/>
  </mergeCells>
  <phoneticPr fontId="2"/>
  <dataValidations count="11">
    <dataValidation type="list" allowBlank="1" showInputMessage="1" showErrorMessage="1" sqref="Q43:R48 Q53:R57 Q29:R36 Q38:R38 Q62:R65" xr:uid="{00000000-0002-0000-0000-000000000000}">
      <formula1>$X$28:$X$32</formula1>
    </dataValidation>
    <dataValidation type="list" allowBlank="1" showInputMessage="1" showErrorMessage="1" sqref="Q79:R79" xr:uid="{00000000-0002-0000-0000-000001000000}">
      <formula1>$W$103:$W$113</formula1>
    </dataValidation>
    <dataValidation type="list" allowBlank="1" showInputMessage="1" showErrorMessage="1" sqref="Q90:R90" xr:uid="{00000000-0002-0000-0000-000002000000}">
      <formula1>$W$125:$W$126</formula1>
    </dataValidation>
    <dataValidation type="list" allowBlank="1" showInputMessage="1" showErrorMessage="1" sqref="Q95:R95" xr:uid="{00000000-0002-0000-0000-000003000000}">
      <formula1>"欠格要件無し,欠格要件有り"</formula1>
    </dataValidation>
    <dataValidation type="list" allowBlank="1" showInputMessage="1" showErrorMessage="1" sqref="Q37:R37" xr:uid="{00000000-0002-0000-0000-000004000000}">
      <formula1>$AD$28:$AD$30</formula1>
    </dataValidation>
    <dataValidation type="list" allowBlank="1" showInputMessage="1" showErrorMessage="1" sqref="Q66:R66" xr:uid="{00000000-0002-0000-0000-000005000000}">
      <formula1>$AF$28:$AF$30</formula1>
    </dataValidation>
    <dataValidation type="list" allowBlank="1" showInputMessage="1" showErrorMessage="1" sqref="Q67:R67" xr:uid="{00000000-0002-0000-0000-000006000000}">
      <formula1>$AH$28:$AH$30</formula1>
    </dataValidation>
    <dataValidation imeMode="hiragana" allowBlank="1" showInputMessage="1" showErrorMessage="1" sqref="C7:Q8" xr:uid="{00000000-0002-0000-0000-000007000000}"/>
    <dataValidation type="list" allowBlank="1" showInputMessage="1" showErrorMessage="1" sqref="Q80:R80" xr:uid="{00000000-0002-0000-0000-000008000000}">
      <formula1>$W$114:$W$124</formula1>
    </dataValidation>
    <dataValidation type="list" allowBlank="1" showInputMessage="1" showErrorMessage="1" sqref="Q73:R73" xr:uid="{00000000-0002-0000-0000-000009000000}">
      <formula1>$W$97:$W$102</formula1>
    </dataValidation>
    <dataValidation type="list" allowBlank="1" showInputMessage="1" showErrorMessage="1" sqref="Q85:R85" xr:uid="{9D2784EC-BBAE-4440-8B17-11B9B9BAE10B}">
      <formula1>$W$97:$W$102</formula1>
    </dataValidation>
  </dataValidations>
  <printOptions horizontalCentered="1"/>
  <pageMargins left="0.62992125984251968" right="0.19685039370078741" top="0.78740157480314965" bottom="0.78740157480314965" header="0.11811023622047245" footer="0.31496062992125984"/>
  <pageSetup paperSize="9" scale="72" orientation="portrait" r:id="rId1"/>
  <headerFooter alignWithMargins="0">
    <oddFooter>&amp;C&amp;"HG丸ｺﾞｼｯｸM-PRO,標準"&amp;12－&amp;P－</oddFooter>
  </headerFooter>
  <rowBreaks count="5" manualBreakCount="5">
    <brk id="25" max="16383" man="1"/>
    <brk id="40" max="16383" man="1"/>
    <brk id="58" max="16383" man="1"/>
    <brk id="69" max="16383" man="1"/>
    <brk id="8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1"/>
  <sheetViews>
    <sheetView view="pageBreakPreview" zoomScale="85" zoomScaleNormal="85" zoomScaleSheetLayoutView="85" workbookViewId="0">
      <selection activeCell="H8" sqref="H8"/>
    </sheetView>
  </sheetViews>
  <sheetFormatPr defaultRowHeight="14.25"/>
  <cols>
    <col min="1" max="1" width="19.125" style="3" customWidth="1"/>
    <col min="2" max="3" width="15.625" style="3" customWidth="1"/>
    <col min="4" max="5" width="18.625" style="3" customWidth="1"/>
    <col min="6" max="16384" width="9" style="3"/>
  </cols>
  <sheetData>
    <row r="1" spans="1:5">
      <c r="A1" s="1" t="s">
        <v>95</v>
      </c>
    </row>
    <row r="2" spans="1:5" ht="21">
      <c r="A2" s="11" t="s">
        <v>96</v>
      </c>
    </row>
    <row r="4" spans="1:5" ht="24.95" customHeight="1">
      <c r="A4" s="207" t="s">
        <v>79</v>
      </c>
      <c r="B4" s="207" t="s">
        <v>115</v>
      </c>
      <c r="C4" s="207"/>
      <c r="D4" s="207" t="s">
        <v>112</v>
      </c>
      <c r="E4" s="207"/>
    </row>
    <row r="5" spans="1:5" ht="68.25" customHeight="1">
      <c r="A5" s="207"/>
      <c r="B5" s="7" t="s">
        <v>113</v>
      </c>
      <c r="C5" s="7" t="s">
        <v>114</v>
      </c>
      <c r="D5" s="10" t="s">
        <v>116</v>
      </c>
      <c r="E5" s="10" t="s">
        <v>117</v>
      </c>
    </row>
    <row r="6" spans="1:5" ht="50.1" customHeight="1">
      <c r="A6" s="6" t="s">
        <v>80</v>
      </c>
      <c r="B6" s="8" t="s">
        <v>86</v>
      </c>
      <c r="C6" s="8" t="s">
        <v>89</v>
      </c>
      <c r="D6" s="9">
        <v>15</v>
      </c>
      <c r="E6" s="9">
        <v>10</v>
      </c>
    </row>
    <row r="7" spans="1:5" ht="50.1" customHeight="1">
      <c r="A7" s="6" t="s">
        <v>81</v>
      </c>
      <c r="B7" s="8" t="s">
        <v>87</v>
      </c>
      <c r="C7" s="8" t="s">
        <v>90</v>
      </c>
      <c r="D7" s="9">
        <v>12</v>
      </c>
      <c r="E7" s="9">
        <v>8</v>
      </c>
    </row>
    <row r="8" spans="1:5" ht="50.1" customHeight="1">
      <c r="A8" s="6" t="s">
        <v>82</v>
      </c>
      <c r="B8" s="8" t="s">
        <v>98</v>
      </c>
      <c r="C8" s="8" t="s">
        <v>91</v>
      </c>
      <c r="D8" s="9">
        <v>9</v>
      </c>
      <c r="E8" s="9">
        <v>6</v>
      </c>
    </row>
    <row r="9" spans="1:5" ht="50.1" customHeight="1">
      <c r="A9" s="6" t="s">
        <v>83</v>
      </c>
      <c r="B9" s="8" t="s">
        <v>88</v>
      </c>
      <c r="C9" s="8" t="s">
        <v>92</v>
      </c>
      <c r="D9" s="9">
        <v>6</v>
      </c>
      <c r="E9" s="9">
        <v>4</v>
      </c>
    </row>
    <row r="10" spans="1:5" ht="50.1" customHeight="1">
      <c r="A10" s="6" t="s">
        <v>84</v>
      </c>
      <c r="B10" s="8" t="s">
        <v>85</v>
      </c>
      <c r="C10" s="8" t="s">
        <v>93</v>
      </c>
      <c r="D10" s="9">
        <v>3</v>
      </c>
      <c r="E10" s="9">
        <v>2</v>
      </c>
    </row>
    <row r="11" spans="1:5">
      <c r="B11" s="5" t="s">
        <v>97</v>
      </c>
      <c r="C11" s="4"/>
    </row>
  </sheetData>
  <sheetProtection password="D73A" sheet="1" objects="1" scenarios="1"/>
  <mergeCells count="3">
    <mergeCell ref="B4:C4"/>
    <mergeCell ref="A4:A5"/>
    <mergeCell ref="D4:E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（別紙）エコアップ認証EMS評価基準</vt:lpstr>
      <vt:lpstr>'（別紙）エコアップ認証EMS評価基準'!Print_Area</vt:lpstr>
      <vt:lpstr>チェックリスト!Print_Area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keywords>R208</cp:keywords>
  <cp:lastModifiedBy>埼玉県</cp:lastModifiedBy>
  <cp:lastPrinted>2020-08-05T06:46:50Z</cp:lastPrinted>
  <dcterms:created xsi:type="dcterms:W3CDTF">2008-02-07T06:37:03Z</dcterms:created>
  <dcterms:modified xsi:type="dcterms:W3CDTF">2021-06-01T01:00:22Z</dcterms:modified>
</cp:coreProperties>
</file>