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31年度" sheetId="1" r:id="rId1"/>
  </sheets>
  <definedNames>
    <definedName name="_xlnm.Print_Area" localSheetId="0">'31年度'!$A$1:$E$54</definedName>
  </definedNames>
  <calcPr fullCalcOnLoad="1"/>
</workbook>
</file>

<file path=xl/sharedStrings.xml><?xml version="1.0" encoding="utf-8"?>
<sst xmlns="http://schemas.openxmlformats.org/spreadsheetml/2006/main" count="74" uniqueCount="24">
  <si>
    <t>県税</t>
  </si>
  <si>
    <t>現年</t>
  </si>
  <si>
    <t>滞繰</t>
  </si>
  <si>
    <t>合計</t>
  </si>
  <si>
    <t>個人</t>
  </si>
  <si>
    <t>法人</t>
  </si>
  <si>
    <t>県民税</t>
  </si>
  <si>
    <t>事業税</t>
  </si>
  <si>
    <t>不動産取得税</t>
  </si>
  <si>
    <t>自動車税</t>
  </si>
  <si>
    <t>鉱区税</t>
  </si>
  <si>
    <t>軽油引取税</t>
  </si>
  <si>
    <t>予算額</t>
  </si>
  <si>
    <t>調定額</t>
  </si>
  <si>
    <t>収入済額</t>
  </si>
  <si>
    <t>全県税計</t>
  </si>
  <si>
    <t>県たばこ消費税</t>
  </si>
  <si>
    <t>娯楽施設利用税</t>
  </si>
  <si>
    <t>旧法による税</t>
  </si>
  <si>
    <t>狩猟者税</t>
  </si>
  <si>
    <t>遊興飲食税</t>
  </si>
  <si>
    <t>固定資産税</t>
  </si>
  <si>
    <t>昭和31年度</t>
  </si>
  <si>
    <t>（単位：円）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</si>
</sst>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76" fontId="0" fillId="2" borderId="1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2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176" fontId="0" fillId="2" borderId="3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176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176" fontId="0" fillId="2" borderId="6" xfId="0" applyNumberFormat="1" applyFill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22</v>
      </c>
      <c r="B1" t="s">
        <v>15</v>
      </c>
    </row>
    <row r="2" ht="12.75">
      <c r="E2" s="1" t="s">
        <v>23</v>
      </c>
    </row>
    <row r="3" spans="1:5" ht="12.75">
      <c r="A3" s="15"/>
      <c r="B3" s="15"/>
      <c r="C3" s="15" t="s">
        <v>12</v>
      </c>
      <c r="D3" s="15" t="s">
        <v>13</v>
      </c>
      <c r="E3" s="15" t="s">
        <v>14</v>
      </c>
    </row>
    <row r="4" spans="1:5" ht="12.75">
      <c r="A4" s="14" t="s">
        <v>0</v>
      </c>
      <c r="B4" s="14" t="s">
        <v>1</v>
      </c>
      <c r="C4" s="10">
        <f aca="true" t="shared" si="0" ref="C4:E5">C7+C16+C25+C28+C31+C37+C40+C43+C49+C34+C52+C46</f>
        <v>2886730140</v>
      </c>
      <c r="D4" s="10">
        <f t="shared" si="0"/>
        <v>3210867326</v>
      </c>
      <c r="E4" s="10">
        <f t="shared" si="0"/>
        <v>3143504953</v>
      </c>
    </row>
    <row r="5" spans="1:5" ht="12.75">
      <c r="A5" s="3"/>
      <c r="B5" s="3" t="s">
        <v>2</v>
      </c>
      <c r="C5" s="4">
        <f t="shared" si="0"/>
        <v>104806510</v>
      </c>
      <c r="D5" s="4">
        <f t="shared" si="0"/>
        <v>305058539</v>
      </c>
      <c r="E5" s="4">
        <f t="shared" si="0"/>
        <v>83221758</v>
      </c>
    </row>
    <row r="6" spans="1:5" ht="13.5" thickBot="1">
      <c r="A6" s="16"/>
      <c r="B6" s="16" t="s">
        <v>3</v>
      </c>
      <c r="C6" s="17">
        <f>C4+C5</f>
        <v>2991536650</v>
      </c>
      <c r="D6" s="17">
        <f>D4+D5</f>
        <v>3515925865</v>
      </c>
      <c r="E6" s="17">
        <f>E4+E5</f>
        <v>3226726711</v>
      </c>
    </row>
    <row r="7" spans="1:5" ht="13.5" thickTop="1">
      <c r="A7" s="3" t="s">
        <v>6</v>
      </c>
      <c r="B7" s="3" t="s">
        <v>1</v>
      </c>
      <c r="C7" s="4">
        <f aca="true" t="shared" si="1" ref="C7:E8">C10+C13</f>
        <v>537468370</v>
      </c>
      <c r="D7" s="4">
        <f t="shared" si="1"/>
        <v>552904910</v>
      </c>
      <c r="E7" s="4">
        <f t="shared" si="1"/>
        <v>530913559</v>
      </c>
    </row>
    <row r="8" spans="1:5" ht="12.75">
      <c r="A8" s="3"/>
      <c r="B8" s="3" t="s">
        <v>2</v>
      </c>
      <c r="C8" s="4">
        <f t="shared" si="1"/>
        <v>22739100</v>
      </c>
      <c r="D8" s="4">
        <f t="shared" si="1"/>
        <v>43950673</v>
      </c>
      <c r="E8" s="4">
        <f t="shared" si="1"/>
        <v>15329467</v>
      </c>
    </row>
    <row r="9" spans="1:5" ht="12.75">
      <c r="A9" s="18"/>
      <c r="B9" s="18" t="s">
        <v>3</v>
      </c>
      <c r="C9" s="19">
        <f>C7+C8</f>
        <v>560207470</v>
      </c>
      <c r="D9" s="19">
        <f>D7+D8</f>
        <v>596855583</v>
      </c>
      <c r="E9" s="19">
        <f>E7+E8</f>
        <v>546243026</v>
      </c>
    </row>
    <row r="10" spans="1:5" ht="12.75">
      <c r="A10" s="2" t="s">
        <v>4</v>
      </c>
      <c r="B10" s="2" t="s">
        <v>1</v>
      </c>
      <c r="C10" s="5">
        <v>318034800</v>
      </c>
      <c r="D10" s="5">
        <f>323144440+486422</f>
        <v>323630862</v>
      </c>
      <c r="E10" s="5">
        <f>303100558+361088</f>
        <v>303461646</v>
      </c>
    </row>
    <row r="11" spans="1:5" ht="12.75">
      <c r="A11" s="2"/>
      <c r="B11" s="2" t="s">
        <v>2</v>
      </c>
      <c r="C11" s="5">
        <v>20344200</v>
      </c>
      <c r="D11" s="5">
        <f>41054960</f>
        <v>41054960</v>
      </c>
      <c r="E11" s="5">
        <v>13992298</v>
      </c>
    </row>
    <row r="12" spans="1:5" ht="12.75">
      <c r="A12" s="20"/>
      <c r="B12" s="18" t="s">
        <v>3</v>
      </c>
      <c r="C12" s="19">
        <f>C10+C11</f>
        <v>338379000</v>
      </c>
      <c r="D12" s="19">
        <f>D10+D11</f>
        <v>364685822</v>
      </c>
      <c r="E12" s="19">
        <f>E10+E11</f>
        <v>317453944</v>
      </c>
    </row>
    <row r="13" spans="1:5" ht="12.75">
      <c r="A13" s="2" t="s">
        <v>5</v>
      </c>
      <c r="B13" s="2" t="s">
        <v>1</v>
      </c>
      <c r="C13" s="5">
        <f>213632320+5801250</f>
        <v>219433570</v>
      </c>
      <c r="D13" s="5">
        <f>211335254+17938794</f>
        <v>229274048</v>
      </c>
      <c r="E13" s="5">
        <f>210145219+17306694</f>
        <v>227451913</v>
      </c>
    </row>
    <row r="14" spans="1:5" ht="12.75">
      <c r="A14" s="2"/>
      <c r="B14" s="2" t="s">
        <v>2</v>
      </c>
      <c r="C14" s="5">
        <v>2394900</v>
      </c>
      <c r="D14" s="5">
        <v>2895713</v>
      </c>
      <c r="E14" s="5">
        <v>1337169</v>
      </c>
    </row>
    <row r="15" spans="1:5" ht="12.75">
      <c r="A15" s="11"/>
      <c r="B15" s="12" t="s">
        <v>3</v>
      </c>
      <c r="C15" s="13">
        <f>C13+C14</f>
        <v>221828470</v>
      </c>
      <c r="D15" s="13">
        <f>D13+D14</f>
        <v>232169761</v>
      </c>
      <c r="E15" s="13">
        <f>E13+E14</f>
        <v>228789082</v>
      </c>
    </row>
    <row r="16" spans="1:5" ht="12.75">
      <c r="A16" s="14" t="s">
        <v>7</v>
      </c>
      <c r="B16" s="14" t="s">
        <v>1</v>
      </c>
      <c r="C16" s="10">
        <f aca="true" t="shared" si="2" ref="C16:E17">C19+C22</f>
        <v>1474047540</v>
      </c>
      <c r="D16" s="10">
        <f t="shared" si="2"/>
        <v>1636084669</v>
      </c>
      <c r="E16" s="10">
        <f t="shared" si="2"/>
        <v>1607147572</v>
      </c>
    </row>
    <row r="17" spans="1:5" ht="12.75">
      <c r="A17" s="3"/>
      <c r="B17" s="3" t="s">
        <v>2</v>
      </c>
      <c r="C17" s="4">
        <f t="shared" si="2"/>
        <v>63254490</v>
      </c>
      <c r="D17" s="4">
        <f t="shared" si="2"/>
        <v>156832729</v>
      </c>
      <c r="E17" s="4">
        <f t="shared" si="2"/>
        <v>54854121</v>
      </c>
    </row>
    <row r="18" spans="1:5" ht="12.75">
      <c r="A18" s="18"/>
      <c r="B18" s="18" t="s">
        <v>3</v>
      </c>
      <c r="C18" s="19">
        <f>C16+C17</f>
        <v>1537302030</v>
      </c>
      <c r="D18" s="19">
        <f>D16+D17</f>
        <v>1792917398</v>
      </c>
      <c r="E18" s="19">
        <f>E16+E17</f>
        <v>1662001693</v>
      </c>
    </row>
    <row r="19" spans="1:5" ht="12.75">
      <c r="A19" s="2" t="s">
        <v>4</v>
      </c>
      <c r="B19" s="2" t="s">
        <v>1</v>
      </c>
      <c r="C19" s="6">
        <f>305243500+820480</f>
        <v>306063980</v>
      </c>
      <c r="D19" s="6">
        <f>335737610+3114640</f>
        <v>338852250</v>
      </c>
      <c r="E19" s="7">
        <f>319181432+2894690</f>
        <v>322076122</v>
      </c>
    </row>
    <row r="20" spans="1:5" ht="12.75">
      <c r="A20" s="2"/>
      <c r="B20" s="2" t="s">
        <v>2</v>
      </c>
      <c r="C20" s="6">
        <v>46818490</v>
      </c>
      <c r="D20" s="6">
        <v>102202314</v>
      </c>
      <c r="E20" s="7">
        <v>43375997</v>
      </c>
    </row>
    <row r="21" spans="1:5" ht="12.75">
      <c r="A21" s="20"/>
      <c r="B21" s="18" t="s">
        <v>3</v>
      </c>
      <c r="C21" s="19">
        <f>C19+C20</f>
        <v>352882470</v>
      </c>
      <c r="D21" s="19">
        <f>D19+D20</f>
        <v>441054564</v>
      </c>
      <c r="E21" s="19">
        <f>E19+E20</f>
        <v>365452119</v>
      </c>
    </row>
    <row r="22" spans="1:5" ht="12.75">
      <c r="A22" s="2" t="s">
        <v>5</v>
      </c>
      <c r="B22" s="2" t="s">
        <v>1</v>
      </c>
      <c r="C22" s="5">
        <f>1126983560+41000000</f>
        <v>1167983560</v>
      </c>
      <c r="D22" s="5">
        <f>1178850085+118382334</f>
        <v>1297232419</v>
      </c>
      <c r="E22" s="5">
        <f>1171056948+114014502</f>
        <v>1285071450</v>
      </c>
    </row>
    <row r="23" spans="1:5" ht="12.75">
      <c r="A23" s="2"/>
      <c r="B23" s="2" t="s">
        <v>2</v>
      </c>
      <c r="C23" s="5">
        <v>16436000</v>
      </c>
      <c r="D23" s="5">
        <v>54630415</v>
      </c>
      <c r="E23" s="5">
        <v>11478124</v>
      </c>
    </row>
    <row r="24" spans="1:5" ht="12.75">
      <c r="A24" s="11"/>
      <c r="B24" s="12" t="s">
        <v>3</v>
      </c>
      <c r="C24" s="13">
        <f>C22+C23</f>
        <v>1184419560</v>
      </c>
      <c r="D24" s="13">
        <f>D22+D23</f>
        <v>1351862834</v>
      </c>
      <c r="E24" s="13">
        <f>E22+E23</f>
        <v>1296549574</v>
      </c>
    </row>
    <row r="25" spans="1:5" ht="12.75">
      <c r="A25" s="8" t="s">
        <v>8</v>
      </c>
      <c r="B25" s="8" t="s">
        <v>1</v>
      </c>
      <c r="C25" s="9">
        <f>60157080+1260000</f>
        <v>61417080</v>
      </c>
      <c r="D25" s="9">
        <f>101912660+28437570</f>
        <v>130350230</v>
      </c>
      <c r="E25" s="9">
        <f>97539374+27197250</f>
        <v>124736624</v>
      </c>
    </row>
    <row r="26" spans="1:5" ht="12.75">
      <c r="A26" s="2"/>
      <c r="B26" s="2" t="s">
        <v>2</v>
      </c>
      <c r="C26" s="5">
        <v>6011250</v>
      </c>
      <c r="D26" s="5">
        <v>6046150</v>
      </c>
      <c r="E26" s="5">
        <v>2813150</v>
      </c>
    </row>
    <row r="27" spans="1:5" ht="12.75">
      <c r="A27" s="11"/>
      <c r="B27" s="12" t="s">
        <v>3</v>
      </c>
      <c r="C27" s="13">
        <f>C25+C26</f>
        <v>67428330</v>
      </c>
      <c r="D27" s="13">
        <f>D25+D26</f>
        <v>136396380</v>
      </c>
      <c r="E27" s="13">
        <f>E25+E26</f>
        <v>127549774</v>
      </c>
    </row>
    <row r="28" spans="1:5" ht="12.75">
      <c r="A28" s="8" t="s">
        <v>16</v>
      </c>
      <c r="B28" s="8" t="s">
        <v>1</v>
      </c>
      <c r="C28" s="9">
        <v>397243680</v>
      </c>
      <c r="D28" s="9">
        <v>423649500</v>
      </c>
      <c r="E28" s="9">
        <v>423649500</v>
      </c>
    </row>
    <row r="29" spans="1:5" ht="12.75">
      <c r="A29" s="2"/>
      <c r="B29" s="2" t="s">
        <v>2</v>
      </c>
      <c r="C29" s="5">
        <v>0</v>
      </c>
      <c r="D29" s="5">
        <v>0</v>
      </c>
      <c r="E29" s="5">
        <v>0</v>
      </c>
    </row>
    <row r="30" spans="1:5" ht="12.75">
      <c r="A30" s="11"/>
      <c r="B30" s="12" t="s">
        <v>3</v>
      </c>
      <c r="C30" s="13">
        <f>C28+C29</f>
        <v>397243680</v>
      </c>
      <c r="D30" s="13">
        <f>D28+D29</f>
        <v>423649500</v>
      </c>
      <c r="E30" s="13">
        <f>E28+E29</f>
        <v>423649500</v>
      </c>
    </row>
    <row r="31" spans="1:5" ht="12.75">
      <c r="A31" s="8" t="s">
        <v>17</v>
      </c>
      <c r="B31" s="8" t="s">
        <v>1</v>
      </c>
      <c r="C31" s="9">
        <v>21021600</v>
      </c>
      <c r="D31" s="9">
        <f>28590845+3635</f>
        <v>28594480</v>
      </c>
      <c r="E31" s="9">
        <f>28544048+3635</f>
        <v>28547683</v>
      </c>
    </row>
    <row r="32" spans="1:5" ht="12.75">
      <c r="A32" s="2"/>
      <c r="B32" s="2" t="s">
        <v>2</v>
      </c>
      <c r="C32" s="5">
        <v>48700</v>
      </c>
      <c r="D32" s="5">
        <v>216659</v>
      </c>
      <c r="E32" s="5">
        <v>8620</v>
      </c>
    </row>
    <row r="33" spans="1:5" ht="12.75">
      <c r="A33" s="11"/>
      <c r="B33" s="12" t="s">
        <v>3</v>
      </c>
      <c r="C33" s="13">
        <f>C31+C32</f>
        <v>21070300</v>
      </c>
      <c r="D33" s="13">
        <f>D31+D32</f>
        <v>28811139</v>
      </c>
      <c r="E33" s="13">
        <f>E31+E32</f>
        <v>28556303</v>
      </c>
    </row>
    <row r="34" spans="1:5" ht="12.75">
      <c r="A34" s="8" t="s">
        <v>20</v>
      </c>
      <c r="B34" s="8" t="s">
        <v>1</v>
      </c>
      <c r="C34" s="9">
        <v>169099400</v>
      </c>
      <c r="D34" s="9">
        <f>174237347+212505</f>
        <v>174449852</v>
      </c>
      <c r="E34" s="9">
        <f>170840344+211774</f>
        <v>171052118</v>
      </c>
    </row>
    <row r="35" spans="1:5" ht="12.75">
      <c r="A35" s="2"/>
      <c r="B35" s="2" t="s">
        <v>2</v>
      </c>
      <c r="C35" s="5">
        <v>1515500</v>
      </c>
      <c r="D35" s="5">
        <v>27238644</v>
      </c>
      <c r="E35" s="5">
        <v>2232997</v>
      </c>
    </row>
    <row r="36" spans="1:5" ht="12.75">
      <c r="A36" s="11"/>
      <c r="B36" s="12" t="s">
        <v>3</v>
      </c>
      <c r="C36" s="13">
        <f>C34+C35</f>
        <v>170614900</v>
      </c>
      <c r="D36" s="13">
        <f>D34+D35</f>
        <v>201688496</v>
      </c>
      <c r="E36" s="13">
        <f>E34+E35</f>
        <v>173285115</v>
      </c>
    </row>
    <row r="37" spans="1:5" ht="12.75">
      <c r="A37" s="8" t="s">
        <v>9</v>
      </c>
      <c r="B37" s="8" t="s">
        <v>1</v>
      </c>
      <c r="C37" s="9">
        <f>180875200+98000</f>
        <v>180973200</v>
      </c>
      <c r="D37" s="9">
        <f>197689651+317050</f>
        <v>198006701</v>
      </c>
      <c r="E37" s="9">
        <f>190610593+266390</f>
        <v>190876983</v>
      </c>
    </row>
    <row r="38" spans="1:5" ht="12.75">
      <c r="A38" s="2"/>
      <c r="B38" s="2" t="s">
        <v>2</v>
      </c>
      <c r="C38" s="5">
        <v>7487460</v>
      </c>
      <c r="D38" s="5">
        <v>25552159</v>
      </c>
      <c r="E38" s="5">
        <v>4685668</v>
      </c>
    </row>
    <row r="39" spans="1:5" ht="12.75">
      <c r="A39" s="11"/>
      <c r="B39" s="12" t="s">
        <v>3</v>
      </c>
      <c r="C39" s="13">
        <f>C37+C38</f>
        <v>188460660</v>
      </c>
      <c r="D39" s="13">
        <f>D37+D38</f>
        <v>223558860</v>
      </c>
      <c r="E39" s="13">
        <f>E37+E38</f>
        <v>195562651</v>
      </c>
    </row>
    <row r="40" spans="1:5" ht="12.75">
      <c r="A40" s="8" t="s">
        <v>10</v>
      </c>
      <c r="B40" s="8" t="s">
        <v>1</v>
      </c>
      <c r="C40" s="9">
        <v>1453650</v>
      </c>
      <c r="D40" s="9">
        <f>2378822+121780</f>
        <v>2500602</v>
      </c>
      <c r="E40" s="9">
        <f>2171492+83040</f>
        <v>2254532</v>
      </c>
    </row>
    <row r="41" spans="1:5" ht="12.75">
      <c r="A41" s="2"/>
      <c r="B41" s="2" t="s">
        <v>2</v>
      </c>
      <c r="C41" s="5">
        <v>237710</v>
      </c>
      <c r="D41" s="5">
        <v>3105740</v>
      </c>
      <c r="E41" s="5">
        <v>244500</v>
      </c>
    </row>
    <row r="42" spans="1:5" ht="12.75">
      <c r="A42" s="11"/>
      <c r="B42" s="12" t="s">
        <v>3</v>
      </c>
      <c r="C42" s="13">
        <f>C40+C41</f>
        <v>1691360</v>
      </c>
      <c r="D42" s="13">
        <f>D40+D41</f>
        <v>5606342</v>
      </c>
      <c r="E42" s="13">
        <f>E40+E41</f>
        <v>2499032</v>
      </c>
    </row>
    <row r="43" spans="1:5" ht="12.75">
      <c r="A43" s="8" t="s">
        <v>19</v>
      </c>
      <c r="B43" s="8" t="s">
        <v>1</v>
      </c>
      <c r="C43" s="9">
        <v>6933600</v>
      </c>
      <c r="D43" s="9">
        <v>7587000</v>
      </c>
      <c r="E43" s="9">
        <v>7587000</v>
      </c>
    </row>
    <row r="44" spans="1:5" ht="12.75">
      <c r="A44" s="2"/>
      <c r="B44" s="2" t="s">
        <v>2</v>
      </c>
      <c r="C44" s="5">
        <v>2900</v>
      </c>
      <c r="D44" s="5">
        <v>23000</v>
      </c>
      <c r="E44" s="5">
        <v>2000</v>
      </c>
    </row>
    <row r="45" spans="1:5" ht="12.75">
      <c r="A45" s="11"/>
      <c r="B45" s="12" t="s">
        <v>3</v>
      </c>
      <c r="C45" s="13">
        <f>C43+C44</f>
        <v>6936500</v>
      </c>
      <c r="D45" s="13">
        <f>D43+D44</f>
        <v>7610000</v>
      </c>
      <c r="E45" s="13">
        <f>E43+E44</f>
        <v>7589000</v>
      </c>
    </row>
    <row r="46" spans="1:5" ht="12.75">
      <c r="A46" s="8" t="s">
        <v>21</v>
      </c>
      <c r="B46" s="8" t="s">
        <v>1</v>
      </c>
      <c r="C46" s="9">
        <v>16846020</v>
      </c>
      <c r="D46" s="9">
        <v>31478550</v>
      </c>
      <c r="E46" s="9">
        <v>31478550</v>
      </c>
    </row>
    <row r="47" spans="1:5" ht="12.75">
      <c r="A47" s="2"/>
      <c r="B47" s="2" t="s">
        <v>2</v>
      </c>
      <c r="C47" s="5">
        <v>0</v>
      </c>
      <c r="D47" s="5">
        <v>0</v>
      </c>
      <c r="E47" s="5">
        <v>0</v>
      </c>
    </row>
    <row r="48" spans="1:5" ht="12.75">
      <c r="A48" s="11"/>
      <c r="B48" s="12" t="s">
        <v>3</v>
      </c>
      <c r="C48" s="13">
        <f>C46+C47</f>
        <v>16846020</v>
      </c>
      <c r="D48" s="13">
        <f>D46+D47</f>
        <v>31478550</v>
      </c>
      <c r="E48" s="13">
        <f>E46+E47</f>
        <v>31478550</v>
      </c>
    </row>
    <row r="49" spans="1:5" ht="12.75">
      <c r="A49" s="8" t="s">
        <v>11</v>
      </c>
      <c r="B49" s="8" t="s">
        <v>1</v>
      </c>
      <c r="C49" s="9">
        <v>20226000</v>
      </c>
      <c r="D49" s="9">
        <v>25260832</v>
      </c>
      <c r="E49" s="9">
        <v>25260832</v>
      </c>
    </row>
    <row r="50" spans="1:5" ht="12.75">
      <c r="A50" s="2"/>
      <c r="B50" s="2" t="s">
        <v>2</v>
      </c>
      <c r="C50" s="5">
        <v>0</v>
      </c>
      <c r="D50" s="5">
        <v>0</v>
      </c>
      <c r="E50" s="5">
        <v>0</v>
      </c>
    </row>
    <row r="51" spans="1:5" ht="12.75">
      <c r="A51" s="11"/>
      <c r="B51" s="12" t="s">
        <v>3</v>
      </c>
      <c r="C51" s="13">
        <f>C49+C50</f>
        <v>20226000</v>
      </c>
      <c r="D51" s="13">
        <f>D49+D50</f>
        <v>25260832</v>
      </c>
      <c r="E51" s="13">
        <f>E49+E50</f>
        <v>25260832</v>
      </c>
    </row>
    <row r="52" spans="1:5" ht="12.75">
      <c r="A52" s="8" t="s">
        <v>18</v>
      </c>
      <c r="B52" s="8" t="s">
        <v>1</v>
      </c>
      <c r="C52" s="9">
        <v>0</v>
      </c>
      <c r="D52" s="9">
        <v>0</v>
      </c>
      <c r="E52" s="9">
        <v>0</v>
      </c>
    </row>
    <row r="53" spans="1:5" ht="12.75">
      <c r="A53" s="2"/>
      <c r="B53" s="2" t="s">
        <v>2</v>
      </c>
      <c r="C53" s="5">
        <v>3509400</v>
      </c>
      <c r="D53" s="5">
        <v>42092785</v>
      </c>
      <c r="E53" s="5">
        <v>3051235</v>
      </c>
    </row>
    <row r="54" spans="1:5" ht="12.75">
      <c r="A54" s="11"/>
      <c r="B54" s="12" t="s">
        <v>3</v>
      </c>
      <c r="C54" s="13">
        <f>C52+C53</f>
        <v>3509400</v>
      </c>
      <c r="D54" s="13">
        <f>D52+D53</f>
        <v>42092785</v>
      </c>
      <c r="E54" s="13">
        <f>E52+E53</f>
        <v>3051235</v>
      </c>
    </row>
  </sheetData>
  <printOptions/>
  <pageMargins left="1.56" right="0.1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2005-06-02T06:51:51Z</cp:lastPrinted>
  <dcterms:created xsi:type="dcterms:W3CDTF">2005-02-28T05:37:58Z</dcterms:created>
  <dcterms:modified xsi:type="dcterms:W3CDTF">2005-03-17T05:08:15Z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