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30年度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<sst xmlns="http://schemas.openxmlformats.org/spreadsheetml/2006/main" count="74" uniqueCount="24">
  <si>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県税</t>
  </si>
  <si>
    <t>現年</t>
  </si>
  <si>
    <t>滞繰</t>
  </si>
  <si>
    <t>合計</t>
  </si>
  <si>
    <t>個人</t>
  </si>
  <si>
    <t>法人</t>
  </si>
  <si>
    <t>県民税</t>
  </si>
  <si>
    <t>事業税</t>
  </si>
  <si>
    <t>不動産取得税</t>
  </si>
  <si>
    <t>自動車税</t>
  </si>
  <si>
    <t>鉱区税</t>
  </si>
  <si>
    <t>予算額</t>
  </si>
  <si>
    <t>調定額</t>
  </si>
  <si>
    <t>収入済額</t>
  </si>
  <si>
    <t>全県税計</t>
  </si>
  <si>
    <t>県たばこ消費税</t>
  </si>
  <si>
    <t>娯楽施設利用税</t>
  </si>
  <si>
    <t>旧法による税</t>
  </si>
  <si>
    <t>狩猟者税</t>
  </si>
  <si>
    <t>遊興飲食税</t>
  </si>
  <si>
    <t>固定資産税</t>
  </si>
  <si>
    <t>昭和30年度</t>
  </si>
  <si>
    <t>犬税</t>
  </si>
  <si>
    <t>（単位：円）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</si>
</sst>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176" fontId="0" fillId="2" borderId="3" xfId="0" applyNumberFormat="1" applyFill="1" applyBorder="1" applyAlignment="1">
      <alignment/>
    </xf>
    <xf numFmtId="176" fontId="0" fillId="2" borderId="5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176" fontId="0" fillId="0" borderId="7" xfId="0" applyNumberFormat="1" applyBorder="1" applyAlignment="1">
      <alignment/>
    </xf>
    <xf numFmtId="3" fontId="0" fillId="0" borderId="7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176" fontId="0" fillId="2" borderId="9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6.00390625" style="5" customWidth="1"/>
    <col min="2" max="2" width="5.625" style="5" customWidth="1"/>
    <col min="3" max="3" width="15.125" style="5" customWidth="1"/>
    <col min="4" max="5" width="16.00390625" style="5" bestFit="1" customWidth="1"/>
  </cols>
  <sheetData>
    <row r="1" spans="1:2" ht="12.75">
      <c r="A1" s="5" t="s">
        <v>21</v>
      </c>
      <c r="B1" s="5" t="s">
        <v>14</v>
      </c>
    </row>
    <row r="2" ht="12.75">
      <c r="E2" s="9" t="s">
        <v>23</v>
      </c>
    </row>
    <row r="3" spans="1:5" ht="12.75">
      <c r="A3" s="6"/>
      <c r="B3" s="1"/>
      <c r="C3" s="6" t="s">
        <v>11</v>
      </c>
      <c r="D3" s="6" t="s">
        <v>12</v>
      </c>
      <c r="E3" s="6" t="s">
        <v>13</v>
      </c>
    </row>
    <row r="4" spans="1:5" ht="12.75">
      <c r="A4" s="7" t="s">
        <v>0</v>
      </c>
      <c r="B4" s="4" t="s">
        <v>1</v>
      </c>
      <c r="C4" s="10">
        <f aca="true" t="shared" si="0" ref="C4:E5">C7+C16+C25+C28+C31+C37+C40+C43+C34+C52+C49+C46</f>
        <v>2432479300</v>
      </c>
      <c r="D4" s="10">
        <f t="shared" si="0"/>
        <v>2619055861</v>
      </c>
      <c r="E4" s="10">
        <f t="shared" si="0"/>
        <v>2519668482</v>
      </c>
    </row>
    <row r="5" spans="1:5" ht="12.75">
      <c r="A5" s="21"/>
      <c r="B5" s="17" t="s">
        <v>2</v>
      </c>
      <c r="C5" s="13">
        <f t="shared" si="0"/>
        <v>128411130</v>
      </c>
      <c r="D5" s="13">
        <f t="shared" si="0"/>
        <v>338996243</v>
      </c>
      <c r="E5" s="13">
        <f t="shared" si="0"/>
        <v>108553079</v>
      </c>
    </row>
    <row r="6" spans="1:5" ht="13.5" thickBot="1">
      <c r="A6" s="18"/>
      <c r="B6" s="19" t="s">
        <v>3</v>
      </c>
      <c r="C6" s="20">
        <f>C4+C5</f>
        <v>2560890430</v>
      </c>
      <c r="D6" s="20">
        <f>D4+D5</f>
        <v>2958052104</v>
      </c>
      <c r="E6" s="20">
        <f>E4+E5</f>
        <v>2628221561</v>
      </c>
    </row>
    <row r="7" spans="1:5" ht="13.5" thickTop="1">
      <c r="A7" s="21" t="s">
        <v>6</v>
      </c>
      <c r="B7" s="2" t="s">
        <v>1</v>
      </c>
      <c r="C7" s="13">
        <f aca="true" t="shared" si="1" ref="C7:E8">C10+C13</f>
        <v>445682600</v>
      </c>
      <c r="D7" s="13">
        <f t="shared" si="1"/>
        <v>489142226</v>
      </c>
      <c r="E7" s="13">
        <f t="shared" si="1"/>
        <v>461508357</v>
      </c>
    </row>
    <row r="8" spans="1:5" ht="12.75">
      <c r="A8" s="21"/>
      <c r="B8" s="2" t="s">
        <v>2</v>
      </c>
      <c r="C8" s="13">
        <f t="shared" si="1"/>
        <v>21549900</v>
      </c>
      <c r="D8" s="13">
        <f t="shared" si="1"/>
        <v>32660081</v>
      </c>
      <c r="E8" s="13">
        <f t="shared" si="1"/>
        <v>15900758</v>
      </c>
    </row>
    <row r="9" spans="1:5" ht="12.75">
      <c r="A9" s="22"/>
      <c r="B9" s="8" t="s">
        <v>3</v>
      </c>
      <c r="C9" s="11">
        <f>C7+C8</f>
        <v>467232500</v>
      </c>
      <c r="D9" s="11">
        <f>D7+D8</f>
        <v>521802307</v>
      </c>
      <c r="E9" s="11">
        <f>E7+E8</f>
        <v>477409115</v>
      </c>
    </row>
    <row r="10" spans="1:5" ht="12.75">
      <c r="A10" s="23" t="s">
        <v>4</v>
      </c>
      <c r="B10" s="5" t="s">
        <v>1</v>
      </c>
      <c r="C10" s="14">
        <v>277077400</v>
      </c>
      <c r="D10" s="14">
        <f>311301864+61147</f>
        <v>311363011</v>
      </c>
      <c r="E10" s="14">
        <f>286297046+30627</f>
        <v>286327673</v>
      </c>
    </row>
    <row r="11" spans="1:5" ht="12.75">
      <c r="A11" s="23"/>
      <c r="B11" s="5" t="s">
        <v>2</v>
      </c>
      <c r="C11" s="14">
        <v>19838100</v>
      </c>
      <c r="D11" s="14">
        <v>30709692</v>
      </c>
      <c r="E11" s="14">
        <v>14439985</v>
      </c>
    </row>
    <row r="12" spans="1:5" ht="12.75">
      <c r="A12" s="24"/>
      <c r="B12" s="8" t="s">
        <v>3</v>
      </c>
      <c r="C12" s="11">
        <f>C10+C11</f>
        <v>296915500</v>
      </c>
      <c r="D12" s="11">
        <f>D10+D11</f>
        <v>342072703</v>
      </c>
      <c r="E12" s="11">
        <f>E10+E11</f>
        <v>300767658</v>
      </c>
    </row>
    <row r="13" spans="1:5" ht="12.75">
      <c r="A13" s="23" t="s">
        <v>5</v>
      </c>
      <c r="B13" s="5" t="s">
        <v>1</v>
      </c>
      <c r="C13" s="14">
        <f>161528330+7076870</f>
        <v>168605200</v>
      </c>
      <c r="D13" s="14">
        <f>166498270+11280945</f>
        <v>177779215</v>
      </c>
      <c r="E13" s="14">
        <f>164565644+10615040</f>
        <v>175180684</v>
      </c>
    </row>
    <row r="14" spans="1:5" ht="12.75">
      <c r="A14" s="23"/>
      <c r="B14" s="5" t="s">
        <v>2</v>
      </c>
      <c r="C14" s="14">
        <v>1711800</v>
      </c>
      <c r="D14" s="14">
        <v>1950389</v>
      </c>
      <c r="E14" s="14">
        <v>1460773</v>
      </c>
    </row>
    <row r="15" spans="1:5" ht="12.75">
      <c r="A15" s="25"/>
      <c r="B15" s="3" t="s">
        <v>3</v>
      </c>
      <c r="C15" s="12">
        <f>C13+C14</f>
        <v>170317000</v>
      </c>
      <c r="D15" s="12">
        <f>D13+D14</f>
        <v>179729604</v>
      </c>
      <c r="E15" s="12">
        <f>E13+E14</f>
        <v>176641457</v>
      </c>
    </row>
    <row r="16" spans="1:5" ht="12.75">
      <c r="A16" s="21" t="s">
        <v>7</v>
      </c>
      <c r="B16" s="2" t="s">
        <v>1</v>
      </c>
      <c r="C16" s="13">
        <f aca="true" t="shared" si="2" ref="C16:E17">C19+C22</f>
        <v>1341349060</v>
      </c>
      <c r="D16" s="13">
        <f t="shared" si="2"/>
        <v>1457539505</v>
      </c>
      <c r="E16" s="13">
        <f t="shared" si="2"/>
        <v>1403588977</v>
      </c>
    </row>
    <row r="17" spans="1:5" ht="12.75">
      <c r="A17" s="21"/>
      <c r="B17" s="2" t="s">
        <v>2</v>
      </c>
      <c r="C17" s="13">
        <f t="shared" si="2"/>
        <v>96105930</v>
      </c>
      <c r="D17" s="13">
        <f t="shared" si="2"/>
        <v>189358262</v>
      </c>
      <c r="E17" s="13">
        <f t="shared" si="2"/>
        <v>79296192</v>
      </c>
    </row>
    <row r="18" spans="1:5" ht="12.75">
      <c r="A18" s="22"/>
      <c r="B18" s="8" t="s">
        <v>3</v>
      </c>
      <c r="C18" s="11">
        <f>C16+C17</f>
        <v>1437454990</v>
      </c>
      <c r="D18" s="11">
        <f>D16+D17</f>
        <v>1646897767</v>
      </c>
      <c r="E18" s="11">
        <f>E16+E17</f>
        <v>1482885169</v>
      </c>
    </row>
    <row r="19" spans="1:5" ht="12.75">
      <c r="A19" s="23" t="s">
        <v>4</v>
      </c>
      <c r="B19" s="5" t="s">
        <v>1</v>
      </c>
      <c r="C19" s="15">
        <f>367026820+4721820</f>
        <v>371748640</v>
      </c>
      <c r="D19" s="15">
        <f>403411281+5083600</f>
        <v>408494881</v>
      </c>
      <c r="E19" s="16">
        <f>368940820+4497230</f>
        <v>373438050</v>
      </c>
    </row>
    <row r="20" spans="1:5" ht="12.75">
      <c r="A20" s="23"/>
      <c r="B20" s="5" t="s">
        <v>2</v>
      </c>
      <c r="C20" s="15">
        <v>69316630</v>
      </c>
      <c r="D20" s="15">
        <v>128231724</v>
      </c>
      <c r="E20" s="16">
        <v>59548688</v>
      </c>
    </row>
    <row r="21" spans="1:5" ht="12.75">
      <c r="A21" s="24"/>
      <c r="B21" s="8" t="s">
        <v>3</v>
      </c>
      <c r="C21" s="11">
        <f>C19+C20</f>
        <v>441065270</v>
      </c>
      <c r="D21" s="11">
        <f>D19+D20</f>
        <v>536726605</v>
      </c>
      <c r="E21" s="11">
        <f>E19+E20</f>
        <v>432986738</v>
      </c>
    </row>
    <row r="22" spans="1:5" ht="12.75">
      <c r="A22" s="23" t="s">
        <v>5</v>
      </c>
      <c r="B22" s="5" t="s">
        <v>1</v>
      </c>
      <c r="C22" s="14">
        <f>914454720+55145700</f>
        <v>969600420</v>
      </c>
      <c r="D22" s="14">
        <f>933419469+115625155</f>
        <v>1049044624</v>
      </c>
      <c r="E22" s="14">
        <f>923892524+106258403</f>
        <v>1030150927</v>
      </c>
    </row>
    <row r="23" spans="1:5" ht="12.75">
      <c r="A23" s="23"/>
      <c r="B23" s="5" t="s">
        <v>2</v>
      </c>
      <c r="C23" s="14">
        <v>26789300</v>
      </c>
      <c r="D23" s="14">
        <v>61126538</v>
      </c>
      <c r="E23" s="14">
        <v>19747504</v>
      </c>
    </row>
    <row r="24" spans="1:5" ht="12.75">
      <c r="A24" s="25"/>
      <c r="B24" s="3" t="s">
        <v>3</v>
      </c>
      <c r="C24" s="12">
        <f>C22+C23</f>
        <v>996389720</v>
      </c>
      <c r="D24" s="12">
        <f>D22+D23</f>
        <v>1110171162</v>
      </c>
      <c r="E24" s="12">
        <f>E22+E23</f>
        <v>1049898431</v>
      </c>
    </row>
    <row r="25" spans="1:5" ht="12.75">
      <c r="A25" s="23" t="s">
        <v>8</v>
      </c>
      <c r="B25" s="5" t="s">
        <v>1</v>
      </c>
      <c r="C25" s="14">
        <v>50155880</v>
      </c>
      <c r="D25" s="14">
        <f>74585766+10535600</f>
        <v>85121366</v>
      </c>
      <c r="E25" s="14">
        <f>70760276+9536050</f>
        <v>80296326</v>
      </c>
    </row>
    <row r="26" spans="1:5" ht="12.75">
      <c r="A26" s="23"/>
      <c r="B26" s="5" t="s">
        <v>2</v>
      </c>
      <c r="C26" s="14">
        <v>1652000</v>
      </c>
      <c r="D26" s="14">
        <v>2899640</v>
      </c>
      <c r="E26" s="14">
        <v>1579240</v>
      </c>
    </row>
    <row r="27" spans="1:5" ht="12.75">
      <c r="A27" s="25"/>
      <c r="B27" s="3" t="s">
        <v>3</v>
      </c>
      <c r="C27" s="12">
        <f>C25+C26</f>
        <v>51807880</v>
      </c>
      <c r="D27" s="12">
        <f>D25+D26</f>
        <v>88021006</v>
      </c>
      <c r="E27" s="12">
        <f>E25+E26</f>
        <v>81875566</v>
      </c>
    </row>
    <row r="28" spans="1:5" ht="12.75">
      <c r="A28" s="23" t="s">
        <v>15</v>
      </c>
      <c r="B28" s="5" t="s">
        <v>1</v>
      </c>
      <c r="C28" s="14">
        <v>218867230</v>
      </c>
      <c r="D28" s="14">
        <f>218039770</f>
        <v>218039770</v>
      </c>
      <c r="E28" s="14">
        <v>218039770</v>
      </c>
    </row>
    <row r="29" spans="1:5" ht="12.75">
      <c r="A29" s="23"/>
      <c r="B29" s="5" t="s">
        <v>2</v>
      </c>
      <c r="C29" s="14">
        <v>0</v>
      </c>
      <c r="D29" s="14">
        <v>0</v>
      </c>
      <c r="E29" s="14">
        <v>0</v>
      </c>
    </row>
    <row r="30" spans="1:5" ht="12.75">
      <c r="A30" s="25"/>
      <c r="B30" s="3" t="s">
        <v>3</v>
      </c>
      <c r="C30" s="12">
        <f>C28+C29</f>
        <v>218867230</v>
      </c>
      <c r="D30" s="12">
        <f>D28+D29</f>
        <v>218039770</v>
      </c>
      <c r="E30" s="12">
        <f>E28+E29</f>
        <v>218039770</v>
      </c>
    </row>
    <row r="31" spans="1:5" ht="12.75">
      <c r="A31" s="23" t="s">
        <v>16</v>
      </c>
      <c r="B31" s="5" t="s">
        <v>1</v>
      </c>
      <c r="C31" s="14">
        <f>24708820+10000</f>
        <v>24718820</v>
      </c>
      <c r="D31" s="14">
        <v>23641836</v>
      </c>
      <c r="E31" s="14">
        <v>23492810</v>
      </c>
    </row>
    <row r="32" spans="1:5" ht="12.75">
      <c r="A32" s="23"/>
      <c r="B32" s="5" t="s">
        <v>2</v>
      </c>
      <c r="C32" s="14">
        <v>46400</v>
      </c>
      <c r="D32" s="14">
        <v>94444</v>
      </c>
      <c r="E32" s="14">
        <v>28584</v>
      </c>
    </row>
    <row r="33" spans="1:5" ht="12.75">
      <c r="A33" s="25"/>
      <c r="B33" s="3" t="s">
        <v>3</v>
      </c>
      <c r="C33" s="12">
        <f>C31+C32</f>
        <v>24765220</v>
      </c>
      <c r="D33" s="12">
        <f>D31+D32</f>
        <v>23736280</v>
      </c>
      <c r="E33" s="12">
        <f>E31+E32</f>
        <v>23521394</v>
      </c>
    </row>
    <row r="34" spans="1:5" ht="12.75">
      <c r="A34" s="23" t="s">
        <v>19</v>
      </c>
      <c r="B34" s="5" t="s">
        <v>1</v>
      </c>
      <c r="C34" s="14">
        <v>132889700</v>
      </c>
      <c r="D34" s="14">
        <v>117603138</v>
      </c>
      <c r="E34" s="14">
        <v>115470947</v>
      </c>
    </row>
    <row r="35" spans="1:5" ht="12.75">
      <c r="A35" s="23"/>
      <c r="B35" s="5" t="s">
        <v>2</v>
      </c>
      <c r="C35" s="14">
        <v>961900</v>
      </c>
      <c r="D35" s="14">
        <v>33410493</v>
      </c>
      <c r="E35" s="14">
        <v>1635668</v>
      </c>
    </row>
    <row r="36" spans="1:5" ht="12.75">
      <c r="A36" s="25"/>
      <c r="B36" s="3" t="s">
        <v>3</v>
      </c>
      <c r="C36" s="12">
        <f>C34+C35</f>
        <v>133851600</v>
      </c>
      <c r="D36" s="12">
        <f>D34+D35</f>
        <v>151013631</v>
      </c>
      <c r="E36" s="12">
        <f>E34+E35</f>
        <v>117106615</v>
      </c>
    </row>
    <row r="37" spans="1:5" ht="12.75">
      <c r="A37" s="23" t="s">
        <v>9</v>
      </c>
      <c r="B37" s="5" t="s">
        <v>1</v>
      </c>
      <c r="C37" s="14">
        <f>166788400+300000</f>
        <v>167088400</v>
      </c>
      <c r="D37" s="14">
        <f>177898780+1863590</f>
        <v>179762370</v>
      </c>
      <c r="E37" s="14">
        <f>169362525+1732810</f>
        <v>171095335</v>
      </c>
    </row>
    <row r="38" spans="1:5" ht="12.75">
      <c r="A38" s="23"/>
      <c r="B38" s="5" t="s">
        <v>2</v>
      </c>
      <c r="C38" s="14">
        <v>1989600</v>
      </c>
      <c r="D38" s="14">
        <v>25200429</v>
      </c>
      <c r="E38" s="14">
        <v>5220609</v>
      </c>
    </row>
    <row r="39" spans="1:5" ht="12.75">
      <c r="A39" s="25"/>
      <c r="B39" s="3" t="s">
        <v>3</v>
      </c>
      <c r="C39" s="12">
        <f>C37+C38</f>
        <v>169078000</v>
      </c>
      <c r="D39" s="12">
        <f>D37+D38</f>
        <v>204962799</v>
      </c>
      <c r="E39" s="12">
        <f>E37+E38</f>
        <v>176315944</v>
      </c>
    </row>
    <row r="40" spans="1:5" ht="12.75">
      <c r="A40" s="23" t="s">
        <v>10</v>
      </c>
      <c r="B40" s="5" t="s">
        <v>1</v>
      </c>
      <c r="C40" s="14">
        <f>1113690+3600</f>
        <v>1117290</v>
      </c>
      <c r="D40" s="14">
        <f>1932610+80650</f>
        <v>2013260</v>
      </c>
      <c r="E40" s="14">
        <f>1423580+35640</f>
        <v>1459220</v>
      </c>
    </row>
    <row r="41" spans="1:5" ht="12.75">
      <c r="A41" s="23"/>
      <c r="B41" s="5" t="s">
        <v>2</v>
      </c>
      <c r="C41" s="14">
        <v>175400</v>
      </c>
      <c r="D41" s="14">
        <v>3222290</v>
      </c>
      <c r="E41" s="14">
        <v>30640</v>
      </c>
    </row>
    <row r="42" spans="1:5" ht="12.75">
      <c r="A42" s="25"/>
      <c r="B42" s="3" t="s">
        <v>3</v>
      </c>
      <c r="C42" s="12">
        <f>C40+C41</f>
        <v>1292690</v>
      </c>
      <c r="D42" s="12">
        <f>D40+D41</f>
        <v>5235550</v>
      </c>
      <c r="E42" s="12">
        <f>E40+E41</f>
        <v>1489860</v>
      </c>
    </row>
    <row r="43" spans="1:5" ht="12.75">
      <c r="A43" s="23" t="s">
        <v>18</v>
      </c>
      <c r="B43" s="5" t="s">
        <v>1</v>
      </c>
      <c r="C43" s="14">
        <v>5047200</v>
      </c>
      <c r="D43" s="14">
        <v>6998400</v>
      </c>
      <c r="E43" s="14">
        <v>6998400</v>
      </c>
    </row>
    <row r="44" spans="1:5" ht="12.75">
      <c r="A44" s="23"/>
      <c r="B44" s="5" t="s">
        <v>2</v>
      </c>
      <c r="C44" s="14">
        <v>10100</v>
      </c>
      <c r="D44" s="14">
        <v>193122</v>
      </c>
      <c r="E44" s="14">
        <v>8200</v>
      </c>
    </row>
    <row r="45" spans="1:5" ht="12.75">
      <c r="A45" s="25"/>
      <c r="B45" s="3" t="s">
        <v>3</v>
      </c>
      <c r="C45" s="12">
        <f>C43+C44</f>
        <v>5057300</v>
      </c>
      <c r="D45" s="12">
        <f>D43+D44</f>
        <v>7191522</v>
      </c>
      <c r="E45" s="12">
        <f>E43+E44</f>
        <v>7006600</v>
      </c>
    </row>
    <row r="46" spans="1:5" ht="12.75">
      <c r="A46" s="23" t="s">
        <v>22</v>
      </c>
      <c r="B46" s="5" t="s">
        <v>1</v>
      </c>
      <c r="C46" s="14">
        <v>44800000</v>
      </c>
      <c r="D46" s="14">
        <f>38439800+700</f>
        <v>38440500</v>
      </c>
      <c r="E46" s="14">
        <f>36964150+700</f>
        <v>36964850</v>
      </c>
    </row>
    <row r="47" spans="1:5" ht="12.75">
      <c r="A47" s="23"/>
      <c r="B47" s="5" t="s">
        <v>2</v>
      </c>
      <c r="C47" s="14">
        <v>3858400</v>
      </c>
      <c r="D47" s="14">
        <v>3689986</v>
      </c>
      <c r="E47" s="14">
        <v>1214176</v>
      </c>
    </row>
    <row r="48" spans="1:5" ht="12.75">
      <c r="A48" s="25"/>
      <c r="B48" s="3" t="s">
        <v>3</v>
      </c>
      <c r="C48" s="12">
        <f>C46+C47</f>
        <v>48658400</v>
      </c>
      <c r="D48" s="12">
        <f>D46+D47</f>
        <v>42130486</v>
      </c>
      <c r="E48" s="12">
        <f>E46+E47</f>
        <v>38179026</v>
      </c>
    </row>
    <row r="49" spans="1:5" ht="12.75">
      <c r="A49" s="23" t="s">
        <v>20</v>
      </c>
      <c r="B49" s="5" t="s">
        <v>1</v>
      </c>
      <c r="C49" s="14">
        <v>753120</v>
      </c>
      <c r="D49" s="14">
        <v>753120</v>
      </c>
      <c r="E49" s="14">
        <v>753120</v>
      </c>
    </row>
    <row r="50" spans="1:5" ht="12.75">
      <c r="A50" s="23"/>
      <c r="B50" s="5" t="s">
        <v>2</v>
      </c>
      <c r="C50" s="14">
        <v>0</v>
      </c>
      <c r="D50" s="14">
        <v>0</v>
      </c>
      <c r="E50" s="14">
        <v>0</v>
      </c>
    </row>
    <row r="51" spans="1:5" ht="12.75">
      <c r="A51" s="25"/>
      <c r="B51" s="3" t="s">
        <v>3</v>
      </c>
      <c r="C51" s="12">
        <f>C49+C50</f>
        <v>753120</v>
      </c>
      <c r="D51" s="12">
        <f>D49+D50</f>
        <v>753120</v>
      </c>
      <c r="E51" s="12">
        <f>E49+E50</f>
        <v>753120</v>
      </c>
    </row>
    <row r="52" spans="1:5" ht="12.75">
      <c r="A52" s="23" t="s">
        <v>17</v>
      </c>
      <c r="B52" s="5" t="s">
        <v>1</v>
      </c>
      <c r="C52" s="14">
        <v>10000</v>
      </c>
      <c r="D52" s="14">
        <v>370</v>
      </c>
      <c r="E52" s="14">
        <v>370</v>
      </c>
    </row>
    <row r="53" spans="1:5" ht="12.75">
      <c r="A53" s="23"/>
      <c r="B53" s="5" t="s">
        <v>2</v>
      </c>
      <c r="C53" s="14">
        <v>2061500</v>
      </c>
      <c r="D53" s="14">
        <v>48267496</v>
      </c>
      <c r="E53" s="14">
        <v>3639012</v>
      </c>
    </row>
    <row r="54" spans="1:5" ht="12.75">
      <c r="A54" s="25"/>
      <c r="B54" s="3" t="s">
        <v>3</v>
      </c>
      <c r="C54" s="12">
        <f>C52+C53</f>
        <v>2071500</v>
      </c>
      <c r="D54" s="12">
        <f>D52+D53</f>
        <v>48267866</v>
      </c>
      <c r="E54" s="12">
        <f>E52+E53</f>
        <v>3639382</v>
      </c>
    </row>
  </sheetData>
  <printOptions/>
  <pageMargins left="1.45" right="0.2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2005-06-02T06:53:40Z</cp:lastPrinted>
  <dcterms:created xsi:type="dcterms:W3CDTF">2005-02-28T05:37:58Z</dcterms:created>
  <dcterms:modified xsi:type="dcterms:W3CDTF">2005-03-17T05:08:04Z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