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05\jougesui\00_下水道Ｇ（ファイル基準表）\02_下水道事業\17_地方公営企業\03_経営比較分析表（５）\2019（R1）\提出\"/>
    </mc:Choice>
  </mc:AlternateContent>
  <workbookProtection workbookAlgorithmName="SHA-512" workbookHashValue="L3GuACJBk6xmL/oNJuVJUKpCINUzk4f+HnedAugNoQB/YF0bBK22eq/MwKfMyAhCSQUXQBCljtUqNxao2eMpHQ==" workbookSaltValue="I1v4BhTAQ+OIJxlvJwrC5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<sst xmlns="http://schemas.openxmlformats.org/spreadsheetml/2006/main" count="239" uniqueCount="113">
  <si>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</si>
  <si>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</si>
  <si>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</si>
  <si>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</si>
  <si>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</si>
  <si>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</si>
  <si>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</si>
  <si>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</si>
  <si>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</si>
  <si>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</si>
  <si>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</si>
  <si>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</si>
  <si>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</si>
  <si>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</si>
  <si>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</si>
  <si>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</si>
  <si>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</si>
  <si>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</si>
  <si>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</si>
  <si>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</si>
  <si>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</si>
  <si>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</si>
  <si>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</si>
  <si>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</si>
  <si>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</si>
  <si>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</si>
  <si>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</si>
  <si>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</si>
  <si>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</si>
  <si>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</si>
  <si>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</si>
  <si>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</si>
  <si>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</si>
  <si>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</si>
  <si>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</si>
  <si>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</si>
  <si>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</si>
  <si>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</si>
  <si>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</si>
  <si>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</si>
  <si>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</si>
  <si>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</si>
  <si>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</si>
  <si>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</si>
  <si>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</si>
  <si>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</si>
  <si>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</si>
  <si>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</si>
  <si>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</si>
  <si>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</si>
  <si>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</si>
  <si>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</si>
  <si>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</si>
  <si>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</si>
  <si>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</si>
  <si>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</si>
  <si>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</si>
  <si>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</si>
  <si>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</si>
  <si>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</si>
  <si>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</si>
  <si>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</si>
  <si>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</si>
  <si>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</si>
  <si>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</si>
  <si>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</si>
  <si>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</si>
  <si>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</si>
  <si>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</si>
  <si>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</si>
  <si>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</si>
  <si>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</si>
  <si>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</si>
  <si>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</si>
  <si>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</si>
  <si>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</si>
  <si>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</si>
  <si>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</si>
  <si>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</si>
  <si>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</si>
  <si>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</si>
  <si>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</si>
  <si>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</si>
  <si>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</si>
  <si>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</si>
  <si>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</si>
  <si>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</si>
  <si>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</si>
  <si>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</si>
  <si>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</si>
  <si>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</si>
  <si>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</si>
  <si>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</si>
  <si>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</si>
  <si>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</si>
  <si>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</si>
  <si>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</si>
  <si>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横瀬町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</si>
  <si>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</si>
  <si>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</si>
  <si>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</si>
  <si>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</si>
  <si>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</si>
  <si>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</si>
  <si>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</si>
  <si>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</si>
  <si>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</si>
  <si>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</si>
  <si>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</si>
  <si>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</si>
  <si>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収益的収支比率は昨年に比べて13.99％改善され102.98％で黒字を示している。
　経費回収率は、使用料で回収すべき経費を、どの程度賄えているかを表した指標であり、類似団体平均値と比較して低い値を示しているが、経年での比較では改善傾向がみられている。今後もホームページや町広報誌への掲載、戸別訪問等により事業の啓発を積極的行い整備基数を増やすことで使用料収入を増加させつつ、維持管理費用の削減方法等を検討していく必要がある。
④企業債残高対事業規模比率
　企業債残高対事業規模比率（料金収入に対する地方債残高の割合であり、地方債残高の規模を表す指標）は910.08％で、類似団体平均値の386.46％と比較して高い値を示している。
⑥汚水処理原価
　汚水処理原価は、有収水量１㎥あたりの汚水処理に要する費用を表した指標であり、昨年に比べて31.05円改善されている。類似団体平均値と比較して低い値を示している。
⑦施設利用率、⑧水洗化率
　施設利用率及び水洗化率は、類似団体と比較して高い値を示している。
　設置後直ちに使用できるという合併処理浄化槽の特性により施設利用率及び水洗化率が高い数値を示している。今後もホームページや町広報誌への掲載、戸別訪問等により事業の啓発を積極的行い整備基数を増やしていく。</t>
    <rPh sb="49" eb="50">
      <t>クロ</t>
    </rPh>
    <rPh sb="100" eb="102">
      <t>ルイジ</t>
    </rPh>
    <rPh sb="102" eb="104">
      <t>ダンタイ</t>
    </rPh>
    <rPh sb="104" eb="107">
      <t>ヘイキンチ</t>
    </rPh>
    <rPh sb="383" eb="385">
      <t>サクネン</t>
    </rPh>
    <rPh sb="386" eb="387">
      <t>クラ</t>
    </rPh>
    <rPh sb="394" eb="395">
      <t>エン</t>
    </rPh>
    <rPh sb="395" eb="397">
      <t>カイゼン</t>
    </rPh>
    <rPh sb="415" eb="416">
      <t>ヒク</t>
    </rPh>
    <phoneticPr fontId="4"/>
  </si>
  <si>
    <t>　当町の特定地域生活排水処理事業（横瀬町浄化槽設置管理事業）は、平成２６年１０月から整備を開始したものであり、現時点では老朽化による更新は実施されていない。合併処理浄化槽の駆体は土中に設置されるものであるため外的要因による劣化が発生しにくい面があるが、内部部品については摩耗等による劣化が駆体よりも早期に発生し軽故障等の原因となることが考えられる。
　しかし、新設・転換よりも設置年数が経過している帰属にあたる合併処理浄化槽において、老朽化が原因によりブロアの修繕や交換が数件発生している。
　今後も浄化槽法に規定されている保守点検、清掃、法定検査等の実施し老朽化の状況を把握するとともに内部部品については、保守点検等の結果に基づき、必要に応じて修繕等を行い浄化槽の機能が適正に発揮されるよう維持管理していく。</t>
    <rPh sb="182" eb="184">
      <t>シンセツ</t>
    </rPh>
    <rPh sb="185" eb="187">
      <t>テンカン</t>
    </rPh>
    <rPh sb="219" eb="222">
      <t>ロウキュウカ</t>
    </rPh>
    <rPh sb="223" eb="225">
      <t>ゲンイン</t>
    </rPh>
    <rPh sb="235" eb="237">
      <t>コウカン</t>
    </rPh>
    <rPh sb="238" eb="240">
      <t>スウケン</t>
    </rPh>
    <phoneticPr fontId="4"/>
  </si>
  <si>
    <t>　当町の浄化槽設置管理事業は、下水道全体計画区域を除いた区域において合併処理浄化槽を設置、維持管理するもので、生活排水による公共用水域の水質汚濁を防止し、併せて生活環境の保全及び地域公衆衛生の向上を図るため必要不可欠な事業である。
　平成30年度末時点で当事業で管理している浄化槽は111基となっており、年間約20基ずつ増加している。使用料収入は、設置人槽に応じた定額制のため、設置基数に比例して増加しており、経費回収率は若干の改善傾向が見られる。
　維持管理については、保守点検及び清掃を業者委託して実施しており、各浄化槽の使用状況に応じた作業が必要となることや法定点検に要する費用もあるため一概に経費削減を図ることが難しい面もある。社会情勢の変化や財政状況に応じて使用料収入の確保方法や効率的な維持管理方法を検討しつつ安定した経営を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</si>
</sst>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76-4984-9ED9-CB3EB3173C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76-4984-9ED9-CB3EB3173C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161.54</c:v>
                </c:pt>
                <c:pt idx="1">
                  <c:v>147.83000000000001</c:v>
                </c:pt>
                <c:pt idx="2">
                  <c:v>135.85</c:v>
                </c:pt>
                <c:pt idx="3">
                  <c:v>65.12</c:v>
                </c:pt>
                <c:pt idx="4">
                  <c:v>70.13</c:v>
                </c:pt>
              </c:numCache>
            </c:numRef>
          </c:val>
          <c:extLst>
            <c:ext xmlns:c16="http://schemas.microsoft.com/office/drawing/2014/chart" uri="{C3380CC4-5D6E-409C-BE32-E72D297353CC}">
              <c16:uniqueId val="{00000000-8D0A-4376-A9C3-F0BF4803E07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8D0A-4376-A9C3-F0BF4803E07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D36-4191-88DB-5613CFEF78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CD36-4191-88DB-5613CFEF78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164.36</c:v>
                </c:pt>
                <c:pt idx="1">
                  <c:v>76.459999999999994</c:v>
                </c:pt>
                <c:pt idx="2">
                  <c:v>117.03</c:v>
                </c:pt>
                <c:pt idx="3">
                  <c:v>88.99</c:v>
                </c:pt>
                <c:pt idx="4">
                  <c:v>102.98</c:v>
                </c:pt>
              </c:numCache>
            </c:numRef>
          </c:val>
          <c:extLst>
            <c:ext xmlns:c16="http://schemas.microsoft.com/office/drawing/2014/chart" uri="{C3380CC4-5D6E-409C-BE32-E72D297353CC}">
              <c16:uniqueId val="{00000000-F507-4DA5-9677-613B6A70C4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7-4DA5-9677-613B6A70C4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D-4428-9F75-FB064DB3FE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D-4428-9F75-FB064DB3FE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8-4A5B-9220-470FDF2CFE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8-4A5B-9220-470FDF2CFE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B-447F-A7C9-1B1A3FFF1B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B-447F-A7C9-1B1A3FFF1B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43-4665-A656-060A248EB9D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43-4665-A656-060A248EB9D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8305.08</c:v>
                </c:pt>
                <c:pt idx="1">
                  <c:v>1421.97</c:v>
                </c:pt>
                <c:pt idx="2">
                  <c:v>203.51</c:v>
                </c:pt>
                <c:pt idx="3">
                  <c:v>842.52</c:v>
                </c:pt>
                <c:pt idx="4">
                  <c:v>910.08</c:v>
                </c:pt>
              </c:numCache>
            </c:numRef>
          </c:val>
          <c:extLst>
            <c:ext xmlns:c16="http://schemas.microsoft.com/office/drawing/2014/chart" uri="{C3380CC4-5D6E-409C-BE32-E72D297353CC}">
              <c16:uniqueId val="{00000000-A19C-401E-80CE-30C6A1F9237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A19C-401E-80CE-30C6A1F9237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0.48</c:v>
                </c:pt>
                <c:pt idx="1">
                  <c:v>12.29</c:v>
                </c:pt>
                <c:pt idx="2">
                  <c:v>24.97</c:v>
                </c:pt>
                <c:pt idx="3">
                  <c:v>39.869999999999997</c:v>
                </c:pt>
                <c:pt idx="4">
                  <c:v>44.91</c:v>
                </c:pt>
              </c:numCache>
            </c:numRef>
          </c:val>
          <c:extLst>
            <c:ext xmlns:c16="http://schemas.microsoft.com/office/drawing/2014/chart" uri="{C3380CC4-5D6E-409C-BE32-E72D297353CC}">
              <c16:uniqueId val="{00000000-C4CE-4813-B770-B725913F06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C4CE-4813-B770-B725913F06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1066.01</c:v>
                </c:pt>
                <c:pt idx="1">
                  <c:v>246.82</c:v>
                </c:pt>
                <c:pt idx="2">
                  <c:v>193.93</c:v>
                </c:pt>
                <c:pt idx="3">
                  <c:v>289.37</c:v>
                </c:pt>
                <c:pt idx="4">
                  <c:v>258.32</c:v>
                </c:pt>
              </c:numCache>
            </c:numRef>
          </c:val>
          <c:extLst>
            <c:ext xmlns:c16="http://schemas.microsoft.com/office/drawing/2014/chart" uri="{C3380CC4-5D6E-409C-BE32-E72D297353CC}">
              <c16:uniqueId val="{00000000-F0E5-44F9-912A-72CE20F2B5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F0E5-44F9-912A-72CE20F2B5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61" zoomScale="90" zoomScaleNormal="90" workbookViewId="0">
      <selection activeCell="BV88" sqref="BV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横瀬町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8322</v>
      </c>
      <c r="AM8" s="68"/>
      <c r="AN8" s="68"/>
      <c r="AO8" s="68"/>
      <c r="AP8" s="68"/>
      <c r="AQ8" s="68"/>
      <c r="AR8" s="68"/>
      <c r="AS8" s="68"/>
      <c r="AT8" s="67">
        <f>データ!T6</f>
        <v>49.36</v>
      </c>
      <c r="AU8" s="67"/>
      <c r="AV8" s="67"/>
      <c r="AW8" s="67"/>
      <c r="AX8" s="67"/>
      <c r="AY8" s="67"/>
      <c r="AZ8" s="67"/>
      <c r="BA8" s="67"/>
      <c r="BB8" s="67">
        <f>データ!U6</f>
        <v>168.6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4.17</v>
      </c>
      <c r="Q10" s="67"/>
      <c r="R10" s="67"/>
      <c r="S10" s="67"/>
      <c r="T10" s="67"/>
      <c r="U10" s="67"/>
      <c r="V10" s="67"/>
      <c r="W10" s="67">
        <f>データ!Q6</f>
        <v>100</v>
      </c>
      <c r="X10" s="67"/>
      <c r="Y10" s="67"/>
      <c r="Z10" s="67"/>
      <c r="AA10" s="67"/>
      <c r="AB10" s="67"/>
      <c r="AC10" s="67"/>
      <c r="AD10" s="68">
        <f>データ!R6</f>
        <v>3456</v>
      </c>
      <c r="AE10" s="68"/>
      <c r="AF10" s="68"/>
      <c r="AG10" s="68"/>
      <c r="AH10" s="68"/>
      <c r="AI10" s="68"/>
      <c r="AJ10" s="68"/>
      <c r="AK10" s="2"/>
      <c r="AL10" s="68">
        <f>データ!V6</f>
        <v>345</v>
      </c>
      <c r="AM10" s="68"/>
      <c r="AN10" s="68"/>
      <c r="AO10" s="68"/>
      <c r="AP10" s="68"/>
      <c r="AQ10" s="68"/>
      <c r="AR10" s="68"/>
      <c r="AS10" s="68"/>
      <c r="AT10" s="67">
        <f>データ!W6</f>
        <v>1.63</v>
      </c>
      <c r="AU10" s="67"/>
      <c r="AV10" s="67"/>
      <c r="AW10" s="67"/>
      <c r="AX10" s="67"/>
      <c r="AY10" s="67"/>
      <c r="AZ10" s="67"/>
      <c r="BA10" s="67"/>
      <c r="BB10" s="67">
        <f>データ!X6</f>
        <v>211.66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jNzaqiAB7FL0UbxkrXbRwp8wT6ysgA9sRkWwy4odEcPnL8SDqkJRFaV/jLm7LhDVGOlanDWzuY0ugdZ5OMieNQ==" saltValue="x9J1Ie69wrZD1VLF2vJX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113611</v>
      </c>
      <c r="D6" s="33">
        <f t="shared" si="3"/>
        <v>47</v>
      </c>
      <c r="E6" s="33">
        <f t="shared" si="3"/>
        <v>18</v>
      </c>
      <c r="F6" s="33">
        <f t="shared" si="3"/>
        <v>0</v>
      </c>
      <c r="G6" s="33">
        <f t="shared" si="3"/>
        <v>0</v>
      </c>
      <c r="H6" s="33" t="str">
        <f t="shared" si="3"/>
        <v>埼玉県　横瀬町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4.17</v>
      </c>
      <c r="Q6" s="34">
        <f t="shared" si="3"/>
        <v>100</v>
      </c>
      <c r="R6" s="34">
        <f t="shared" si="3"/>
        <v>3456</v>
      </c>
      <c r="S6" s="34">
        <f t="shared" si="3"/>
        <v>8322</v>
      </c>
      <c r="T6" s="34">
        <f t="shared" si="3"/>
        <v>49.36</v>
      </c>
      <c r="U6" s="34">
        <f t="shared" si="3"/>
        <v>168.6</v>
      </c>
      <c r="V6" s="34">
        <f t="shared" si="3"/>
        <v>345</v>
      </c>
      <c r="W6" s="34">
        <f t="shared" si="3"/>
        <v>1.63</v>
      </c>
      <c r="X6" s="34">
        <f t="shared" si="3"/>
        <v>211.66</v>
      </c>
      <c r="Y6" s="35">
        <f>IF(Y7="",NA(),Y7)</f>
        <v>164.36</v>
      </c>
      <c r="Z6" s="35">
        <f t="shared" ref="Z6:AH6" si="4">IF(Z7="",NA(),Z7)</f>
        <v>76.459999999999994</v>
      </c>
      <c r="AA6" s="35">
        <f t="shared" si="4"/>
        <v>117.03</v>
      </c>
      <c r="AB6" s="35">
        <f t="shared" si="4"/>
        <v>88.99</v>
      </c>
      <c r="AC6" s="35">
        <f t="shared" si="4"/>
        <v>102.98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8305.08</v>
      </c>
      <c r="BG6" s="35">
        <f t="shared" ref="BG6:BO6" si="7">IF(BG7="",NA(),BG7)</f>
        <v>1421.97</v>
      </c>
      <c r="BH6" s="35">
        <f t="shared" si="7"/>
        <v>203.51</v>
      </c>
      <c r="BI6" s="35">
        <f t="shared" si="7"/>
        <v>842.52</v>
      </c>
      <c r="BJ6" s="35">
        <f t="shared" si="7"/>
        <v>910.08</v>
      </c>
      <c r="BK6" s="35">
        <f t="shared" si="7"/>
        <v>416.91</v>
      </c>
      <c r="BL6" s="35">
        <f t="shared" si="7"/>
        <v>392.19</v>
      </c>
      <c r="BM6" s="35">
        <f t="shared" si="7"/>
        <v>413.5</v>
      </c>
      <c r="BN6" s="35">
        <f t="shared" si="7"/>
        <v>407.42</v>
      </c>
      <c r="BO6" s="35">
        <f t="shared" si="7"/>
        <v>386.46</v>
      </c>
      <c r="BP6" s="34" t="str">
        <f>IF(BP7="","",IF(BP7="-","【-】","【"&amp;SUBSTITUTE(TEXT(BP7,"#,##0.00"),"-","△")&amp;"】"))</f>
        <v>【325.02】</v>
      </c>
      <c r="BQ6" s="35">
        <f>IF(BQ7="",NA(),BQ7)</f>
        <v>0.48</v>
      </c>
      <c r="BR6" s="35">
        <f t="shared" ref="BR6:BZ6" si="8">IF(BR7="",NA(),BR7)</f>
        <v>12.29</v>
      </c>
      <c r="BS6" s="35">
        <f t="shared" si="8"/>
        <v>24.97</v>
      </c>
      <c r="BT6" s="35">
        <f t="shared" si="8"/>
        <v>39.869999999999997</v>
      </c>
      <c r="BU6" s="35">
        <f t="shared" si="8"/>
        <v>44.91</v>
      </c>
      <c r="BV6" s="35">
        <f t="shared" si="8"/>
        <v>57.93</v>
      </c>
      <c r="BW6" s="35">
        <f t="shared" si="8"/>
        <v>57.03</v>
      </c>
      <c r="BX6" s="35">
        <f t="shared" si="8"/>
        <v>55.84</v>
      </c>
      <c r="BY6" s="35">
        <f t="shared" si="8"/>
        <v>57.08</v>
      </c>
      <c r="BZ6" s="35">
        <f t="shared" si="8"/>
        <v>55.85</v>
      </c>
      <c r="CA6" s="34" t="str">
        <f>IF(CA7="","",IF(CA7="-","【-】","【"&amp;SUBSTITUTE(TEXT(CA7,"#,##0.00"),"-","△")&amp;"】"))</f>
        <v>【60.61】</v>
      </c>
      <c r="CB6" s="35">
        <f>IF(CB7="",NA(),CB7)</f>
        <v>1066.01</v>
      </c>
      <c r="CC6" s="35">
        <f t="shared" ref="CC6:CK6" si="9">IF(CC7="",NA(),CC7)</f>
        <v>246.82</v>
      </c>
      <c r="CD6" s="35">
        <f t="shared" si="9"/>
        <v>193.93</v>
      </c>
      <c r="CE6" s="35">
        <f t="shared" si="9"/>
        <v>289.37</v>
      </c>
      <c r="CF6" s="35">
        <f t="shared" si="9"/>
        <v>258.32</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161.54</v>
      </c>
      <c r="CN6" s="35">
        <f t="shared" ref="CN6:CV6" si="10">IF(CN7="",NA(),CN7)</f>
        <v>147.83000000000001</v>
      </c>
      <c r="CO6" s="35">
        <f t="shared" si="10"/>
        <v>135.85</v>
      </c>
      <c r="CP6" s="35">
        <f t="shared" si="10"/>
        <v>65.12</v>
      </c>
      <c r="CQ6" s="35">
        <f t="shared" si="10"/>
        <v>70.13</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113611</v>
      </c>
      <c r="D7" s="37">
        <v>47</v>
      </c>
      <c r="E7" s="37">
        <v>18</v>
      </c>
      <c r="F7" s="37">
        <v>0</v>
      </c>
      <c r="G7" s="37">
        <v>0</v>
      </c>
      <c r="H7" s="37" t="s">
        <v>97</v>
      </c>
      <c r="I7" s="37" t="s">
        <v>98</v>
      </c>
      <c r="J7" s="37" t="s">
        <v>99</v>
      </c>
      <c r="K7" s="37" t="s">
        <v>100</v>
      </c>
      <c r="L7" s="37" t="s">
        <v>101</v>
      </c>
      <c r="M7" s="37" t="s">
        <v>102</v>
      </c>
      <c r="N7" s="38" t="s">
        <v>103</v>
      </c>
      <c r="O7" s="38" t="s">
        <v>104</v>
      </c>
      <c r="P7" s="38">
        <v>4.17</v>
      </c>
      <c r="Q7" s="38">
        <v>100</v>
      </c>
      <c r="R7" s="38">
        <v>3456</v>
      </c>
      <c r="S7" s="38">
        <v>8322</v>
      </c>
      <c r="T7" s="38">
        <v>49.36</v>
      </c>
      <c r="U7" s="38">
        <v>168.6</v>
      </c>
      <c r="V7" s="38">
        <v>345</v>
      </c>
      <c r="W7" s="38">
        <v>1.63</v>
      </c>
      <c r="X7" s="38">
        <v>211.66</v>
      </c>
      <c r="Y7" s="38">
        <v>164.36</v>
      </c>
      <c r="Z7" s="38">
        <v>76.459999999999994</v>
      </c>
      <c r="AA7" s="38">
        <v>117.03</v>
      </c>
      <c r="AB7" s="38">
        <v>88.99</v>
      </c>
      <c r="AC7" s="38">
        <v>102.98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8305.08</v>
      </c>
      <c r="BG7" s="38">
        <v>1421.97</v>
      </c>
      <c r="BH7" s="38">
        <v>203.51</v>
      </c>
      <c r="BI7" s="38">
        <v>842.52</v>
      </c>
      <c r="BJ7" s="38">
        <v>910.08</v>
      </c>
      <c r="BK7" s="38">
        <v>416.91</v>
      </c>
      <c r="BL7" s="38">
        <v>392.19</v>
      </c>
      <c r="BM7" s="38">
        <v>413.5</v>
      </c>
      <c r="BN7" s="38">
        <v>407.42</v>
      </c>
      <c r="BO7" s="38">
        <v>386.46</v>
      </c>
      <c r="BP7" s="38">
        <v>325.02</v>
      </c>
      <c r="BQ7" s="38">
        <v>0.48</v>
      </c>
      <c r="BR7" s="38">
        <v>12.29</v>
      </c>
      <c r="BS7" s="38">
        <v>24.97</v>
      </c>
      <c r="BT7" s="38">
        <v>39.869999999999997</v>
      </c>
      <c r="BU7" s="38">
        <v>44.91</v>
      </c>
      <c r="BV7" s="38">
        <v>57.93</v>
      </c>
      <c r="BW7" s="38">
        <v>57.03</v>
      </c>
      <c r="BX7" s="38">
        <v>55.84</v>
      </c>
      <c r="BY7" s="38">
        <v>57.08</v>
      </c>
      <c r="BZ7" s="38">
        <v>55.85</v>
      </c>
      <c r="CA7" s="38">
        <v>60.61</v>
      </c>
      <c r="CB7" s="38">
        <v>1066.01</v>
      </c>
      <c r="CC7" s="38">
        <v>246.82</v>
      </c>
      <c r="CD7" s="38">
        <v>193.93</v>
      </c>
      <c r="CE7" s="38">
        <v>289.37</v>
      </c>
      <c r="CF7" s="38">
        <v>258.32</v>
      </c>
      <c r="CG7" s="38">
        <v>276.93</v>
      </c>
      <c r="CH7" s="38">
        <v>283.73</v>
      </c>
      <c r="CI7" s="38">
        <v>287.57</v>
      </c>
      <c r="CJ7" s="38">
        <v>286.86</v>
      </c>
      <c r="CK7" s="38">
        <v>287.91000000000003</v>
      </c>
      <c r="CL7" s="38">
        <v>270.94</v>
      </c>
      <c r="CM7" s="38">
        <v>161.54</v>
      </c>
      <c r="CN7" s="38">
        <v>147.83000000000001</v>
      </c>
      <c r="CO7" s="38">
        <v>135.85</v>
      </c>
      <c r="CP7" s="38">
        <v>65.12</v>
      </c>
      <c r="CQ7" s="38">
        <v>70.13</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2020-01-23T08:39:24Z</cp:lastPrinted>
  <dcterms:created xsi:type="dcterms:W3CDTF">2019-12-05T05:28:49Z</dcterms:created>
  <dcterms:modified xsi:type="dcterms:W3CDTF">2020-01-23T08:39:25Z</dcterms:modified>
  <cp:category/>
</cp:coreProperties>
</file>