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-0151\Desktop\【経営比較分析表】2018_113476_47_1718\"/>
    </mc:Choice>
  </mc:AlternateContent>
  <workbookProtection workbookAlgorithmName="SHA-512" workbookHashValue="WGXREoGrjb7tH7j57ooiUrYg2t0IbE09VHnQG5zZ3Zu6+lIsgU8NQn5Etxml52Aub/FuT0pkpY5vd64S62q8UA==" workbookSaltValue="B22O8wcvfjF0dp3LxJq2n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AD10" i="4" s="1"/>
  <c r="Q6" i="5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W10" i="4"/>
  <c r="I10" i="4"/>
  <c r="BB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<sst xmlns="http://schemas.openxmlformats.org/spreadsheetml/2006/main" count="239" uniqueCount="114">
  <si>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</si>
  <si>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</si>
  <si>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</si>
  <si>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</si>
  <si>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</si>
  <si>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</si>
  <si>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</si>
  <si>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</si>
  <si>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</si>
  <si>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</si>
  <si>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</si>
  <si>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</si>
  <si>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</si>
  <si>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</si>
  <si>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</si>
  <si>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</si>
  <si>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</si>
  <si>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</si>
  <si>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</si>
  <si>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</si>
  <si>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</si>
  <si>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</si>
  <si>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</si>
  <si>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</si>
  <si>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</si>
  <si>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</si>
  <si>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</si>
  <si>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</si>
  <si>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</si>
  <si>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</si>
  <si>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</si>
  <si>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</si>
  <si>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</si>
  <si>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</si>
  <si>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</si>
  <si>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</si>
  <si>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</si>
  <si>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</si>
  <si>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</si>
  <si>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</si>
  <si>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</si>
  <si>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</si>
  <si>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</si>
  <si>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</si>
  <si>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</si>
  <si>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</si>
  <si>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</si>
  <si>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</si>
  <si>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</si>
  <si>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</si>
  <si>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</si>
  <si>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</si>
  <si>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</si>
  <si>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</si>
  <si>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</si>
  <si>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</si>
  <si>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</si>
  <si>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</si>
  <si>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</si>
  <si>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</si>
  <si>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</si>
  <si>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</si>
  <si>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</si>
  <si>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</si>
  <si>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</si>
  <si>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</si>
  <si>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</si>
  <si>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</si>
  <si>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</si>
  <si>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</si>
  <si>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</si>
  <si>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</si>
  <si>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</si>
  <si>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</si>
  <si>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</si>
  <si>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</si>
  <si>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</si>
  <si>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</si>
  <si>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</si>
  <si>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</si>
  <si>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</si>
  <si>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</si>
  <si>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</si>
  <si>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</si>
  <si>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</si>
  <si>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</si>
  <si>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</si>
  <si>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</si>
  <si>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</si>
  <si>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</si>
  <si>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</si>
  <si>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</si>
  <si>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</si>
  <si>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</si>
  <si>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</si>
  <si>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</si>
  <si>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</si>
  <si>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</si>
  <si>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埼玉県　吉見町</t>
  </si>
  <si>
    <t>法非適用</t>
  </si>
  <si>
    <t>下水道事業</t>
  </si>
  <si>
    <t>特定地域生活排水処理</t>
  </si>
  <si>
    <t>K3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</si>
  <si>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</si>
  <si>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</si>
  <si>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</si>
  <si>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</si>
  <si>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</si>
  <si>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</si>
  <si>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</si>
  <si>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</si>
  <si>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市町村整備型浄化槽整備事業の開始から間もないため該当はない。</t>
    <phoneticPr fontId="4"/>
  </si>
  <si>
    <t>　供用開始間もないため、全国平均、類似団体平均値に満たない項目があるが、今後も計画的に安定した事業運営ができるよう努めていく。</t>
    <phoneticPr fontId="4"/>
  </si>
  <si>
    <t>①収益的収支比率　県補助金がなくなったことで総収益が減少したことにより１００％を下回っている。④企業債残高対事業規模比率　全国平均・類似団体平均値を上回っているが、これは事業実施により現在高が増加しているためである。⑤経費回収率　全国平均・類似団体平均値を下回っているが、設置基数が増えたため前年よりも上昇している。⑥汚水処理原価　全国平均・類似団体平均値を上回っているが、設置基数が増えたため前年よりも下降している。⑦施設利用率　全国平均・類似団体平均値を下回っており、前年と比較して１件当たりの処理水量が増加しているためである。⑧水洗化率　今後も普及、啓発に努めていく。</t>
    <rPh sb="254" eb="256">
      <t>ゾウカ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</si>
</sst>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D9-4946-84B5-B11928A88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D9-4946-84B5-B11928A88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50</c:v>
                </c:pt>
                <c:pt idx="1">
                  <c:v>51.85</c:v>
                </c:pt>
                <c:pt idx="2">
                  <c:v>51.61</c:v>
                </c:pt>
                <c:pt idx="3">
                  <c:v>45.95</c:v>
                </c:pt>
                <c:pt idx="4">
                  <c:v>46.51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06-4E9B-B7BD-9A7CA13DA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59.08</c:v>
                </c:pt>
                <c:pt idx="1">
                  <c:v>58.25</c:v>
                </c:pt>
                <c:pt idx="2">
                  <c:v>61.55</c:v>
                </c:pt>
                <c:pt idx="3">
                  <c:v>57.22</c:v>
                </c:pt>
                <c:pt idx="4">
                  <c:v>54.93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06-4E9B-B7BD-9A7CA13DA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9B-41EA-9473-7CFBCC626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77.12</c:v>
                </c:pt>
                <c:pt idx="1">
                  <c:v>68.150000000000006</c:v>
                </c:pt>
                <c:pt idx="2">
                  <c:v>67.489999999999995</c:v>
                </c:pt>
                <c:pt idx="3">
                  <c:v>67.290000000000006</c:v>
                </c:pt>
                <c:pt idx="4">
                  <c:v>65.569999999999993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9B-41EA-9473-7CFBCC626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117.65</c:v>
                </c:pt>
                <c:pt idx="1">
                  <c:v>133.04</c:v>
                </c:pt>
                <c:pt idx="2">
                  <c:v>136.71</c:v>
                </c:pt>
                <c:pt idx="3">
                  <c:v>92.53</c:v>
                </c:pt>
                <c:pt idx="4">
                  <c:v>90.59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F-4194-A036-3E8304890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BF-4194-A036-3E8304890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8-44E3-9BA4-17CFF9CC5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38-44E3-9BA4-17CFF9CC5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4E-47B9-84D7-046C851CE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4E-47B9-84D7-046C851CE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C8-4D8E-A143-2AF72C8C2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C8-4D8E-A143-2AF72C8C2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4E-4056-B5E1-B804B943E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4E-4056-B5E1-B804B943E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590.54999999999995</c:v>
                </c:pt>
                <c:pt idx="1">
                  <c:v>297.37</c:v>
                </c:pt>
                <c:pt idx="2">
                  <c:v>360.37</c:v>
                </c:pt>
                <c:pt idx="3">
                  <c:v>423.17</c:v>
                </c:pt>
                <c:pt idx="4">
                  <c:v>449.51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D-4646-AFDE-C976F7989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416.91</c:v>
                </c:pt>
                <c:pt idx="1">
                  <c:v>392.19</c:v>
                </c:pt>
                <c:pt idx="2">
                  <c:v>413.5</c:v>
                </c:pt>
                <c:pt idx="3">
                  <c:v>407.42</c:v>
                </c:pt>
                <c:pt idx="4">
                  <c:v>386.46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0D-4646-AFDE-C976F7989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11.6</c:v>
                </c:pt>
                <c:pt idx="1">
                  <c:v>24.31</c:v>
                </c:pt>
                <c:pt idx="2">
                  <c:v>27.93</c:v>
                </c:pt>
                <c:pt idx="3">
                  <c:v>29.65</c:v>
                </c:pt>
                <c:pt idx="4">
                  <c:v>33.85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70-4350-AF4F-2FA4EEB1C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57.93</c:v>
                </c:pt>
                <c:pt idx="1">
                  <c:v>57.03</c:v>
                </c:pt>
                <c:pt idx="2">
                  <c:v>55.84</c:v>
                </c:pt>
                <c:pt idx="3">
                  <c:v>57.08</c:v>
                </c:pt>
                <c:pt idx="4">
                  <c:v>55.85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70-4350-AF4F-2FA4EEB1C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1270.57</c:v>
                </c:pt>
                <c:pt idx="1">
                  <c:v>936.72</c:v>
                </c:pt>
                <c:pt idx="2">
                  <c:v>903.05</c:v>
                </c:pt>
                <c:pt idx="3">
                  <c:v>853.5</c:v>
                </c:pt>
                <c:pt idx="4">
                  <c:v>748.36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49-4D46-8352-00F70F942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276.93</c:v>
                </c:pt>
                <c:pt idx="1">
                  <c:v>283.73</c:v>
                </c:pt>
                <c:pt idx="2">
                  <c:v>287.57</c:v>
                </c:pt>
                <c:pt idx="3">
                  <c:v>286.86</c:v>
                </c:pt>
                <c:pt idx="4">
                  <c:v>287.91000000000003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49-4D46-8352-00F70F942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【325.02】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4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埼玉県　吉見町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特定地域生活排水処理</v>
      </c>
      <c r="Q8" s="71"/>
      <c r="R8" s="71"/>
      <c r="S8" s="71"/>
      <c r="T8" s="71"/>
      <c r="U8" s="71"/>
      <c r="V8" s="71"/>
      <c r="W8" s="71" t="str">
        <f>データ!L6</f>
        <v>K3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19168</v>
      </c>
      <c r="AM8" s="68"/>
      <c r="AN8" s="68"/>
      <c r="AO8" s="68"/>
      <c r="AP8" s="68"/>
      <c r="AQ8" s="68"/>
      <c r="AR8" s="68"/>
      <c r="AS8" s="68"/>
      <c r="AT8" s="67">
        <f>データ!T6</f>
        <v>38.64</v>
      </c>
      <c r="AU8" s="67"/>
      <c r="AV8" s="67"/>
      <c r="AW8" s="67"/>
      <c r="AX8" s="67"/>
      <c r="AY8" s="67"/>
      <c r="AZ8" s="67"/>
      <c r="BA8" s="67"/>
      <c r="BB8" s="67">
        <f>データ!U6</f>
        <v>496.07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0.45</v>
      </c>
      <c r="Q10" s="67"/>
      <c r="R10" s="67"/>
      <c r="S10" s="67"/>
      <c r="T10" s="67"/>
      <c r="U10" s="67"/>
      <c r="V10" s="67"/>
      <c r="W10" s="67">
        <f>データ!Q6</f>
        <v>100</v>
      </c>
      <c r="X10" s="67"/>
      <c r="Y10" s="67"/>
      <c r="Z10" s="67"/>
      <c r="AA10" s="67"/>
      <c r="AB10" s="67"/>
      <c r="AC10" s="67"/>
      <c r="AD10" s="68">
        <f>データ!R6</f>
        <v>3240</v>
      </c>
      <c r="AE10" s="68"/>
      <c r="AF10" s="68"/>
      <c r="AG10" s="68"/>
      <c r="AH10" s="68"/>
      <c r="AI10" s="68"/>
      <c r="AJ10" s="68"/>
      <c r="AK10" s="2"/>
      <c r="AL10" s="68">
        <f>データ!V6</f>
        <v>85</v>
      </c>
      <c r="AM10" s="68"/>
      <c r="AN10" s="68"/>
      <c r="AO10" s="68"/>
      <c r="AP10" s="68"/>
      <c r="AQ10" s="68"/>
      <c r="AR10" s="68"/>
      <c r="AS10" s="68"/>
      <c r="AT10" s="67">
        <f>データ!W6</f>
        <v>0.01</v>
      </c>
      <c r="AU10" s="67"/>
      <c r="AV10" s="67"/>
      <c r="AW10" s="67"/>
      <c r="AX10" s="67"/>
      <c r="AY10" s="67"/>
      <c r="AZ10" s="67"/>
      <c r="BA10" s="67"/>
      <c r="BB10" s="67">
        <f>データ!X6</f>
        <v>8500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113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111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112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【325.02】</v>
      </c>
      <c r="I86" s="26" t="str">
        <f>データ!CA6</f>
        <v>【60.61】</v>
      </c>
      <c r="J86" s="26" t="str">
        <f>データ!CL6</f>
        <v>【270.94】</v>
      </c>
      <c r="K86" s="26" t="str">
        <f>データ!CW6</f>
        <v>【57.80】</v>
      </c>
      <c r="L86" s="26" t="str">
        <f>データ!DH6</f>
        <v>【78.90】</v>
      </c>
      <c r="M86" s="26" t="s">
        <v>44</v>
      </c>
      <c r="N86" s="26" t="s">
        <v>44</v>
      </c>
      <c r="O86" s="26" t="str">
        <f>データ!EO6</f>
        <v>【-】</v>
      </c>
    </row>
  </sheetData>
  <sheetProtection algorithmName="SHA-512" hashValue="XM3kF4hnkiMzGGli36JpmoDXfQEodhQ8vNZi7MTu2FCRQCL+hOvZAN3/APdtou/H7V4/3Uv9ZYB/UcmNZFSqrQ==" saltValue="dATwtmX39VElPWHBZ8Apr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6" t="s">
        <v>54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55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56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58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59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60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61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62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63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64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65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66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67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68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2018</v>
      </c>
      <c r="C6" s="33">
        <f t="shared" ref="C6:X6" si="3">C7</f>
        <v>113476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埼玉県　吉見町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0.45</v>
      </c>
      <c r="Q6" s="34">
        <f t="shared" si="3"/>
        <v>100</v>
      </c>
      <c r="R6" s="34">
        <f t="shared" si="3"/>
        <v>3240</v>
      </c>
      <c r="S6" s="34">
        <f t="shared" si="3"/>
        <v>19168</v>
      </c>
      <c r="T6" s="34">
        <f t="shared" si="3"/>
        <v>38.64</v>
      </c>
      <c r="U6" s="34">
        <f t="shared" si="3"/>
        <v>496.07</v>
      </c>
      <c r="V6" s="34">
        <f t="shared" si="3"/>
        <v>85</v>
      </c>
      <c r="W6" s="34">
        <f t="shared" si="3"/>
        <v>0.01</v>
      </c>
      <c r="X6" s="34">
        <f t="shared" si="3"/>
        <v>8500</v>
      </c>
      <c r="Y6" s="35">
        <f>IF(Y7="",NA(),Y7)</f>
        <v>117.65</v>
      </c>
      <c r="Z6" s="35">
        <f t="shared" ref="Z6:AH6" si="4">IF(Z7="",NA(),Z7)</f>
        <v>133.04</v>
      </c>
      <c r="AA6" s="35">
        <f t="shared" si="4"/>
        <v>136.71</v>
      </c>
      <c r="AB6" s="35">
        <f t="shared" si="4"/>
        <v>92.53</v>
      </c>
      <c r="AC6" s="35">
        <f t="shared" si="4"/>
        <v>90.59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590.54999999999995</v>
      </c>
      <c r="BG6" s="35">
        <f t="shared" ref="BG6:BO6" si="7">IF(BG7="",NA(),BG7)</f>
        <v>297.37</v>
      </c>
      <c r="BH6" s="35">
        <f t="shared" si="7"/>
        <v>360.37</v>
      </c>
      <c r="BI6" s="35">
        <f t="shared" si="7"/>
        <v>423.17</v>
      </c>
      <c r="BJ6" s="35">
        <f t="shared" si="7"/>
        <v>449.51</v>
      </c>
      <c r="BK6" s="35">
        <f t="shared" si="7"/>
        <v>416.91</v>
      </c>
      <c r="BL6" s="35">
        <f t="shared" si="7"/>
        <v>392.19</v>
      </c>
      <c r="BM6" s="35">
        <f t="shared" si="7"/>
        <v>413.5</v>
      </c>
      <c r="BN6" s="35">
        <f t="shared" si="7"/>
        <v>407.42</v>
      </c>
      <c r="BO6" s="35">
        <f t="shared" si="7"/>
        <v>386.46</v>
      </c>
      <c r="BP6" s="34" t="str">
        <f>IF(BP7="","",IF(BP7="-","【-】","【"&amp;SUBSTITUTE(TEXT(BP7,"#,##0.00"),"-","△")&amp;"】"))</f>
        <v>【325.02】</v>
      </c>
      <c r="BQ6" s="35">
        <f>IF(BQ7="",NA(),BQ7)</f>
        <v>11.6</v>
      </c>
      <c r="BR6" s="35">
        <f t="shared" ref="BR6:BZ6" si="8">IF(BR7="",NA(),BR7)</f>
        <v>24.31</v>
      </c>
      <c r="BS6" s="35">
        <f t="shared" si="8"/>
        <v>27.93</v>
      </c>
      <c r="BT6" s="35">
        <f t="shared" si="8"/>
        <v>29.65</v>
      </c>
      <c r="BU6" s="35">
        <f t="shared" si="8"/>
        <v>33.85</v>
      </c>
      <c r="BV6" s="35">
        <f t="shared" si="8"/>
        <v>57.93</v>
      </c>
      <c r="BW6" s="35">
        <f t="shared" si="8"/>
        <v>57.03</v>
      </c>
      <c r="BX6" s="35">
        <f t="shared" si="8"/>
        <v>55.84</v>
      </c>
      <c r="BY6" s="35">
        <f t="shared" si="8"/>
        <v>57.08</v>
      </c>
      <c r="BZ6" s="35">
        <f t="shared" si="8"/>
        <v>55.85</v>
      </c>
      <c r="CA6" s="34" t="str">
        <f>IF(CA7="","",IF(CA7="-","【-】","【"&amp;SUBSTITUTE(TEXT(CA7,"#,##0.00"),"-","△")&amp;"】"))</f>
        <v>【60.61】</v>
      </c>
      <c r="CB6" s="35">
        <f>IF(CB7="",NA(),CB7)</f>
        <v>1270.57</v>
      </c>
      <c r="CC6" s="35">
        <f t="shared" ref="CC6:CK6" si="9">IF(CC7="",NA(),CC7)</f>
        <v>936.72</v>
      </c>
      <c r="CD6" s="35">
        <f t="shared" si="9"/>
        <v>903.05</v>
      </c>
      <c r="CE6" s="35">
        <f t="shared" si="9"/>
        <v>853.5</v>
      </c>
      <c r="CF6" s="35">
        <f t="shared" si="9"/>
        <v>748.36</v>
      </c>
      <c r="CG6" s="35">
        <f t="shared" si="9"/>
        <v>276.93</v>
      </c>
      <c r="CH6" s="35">
        <f t="shared" si="9"/>
        <v>283.73</v>
      </c>
      <c r="CI6" s="35">
        <f t="shared" si="9"/>
        <v>287.57</v>
      </c>
      <c r="CJ6" s="35">
        <f t="shared" si="9"/>
        <v>286.86</v>
      </c>
      <c r="CK6" s="35">
        <f t="shared" si="9"/>
        <v>287.91000000000003</v>
      </c>
      <c r="CL6" s="34" t="str">
        <f>IF(CL7="","",IF(CL7="-","【-】","【"&amp;SUBSTITUTE(TEXT(CL7,"#,##0.00"),"-","△")&amp;"】"))</f>
        <v>【270.94】</v>
      </c>
      <c r="CM6" s="35">
        <f>IF(CM7="",NA(),CM7)</f>
        <v>50</v>
      </c>
      <c r="CN6" s="35">
        <f t="shared" ref="CN6:CV6" si="10">IF(CN7="",NA(),CN7)</f>
        <v>51.85</v>
      </c>
      <c r="CO6" s="35">
        <f t="shared" si="10"/>
        <v>51.61</v>
      </c>
      <c r="CP6" s="35">
        <f t="shared" si="10"/>
        <v>45.95</v>
      </c>
      <c r="CQ6" s="35">
        <f t="shared" si="10"/>
        <v>46.51</v>
      </c>
      <c r="CR6" s="35">
        <f t="shared" si="10"/>
        <v>59.08</v>
      </c>
      <c r="CS6" s="35">
        <f t="shared" si="10"/>
        <v>58.25</v>
      </c>
      <c r="CT6" s="35">
        <f t="shared" si="10"/>
        <v>61.55</v>
      </c>
      <c r="CU6" s="35">
        <f t="shared" si="10"/>
        <v>57.22</v>
      </c>
      <c r="CV6" s="35">
        <f t="shared" si="10"/>
        <v>54.93</v>
      </c>
      <c r="CW6" s="34" t="str">
        <f>IF(CW7="","",IF(CW7="-","【-】","【"&amp;SUBSTITUTE(TEXT(CW7,"#,##0.00"),"-","△")&amp;"】"))</f>
        <v>【57.80】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77.12</v>
      </c>
      <c r="DD6" s="35">
        <f t="shared" si="11"/>
        <v>68.150000000000006</v>
      </c>
      <c r="DE6" s="35">
        <f t="shared" si="11"/>
        <v>67.489999999999995</v>
      </c>
      <c r="DF6" s="35">
        <f t="shared" si="11"/>
        <v>67.290000000000006</v>
      </c>
      <c r="DG6" s="35">
        <f t="shared" si="11"/>
        <v>65.569999999999993</v>
      </c>
      <c r="DH6" s="34" t="str">
        <f>IF(DH7="","",IF(DH7="-","【-】","【"&amp;SUBSTITUTE(TEXT(DH7,"#,##0.00"),"-","△")&amp;"】"))</f>
        <v>【78.90】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2018</v>
      </c>
      <c r="C7" s="37">
        <v>113476</v>
      </c>
      <c r="D7" s="37">
        <v>47</v>
      </c>
      <c r="E7" s="37">
        <v>18</v>
      </c>
      <c r="F7" s="37">
        <v>0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0.45</v>
      </c>
      <c r="Q7" s="38">
        <v>100</v>
      </c>
      <c r="R7" s="38">
        <v>3240</v>
      </c>
      <c r="S7" s="38">
        <v>19168</v>
      </c>
      <c r="T7" s="38">
        <v>38.64</v>
      </c>
      <c r="U7" s="38">
        <v>496.07</v>
      </c>
      <c r="V7" s="38">
        <v>85</v>
      </c>
      <c r="W7" s="38">
        <v>0.01</v>
      </c>
      <c r="X7" s="38">
        <v>8500</v>
      </c>
      <c r="Y7" s="38">
        <v>117.65</v>
      </c>
      <c r="Z7" s="38">
        <v>133.04</v>
      </c>
      <c r="AA7" s="38">
        <v>136.71</v>
      </c>
      <c r="AB7" s="38">
        <v>92.53</v>
      </c>
      <c r="AC7" s="38">
        <v>90.59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590.54999999999995</v>
      </c>
      <c r="BG7" s="38">
        <v>297.37</v>
      </c>
      <c r="BH7" s="38">
        <v>360.37</v>
      </c>
      <c r="BI7" s="38">
        <v>423.17</v>
      </c>
      <c r="BJ7" s="38">
        <v>449.51</v>
      </c>
      <c r="BK7" s="38">
        <v>416.91</v>
      </c>
      <c r="BL7" s="38">
        <v>392.19</v>
      </c>
      <c r="BM7" s="38">
        <v>413.5</v>
      </c>
      <c r="BN7" s="38">
        <v>407.42</v>
      </c>
      <c r="BO7" s="38">
        <v>386.46</v>
      </c>
      <c r="BP7" s="38">
        <v>325.02</v>
      </c>
      <c r="BQ7" s="38">
        <v>11.6</v>
      </c>
      <c r="BR7" s="38">
        <v>24.31</v>
      </c>
      <c r="BS7" s="38">
        <v>27.93</v>
      </c>
      <c r="BT7" s="38">
        <v>29.65</v>
      </c>
      <c r="BU7" s="38">
        <v>33.85</v>
      </c>
      <c r="BV7" s="38">
        <v>57.93</v>
      </c>
      <c r="BW7" s="38">
        <v>57.03</v>
      </c>
      <c r="BX7" s="38">
        <v>55.84</v>
      </c>
      <c r="BY7" s="38">
        <v>57.08</v>
      </c>
      <c r="BZ7" s="38">
        <v>55.85</v>
      </c>
      <c r="CA7" s="38">
        <v>60.61</v>
      </c>
      <c r="CB7" s="38">
        <v>1270.57</v>
      </c>
      <c r="CC7" s="38">
        <v>936.72</v>
      </c>
      <c r="CD7" s="38">
        <v>903.05</v>
      </c>
      <c r="CE7" s="38">
        <v>853.5</v>
      </c>
      <c r="CF7" s="38">
        <v>748.36</v>
      </c>
      <c r="CG7" s="38">
        <v>276.93</v>
      </c>
      <c r="CH7" s="38">
        <v>283.73</v>
      </c>
      <c r="CI7" s="38">
        <v>287.57</v>
      </c>
      <c r="CJ7" s="38">
        <v>286.86</v>
      </c>
      <c r="CK7" s="38">
        <v>287.91000000000003</v>
      </c>
      <c r="CL7" s="38">
        <v>270.94</v>
      </c>
      <c r="CM7" s="38">
        <v>50</v>
      </c>
      <c r="CN7" s="38">
        <v>51.85</v>
      </c>
      <c r="CO7" s="38">
        <v>51.61</v>
      </c>
      <c r="CP7" s="38">
        <v>45.95</v>
      </c>
      <c r="CQ7" s="38">
        <v>46.51</v>
      </c>
      <c r="CR7" s="38">
        <v>59.08</v>
      </c>
      <c r="CS7" s="38">
        <v>58.25</v>
      </c>
      <c r="CT7" s="38">
        <v>61.55</v>
      </c>
      <c r="CU7" s="38">
        <v>57.22</v>
      </c>
      <c r="CV7" s="38">
        <v>54.93</v>
      </c>
      <c r="CW7" s="38">
        <v>57.8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77.12</v>
      </c>
      <c r="DD7" s="38">
        <v>68.150000000000006</v>
      </c>
      <c r="DE7" s="38">
        <v>67.489999999999995</v>
      </c>
      <c r="DF7" s="38">
        <v>67.290000000000006</v>
      </c>
      <c r="DG7" s="38">
        <v>65.569999999999993</v>
      </c>
      <c r="DH7" s="38">
        <v>78.900000000000006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104</v>
      </c>
      <c r="EF7" s="38" t="s">
        <v>104</v>
      </c>
      <c r="EG7" s="38" t="s">
        <v>104</v>
      </c>
      <c r="EH7" s="38" t="s">
        <v>104</v>
      </c>
      <c r="EI7" s="38" t="s">
        <v>104</v>
      </c>
      <c r="EJ7" s="38" t="s">
        <v>104</v>
      </c>
      <c r="EK7" s="38" t="s">
        <v>104</v>
      </c>
      <c r="EL7" s="38" t="s">
        <v>104</v>
      </c>
      <c r="EM7" s="38" t="s">
        <v>104</v>
      </c>
      <c r="EN7" s="38" t="s">
        <v>104</v>
      </c>
      <c r="EO7" s="38" t="s">
        <v>104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