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各課保存文書\13上下水道課\下水道グループ\C2 下水道担当\0020 予算・決算\【経営比較分析表】\R01年度　経営比較分析（30年度決算分）\02　回答\【経営比較分析表】2018_113433_47_1718\"/>
    </mc:Choice>
  </mc:AlternateContent>
  <workbookProtection workbookAlgorithmName="SHA-512" workbookHashValue="0gaRE95/mAhhzJRdcASs2nFj10LggY9gU3OQq6uhfTQMWJ/Br5FRr3/QQkTqQLTHeNstAkwz+ufO6Hc4yy3PAw==" workbookSaltValue="NzukKjcxcPpFhSUAjw46c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<sst xmlns="http://schemas.openxmlformats.org/spreadsheetml/2006/main" count="228" uniqueCount="114">
  <si>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</si>
  <si>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</si>
  <si>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</si>
  <si>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</si>
  <si>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</si>
  <si>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</si>
  <si>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</si>
  <si>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</si>
  <si>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</si>
  <si>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</si>
  <si>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</si>
  <si>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</si>
  <si>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</si>
  <si>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</si>
  <si>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</si>
  <si>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</si>
  <si>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</si>
  <si>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</si>
  <si>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</si>
  <si>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</si>
  <si>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</si>
  <si>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</si>
  <si>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</si>
  <si>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</si>
  <si>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</si>
  <si>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</si>
  <si>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</si>
  <si>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</si>
  <si>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</si>
  <si>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</si>
  <si>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</si>
  <si>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</si>
  <si>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</si>
  <si>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</si>
  <si>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</si>
  <si>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</si>
  <si>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</si>
  <si>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</si>
  <si>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</si>
  <si>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</si>
  <si>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</si>
  <si>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</si>
  <si>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</si>
  <si>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</si>
  <si>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</si>
  <si>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</si>
  <si>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</si>
  <si>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</si>
  <si>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</si>
  <si>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</si>
  <si>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</si>
  <si>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</si>
  <si>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</si>
  <si>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</si>
  <si>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</si>
  <si>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</si>
  <si>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</si>
  <si>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</si>
  <si>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</si>
  <si>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</si>
  <si>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</si>
  <si>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</si>
  <si>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</si>
  <si>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</si>
  <si>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</si>
  <si>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</si>
  <si>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</si>
  <si>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</si>
  <si>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</si>
  <si>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</si>
  <si>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</si>
  <si>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</si>
  <si>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</si>
  <si>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</si>
  <si>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</si>
  <si>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</si>
  <si>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</si>
  <si>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</si>
  <si>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</si>
  <si>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</si>
  <si>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</si>
  <si>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</si>
  <si>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</si>
  <si>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</si>
  <si>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</si>
  <si>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</si>
  <si>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</si>
  <si>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</si>
  <si>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</si>
  <si>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</si>
  <si>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</si>
  <si>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</si>
  <si>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</si>
  <si>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</si>
  <si>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</si>
  <si>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</si>
  <si>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</si>
  <si>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</si>
  <si>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小川町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</si>
  <si>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</si>
  <si>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</si>
  <si>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</si>
  <si>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</si>
  <si>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</si>
  <si>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</si>
  <si>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</si>
  <si>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</si>
  <si>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</si>
  <si>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</si>
  <si>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</si>
  <si>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</si>
  <si>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当町では３つの農業集落排水区域があり、最も古い地域では供用開始から２０年が経過する。現状では処理場の維持修繕に多くの費用を必要としている。
　経過年数的には直ちに管渠の老朽化に伴う更新が必要な状況ではないが、人口減少を見据えた長期的な使用料収入を予測したうえで更新投資に充てる財源を確保していく必要がある。</t>
    <phoneticPr fontId="4"/>
  </si>
  <si>
    <t>●収益的収支比率
　平成29年度において、法適用に伴う資産調査委託が完了したことにより、費用が減少し比率は少し改善されたが、以前として赤字収支となっているため、経営改善に向けた取組が必要である。
●企業債残高対事業規模比率
　農業集落排水の新規事業は行っておらず、企業債償還は主に一般会計からの繰入金で賄っている状況である。
●経費回収率
　平均値と比較して若干低めの数値であるが、100％を大きく下回っており、汚水処理に係る費用を使用料で賄えていないため適切な使用料の確保が必要な状況と考えられる。
●汚水処理原価
　平成29年度において、法適用に伴う資産調査委託が完了したことにより、汚水処理費が減少したが、有収水量の減少があったため、汚水処理原価としては、微減となった。今後も接続率向上の取組を行い、有収水量の増加を図ることが重要である。
●施設利用率
　施設利用率は58.51％となっており、平均より高い数値となっているが、今後の人口減少の状況や施設の老朽化等を考慮すると処理施設の統合についても検討を要する状況である。
●水洗化率
　平均値とほぼ同等の数値である。水質保全の観点からも水洗化率向上の取組が必要である。</t>
    <rPh sb="306" eb="308">
      <t>ユウシュウ</t>
    </rPh>
    <rPh sb="308" eb="310">
      <t>スイリョウ</t>
    </rPh>
    <rPh sb="311" eb="313">
      <t>ゲンショウ</t>
    </rPh>
    <rPh sb="320" eb="322">
      <t>オスイ</t>
    </rPh>
    <rPh sb="322" eb="324">
      <t>ショリ</t>
    </rPh>
    <rPh sb="324" eb="326">
      <t>ゲンカ</t>
    </rPh>
    <rPh sb="331" eb="333">
      <t>ビゲン</t>
    </rPh>
    <rPh sb="381" eb="383">
      <t>シセツ</t>
    </rPh>
    <rPh sb="383" eb="385">
      <t>リヨウ</t>
    </rPh>
    <rPh sb="385" eb="386">
      <t>リツ</t>
    </rPh>
    <rPh sb="400" eb="402">
      <t>ヘイキン</t>
    </rPh>
    <rPh sb="404" eb="405">
      <t>タカ</t>
    </rPh>
    <rPh sb="406" eb="408">
      <t>スウチ</t>
    </rPh>
    <rPh sb="427" eb="429">
      <t>シセツ</t>
    </rPh>
    <rPh sb="430" eb="433">
      <t>ロウキュウカ</t>
    </rPh>
    <rPh sb="433" eb="434">
      <t>トウ</t>
    </rPh>
    <phoneticPr fontId="4"/>
  </si>
  <si>
    <t>　公共下水道事業と比較すると経営状態は非常に厳しい状況にあり、一般会計からの繰入金に依存せざるを得ない状況である。今後も有収水量の増加を図る等接続率向上の取組は必要である。
　公営企業会計適用後は使用料の段階的引上げも視野に入れつつ、現在の人口密度、将来の人口減少傾向等を考慮すると処理施設の統合等の抜本的な見直しが必要と考えられる。町全体の汚水処理計画（公共下水道区域、農業集落排水区域、合併浄化槽区域）を総合的に見直すことも必要な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</si>
</sst>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FE-4099-8AB3-484010EFC9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C7FE-4099-8AB3-484010EFC9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57.57</c:v>
                </c:pt>
                <c:pt idx="1">
                  <c:v>59.32</c:v>
                </c:pt>
                <c:pt idx="2">
                  <c:v>59.32</c:v>
                </c:pt>
                <c:pt idx="3">
                  <c:v>57.7</c:v>
                </c:pt>
                <c:pt idx="4">
                  <c:v>58.51</c:v>
                </c:pt>
              </c:numCache>
            </c:numRef>
          </c:val>
          <c:extLst>
            <c:ext xmlns:c16="http://schemas.microsoft.com/office/drawing/2014/chart" uri="{C3380CC4-5D6E-409C-BE32-E72D297353CC}">
              <c16:uniqueId val="{00000000-9878-4E31-8F95-2FBED4C667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878-4E31-8F95-2FBED4C667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83.56</c:v>
                </c:pt>
                <c:pt idx="1">
                  <c:v>83.71</c:v>
                </c:pt>
                <c:pt idx="2">
                  <c:v>84.12</c:v>
                </c:pt>
                <c:pt idx="3">
                  <c:v>84.05</c:v>
                </c:pt>
                <c:pt idx="4">
                  <c:v>84.72</c:v>
                </c:pt>
              </c:numCache>
            </c:numRef>
          </c:val>
          <c:extLst>
            <c:ext xmlns:c16="http://schemas.microsoft.com/office/drawing/2014/chart" uri="{C3380CC4-5D6E-409C-BE32-E72D297353CC}">
              <c16:uniqueId val="{00000000-0F53-4977-A759-9244E8F194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0F53-4977-A759-9244E8F194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73.19</c:v>
                </c:pt>
                <c:pt idx="1">
                  <c:v>71.06</c:v>
                </c:pt>
                <c:pt idx="2">
                  <c:v>68.239999999999995</c:v>
                </c:pt>
                <c:pt idx="3">
                  <c:v>53.83</c:v>
                </c:pt>
                <c:pt idx="4">
                  <c:v>70.05</c:v>
                </c:pt>
              </c:numCache>
            </c:numRef>
          </c:val>
          <c:extLst>
            <c:ext xmlns:c16="http://schemas.microsoft.com/office/drawing/2014/chart" uri="{C3380CC4-5D6E-409C-BE32-E72D297353CC}">
              <c16:uniqueId val="{00000000-8D81-42E7-B48C-C04D9D471D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81-42E7-B48C-C04D9D471D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01-41DD-BF80-D34AAFE12D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01-41DD-BF80-D34AAFE12D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06-4B99-B190-D5C5948613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06-4B99-B190-D5C5948613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34-4BF2-B579-FADCD97A30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4-4BF2-B579-FADCD97A30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29-4712-8138-1632F0F8EE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9-4712-8138-1632F0F8EE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22-48C2-ADCF-3A0D1858F2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222-48C2-ADCF-3A0D1858F2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49.78</c:v>
                </c:pt>
                <c:pt idx="1">
                  <c:v>51.81</c:v>
                </c:pt>
                <c:pt idx="2">
                  <c:v>48.6</c:v>
                </c:pt>
                <c:pt idx="3">
                  <c:v>39.020000000000003</c:v>
                </c:pt>
                <c:pt idx="4">
                  <c:v>44.97</c:v>
                </c:pt>
              </c:numCache>
            </c:numRef>
          </c:val>
          <c:extLst>
            <c:ext xmlns:c16="http://schemas.microsoft.com/office/drawing/2014/chart" uri="{C3380CC4-5D6E-409C-BE32-E72D297353CC}">
              <c16:uniqueId val="{00000000-94E8-4746-932F-6AFA8AA2F9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4E8-4746-932F-6AFA8AA2F9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262.81</c:v>
                </c:pt>
                <c:pt idx="1">
                  <c:v>259.2</c:v>
                </c:pt>
                <c:pt idx="2">
                  <c:v>273.52999999999997</c:v>
                </c:pt>
                <c:pt idx="3">
                  <c:v>357.77</c:v>
                </c:pt>
                <c:pt idx="4">
                  <c:v>309.32</c:v>
                </c:pt>
              </c:numCache>
            </c:numRef>
          </c:val>
          <c:extLst>
            <c:ext xmlns:c16="http://schemas.microsoft.com/office/drawing/2014/chart" uri="{C3380CC4-5D6E-409C-BE32-E72D297353CC}">
              <c16:uniqueId val="{00000000-F539-4A23-977D-C58209D8AE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539-4A23-977D-C58209D8AE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K72" sqref="BK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小川町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30105</v>
      </c>
      <c r="AM8" s="68"/>
      <c r="AN8" s="68"/>
      <c r="AO8" s="68"/>
      <c r="AP8" s="68"/>
      <c r="AQ8" s="68"/>
      <c r="AR8" s="68"/>
      <c r="AS8" s="68"/>
      <c r="AT8" s="67">
        <f>データ!T6</f>
        <v>60.36</v>
      </c>
      <c r="AU8" s="67"/>
      <c r="AV8" s="67"/>
      <c r="AW8" s="67"/>
      <c r="AX8" s="67"/>
      <c r="AY8" s="67"/>
      <c r="AZ8" s="67"/>
      <c r="BA8" s="67"/>
      <c r="BB8" s="67">
        <f>データ!U6</f>
        <v>498.76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5.64</v>
      </c>
      <c r="Q10" s="67"/>
      <c r="R10" s="67"/>
      <c r="S10" s="67"/>
      <c r="T10" s="67"/>
      <c r="U10" s="67"/>
      <c r="V10" s="67"/>
      <c r="W10" s="67">
        <f>データ!Q6</f>
        <v>92.64</v>
      </c>
      <c r="X10" s="67"/>
      <c r="Y10" s="67"/>
      <c r="Z10" s="67"/>
      <c r="AA10" s="67"/>
      <c r="AB10" s="67"/>
      <c r="AC10" s="67"/>
      <c r="AD10" s="68">
        <f>データ!R6</f>
        <v>3137</v>
      </c>
      <c r="AE10" s="68"/>
      <c r="AF10" s="68"/>
      <c r="AG10" s="68"/>
      <c r="AH10" s="68"/>
      <c r="AI10" s="68"/>
      <c r="AJ10" s="68"/>
      <c r="AK10" s="2"/>
      <c r="AL10" s="68">
        <f>データ!V6</f>
        <v>1688</v>
      </c>
      <c r="AM10" s="68"/>
      <c r="AN10" s="68"/>
      <c r="AO10" s="68"/>
      <c r="AP10" s="68"/>
      <c r="AQ10" s="68"/>
      <c r="AR10" s="68"/>
      <c r="AS10" s="68"/>
      <c r="AT10" s="67">
        <f>データ!W6</f>
        <v>3.02</v>
      </c>
      <c r="AU10" s="67"/>
      <c r="AV10" s="67"/>
      <c r="AW10" s="67"/>
      <c r="AX10" s="67"/>
      <c r="AY10" s="67"/>
      <c r="AZ10" s="67"/>
      <c r="BA10" s="67"/>
      <c r="BB10" s="67">
        <f>データ!X6</f>
        <v>558.94000000000005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aqrbHW31VHcLVW63oJgvcC+iPPcBDUWh1sSNpvE4G6jN7eC8rfMzb6S/gS2cVe9jte7EQMcJ1fc0omxtSlVwTQ==" saltValue="CHTLx8Tx3Mvl4CodVu6w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113433</v>
      </c>
      <c r="D6" s="33">
        <f t="shared" si="3"/>
        <v>47</v>
      </c>
      <c r="E6" s="33">
        <f t="shared" si="3"/>
        <v>17</v>
      </c>
      <c r="F6" s="33">
        <f t="shared" si="3"/>
        <v>5</v>
      </c>
      <c r="G6" s="33">
        <f t="shared" si="3"/>
        <v>0</v>
      </c>
      <c r="H6" s="33" t="str">
        <f t="shared" si="3"/>
        <v>埼玉県　小川町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5.64</v>
      </c>
      <c r="Q6" s="34">
        <f t="shared" si="3"/>
        <v>92.64</v>
      </c>
      <c r="R6" s="34">
        <f t="shared" si="3"/>
        <v>3137</v>
      </c>
      <c r="S6" s="34">
        <f t="shared" si="3"/>
        <v>30105</v>
      </c>
      <c r="T6" s="34">
        <f t="shared" si="3"/>
        <v>60.36</v>
      </c>
      <c r="U6" s="34">
        <f t="shared" si="3"/>
        <v>498.76</v>
      </c>
      <c r="V6" s="34">
        <f t="shared" si="3"/>
        <v>1688</v>
      </c>
      <c r="W6" s="34">
        <f t="shared" si="3"/>
        <v>3.02</v>
      </c>
      <c r="X6" s="34">
        <f t="shared" si="3"/>
        <v>558.94000000000005</v>
      </c>
      <c r="Y6" s="35">
        <f>IF(Y7="",NA(),Y7)</f>
        <v>73.19</v>
      </c>
      <c r="Z6" s="35">
        <f t="shared" ref="Z6:AH6" si="4">IF(Z7="",NA(),Z7)</f>
        <v>71.06</v>
      </c>
      <c r="AA6" s="35">
        <f t="shared" si="4"/>
        <v>68.239999999999995</v>
      </c>
      <c r="AB6" s="35">
        <f t="shared" si="4"/>
        <v>53.83</v>
      </c>
      <c r="AC6" s="35">
        <f t="shared" si="4"/>
        <v>70.05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49.78</v>
      </c>
      <c r="BR6" s="35">
        <f t="shared" ref="BR6:BZ6" si="8">IF(BR7="",NA(),BR7)</f>
        <v>51.81</v>
      </c>
      <c r="BS6" s="35">
        <f t="shared" si="8"/>
        <v>48.6</v>
      </c>
      <c r="BT6" s="35">
        <f t="shared" si="8"/>
        <v>39.020000000000003</v>
      </c>
      <c r="BU6" s="35">
        <f t="shared" si="8"/>
        <v>44.97</v>
      </c>
      <c r="BV6" s="35">
        <f t="shared" si="8"/>
        <v>50.82</v>
      </c>
      <c r="BW6" s="35">
        <f t="shared" si="8"/>
        <v>52.19</v>
      </c>
      <c r="BX6" s="35">
        <f t="shared" si="8"/>
        <v>55.32</v>
      </c>
      <c r="BY6" s="35">
        <f t="shared" si="8"/>
        <v>59.8</v>
      </c>
      <c r="BZ6" s="35">
        <f t="shared" si="8"/>
        <v>57.77</v>
      </c>
      <c r="CA6" s="34" t="str">
        <f>IF(CA7="","",IF(CA7="-","【-】","【"&amp;SUBSTITUTE(TEXT(CA7,"#,##0.00"),"-","△")&amp;"】"))</f>
        <v>【59.51】</v>
      </c>
      <c r="CB6" s="35">
        <f>IF(CB7="",NA(),CB7)</f>
        <v>262.81</v>
      </c>
      <c r="CC6" s="35">
        <f t="shared" ref="CC6:CK6" si="9">IF(CC7="",NA(),CC7)</f>
        <v>259.2</v>
      </c>
      <c r="CD6" s="35">
        <f t="shared" si="9"/>
        <v>273.52999999999997</v>
      </c>
      <c r="CE6" s="35">
        <f t="shared" si="9"/>
        <v>357.77</v>
      </c>
      <c r="CF6" s="35">
        <f t="shared" si="9"/>
        <v>309.32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57.57</v>
      </c>
      <c r="CN6" s="35">
        <f t="shared" ref="CN6:CV6" si="10">IF(CN7="",NA(),CN7)</f>
        <v>59.32</v>
      </c>
      <c r="CO6" s="35">
        <f t="shared" si="10"/>
        <v>59.32</v>
      </c>
      <c r="CP6" s="35">
        <f t="shared" si="10"/>
        <v>57.7</v>
      </c>
      <c r="CQ6" s="35">
        <f t="shared" si="10"/>
        <v>58.51</v>
      </c>
      <c r="CR6" s="35">
        <f t="shared" si="10"/>
        <v>53.24</v>
      </c>
      <c r="CS6" s="35">
        <f t="shared" si="10"/>
        <v>52.31</v>
      </c>
      <c r="CT6" s="35">
        <f t="shared" si="10"/>
        <v>60.65</v>
      </c>
      <c r="CU6" s="35">
        <f t="shared" si="10"/>
        <v>51.75</v>
      </c>
      <c r="CV6" s="35">
        <f t="shared" si="10"/>
        <v>50.68</v>
      </c>
      <c r="CW6" s="34" t="str">
        <f>IF(CW7="","",IF(CW7="-","【-】","【"&amp;SUBSTITUTE(TEXT(CW7,"#,##0.00"),"-","△")&amp;"】"))</f>
        <v>【52.23】</v>
      </c>
      <c r="CX6" s="35">
        <f>IF(CX7="",NA(),CX7)</f>
        <v>83.56</v>
      </c>
      <c r="CY6" s="35">
        <f t="shared" ref="CY6:DG6" si="11">IF(CY7="",NA(),CY7)</f>
        <v>83.71</v>
      </c>
      <c r="CZ6" s="35">
        <f t="shared" si="11"/>
        <v>84.12</v>
      </c>
      <c r="DA6" s="35">
        <f t="shared" si="11"/>
        <v>84.05</v>
      </c>
      <c r="DB6" s="35">
        <f t="shared" si="11"/>
        <v>84.72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113433</v>
      </c>
      <c r="D7" s="37">
        <v>47</v>
      </c>
      <c r="E7" s="37">
        <v>17</v>
      </c>
      <c r="F7" s="37">
        <v>5</v>
      </c>
      <c r="G7" s="37">
        <v>0</v>
      </c>
      <c r="H7" s="37" t="s">
        <v>98</v>
      </c>
      <c r="I7" s="37" t="s">
        <v>99</v>
      </c>
      <c r="J7" s="37" t="s">
        <v>100</v>
      </c>
      <c r="K7" s="37" t="s">
        <v>101</v>
      </c>
      <c r="L7" s="37" t="s">
        <v>102</v>
      </c>
      <c r="M7" s="37" t="s">
        <v>103</v>
      </c>
      <c r="N7" s="38" t="s">
        <v>104</v>
      </c>
      <c r="O7" s="38" t="s">
        <v>105</v>
      </c>
      <c r="P7" s="38">
        <v>5.64</v>
      </c>
      <c r="Q7" s="38">
        <v>92.64</v>
      </c>
      <c r="R7" s="38">
        <v>3137</v>
      </c>
      <c r="S7" s="38">
        <v>30105</v>
      </c>
      <c r="T7" s="38">
        <v>60.36</v>
      </c>
      <c r="U7" s="38">
        <v>498.76</v>
      </c>
      <c r="V7" s="38">
        <v>1688</v>
      </c>
      <c r="W7" s="38">
        <v>3.02</v>
      </c>
      <c r="X7" s="38">
        <v>558.94000000000005</v>
      </c>
      <c r="Y7" s="38">
        <v>73.19</v>
      </c>
      <c r="Z7" s="38">
        <v>71.06</v>
      </c>
      <c r="AA7" s="38">
        <v>68.239999999999995</v>
      </c>
      <c r="AB7" s="38">
        <v>53.83</v>
      </c>
      <c r="AC7" s="38">
        <v>70.05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49.78</v>
      </c>
      <c r="BR7" s="38">
        <v>51.81</v>
      </c>
      <c r="BS7" s="38">
        <v>48.6</v>
      </c>
      <c r="BT7" s="38">
        <v>39.020000000000003</v>
      </c>
      <c r="BU7" s="38">
        <v>44.97</v>
      </c>
      <c r="BV7" s="38">
        <v>50.82</v>
      </c>
      <c r="BW7" s="38">
        <v>52.19</v>
      </c>
      <c r="BX7" s="38">
        <v>55.32</v>
      </c>
      <c r="BY7" s="38">
        <v>59.8</v>
      </c>
      <c r="BZ7" s="38">
        <v>57.77</v>
      </c>
      <c r="CA7" s="38">
        <v>59.51</v>
      </c>
      <c r="CB7" s="38">
        <v>262.81</v>
      </c>
      <c r="CC7" s="38">
        <v>259.2</v>
      </c>
      <c r="CD7" s="38">
        <v>273.52999999999997</v>
      </c>
      <c r="CE7" s="38">
        <v>357.77</v>
      </c>
      <c r="CF7" s="38">
        <v>309.32</v>
      </c>
      <c r="CG7" s="38">
        <v>300.52</v>
      </c>
      <c r="CH7" s="38">
        <v>296.14</v>
      </c>
      <c r="CI7" s="38">
        <v>283.17</v>
      </c>
      <c r="CJ7" s="38">
        <v>263.76</v>
      </c>
      <c r="CK7" s="38">
        <v>274.35000000000002</v>
      </c>
      <c r="CL7" s="38">
        <v>261.45999999999998</v>
      </c>
      <c r="CM7" s="38">
        <v>57.57</v>
      </c>
      <c r="CN7" s="38">
        <v>59.32</v>
      </c>
      <c r="CO7" s="38">
        <v>59.32</v>
      </c>
      <c r="CP7" s="38">
        <v>57.7</v>
      </c>
      <c r="CQ7" s="38">
        <v>58.51</v>
      </c>
      <c r="CR7" s="38">
        <v>53.24</v>
      </c>
      <c r="CS7" s="38">
        <v>52.31</v>
      </c>
      <c r="CT7" s="38">
        <v>60.65</v>
      </c>
      <c r="CU7" s="38">
        <v>51.75</v>
      </c>
      <c r="CV7" s="38">
        <v>50.68</v>
      </c>
      <c r="CW7" s="38">
        <v>52.23</v>
      </c>
      <c r="CX7" s="38">
        <v>83.56</v>
      </c>
      <c r="CY7" s="38">
        <v>83.71</v>
      </c>
      <c r="CZ7" s="38">
        <v>84.12</v>
      </c>
      <c r="DA7" s="38">
        <v>84.05</v>
      </c>
      <c r="DB7" s="38">
        <v>84.72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小川町</cp:lastModifiedBy>
  <cp:lastPrinted>2020-01-22T10:00:45Z</cp:lastPrinted>
  <dcterms:created xsi:type="dcterms:W3CDTF">2019-12-05T05:18:24Z</dcterms:created>
  <dcterms:modified xsi:type="dcterms:W3CDTF">2020-01-22T10:00:46Z</dcterms:modified>
  <cp:category/>
</cp:coreProperties>
</file>