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f011\共有文書\15_上下水道部\上下水道経営課1\02-2 水道業務担当\20経営分析比較表\R1年度（H30年度事業）\02 回答・公表用\"/>
    </mc:Choice>
  </mc:AlternateContent>
  <workbookProtection workbookAlgorithmName="SHA-512" workbookHashValue="HRVpNouz+B9PKMFKfr6n/bsbf5fPAowUhxHEbxboOq7M7P8ty9zrQAtvjRPLryDhDZnrTfmoMDPj9iP08YtRfQ==" workbookSaltValue="MxnxKFT8gbjAciArA7MTs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<sst xmlns="http://schemas.openxmlformats.org/spreadsheetml/2006/main" count="220" uniqueCount="108">
  <si>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</si>
  <si>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</si>
  <si>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</si>
  <si>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</si>
  <si>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</si>
  <si>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</si>
  <si>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</si>
  <si>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</si>
  <si>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</si>
  <si>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</si>
  <si>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</si>
  <si>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</si>
  <si>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</si>
  <si>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</si>
  <si>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</si>
  <si>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</si>
  <si>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</si>
  <si>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</si>
  <si>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</si>
  <si>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</si>
  <si>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</si>
  <si>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</si>
  <si>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</si>
  <si>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</si>
  <si>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</si>
  <si>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</si>
  <si>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</si>
  <si>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</si>
  <si>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</si>
  <si>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</si>
  <si>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</si>
  <si>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</si>
  <si>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</si>
  <si>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</si>
  <si>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</si>
  <si>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</si>
  <si>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</si>
  <si>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</si>
  <si>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</si>
  <si>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</si>
  <si>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</si>
  <si>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</si>
  <si>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</si>
  <si>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</si>
  <si>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</si>
  <si>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</si>
  <si>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</si>
  <si>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</si>
  <si>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</si>
  <si>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</si>
  <si>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</si>
  <si>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</si>
  <si>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</si>
  <si>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</si>
  <si>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</si>
  <si>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</si>
  <si>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</si>
  <si>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</si>
  <si>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</si>
  <si>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</si>
  <si>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</si>
  <si>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</si>
  <si>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</si>
  <si>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</si>
  <si>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</si>
  <si>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</si>
  <si>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</si>
  <si>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</si>
  <si>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</si>
  <si>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</si>
  <si>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</si>
  <si>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</si>
  <si>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</si>
  <si>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</si>
  <si>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</si>
  <si>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</si>
  <si>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</si>
  <si>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</si>
  <si>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</si>
  <si>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</si>
  <si>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</si>
  <si>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</si>
  <si>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</si>
  <si>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</si>
  <si>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</si>
  <si>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</si>
  <si>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</si>
  <si>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</si>
  <si>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</si>
  <si>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</si>
  <si>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</si>
  <si>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</si>
  <si>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</si>
  <si>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戸田市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</si>
  <si>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</si>
  <si>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</si>
  <si>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</si>
  <si>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</si>
  <si>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</si>
  <si>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</si>
  <si>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</si>
  <si>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</si>
  <si>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</si>
  <si>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</si>
  <si>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</si>
  <si>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 経常収支比率
　収益的収支の均衡を示す指標です。事業の効率的な運営に努めてきた結果、100％を超えて推移しており収支は黒字を維持しています。ただし、⑤料金回収率は100％未満であり、給水収益以外の分担金収入等に依存している状況です。
② 累積欠損金比率
　累積欠損金とは、収支の赤字が複数年度にわたり累積したものです。本市の収支は黒字を維持しているため、累積欠損金はありません。
③ 流動比率
　１年以内に支払う債務に対する支払能力を示す指標です。
　本市では、継続して100％以上を維持しており、支払能力に問題はありません。
　なお、類似団体平均と比較して値が低いのは手持資金を長期で資金運用しているためです。
④ 企業債残高対給水収益比率
　水道施設を建設する際の借入金残高の規模と水道料金収入との均衡を示す指標です。平成28年度までの10年間にわたる企業債の借入抑制の結果、類似団体より低い値となっています。
⑤ 料金回収率
　料金と費用の均衡を示す指標です。比率が100％を下回っているのは、給水にかかる費用が料金収入で賄えていないことを示しています。類似団体平均と比較しても低く、課題となっています。
⑥ 給水原価
　１㎥の水を製造するのにいくらかかるかを示す値で水道の製造原価です。
　本市は市域が狭く平坦な地形で、建物も密集しているため、設備をコンパクトかつ効率的に利用できることから、他団体と比較して給水原価が低い傾向です。
⑦ 施設利用率
　水道施設の利用状況を示す指標です。指標が低すぎる場合は過剰施設、遊休状態の可能性があります。類似団体平均値よりも高い値であり、施設規模は適切であると考えられます。
⑧ 有収率
　配水量に対する収益に繋がった水量の割合を示す指標で、比率が高いほど、効率的に水を届けていることになります。類似団体平均値よりも高い数値を維持しています。
</t>
    <rPh sb="77" eb="79">
      <t>リョウキン</t>
    </rPh>
    <rPh sb="79" eb="81">
      <t>カイシュウ</t>
    </rPh>
    <rPh sb="81" eb="82">
      <t>リツ</t>
    </rPh>
    <rPh sb="87" eb="89">
      <t>ミマン</t>
    </rPh>
    <rPh sb="93" eb="95">
      <t>キュウスイ</t>
    </rPh>
    <rPh sb="95" eb="97">
      <t>シュウエキ</t>
    </rPh>
    <rPh sb="97" eb="99">
      <t>イガイ</t>
    </rPh>
    <rPh sb="100" eb="103">
      <t>ブンタンキン</t>
    </rPh>
    <rPh sb="103" eb="105">
      <t>シュウニュウ</t>
    </rPh>
    <rPh sb="105" eb="106">
      <t>トウ</t>
    </rPh>
    <rPh sb="107" eb="109">
      <t>イゾン</t>
    </rPh>
    <rPh sb="113" eb="115">
      <t>ジョウキョウ</t>
    </rPh>
    <rPh sb="363" eb="365">
      <t>ヘイセイ</t>
    </rPh>
    <rPh sb="367" eb="369">
      <t>ネンド</t>
    </rPh>
    <rPh sb="566" eb="568">
      <t>タテモノ</t>
    </rPh>
    <phoneticPr fontId="4"/>
  </si>
  <si>
    <t xml:space="preserve">① 有形固定資産減価償却率
　有形固定資産の減価償却の進捗度や資産の老朽化を示す指標です。類似団体よりも低い比率となっているものの、上昇傾向にあり、水道管渠や浄水場施設等の老朽化が進行しています。
② 管路経年化率
　管路経年化率は、法定耐用年数を超えた管路（水道管）の割合を示す指標です。前年度と比較して、法定耐用年数を超えた管路が増加したことで、結果として類似団体平均よりも高い比率となりました。
　なお、緊急時には適宜、管路修繕を実施しているため、法定耐用年数を超えたことで直ちに設備が使用不可能になることはありません。
③管路更新率
　管路更新率は、全ての管路延長に対しこの1年間に更新された管路の割合を示す指標です。
　管径の大きな基幹管路を重点的に更新していることから、類似団体平均より更新率は低くなっています。
　また、上記指標には反映されませんが市役所等の防災拠点や総合病院、福祉施設、避難場所等の重要施設まで確実に水を供給するための重要幹線ルートの優先的な耐震化にも計画的に取り組んでいます。
</t>
    <rPh sb="45" eb="47">
      <t>ルイジ</t>
    </rPh>
    <rPh sb="47" eb="49">
      <t>ダンタイ</t>
    </rPh>
    <rPh sb="52" eb="53">
      <t>ヒク</t>
    </rPh>
    <rPh sb="54" eb="56">
      <t>ヒリツ</t>
    </rPh>
    <rPh sb="68" eb="70">
      <t>ケイコウ</t>
    </rPh>
    <rPh sb="74" eb="76">
      <t>スイドウ</t>
    </rPh>
    <rPh sb="76" eb="78">
      <t>カンキョ</t>
    </rPh>
    <rPh sb="79" eb="84">
      <t>ジョウスイジョウシセツ</t>
    </rPh>
    <rPh sb="84" eb="85">
      <t>トウ</t>
    </rPh>
    <rPh sb="91" eb="92">
      <t>コウ</t>
    </rPh>
    <rPh sb="167" eb="169">
      <t>ゾウカ</t>
    </rPh>
    <rPh sb="189" eb="190">
      <t>タカ</t>
    </rPh>
    <rPh sb="315" eb="317">
      <t>カンケイ</t>
    </rPh>
    <rPh sb="318" eb="319">
      <t>オオ</t>
    </rPh>
    <rPh sb="349" eb="351">
      <t>コウシン</t>
    </rPh>
    <rPh sb="351" eb="352">
      <t>リツ</t>
    </rPh>
    <rPh sb="353" eb="354">
      <t>ヒク</t>
    </rPh>
    <phoneticPr fontId="4"/>
  </si>
  <si>
    <t xml:space="preserve">　現時点で経営の効率性、財務の健全性は概ね確保されているといえます。
　しかし、今後は工場等の大口需要者の使用水量の減少や節水機器の普及等により、水道料金収入の伸びは見込めない状況の中、施設の更新・耐震化に伴う多額の費用を確保しなければなりません。
　今後も水道ビジョンや経営計画に基づいて、施設更新や事業経営を計画的かつ効率的に実施していきます。
</t>
    <rPh sb="151" eb="155">
      <t>ジギョウケイエイ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</si>
</sst>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0.39</c:v>
                </c:pt>
                <c:pt idx="1">
                  <c:v>0.56000000000000005</c:v>
                </c:pt>
                <c:pt idx="2">
                  <c:v>0.61</c:v>
                </c:pt>
                <c:pt idx="3">
                  <c:v>0.33</c:v>
                </c:pt>
                <c:pt idx="4">
                  <c:v>0.34</c:v>
                </c:pt>
              </c:numCache>
            </c:numRef>
          </c:val>
          <c:extLst>
            <c:ext xmlns:c16="http://schemas.microsoft.com/office/drawing/2014/chart" uri="{C3380CC4-5D6E-409C-BE32-E72D297353CC}">
              <c16:uniqueId val="{00000000-6529-4BAD-B818-DD8B1842CA1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6529-4BAD-B818-DD8B1842CA1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69.14</c:v>
                </c:pt>
                <c:pt idx="1">
                  <c:v>68.83</c:v>
                </c:pt>
                <c:pt idx="2">
                  <c:v>69.91</c:v>
                </c:pt>
                <c:pt idx="3">
                  <c:v>69.94</c:v>
                </c:pt>
                <c:pt idx="4">
                  <c:v>69.83</c:v>
                </c:pt>
              </c:numCache>
            </c:numRef>
          </c:val>
          <c:extLst>
            <c:ext xmlns:c16="http://schemas.microsoft.com/office/drawing/2014/chart" uri="{C3380CC4-5D6E-409C-BE32-E72D297353CC}">
              <c16:uniqueId val="{00000000-1CE2-4185-85EA-0E3961A90E8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1CE2-4185-85EA-0E3961A90E8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92.29</c:v>
                </c:pt>
                <c:pt idx="1">
                  <c:v>92.9</c:v>
                </c:pt>
                <c:pt idx="2">
                  <c:v>92.08</c:v>
                </c:pt>
                <c:pt idx="3">
                  <c:v>93.55</c:v>
                </c:pt>
                <c:pt idx="4">
                  <c:v>93.22</c:v>
                </c:pt>
              </c:numCache>
            </c:numRef>
          </c:val>
          <c:extLst>
            <c:ext xmlns:c16="http://schemas.microsoft.com/office/drawing/2014/chart" uri="{C3380CC4-5D6E-409C-BE32-E72D297353CC}">
              <c16:uniqueId val="{00000000-86A8-4AE8-B025-14FF06F8462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86A8-4AE8-B025-14FF06F8462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113.23</c:v>
                </c:pt>
                <c:pt idx="1">
                  <c:v>111.73</c:v>
                </c:pt>
                <c:pt idx="2">
                  <c:v>108.08</c:v>
                </c:pt>
                <c:pt idx="3">
                  <c:v>109.13</c:v>
                </c:pt>
                <c:pt idx="4">
                  <c:v>109.4</c:v>
                </c:pt>
              </c:numCache>
            </c:numRef>
          </c:val>
          <c:extLst>
            <c:ext xmlns:c16="http://schemas.microsoft.com/office/drawing/2014/chart" uri="{C3380CC4-5D6E-409C-BE32-E72D297353CC}">
              <c16:uniqueId val="{00000000-8D42-4002-9DF0-D3A3BBD8801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8D42-4002-9DF0-D3A3BBD8801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42.04</c:v>
                </c:pt>
                <c:pt idx="1">
                  <c:v>43.24</c:v>
                </c:pt>
                <c:pt idx="2">
                  <c:v>44.62</c:v>
                </c:pt>
                <c:pt idx="3">
                  <c:v>46.15</c:v>
                </c:pt>
                <c:pt idx="4">
                  <c:v>46.14</c:v>
                </c:pt>
              </c:numCache>
            </c:numRef>
          </c:val>
          <c:extLst>
            <c:ext xmlns:c16="http://schemas.microsoft.com/office/drawing/2014/chart" uri="{C3380CC4-5D6E-409C-BE32-E72D297353CC}">
              <c16:uniqueId val="{00000000-4402-4A8B-AE0E-60252189E1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4402-4A8B-AE0E-60252189E1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10.25</c:v>
                </c:pt>
                <c:pt idx="1">
                  <c:v>14.36</c:v>
                </c:pt>
                <c:pt idx="2">
                  <c:v>13.83</c:v>
                </c:pt>
                <c:pt idx="3">
                  <c:v>13.39</c:v>
                </c:pt>
                <c:pt idx="4">
                  <c:v>19.09</c:v>
                </c:pt>
              </c:numCache>
            </c:numRef>
          </c:val>
          <c:extLst>
            <c:ext xmlns:c16="http://schemas.microsoft.com/office/drawing/2014/chart" uri="{C3380CC4-5D6E-409C-BE32-E72D297353CC}">
              <c16:uniqueId val="{00000000-3206-434E-BE10-85DF134954D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3206-434E-BE10-85DF134954D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12-45B5-9450-E92906DDFCD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7C12-45B5-9450-E92906DDFCD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220.54</c:v>
                </c:pt>
                <c:pt idx="1">
                  <c:v>151.6</c:v>
                </c:pt>
                <c:pt idx="2">
                  <c:v>206.31</c:v>
                </c:pt>
                <c:pt idx="3">
                  <c:v>154.72999999999999</c:v>
                </c:pt>
                <c:pt idx="4">
                  <c:v>143.83000000000001</c:v>
                </c:pt>
              </c:numCache>
            </c:numRef>
          </c:val>
          <c:extLst>
            <c:ext xmlns:c16="http://schemas.microsoft.com/office/drawing/2014/chart" uri="{C3380CC4-5D6E-409C-BE32-E72D297353CC}">
              <c16:uniqueId val="{00000000-EA34-4F5D-B26A-497C1BE50B1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EA34-4F5D-B26A-497C1BE50B1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257.58999999999997</c:v>
                </c:pt>
                <c:pt idx="1">
                  <c:v>239.01</c:v>
                </c:pt>
                <c:pt idx="2">
                  <c:v>219.12</c:v>
                </c:pt>
                <c:pt idx="3">
                  <c:v>200.9</c:v>
                </c:pt>
                <c:pt idx="4">
                  <c:v>197.36</c:v>
                </c:pt>
              </c:numCache>
            </c:numRef>
          </c:val>
          <c:extLst>
            <c:ext xmlns:c16="http://schemas.microsoft.com/office/drawing/2014/chart" uri="{C3380CC4-5D6E-409C-BE32-E72D297353CC}">
              <c16:uniqueId val="{00000000-A7BC-4FC3-ADAA-045D16CB026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A7BC-4FC3-ADAA-045D16CB026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97.06</c:v>
                </c:pt>
                <c:pt idx="1">
                  <c:v>94.52</c:v>
                </c:pt>
                <c:pt idx="2">
                  <c:v>94.54</c:v>
                </c:pt>
                <c:pt idx="3">
                  <c:v>95.95</c:v>
                </c:pt>
                <c:pt idx="4">
                  <c:v>96.4</c:v>
                </c:pt>
              </c:numCache>
            </c:numRef>
          </c:val>
          <c:extLst>
            <c:ext xmlns:c16="http://schemas.microsoft.com/office/drawing/2014/chart" uri="{C3380CC4-5D6E-409C-BE32-E72D297353CC}">
              <c16:uniqueId val="{00000000-3EB5-4CBD-93D1-D88BBBD5425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3EB5-4CBD-93D1-D88BBBD5425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140.37</c:v>
                </c:pt>
                <c:pt idx="1">
                  <c:v>143.09</c:v>
                </c:pt>
                <c:pt idx="2">
                  <c:v>142.33000000000001</c:v>
                </c:pt>
                <c:pt idx="3">
                  <c:v>140.54</c:v>
                </c:pt>
                <c:pt idx="4">
                  <c:v>139.62</c:v>
                </c:pt>
              </c:numCache>
            </c:numRef>
          </c:val>
          <c:extLst>
            <c:ext xmlns:c16="http://schemas.microsoft.com/office/drawing/2014/chart" uri="{C3380CC4-5D6E-409C-BE32-E72D297353CC}">
              <c16:uniqueId val="{00000000-E5EC-4306-BA5F-D7C114357BE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E5EC-4306-BA5F-D7C114357BE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5" t="str">
        <f>データ!H6</f>
        <v>埼玉県　戸田市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59" t="str">
        <f>データ!$M$6</f>
        <v>非設置</v>
      </c>
      <c r="AE8" s="59"/>
      <c r="AF8" s="59"/>
      <c r="AG8" s="59"/>
      <c r="AH8" s="59"/>
      <c r="AI8" s="59"/>
      <c r="AJ8" s="59"/>
      <c r="AK8" s="4"/>
      <c r="AL8" s="60">
        <f>データ!$R$6</f>
        <v>139616</v>
      </c>
      <c r="AM8" s="60"/>
      <c r="AN8" s="60"/>
      <c r="AO8" s="60"/>
      <c r="AP8" s="60"/>
      <c r="AQ8" s="60"/>
      <c r="AR8" s="60"/>
      <c r="AS8" s="60"/>
      <c r="AT8" s="51">
        <f>データ!$S$6</f>
        <v>18.190000000000001</v>
      </c>
      <c r="AU8" s="52"/>
      <c r="AV8" s="52"/>
      <c r="AW8" s="52"/>
      <c r="AX8" s="52"/>
      <c r="AY8" s="52"/>
      <c r="AZ8" s="52"/>
      <c r="BA8" s="52"/>
      <c r="BB8" s="53">
        <f>データ!$T$6</f>
        <v>7675.43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c r="A10" s="2"/>
      <c r="B10" s="51" t="str">
        <f>データ!$N$6</f>
        <v>-</v>
      </c>
      <c r="C10" s="52"/>
      <c r="D10" s="52"/>
      <c r="E10" s="52"/>
      <c r="F10" s="52"/>
      <c r="G10" s="52"/>
      <c r="H10" s="52"/>
      <c r="I10" s="51">
        <f>データ!$O$6</f>
        <v>75.599999999999994</v>
      </c>
      <c r="J10" s="52"/>
      <c r="K10" s="52"/>
      <c r="L10" s="52"/>
      <c r="M10" s="52"/>
      <c r="N10" s="52"/>
      <c r="O10" s="63"/>
      <c r="P10" s="53">
        <f>データ!$P$6</f>
        <v>100</v>
      </c>
      <c r="Q10" s="53"/>
      <c r="R10" s="53"/>
      <c r="S10" s="53"/>
      <c r="T10" s="53"/>
      <c r="U10" s="53"/>
      <c r="V10" s="53"/>
      <c r="W10" s="60">
        <f>データ!$Q$6</f>
        <v>1717</v>
      </c>
      <c r="X10" s="60"/>
      <c r="Y10" s="60"/>
      <c r="Z10" s="60"/>
      <c r="AA10" s="60"/>
      <c r="AB10" s="60"/>
      <c r="AC10" s="60"/>
      <c r="AD10" s="2"/>
      <c r="AE10" s="2"/>
      <c r="AF10" s="2"/>
      <c r="AG10" s="2"/>
      <c r="AH10" s="4"/>
      <c r="AI10" s="4"/>
      <c r="AJ10" s="4"/>
      <c r="AK10" s="4"/>
      <c r="AL10" s="60">
        <f>データ!$U$6</f>
        <v>139770</v>
      </c>
      <c r="AM10" s="60"/>
      <c r="AN10" s="60"/>
      <c r="AO10" s="60"/>
      <c r="AP10" s="60"/>
      <c r="AQ10" s="60"/>
      <c r="AR10" s="60"/>
      <c r="AS10" s="60"/>
      <c r="AT10" s="51">
        <f>データ!$V$6</f>
        <v>18.190000000000001</v>
      </c>
      <c r="AU10" s="52"/>
      <c r="AV10" s="52"/>
      <c r="AW10" s="52"/>
      <c r="AX10" s="52"/>
      <c r="AY10" s="52"/>
      <c r="AZ10" s="52"/>
      <c r="BA10" s="52"/>
      <c r="BB10" s="53">
        <f>データ!$W$6</f>
        <v>7683.89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106</v>
      </c>
      <c r="BM47" s="87"/>
      <c r="BN47" s="87"/>
      <c r="BO47" s="87"/>
      <c r="BP47" s="87"/>
      <c r="BQ47" s="87"/>
      <c r="BR47" s="87"/>
      <c r="BS47" s="87"/>
      <c r="BT47" s="87"/>
      <c r="BU47" s="87"/>
      <c r="BV47" s="87"/>
      <c r="BW47" s="87"/>
      <c r="BX47" s="87"/>
      <c r="BY47" s="87"/>
      <c r="BZ47" s="88"/>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HWxnD7nnLer01FZwPjYIA+pzUI86h56J76spES7wG+KGbBZBCROg59E1I1kil9GiUZHcUxsB0BMSmYS1g0rng==" saltValue="bxHkFqtC8LqCiZjN9qkpZ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2018</v>
      </c>
      <c r="C6" s="34">
        <f t="shared" ref="C6:W6" si="3">C7</f>
        <v>112241</v>
      </c>
      <c r="D6" s="34">
        <f t="shared" si="3"/>
        <v>46</v>
      </c>
      <c r="E6" s="34">
        <f t="shared" si="3"/>
        <v>1</v>
      </c>
      <c r="F6" s="34">
        <f t="shared" si="3"/>
        <v>0</v>
      </c>
      <c r="G6" s="34">
        <f t="shared" si="3"/>
        <v>1</v>
      </c>
      <c r="H6" s="34" t="str">
        <f t="shared" si="3"/>
        <v>埼玉県　戸田市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75.599999999999994</v>
      </c>
      <c r="P6" s="35">
        <f t="shared" si="3"/>
        <v>100</v>
      </c>
      <c r="Q6" s="35">
        <f t="shared" si="3"/>
        <v>1717</v>
      </c>
      <c r="R6" s="35">
        <f t="shared" si="3"/>
        <v>139616</v>
      </c>
      <c r="S6" s="35">
        <f t="shared" si="3"/>
        <v>18.190000000000001</v>
      </c>
      <c r="T6" s="35">
        <f t="shared" si="3"/>
        <v>7675.43</v>
      </c>
      <c r="U6" s="35">
        <f t="shared" si="3"/>
        <v>139770</v>
      </c>
      <c r="V6" s="35">
        <f t="shared" si="3"/>
        <v>18.190000000000001</v>
      </c>
      <c r="W6" s="35">
        <f t="shared" si="3"/>
        <v>7683.89</v>
      </c>
      <c r="X6" s="36">
        <f>IF(X7="",NA(),X7)</f>
        <v>113.23</v>
      </c>
      <c r="Y6" s="36">
        <f t="shared" ref="Y6:AG6" si="4">IF(Y7="",NA(),Y7)</f>
        <v>111.73</v>
      </c>
      <c r="Z6" s="36">
        <f t="shared" si="4"/>
        <v>108.08</v>
      </c>
      <c r="AA6" s="36">
        <f t="shared" si="4"/>
        <v>109.13</v>
      </c>
      <c r="AB6" s="36">
        <f t="shared" si="4"/>
        <v>109.4</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220.54</v>
      </c>
      <c r="AU6" s="36">
        <f t="shared" ref="AU6:BC6" si="6">IF(AU7="",NA(),AU7)</f>
        <v>151.6</v>
      </c>
      <c r="AV6" s="36">
        <f t="shared" si="6"/>
        <v>206.31</v>
      </c>
      <c r="AW6" s="36">
        <f t="shared" si="6"/>
        <v>154.72999999999999</v>
      </c>
      <c r="AX6" s="36">
        <f t="shared" si="6"/>
        <v>143.83000000000001</v>
      </c>
      <c r="AY6" s="36">
        <f t="shared" si="6"/>
        <v>344.19</v>
      </c>
      <c r="AZ6" s="36">
        <f t="shared" si="6"/>
        <v>352.05</v>
      </c>
      <c r="BA6" s="36">
        <f t="shared" si="6"/>
        <v>349.04</v>
      </c>
      <c r="BB6" s="36">
        <f t="shared" si="6"/>
        <v>337.49</v>
      </c>
      <c r="BC6" s="36">
        <f t="shared" si="6"/>
        <v>335.6</v>
      </c>
      <c r="BD6" s="35" t="str">
        <f>IF(BD7="","",IF(BD7="-","【-】","【"&amp;SUBSTITUTE(TEXT(BD7,"#,##0.00"),"-","△")&amp;"】"))</f>
        <v>【261.93】</v>
      </c>
      <c r="BE6" s="36">
        <f>IF(BE7="",NA(),BE7)</f>
        <v>257.58999999999997</v>
      </c>
      <c r="BF6" s="36">
        <f t="shared" ref="BF6:BN6" si="7">IF(BF7="",NA(),BF7)</f>
        <v>239.01</v>
      </c>
      <c r="BG6" s="36">
        <f t="shared" si="7"/>
        <v>219.12</v>
      </c>
      <c r="BH6" s="36">
        <f t="shared" si="7"/>
        <v>200.9</v>
      </c>
      <c r="BI6" s="36">
        <f t="shared" si="7"/>
        <v>197.36</v>
      </c>
      <c r="BJ6" s="36">
        <f t="shared" si="7"/>
        <v>252.09</v>
      </c>
      <c r="BK6" s="36">
        <f t="shared" si="7"/>
        <v>250.76</v>
      </c>
      <c r="BL6" s="36">
        <f t="shared" si="7"/>
        <v>254.54</v>
      </c>
      <c r="BM6" s="36">
        <f t="shared" si="7"/>
        <v>265.92</v>
      </c>
      <c r="BN6" s="36">
        <f t="shared" si="7"/>
        <v>258.26</v>
      </c>
      <c r="BO6" s="35" t="str">
        <f>IF(BO7="","",IF(BO7="-","【-】","【"&amp;SUBSTITUTE(TEXT(BO7,"#,##0.00"),"-","△")&amp;"】"))</f>
        <v>【270.46】</v>
      </c>
      <c r="BP6" s="36">
        <f>IF(BP7="",NA(),BP7)</f>
        <v>97.06</v>
      </c>
      <c r="BQ6" s="36">
        <f t="shared" ref="BQ6:BY6" si="8">IF(BQ7="",NA(),BQ7)</f>
        <v>94.52</v>
      </c>
      <c r="BR6" s="36">
        <f t="shared" si="8"/>
        <v>94.54</v>
      </c>
      <c r="BS6" s="36">
        <f t="shared" si="8"/>
        <v>95.95</v>
      </c>
      <c r="BT6" s="36">
        <f t="shared" si="8"/>
        <v>96.4</v>
      </c>
      <c r="BU6" s="36">
        <f t="shared" si="8"/>
        <v>106.22</v>
      </c>
      <c r="BV6" s="36">
        <f t="shared" si="8"/>
        <v>106.69</v>
      </c>
      <c r="BW6" s="36">
        <f t="shared" si="8"/>
        <v>106.52</v>
      </c>
      <c r="BX6" s="36">
        <f t="shared" si="8"/>
        <v>105.86</v>
      </c>
      <c r="BY6" s="36">
        <f t="shared" si="8"/>
        <v>106.07</v>
      </c>
      <c r="BZ6" s="35" t="str">
        <f>IF(BZ7="","",IF(BZ7="-","【-】","【"&amp;SUBSTITUTE(TEXT(BZ7,"#,##0.00"),"-","△")&amp;"】"))</f>
        <v>【103.91】</v>
      </c>
      <c r="CA6" s="36">
        <f>IF(CA7="",NA(),CA7)</f>
        <v>140.37</v>
      </c>
      <c r="CB6" s="36">
        <f t="shared" ref="CB6:CJ6" si="9">IF(CB7="",NA(),CB7)</f>
        <v>143.09</v>
      </c>
      <c r="CC6" s="36">
        <f t="shared" si="9"/>
        <v>142.33000000000001</v>
      </c>
      <c r="CD6" s="36">
        <f t="shared" si="9"/>
        <v>140.54</v>
      </c>
      <c r="CE6" s="36">
        <f t="shared" si="9"/>
        <v>139.62</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69.14</v>
      </c>
      <c r="CM6" s="36">
        <f t="shared" ref="CM6:CU6" si="10">IF(CM7="",NA(),CM7)</f>
        <v>68.83</v>
      </c>
      <c r="CN6" s="36">
        <f t="shared" si="10"/>
        <v>69.91</v>
      </c>
      <c r="CO6" s="36">
        <f t="shared" si="10"/>
        <v>69.94</v>
      </c>
      <c r="CP6" s="36">
        <f t="shared" si="10"/>
        <v>69.83</v>
      </c>
      <c r="CQ6" s="36">
        <f t="shared" si="10"/>
        <v>62.12</v>
      </c>
      <c r="CR6" s="36">
        <f t="shared" si="10"/>
        <v>62.26</v>
      </c>
      <c r="CS6" s="36">
        <f t="shared" si="10"/>
        <v>62.1</v>
      </c>
      <c r="CT6" s="36">
        <f t="shared" si="10"/>
        <v>62.38</v>
      </c>
      <c r="CU6" s="36">
        <f t="shared" si="10"/>
        <v>62.83</v>
      </c>
      <c r="CV6" s="35" t="str">
        <f>IF(CV7="","",IF(CV7="-","【-】","【"&amp;SUBSTITUTE(TEXT(CV7,"#,##0.00"),"-","△")&amp;"】"))</f>
        <v>【60.27】</v>
      </c>
      <c r="CW6" s="36">
        <f>IF(CW7="",NA(),CW7)</f>
        <v>92.29</v>
      </c>
      <c r="CX6" s="36">
        <f t="shared" ref="CX6:DF6" si="11">IF(CX7="",NA(),CX7)</f>
        <v>92.9</v>
      </c>
      <c r="CY6" s="36">
        <f t="shared" si="11"/>
        <v>92.08</v>
      </c>
      <c r="CZ6" s="36">
        <f t="shared" si="11"/>
        <v>93.55</v>
      </c>
      <c r="DA6" s="36">
        <f t="shared" si="11"/>
        <v>93.22</v>
      </c>
      <c r="DB6" s="36">
        <f t="shared" si="11"/>
        <v>89.45</v>
      </c>
      <c r="DC6" s="36">
        <f t="shared" si="11"/>
        <v>89.5</v>
      </c>
      <c r="DD6" s="36">
        <f t="shared" si="11"/>
        <v>89.52</v>
      </c>
      <c r="DE6" s="36">
        <f t="shared" si="11"/>
        <v>89.17</v>
      </c>
      <c r="DF6" s="36">
        <f t="shared" si="11"/>
        <v>88.86</v>
      </c>
      <c r="DG6" s="35" t="str">
        <f>IF(DG7="","",IF(DG7="-","【-】","【"&amp;SUBSTITUTE(TEXT(DG7,"#,##0.00"),"-","△")&amp;"】"))</f>
        <v>【89.92】</v>
      </c>
      <c r="DH6" s="36">
        <f>IF(DH7="",NA(),DH7)</f>
        <v>42.04</v>
      </c>
      <c r="DI6" s="36">
        <f t="shared" ref="DI6:DQ6" si="12">IF(DI7="",NA(),DI7)</f>
        <v>43.24</v>
      </c>
      <c r="DJ6" s="36">
        <f t="shared" si="12"/>
        <v>44.62</v>
      </c>
      <c r="DK6" s="36">
        <f t="shared" si="12"/>
        <v>46.15</v>
      </c>
      <c r="DL6" s="36">
        <f t="shared" si="12"/>
        <v>46.14</v>
      </c>
      <c r="DM6" s="36">
        <f t="shared" si="12"/>
        <v>44.91</v>
      </c>
      <c r="DN6" s="36">
        <f t="shared" si="12"/>
        <v>45.89</v>
      </c>
      <c r="DO6" s="36">
        <f t="shared" si="12"/>
        <v>46.58</v>
      </c>
      <c r="DP6" s="36">
        <f t="shared" si="12"/>
        <v>46.99</v>
      </c>
      <c r="DQ6" s="36">
        <f t="shared" si="12"/>
        <v>47.89</v>
      </c>
      <c r="DR6" s="35" t="str">
        <f>IF(DR7="","",IF(DR7="-","【-】","【"&amp;SUBSTITUTE(TEXT(DR7,"#,##0.00"),"-","△")&amp;"】"))</f>
        <v>【48.85】</v>
      </c>
      <c r="DS6" s="36">
        <f>IF(DS7="",NA(),DS7)</f>
        <v>10.25</v>
      </c>
      <c r="DT6" s="36">
        <f t="shared" ref="DT6:EB6" si="13">IF(DT7="",NA(),DT7)</f>
        <v>14.36</v>
      </c>
      <c r="DU6" s="36">
        <f t="shared" si="13"/>
        <v>13.83</v>
      </c>
      <c r="DV6" s="36">
        <f t="shared" si="13"/>
        <v>13.39</v>
      </c>
      <c r="DW6" s="36">
        <f t="shared" si="13"/>
        <v>19.09</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0.39</v>
      </c>
      <c r="EE6" s="36">
        <f t="shared" ref="EE6:EM6" si="14">IF(EE7="",NA(),EE7)</f>
        <v>0.56000000000000005</v>
      </c>
      <c r="EF6" s="36">
        <f t="shared" si="14"/>
        <v>0.61</v>
      </c>
      <c r="EG6" s="36">
        <f t="shared" si="14"/>
        <v>0.33</v>
      </c>
      <c r="EH6" s="36">
        <f t="shared" si="14"/>
        <v>0.34</v>
      </c>
      <c r="EI6" s="36">
        <f t="shared" si="14"/>
        <v>0.75</v>
      </c>
      <c r="EJ6" s="36">
        <f t="shared" si="14"/>
        <v>0.95</v>
      </c>
      <c r="EK6" s="36">
        <f t="shared" si="14"/>
        <v>0.74</v>
      </c>
      <c r="EL6" s="36">
        <f t="shared" si="14"/>
        <v>0.74</v>
      </c>
      <c r="EM6" s="36">
        <f t="shared" si="14"/>
        <v>0.72</v>
      </c>
      <c r="EN6" s="35" t="str">
        <f>IF(EN7="","",IF(EN7="-","【-】","【"&amp;SUBSTITUTE(TEXT(EN7,"#,##0.00"),"-","△")&amp;"】"))</f>
        <v>【0.70】</v>
      </c>
    </row>
    <row r="7" spans="1:144" s="37" customFormat="1">
      <c r="A7" s="29"/>
      <c r="B7" s="38">
        <v>2018</v>
      </c>
      <c r="C7" s="38">
        <v>112241</v>
      </c>
      <c r="D7" s="38">
        <v>46</v>
      </c>
      <c r="E7" s="38">
        <v>1</v>
      </c>
      <c r="F7" s="38">
        <v>0</v>
      </c>
      <c r="G7" s="38">
        <v>1</v>
      </c>
      <c r="H7" s="38" t="s">
        <v>93</v>
      </c>
      <c r="I7" s="38" t="s">
        <v>94</v>
      </c>
      <c r="J7" s="38" t="s">
        <v>95</v>
      </c>
      <c r="K7" s="38" t="s">
        <v>96</v>
      </c>
      <c r="L7" s="38" t="s">
        <v>97</v>
      </c>
      <c r="M7" s="38" t="s">
        <v>98</v>
      </c>
      <c r="N7" s="39" t="s">
        <v>99</v>
      </c>
      <c r="O7" s="39">
        <v>75.599999999999994</v>
      </c>
      <c r="P7" s="39">
        <v>100</v>
      </c>
      <c r="Q7" s="39">
        <v>1717</v>
      </c>
      <c r="R7" s="39">
        <v>139616</v>
      </c>
      <c r="S7" s="39">
        <v>18.190000000000001</v>
      </c>
      <c r="T7" s="39">
        <v>7675.43</v>
      </c>
      <c r="U7" s="39">
        <v>139770</v>
      </c>
      <c r="V7" s="39">
        <v>18.190000000000001</v>
      </c>
      <c r="W7" s="39">
        <v>7683.89</v>
      </c>
      <c r="X7" s="39">
        <v>113.23</v>
      </c>
      <c r="Y7" s="39">
        <v>111.73</v>
      </c>
      <c r="Z7" s="39">
        <v>108.08</v>
      </c>
      <c r="AA7" s="39">
        <v>109.13</v>
      </c>
      <c r="AB7" s="39">
        <v>109.4</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220.54</v>
      </c>
      <c r="AU7" s="39">
        <v>151.6</v>
      </c>
      <c r="AV7" s="39">
        <v>206.31</v>
      </c>
      <c r="AW7" s="39">
        <v>154.72999999999999</v>
      </c>
      <c r="AX7" s="39">
        <v>143.83000000000001</v>
      </c>
      <c r="AY7" s="39">
        <v>344.19</v>
      </c>
      <c r="AZ7" s="39">
        <v>352.05</v>
      </c>
      <c r="BA7" s="39">
        <v>349.04</v>
      </c>
      <c r="BB7" s="39">
        <v>337.49</v>
      </c>
      <c r="BC7" s="39">
        <v>335.6</v>
      </c>
      <c r="BD7" s="39">
        <v>261.93</v>
      </c>
      <c r="BE7" s="39">
        <v>257.58999999999997</v>
      </c>
      <c r="BF7" s="39">
        <v>239.01</v>
      </c>
      <c r="BG7" s="39">
        <v>219.12</v>
      </c>
      <c r="BH7" s="39">
        <v>200.9</v>
      </c>
      <c r="BI7" s="39">
        <v>197.36</v>
      </c>
      <c r="BJ7" s="39">
        <v>252.09</v>
      </c>
      <c r="BK7" s="39">
        <v>250.76</v>
      </c>
      <c r="BL7" s="39">
        <v>254.54</v>
      </c>
      <c r="BM7" s="39">
        <v>265.92</v>
      </c>
      <c r="BN7" s="39">
        <v>258.26</v>
      </c>
      <c r="BO7" s="39">
        <v>270.45999999999998</v>
      </c>
      <c r="BP7" s="39">
        <v>97.06</v>
      </c>
      <c r="BQ7" s="39">
        <v>94.52</v>
      </c>
      <c r="BR7" s="39">
        <v>94.54</v>
      </c>
      <c r="BS7" s="39">
        <v>95.95</v>
      </c>
      <c r="BT7" s="39">
        <v>96.4</v>
      </c>
      <c r="BU7" s="39">
        <v>106.22</v>
      </c>
      <c r="BV7" s="39">
        <v>106.69</v>
      </c>
      <c r="BW7" s="39">
        <v>106.52</v>
      </c>
      <c r="BX7" s="39">
        <v>105.86</v>
      </c>
      <c r="BY7" s="39">
        <v>106.07</v>
      </c>
      <c r="BZ7" s="39">
        <v>103.91</v>
      </c>
      <c r="CA7" s="39">
        <v>140.37</v>
      </c>
      <c r="CB7" s="39">
        <v>143.09</v>
      </c>
      <c r="CC7" s="39">
        <v>142.33000000000001</v>
      </c>
      <c r="CD7" s="39">
        <v>140.54</v>
      </c>
      <c r="CE7" s="39">
        <v>139.62</v>
      </c>
      <c r="CF7" s="39">
        <v>155.22999999999999</v>
      </c>
      <c r="CG7" s="39">
        <v>154.91999999999999</v>
      </c>
      <c r="CH7" s="39">
        <v>155.80000000000001</v>
      </c>
      <c r="CI7" s="39">
        <v>158.58000000000001</v>
      </c>
      <c r="CJ7" s="39">
        <v>159.22</v>
      </c>
      <c r="CK7" s="39">
        <v>167.11</v>
      </c>
      <c r="CL7" s="39">
        <v>69.14</v>
      </c>
      <c r="CM7" s="39">
        <v>68.83</v>
      </c>
      <c r="CN7" s="39">
        <v>69.91</v>
      </c>
      <c r="CO7" s="39">
        <v>69.94</v>
      </c>
      <c r="CP7" s="39">
        <v>69.83</v>
      </c>
      <c r="CQ7" s="39">
        <v>62.12</v>
      </c>
      <c r="CR7" s="39">
        <v>62.26</v>
      </c>
      <c r="CS7" s="39">
        <v>62.1</v>
      </c>
      <c r="CT7" s="39">
        <v>62.38</v>
      </c>
      <c r="CU7" s="39">
        <v>62.83</v>
      </c>
      <c r="CV7" s="39">
        <v>60.27</v>
      </c>
      <c r="CW7" s="39">
        <v>92.29</v>
      </c>
      <c r="CX7" s="39">
        <v>92.9</v>
      </c>
      <c r="CY7" s="39">
        <v>92.08</v>
      </c>
      <c r="CZ7" s="39">
        <v>93.55</v>
      </c>
      <c r="DA7" s="39">
        <v>93.22</v>
      </c>
      <c r="DB7" s="39">
        <v>89.45</v>
      </c>
      <c r="DC7" s="39">
        <v>89.5</v>
      </c>
      <c r="DD7" s="39">
        <v>89.52</v>
      </c>
      <c r="DE7" s="39">
        <v>89.17</v>
      </c>
      <c r="DF7" s="39">
        <v>88.86</v>
      </c>
      <c r="DG7" s="39">
        <v>89.92</v>
      </c>
      <c r="DH7" s="39">
        <v>42.04</v>
      </c>
      <c r="DI7" s="39">
        <v>43.24</v>
      </c>
      <c r="DJ7" s="39">
        <v>44.62</v>
      </c>
      <c r="DK7" s="39">
        <v>46.15</v>
      </c>
      <c r="DL7" s="39">
        <v>46.14</v>
      </c>
      <c r="DM7" s="39">
        <v>44.91</v>
      </c>
      <c r="DN7" s="39">
        <v>45.89</v>
      </c>
      <c r="DO7" s="39">
        <v>46.58</v>
      </c>
      <c r="DP7" s="39">
        <v>46.99</v>
      </c>
      <c r="DQ7" s="39">
        <v>47.89</v>
      </c>
      <c r="DR7" s="39">
        <v>48.85</v>
      </c>
      <c r="DS7" s="39">
        <v>10.25</v>
      </c>
      <c r="DT7" s="39">
        <v>14.36</v>
      </c>
      <c r="DU7" s="39">
        <v>13.83</v>
      </c>
      <c r="DV7" s="39">
        <v>13.39</v>
      </c>
      <c r="DW7" s="39">
        <v>19.09</v>
      </c>
      <c r="DX7" s="39">
        <v>12.03</v>
      </c>
      <c r="DY7" s="39">
        <v>13.14</v>
      </c>
      <c r="DZ7" s="39">
        <v>14.45</v>
      </c>
      <c r="EA7" s="39">
        <v>15.83</v>
      </c>
      <c r="EB7" s="39">
        <v>16.899999999999999</v>
      </c>
      <c r="EC7" s="39">
        <v>17.8</v>
      </c>
      <c r="ED7" s="39">
        <v>0.39</v>
      </c>
      <c r="EE7" s="39">
        <v>0.56000000000000005</v>
      </c>
      <c r="EF7" s="39">
        <v>0.61</v>
      </c>
      <c r="EG7" s="39">
        <v>0.33</v>
      </c>
      <c r="EH7" s="39">
        <v>0.34</v>
      </c>
      <c r="EI7" s="39">
        <v>0.75</v>
      </c>
      <c r="EJ7" s="39">
        <v>0.95</v>
      </c>
      <c r="EK7" s="39">
        <v>0.74</v>
      </c>
      <c r="EL7" s="39">
        <v>0.74</v>
      </c>
      <c r="EM7" s="39">
        <v>0.72</v>
      </c>
      <c r="EN7" s="39">
        <v>0.7</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戸田市</cp:lastModifiedBy>
  <cp:lastPrinted>2020-01-23T07:42:11Z</cp:lastPrinted>
  <dcterms:created xsi:type="dcterms:W3CDTF">2019-12-05T04:12:19Z</dcterms:created>
  <dcterms:modified xsi:type="dcterms:W3CDTF">2020-01-23T07:47:02Z</dcterms:modified>
  <cp:category/>
</cp:coreProperties>
</file>