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25" yWindow="285" windowWidth="9315" windowHeight="8520" activeTab="0"/>
  </bookViews>
  <sheets>
    <sheet name="予算総額" sheetId="1" r:id="rId1"/>
    <sheet name="予算総額 （合算あり）" sheetId="2" state="hidden" r:id="rId2"/>
    <sheet name="○歳入" sheetId="3" r:id="rId3"/>
    <sheet name="○性質別歳出" sheetId="4" r:id="rId4"/>
    <sheet name="○目的別歳出" sheetId="5" r:id="rId5"/>
  </sheets>
  <externalReferences>
    <externalReference r:id="rId8"/>
  </externalReferences>
  <definedNames>
    <definedName name="_xlnm.Print_Area" localSheetId="2">'○歳入'!$A$1:$I$33</definedName>
    <definedName name="_xlnm.Print_Area" localSheetId="3">'○性質別歳出'!$A$1:$K$34</definedName>
    <definedName name="_xlnm.Print_Area" localSheetId="4">'○目的別歳出'!$A$1:$I$26</definedName>
    <definedName name="_xlnm.Print_Area" localSheetId="0">'予算総額'!$A$1:$N$46</definedName>
    <definedName name="_xlnm.Print_Area" localSheetId="1">'予算総額 （合算あり）'!$A$1:$N$45</definedName>
    <definedName name="_xlnm.Print_Titles" localSheetId="0">'予算総額'!$4:$4</definedName>
    <definedName name="_xlnm.Print_Titles" localSheetId="1">'予算総額 （合算あり）'!$4:$4</definedName>
    <definedName name="前年度数値等">#REF!</definedName>
  </definedNames>
  <calcPr fullCalcOnLoad="1"/>
</workbook>
</file>

<file path=xl/sharedStrings.xml><?xml version="1.0" encoding="utf-8"?>
<sst xmlns="http://schemas.openxmlformats.org/spreadsheetml/2006/main" count="294" uniqueCount="168">
  <si>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</si>
  <si>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</si>
  <si>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</si>
  <si>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</si>
  <si>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</si>
  <si>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</si>
  <si>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</si>
  <si>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</si>
  <si>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</si>
  <si>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</si>
  <si>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</si>
  <si>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</si>
  <si>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</si>
  <si>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</si>
  <si>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</si>
  <si>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</si>
  <si>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</si>
  <si>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</si>
  <si>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</si>
  <si>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</si>
  <si>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</si>
  <si>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</si>
  <si>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</si>
  <si>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</si>
  <si>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</si>
  <si>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</si>
  <si>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</si>
  <si>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</si>
  <si>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</si>
  <si>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</si>
  <si>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</si>
  <si>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</si>
  <si>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</si>
  <si>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</si>
  <si>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</si>
  <si>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</si>
  <si>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</si>
  <si>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</si>
  <si>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</si>
  <si>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</si>
  <si>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</si>
  <si>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</si>
  <si>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</si>
  <si>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</si>
  <si>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</si>
  <si>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</si>
  <si>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</si>
  <si>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</si>
  <si>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</si>
  <si>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</si>
  <si>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</si>
  <si>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</si>
  <si>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</si>
  <si>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</si>
  <si>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</si>
  <si>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</si>
  <si>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</si>
  <si>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</si>
  <si>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</si>
  <si>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</si>
  <si>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</si>
  <si>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</si>
  <si>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</si>
  <si>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</si>
  <si>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</si>
  <si>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</si>
  <si>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</si>
  <si>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</si>
  <si>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</si>
  <si>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</si>
  <si>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</si>
  <si>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</si>
  <si>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</si>
  <si>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</si>
  <si>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</si>
  <si>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</si>
  <si>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</si>
  <si>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</si>
  <si>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</si>
  <si>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</si>
  <si>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</si>
  <si>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</si>
  <si>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</si>
  <si>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</si>
  <si>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</si>
  <si>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</si>
  <si>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</si>
  <si>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</si>
  <si>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</si>
  <si>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</si>
  <si>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</si>
  <si>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</si>
  <si>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</si>
  <si>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</si>
  <si>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</si>
  <si>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</si>
  <si>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</si>
  <si>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</si>
  <si>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</si>
  <si>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</si>
  <si>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</si>
  <si>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</si>
  <si>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</si>
  <si>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</si>
  <si>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</si>
  <si>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</si>
  <si>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</si>
  <si>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</si>
  <si>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</si>
  <si>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</si>
  <si>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公債費</t>
  </si>
  <si>
    <t>元金</t>
  </si>
  <si>
    <t>利子</t>
  </si>
  <si>
    <t>義務的経費合計　（A)</t>
  </si>
  <si>
    <t>普通建設事業費</t>
  </si>
  <si>
    <t>国庫補助事業費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</si>
  <si>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</si>
  <si>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</si>
  <si>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</si>
  <si>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</si>
  <si>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</si>
  <si>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</si>
  <si>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</si>
  <si>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</si>
  <si>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</si>
  <si>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</si>
  <si>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</si>
  <si>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</si>
  <si>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</si>
  <si>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</si>
  <si>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</si>
  <si>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</si>
  <si>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</si>
  <si>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</si>
  <si>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</si>
  <si>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</si>
  <si>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</si>
  <si>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※１</t>
  </si>
  <si>
    <t>議会費</t>
  </si>
  <si>
    <t>総務費</t>
  </si>
  <si>
    <t>民生費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</si>
  <si>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</si>
  <si>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</si>
  <si>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</si>
  <si>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</si>
  <si>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</si>
  <si>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</si>
  <si>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</si>
  <si>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</si>
  <si>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</si>
  <si>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</si>
  <si>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</si>
  <si>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</si>
  <si>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</si>
  <si>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</si>
  <si>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</si>
  <si>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</si>
  <si>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全市町村</t>
  </si>
  <si>
    <t>うち臨時財政対策債</t>
  </si>
  <si>
    <t>平成30年度
当初予算額</t>
  </si>
  <si>
    <t>平成30年度</t>
  </si>
  <si>
    <t>国直轄事業負担金</t>
  </si>
  <si>
    <t>単独事業費</t>
  </si>
  <si>
    <t>平成31年度
当初予算額</t>
  </si>
  <si>
    <t>平成31年度</t>
  </si>
  <si>
    <t>平成31年度</t>
  </si>
  <si>
    <t>　「その他税交付金等」は、利子割交付金、配当割交付金、分離課税所得割交付金、道府県民税所得割臨時交付金、株式等譲渡所得割交付金、ゴルフ場利用税交付金、自動車取得税交付金、軽油引取税交付金、国有提供施設等所在市町村助成交付金及び交通安全対策特別交付金の合計額である。</t>
  </si>
  <si>
    <t>平成３１年度一般会計当初予算の状況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</si>
</sst>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s>
  <fonts count="59">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8"/>
      <name val="ＭＳ Ｐゴシック"/>
      <family val="3"/>
    </font>
    <font>
      <sz val="9"/>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8"/>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
      <sz val="16"/>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2"/>
      <color rgb="FFFF0000"/>
      <name val="ＭＳ Ｐゴシック"/>
      <family val="3"/>
    </font>
    <font>
      <sz val="12"/>
      <color theme="1"/>
      <name val="ＭＳ Ｐゴシック"/>
      <family val="3"/>
    </font>
    <font>
      <sz val="8"/>
      <color rgb="FFFF00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thin"/>
      <bottom style="dotted"/>
    </border>
    <border>
      <left style="medium"/>
      <right style="thin"/>
      <top style="thin"/>
      <bottom style="hair"/>
    </border>
    <border>
      <left>
        <color indexed="63"/>
      </left>
      <right style="thin"/>
      <top style="thin"/>
      <bottom style="dotted"/>
    </border>
    <border>
      <left style="medium"/>
      <right style="thin"/>
      <top style="dotted"/>
      <bottom style="thin"/>
    </border>
    <border>
      <left style="medium"/>
      <right style="thin"/>
      <top style="hair"/>
      <bottom style="thin"/>
    </border>
    <border>
      <left>
        <color indexed="63"/>
      </left>
      <right style="thin"/>
      <top style="dotted"/>
      <bottom style="thin"/>
    </border>
    <border>
      <left style="medium"/>
      <right style="thin"/>
      <top style="dotted"/>
      <bottom style="double"/>
    </border>
    <border>
      <left>
        <color indexed="63"/>
      </left>
      <right style="thin"/>
      <top style="dotted"/>
      <bottom style="double"/>
    </border>
    <border>
      <left>
        <color indexed="63"/>
      </left>
      <right style="thin"/>
      <top>
        <color indexed="63"/>
      </top>
      <bottom style="medium"/>
    </border>
    <border>
      <left style="medium"/>
      <right style="thin"/>
      <top style="dotted"/>
      <bottom style="dotted"/>
    </border>
    <border>
      <left>
        <color indexed="63"/>
      </left>
      <right style="thin"/>
      <top style="dotted"/>
      <bottom style="dotted"/>
    </border>
    <border>
      <left>
        <color indexed="63"/>
      </left>
      <right style="thin"/>
      <top style="double"/>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style="double"/>
      <bottom style="medium"/>
    </border>
    <border>
      <left style="thin"/>
      <right>
        <color indexed="63"/>
      </right>
      <top>
        <color indexed="63"/>
      </top>
      <bottom style="medium"/>
    </border>
    <border>
      <left style="thin"/>
      <right style="thin"/>
      <top style="thin"/>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dotted"/>
      <bottom>
        <color indexed="63"/>
      </bottom>
    </border>
    <border>
      <left style="thin"/>
      <right style="medium"/>
      <top>
        <color indexed="63"/>
      </top>
      <bottom style="dotted"/>
    </border>
    <border>
      <left>
        <color indexed="63"/>
      </left>
      <right>
        <color indexed="63"/>
      </right>
      <top style="medium"/>
      <bottom>
        <color indexed="63"/>
      </bottom>
    </border>
    <border>
      <left style="thin"/>
      <right style="medium"/>
      <top style="thin"/>
      <bottom style="medium"/>
    </border>
    <border>
      <left style="medium"/>
      <right style="thin"/>
      <top>
        <color indexed="63"/>
      </top>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medium"/>
      <top>
        <color indexed="63"/>
      </top>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style="medium"/>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medium"/>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color indexed="63"/>
      </right>
      <top style="double"/>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thin"/>
    </border>
    <border>
      <left style="thin"/>
      <right style="dotted"/>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dotted"/>
      <top style="thin"/>
      <bottom style="dotted"/>
    </border>
    <border>
      <left>
        <color indexed="63"/>
      </left>
      <right>
        <color indexed="63"/>
      </right>
      <top>
        <color indexed="63"/>
      </top>
      <bottom style="thin"/>
    </border>
    <border>
      <left style="thin"/>
      <right style="dotted"/>
      <top style="dotted"/>
      <bottom style="dotted"/>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5"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5"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5"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5"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5"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5"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5"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44" borderId="1" applyNumberFormat="0" applyAlignment="0" applyProtection="0"/>
    <xf numFmtId="0" fontId="9" fillId="45" borderId="2" applyNumberFormat="0" applyAlignment="0" applyProtection="0"/>
    <xf numFmtId="0" fontId="9" fillId="45" borderId="2" applyNumberFormat="0" applyAlignment="0" applyProtection="0"/>
    <xf numFmtId="0" fontId="38"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34" fillId="0" borderId="0" applyFont="0" applyFill="0" applyBorder="0" applyAlignment="0" applyProtection="0"/>
    <xf numFmtId="9" fontId="0" fillId="0" borderId="0" applyFont="0" applyFill="0" applyBorder="0" applyAlignment="0" applyProtection="0"/>
    <xf numFmtId="0" fontId="34"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9"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0"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1" fillId="51" borderId="7" applyNumberFormat="0" applyAlignment="0" applyProtection="0"/>
    <xf numFmtId="0" fontId="13" fillId="52" borderId="8" applyNumberFormat="0" applyAlignment="0" applyProtection="0"/>
    <xf numFmtId="0" fontId="13" fillId="52" borderId="8" applyNumberFormat="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44"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45"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7"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protection/>
    </xf>
    <xf numFmtId="0" fontId="22" fillId="0" borderId="0">
      <alignment/>
      <protection/>
    </xf>
    <xf numFmtId="0" fontId="50"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353">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3"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176" fontId="34" fillId="0" borderId="48" xfId="115" applyNumberFormat="1" applyFont="1" applyFill="1" applyBorder="1" applyAlignment="1">
      <alignment horizontal="center" vertical="center"/>
    </xf>
    <xf numFmtId="179" fontId="34" fillId="0" borderId="20" xfId="115" applyNumberFormat="1" applyFont="1" applyFill="1" applyBorder="1" applyAlignment="1">
      <alignment vertical="center"/>
    </xf>
    <xf numFmtId="179" fontId="34" fillId="0" borderId="49" xfId="115" applyNumberFormat="1" applyFont="1" applyFill="1" applyBorder="1" applyAlignment="1">
      <alignment vertical="center"/>
    </xf>
    <xf numFmtId="179" fontId="34" fillId="0" borderId="50" xfId="115" applyNumberFormat="1" applyFont="1" applyFill="1" applyBorder="1" applyAlignment="1">
      <alignment vertical="center"/>
    </xf>
    <xf numFmtId="179" fontId="34" fillId="0" borderId="51" xfId="115" applyNumberFormat="1" applyFont="1" applyFill="1" applyBorder="1" applyAlignment="1">
      <alignment vertical="center"/>
    </xf>
    <xf numFmtId="179" fontId="34" fillId="0" borderId="52" xfId="115" applyNumberFormat="1" applyFont="1" applyFill="1" applyBorder="1" applyAlignment="1">
      <alignment vertical="center"/>
    </xf>
    <xf numFmtId="179" fontId="34" fillId="0" borderId="53" xfId="115" applyNumberFormat="1" applyFont="1" applyFill="1" applyBorder="1" applyAlignment="1">
      <alignment vertical="center"/>
    </xf>
    <xf numFmtId="179" fontId="34" fillId="0" borderId="54" xfId="115" applyNumberFormat="1" applyFont="1" applyFill="1" applyBorder="1" applyAlignment="1">
      <alignment vertical="center"/>
    </xf>
    <xf numFmtId="179" fontId="34" fillId="0" borderId="29" xfId="115" applyNumberFormat="1" applyFont="1" applyFill="1" applyBorder="1" applyAlignment="1">
      <alignment vertical="center"/>
    </xf>
    <xf numFmtId="179" fontId="34" fillId="0" borderId="55" xfId="115" applyNumberFormat="1" applyFont="1" applyFill="1" applyBorder="1" applyAlignment="1">
      <alignment vertical="center"/>
    </xf>
    <xf numFmtId="179" fontId="34" fillId="0" borderId="56" xfId="115" applyNumberFormat="1" applyFont="1" applyFill="1" applyBorder="1" applyAlignment="1">
      <alignment vertical="center"/>
    </xf>
    <xf numFmtId="179" fontId="34" fillId="0" borderId="23" xfId="115" applyNumberFormat="1" applyFont="1" applyFill="1" applyBorder="1" applyAlignment="1">
      <alignment vertical="center"/>
    </xf>
    <xf numFmtId="179" fontId="34" fillId="0" borderId="57" xfId="115" applyNumberFormat="1" applyFont="1" applyFill="1" applyBorder="1" applyAlignment="1">
      <alignment vertical="center"/>
    </xf>
    <xf numFmtId="179" fontId="34" fillId="0" borderId="58" xfId="115" applyNumberFormat="1" applyFont="1" applyFill="1" applyBorder="1" applyAlignment="1">
      <alignment vertical="center"/>
    </xf>
    <xf numFmtId="179" fontId="34" fillId="0" borderId="59" xfId="115" applyNumberFormat="1" applyFont="1" applyFill="1" applyBorder="1" applyAlignment="1">
      <alignment vertical="center"/>
    </xf>
    <xf numFmtId="179" fontId="34" fillId="0" borderId="37" xfId="115" applyNumberFormat="1" applyFont="1" applyFill="1" applyBorder="1" applyAlignment="1">
      <alignment vertical="center"/>
    </xf>
    <xf numFmtId="179" fontId="34" fillId="0" borderId="60" xfId="115" applyNumberFormat="1" applyFont="1" applyFill="1" applyBorder="1" applyAlignment="1">
      <alignment vertical="center"/>
    </xf>
    <xf numFmtId="179" fontId="34" fillId="0" borderId="61" xfId="115" applyNumberFormat="1" applyFont="1" applyFill="1" applyBorder="1" applyAlignment="1">
      <alignment vertical="center"/>
    </xf>
    <xf numFmtId="179" fontId="34" fillId="0" borderId="33" xfId="115" applyNumberFormat="1" applyFont="1" applyFill="1" applyBorder="1" applyAlignment="1">
      <alignment vertical="center"/>
    </xf>
    <xf numFmtId="176" fontId="34" fillId="0" borderId="0" xfId="115" applyNumberFormat="1" applyFont="1" applyFill="1" applyAlignment="1">
      <alignment vertical="center"/>
    </xf>
    <xf numFmtId="179" fontId="34" fillId="0" borderId="62" xfId="115" applyNumberFormat="1" applyFont="1" applyFill="1" applyBorder="1" applyAlignment="1">
      <alignment vertical="center"/>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62" xfId="0" applyNumberFormat="1" applyFont="1" applyFill="1" applyBorder="1" applyAlignment="1">
      <alignment vertical="center"/>
    </xf>
    <xf numFmtId="178" fontId="6" fillId="0" borderId="63" xfId="0" applyNumberFormat="1" applyFont="1" applyFill="1" applyBorder="1" applyAlignment="1">
      <alignment vertical="center"/>
    </xf>
    <xf numFmtId="180" fontId="6" fillId="0" borderId="64" xfId="0" applyNumberFormat="1" applyFont="1" applyFill="1" applyBorder="1" applyAlignment="1">
      <alignment horizontal="right" vertical="center"/>
    </xf>
    <xf numFmtId="178" fontId="6" fillId="0" borderId="43" xfId="0" applyNumberFormat="1" applyFont="1" applyFill="1" applyBorder="1" applyAlignment="1">
      <alignment vertical="center"/>
    </xf>
    <xf numFmtId="178" fontId="6" fillId="0" borderId="65" xfId="0" applyNumberFormat="1" applyFont="1" applyFill="1" applyBorder="1" applyAlignment="1">
      <alignment vertical="center"/>
    </xf>
    <xf numFmtId="0" fontId="0" fillId="0" borderId="66" xfId="0" applyFill="1" applyBorder="1" applyAlignment="1">
      <alignment vertical="center" shrinkToFit="1"/>
    </xf>
    <xf numFmtId="178" fontId="0" fillId="0" borderId="66" xfId="0" applyNumberFormat="1" applyFill="1" applyBorder="1" applyAlignment="1">
      <alignment vertical="center" shrinkToFit="1"/>
    </xf>
    <xf numFmtId="179" fontId="6" fillId="0" borderId="66" xfId="0" applyNumberFormat="1" applyFont="1" applyFill="1" applyBorder="1" applyAlignment="1">
      <alignment vertical="center" shrinkToFit="1"/>
    </xf>
    <xf numFmtId="180" fontId="6" fillId="0" borderId="66" xfId="0" applyNumberFormat="1" applyFont="1" applyFill="1" applyBorder="1" applyAlignment="1">
      <alignment horizontal="right" vertical="center" shrinkToFit="1"/>
    </xf>
    <xf numFmtId="0" fontId="42"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vertical="top"/>
    </xf>
    <xf numFmtId="0" fontId="51" fillId="0" borderId="0" xfId="0" applyFont="1" applyFill="1" applyBorder="1" applyAlignment="1">
      <alignment vertical="center"/>
    </xf>
    <xf numFmtId="0" fontId="51" fillId="0" borderId="0" xfId="0" applyFont="1" applyFill="1" applyAlignment="1">
      <alignment horizontal="left" vertical="center" wrapText="1"/>
    </xf>
    <xf numFmtId="0" fontId="34" fillId="0" borderId="0" xfId="0" applyFont="1" applyFill="1" applyAlignment="1">
      <alignment vertical="center"/>
    </xf>
    <xf numFmtId="0" fontId="52" fillId="0" borderId="0" xfId="0" applyFont="1" applyFill="1" applyAlignment="1">
      <alignment vertical="center"/>
    </xf>
    <xf numFmtId="176" fontId="52" fillId="0" borderId="0" xfId="113" applyNumberFormat="1" applyFont="1" applyFill="1" applyAlignment="1">
      <alignment vertical="center"/>
    </xf>
    <xf numFmtId="177" fontId="52" fillId="0" borderId="0" xfId="0" applyNumberFormat="1" applyFont="1" applyFill="1" applyAlignment="1">
      <alignment vertical="center"/>
    </xf>
    <xf numFmtId="176" fontId="52" fillId="0" borderId="0" xfId="0" applyNumberFormat="1" applyFont="1" applyFill="1" applyAlignment="1">
      <alignmen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19" xfId="0" applyFont="1" applyFill="1" applyBorder="1" applyAlignment="1">
      <alignment horizontal="right" vertical="center"/>
    </xf>
    <xf numFmtId="0" fontId="53" fillId="0" borderId="20" xfId="0" applyFont="1" applyFill="1" applyBorder="1" applyAlignment="1">
      <alignment vertical="center"/>
    </xf>
    <xf numFmtId="0" fontId="53" fillId="0" borderId="21" xfId="0" applyFont="1" applyFill="1" applyBorder="1" applyAlignment="1">
      <alignment vertical="center"/>
    </xf>
    <xf numFmtId="0" fontId="53" fillId="0" borderId="20"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0" xfId="0" applyFont="1" applyFill="1" applyAlignment="1">
      <alignment vertical="center" wrapText="1"/>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0" borderId="23" xfId="0" applyFont="1" applyFill="1" applyBorder="1" applyAlignment="1">
      <alignment horizontal="right" vertical="center" wrapText="1"/>
    </xf>
    <xf numFmtId="0" fontId="53" fillId="0" borderId="25" xfId="0" applyFont="1" applyFill="1" applyBorder="1" applyAlignment="1">
      <alignment horizontal="right" vertical="center" wrapText="1"/>
    </xf>
    <xf numFmtId="0" fontId="53" fillId="0" borderId="24" xfId="0" applyFont="1" applyFill="1" applyBorder="1" applyAlignment="1">
      <alignment horizontal="right" vertical="center" wrapText="1"/>
    </xf>
    <xf numFmtId="0" fontId="54" fillId="0" borderId="0" xfId="0" applyFont="1" applyFill="1" applyAlignment="1">
      <alignment vertical="center"/>
    </xf>
    <xf numFmtId="0" fontId="55" fillId="0" borderId="0" xfId="0" applyFont="1" applyFill="1" applyAlignment="1">
      <alignment vertical="center"/>
    </xf>
    <xf numFmtId="0" fontId="53" fillId="0" borderId="26" xfId="0" applyFont="1" applyFill="1" applyBorder="1" applyAlignment="1">
      <alignment horizontal="center" vertical="center"/>
    </xf>
    <xf numFmtId="0" fontId="53" fillId="0" borderId="27" xfId="0" applyFont="1" applyFill="1" applyBorder="1" applyAlignment="1">
      <alignment vertical="center"/>
    </xf>
    <xf numFmtId="0" fontId="53" fillId="0" borderId="29" xfId="0" applyFont="1" applyFill="1" applyBorder="1" applyAlignment="1">
      <alignment horizontal="center" vertical="center"/>
    </xf>
    <xf numFmtId="0" fontId="53" fillId="0" borderId="30" xfId="0" applyFont="1" applyFill="1" applyBorder="1" applyAlignment="1">
      <alignment vertical="center"/>
    </xf>
    <xf numFmtId="0" fontId="53" fillId="0" borderId="33" xfId="0" applyFont="1" applyFill="1" applyBorder="1" applyAlignment="1">
      <alignment horizontal="center" vertical="center"/>
    </xf>
    <xf numFmtId="0" fontId="53" fillId="0" borderId="34" xfId="0" applyFont="1" applyFill="1" applyBorder="1" applyAlignment="1">
      <alignment horizontal="left" vertical="center" wrapText="1"/>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53" fillId="0" borderId="39" xfId="0" applyFont="1" applyFill="1" applyBorder="1" applyAlignment="1">
      <alignment vertical="center"/>
    </xf>
    <xf numFmtId="0" fontId="53" fillId="0" borderId="40" xfId="0" applyFont="1" applyFill="1" applyBorder="1" applyAlignment="1">
      <alignment vertical="center"/>
    </xf>
    <xf numFmtId="0" fontId="34" fillId="0" borderId="0" xfId="0" applyFont="1" applyFill="1" applyBorder="1" applyAlignment="1">
      <alignment vertical="center"/>
    </xf>
    <xf numFmtId="0" fontId="53" fillId="0" borderId="0" xfId="0" applyFont="1" applyFill="1" applyAlignment="1">
      <alignment vertical="top"/>
    </xf>
    <xf numFmtId="0" fontId="53" fillId="0" borderId="0" xfId="0" applyFont="1" applyFill="1" applyBorder="1" applyAlignment="1">
      <alignment vertical="center"/>
    </xf>
    <xf numFmtId="0" fontId="53" fillId="0" borderId="44" xfId="0" applyFont="1" applyFill="1" applyBorder="1" applyAlignment="1">
      <alignment horizontal="center" vertical="center"/>
    </xf>
    <xf numFmtId="0" fontId="53" fillId="0" borderId="45" xfId="0" applyFont="1" applyFill="1" applyBorder="1" applyAlignment="1">
      <alignment vertical="center"/>
    </xf>
    <xf numFmtId="0" fontId="53" fillId="0" borderId="46" xfId="0" applyFont="1" applyFill="1" applyBorder="1" applyAlignment="1">
      <alignment vertical="center"/>
    </xf>
    <xf numFmtId="0" fontId="34" fillId="0" borderId="47" xfId="0" applyFont="1" applyFill="1" applyBorder="1" applyAlignment="1">
      <alignment vertical="center"/>
    </xf>
    <xf numFmtId="0" fontId="34" fillId="0" borderId="0" xfId="0" applyFont="1" applyFill="1" applyAlignment="1">
      <alignment horizontal="center" vertical="center"/>
    </xf>
    <xf numFmtId="178" fontId="53" fillId="0" borderId="26" xfId="0" applyNumberFormat="1" applyFont="1" applyFill="1" applyBorder="1" applyAlignment="1">
      <alignment vertical="center"/>
    </xf>
    <xf numFmtId="178" fontId="53" fillId="0" borderId="62" xfId="0" applyNumberFormat="1" applyFont="1" applyFill="1" applyBorder="1" applyAlignment="1">
      <alignment vertical="center"/>
    </xf>
    <xf numFmtId="178" fontId="53" fillId="0" borderId="28" xfId="0" applyNumberFormat="1" applyFont="1" applyFill="1" applyBorder="1" applyAlignment="1">
      <alignment vertical="center"/>
    </xf>
    <xf numFmtId="179" fontId="53" fillId="0" borderId="31" xfId="0" applyNumberFormat="1" applyFont="1" applyFill="1" applyBorder="1" applyAlignment="1">
      <alignment vertical="center"/>
    </xf>
    <xf numFmtId="180" fontId="53" fillId="0" borderId="32" xfId="0" applyNumberFormat="1" applyFont="1" applyFill="1" applyBorder="1" applyAlignment="1">
      <alignment horizontal="right" vertical="center"/>
    </xf>
    <xf numFmtId="178" fontId="53" fillId="0" borderId="63" xfId="0" applyNumberFormat="1" applyFont="1" applyFill="1" applyBorder="1" applyAlignment="1">
      <alignment vertical="center"/>
    </xf>
    <xf numFmtId="178" fontId="53" fillId="0" borderId="38" xfId="0" applyNumberFormat="1" applyFont="1" applyFill="1" applyBorder="1" applyAlignment="1">
      <alignment vertical="center"/>
    </xf>
    <xf numFmtId="179" fontId="53" fillId="0" borderId="38" xfId="0" applyNumberFormat="1" applyFont="1" applyFill="1" applyBorder="1" applyAlignment="1">
      <alignment vertical="center"/>
    </xf>
    <xf numFmtId="180" fontId="53" fillId="0" borderId="64" xfId="0" applyNumberFormat="1" applyFont="1" applyFill="1" applyBorder="1" applyAlignment="1">
      <alignment horizontal="right" vertical="center"/>
    </xf>
    <xf numFmtId="178" fontId="53" fillId="0" borderId="37" xfId="0" applyNumberFormat="1" applyFont="1" applyFill="1" applyBorder="1" applyAlignment="1">
      <alignment vertical="center"/>
    </xf>
    <xf numFmtId="180" fontId="53" fillId="0" borderId="36" xfId="0" applyNumberFormat="1" applyFont="1" applyFill="1" applyBorder="1" applyAlignment="1">
      <alignment horizontal="right" vertical="center"/>
    </xf>
    <xf numFmtId="178" fontId="53" fillId="0" borderId="0" xfId="0" applyNumberFormat="1" applyFont="1" applyFill="1" applyBorder="1" applyAlignment="1">
      <alignment vertical="center"/>
    </xf>
    <xf numFmtId="181" fontId="53" fillId="0" borderId="0" xfId="0" applyNumberFormat="1" applyFont="1" applyFill="1" applyBorder="1" applyAlignment="1">
      <alignment vertical="center"/>
    </xf>
    <xf numFmtId="178" fontId="53" fillId="0" borderId="41" xfId="0" applyNumberFormat="1" applyFont="1" applyFill="1" applyBorder="1" applyAlignment="1">
      <alignment vertical="center"/>
    </xf>
    <xf numFmtId="178" fontId="53" fillId="0" borderId="42" xfId="0" applyNumberFormat="1" applyFont="1" applyFill="1" applyBorder="1" applyAlignment="1">
      <alignment vertical="center"/>
    </xf>
    <xf numFmtId="179" fontId="53" fillId="0" borderId="42" xfId="0" applyNumberFormat="1" applyFont="1" applyFill="1" applyBorder="1" applyAlignment="1">
      <alignment vertical="center"/>
    </xf>
    <xf numFmtId="180" fontId="53" fillId="0" borderId="43" xfId="0" applyNumberFormat="1" applyFont="1" applyFill="1" applyBorder="1" applyAlignment="1">
      <alignment horizontal="right" vertical="center"/>
    </xf>
    <xf numFmtId="0" fontId="56" fillId="0" borderId="0" xfId="0" applyFont="1" applyFill="1" applyAlignment="1">
      <alignment vertical="center"/>
    </xf>
    <xf numFmtId="176" fontId="56" fillId="0" borderId="0" xfId="113" applyNumberFormat="1" applyFont="1" applyFill="1" applyAlignment="1">
      <alignment vertical="center"/>
    </xf>
    <xf numFmtId="177" fontId="56" fillId="0" borderId="0" xfId="0" applyNumberFormat="1" applyFont="1" applyFill="1" applyAlignment="1">
      <alignment vertical="center"/>
    </xf>
    <xf numFmtId="176" fontId="56" fillId="0" borderId="0" xfId="0" applyNumberFormat="1" applyFont="1" applyFill="1" applyAlignment="1">
      <alignment vertical="center"/>
    </xf>
    <xf numFmtId="0" fontId="57" fillId="0" borderId="0" xfId="0" applyFont="1" applyFill="1" applyAlignment="1">
      <alignment vertical="center"/>
    </xf>
    <xf numFmtId="0" fontId="34" fillId="0" borderId="62" xfId="0" applyFont="1" applyFill="1" applyBorder="1" applyAlignment="1">
      <alignment vertical="center"/>
    </xf>
    <xf numFmtId="0" fontId="34" fillId="0" borderId="67" xfId="0" applyFont="1" applyFill="1" applyBorder="1" applyAlignment="1">
      <alignment vertical="center"/>
    </xf>
    <xf numFmtId="0" fontId="34" fillId="0" borderId="68" xfId="0" applyFont="1" applyFill="1" applyBorder="1" applyAlignment="1">
      <alignment vertical="center"/>
    </xf>
    <xf numFmtId="0" fontId="34" fillId="0" borderId="69" xfId="0" applyFont="1" applyFill="1" applyBorder="1" applyAlignment="1">
      <alignment vertical="center"/>
    </xf>
    <xf numFmtId="0" fontId="34" fillId="0" borderId="70" xfId="0" applyFont="1" applyFill="1" applyBorder="1" applyAlignment="1">
      <alignment vertical="center"/>
    </xf>
    <xf numFmtId="0" fontId="34" fillId="0" borderId="62" xfId="0" applyFont="1" applyFill="1" applyBorder="1" applyAlignment="1">
      <alignment vertical="center" shrinkToFit="1"/>
    </xf>
    <xf numFmtId="0" fontId="34" fillId="0" borderId="67" xfId="0" applyFont="1" applyFill="1" applyBorder="1" applyAlignment="1">
      <alignment vertical="center" shrinkToFit="1"/>
    </xf>
    <xf numFmtId="0" fontId="34" fillId="0" borderId="68" xfId="0" applyFont="1" applyFill="1" applyBorder="1" applyAlignment="1">
      <alignment vertical="center" shrinkToFit="1"/>
    </xf>
    <xf numFmtId="5" fontId="34" fillId="0" borderId="62" xfId="0" applyNumberFormat="1" applyFont="1" applyFill="1" applyBorder="1" applyAlignment="1">
      <alignment vertical="center" shrinkToFit="1"/>
    </xf>
    <xf numFmtId="5" fontId="34" fillId="0" borderId="71" xfId="0" applyNumberFormat="1" applyFont="1" applyFill="1" applyBorder="1" applyAlignment="1">
      <alignment vertical="center" shrinkToFit="1"/>
    </xf>
    <xf numFmtId="0" fontId="34" fillId="0" borderId="72" xfId="0" applyFont="1" applyFill="1" applyBorder="1" applyAlignment="1">
      <alignment horizontal="right" vertical="top" wrapText="1"/>
    </xf>
    <xf numFmtId="0" fontId="34" fillId="0" borderId="0" xfId="0" applyFont="1" applyFill="1" applyBorder="1" applyAlignment="1">
      <alignment horizontal="right" vertical="top" wrapText="1"/>
    </xf>
    <xf numFmtId="176" fontId="34" fillId="0" borderId="48" xfId="113" applyNumberFormat="1" applyFont="1" applyFill="1" applyBorder="1" applyAlignment="1">
      <alignment horizontal="center" vertical="center"/>
    </xf>
    <xf numFmtId="177" fontId="34" fillId="0" borderId="73" xfId="0" applyNumberFormat="1" applyFont="1" applyFill="1" applyBorder="1" applyAlignment="1">
      <alignment horizontal="center" vertical="center"/>
    </xf>
    <xf numFmtId="176" fontId="57" fillId="0" borderId="0" xfId="113" applyNumberFormat="1" applyFont="1" applyFill="1" applyAlignment="1">
      <alignment vertical="center"/>
    </xf>
    <xf numFmtId="177" fontId="57" fillId="0" borderId="0" xfId="0" applyNumberFormat="1" applyFont="1" applyFill="1" applyAlignment="1">
      <alignment vertical="center"/>
    </xf>
    <xf numFmtId="176" fontId="57" fillId="0" borderId="0" xfId="0" applyNumberFormat="1" applyFont="1" applyFill="1" applyAlignment="1">
      <alignment vertical="center"/>
    </xf>
    <xf numFmtId="57" fontId="57" fillId="0" borderId="0" xfId="0" applyNumberFormat="1" applyFont="1" applyFill="1" applyAlignment="1">
      <alignment vertical="center"/>
    </xf>
    <xf numFmtId="177" fontId="34" fillId="0" borderId="0" xfId="0" applyNumberFormat="1" applyFont="1" applyFill="1" applyAlignment="1">
      <alignment horizontal="right" vertical="center"/>
    </xf>
    <xf numFmtId="0" fontId="56" fillId="0" borderId="0" xfId="143" applyFont="1" applyFill="1" applyAlignment="1">
      <alignment vertical="center"/>
      <protection/>
    </xf>
    <xf numFmtId="176" fontId="56" fillId="0" borderId="0" xfId="115" applyNumberFormat="1" applyFont="1" applyFill="1" applyAlignment="1">
      <alignment vertical="center"/>
    </xf>
    <xf numFmtId="177" fontId="56" fillId="0" borderId="0" xfId="143" applyNumberFormat="1" applyFont="1" applyFill="1" applyAlignment="1">
      <alignment vertical="center"/>
      <protection/>
    </xf>
    <xf numFmtId="176" fontId="56" fillId="0" borderId="0" xfId="143" applyNumberFormat="1" applyFont="1" applyFill="1" applyAlignment="1">
      <alignment vertical="center"/>
      <protection/>
    </xf>
    <xf numFmtId="57" fontId="56" fillId="0" borderId="0" xfId="143" applyNumberFormat="1" applyFont="1" applyFill="1" applyAlignment="1">
      <alignment vertical="center"/>
      <protection/>
    </xf>
    <xf numFmtId="0" fontId="42" fillId="0" borderId="0" xfId="143" applyFont="1" applyFill="1" applyAlignment="1">
      <alignment vertical="center"/>
      <protection/>
    </xf>
    <xf numFmtId="179" fontId="56" fillId="0" borderId="0" xfId="143" applyNumberFormat="1" applyFont="1" applyFill="1" applyAlignment="1">
      <alignment vertical="center"/>
      <protection/>
    </xf>
    <xf numFmtId="0" fontId="51" fillId="0" borderId="0" xfId="143" applyFont="1" applyFill="1" applyAlignment="1">
      <alignment vertical="center"/>
      <protection/>
    </xf>
    <xf numFmtId="176" fontId="42" fillId="0" borderId="0" xfId="115" applyNumberFormat="1" applyFont="1" applyFill="1" applyAlignment="1">
      <alignment vertical="center"/>
    </xf>
    <xf numFmtId="177" fontId="42" fillId="0" borderId="0" xfId="143" applyNumberFormat="1" applyFont="1" applyFill="1" applyAlignment="1">
      <alignment vertical="center"/>
      <protection/>
    </xf>
    <xf numFmtId="176" fontId="42" fillId="0" borderId="0" xfId="143" applyNumberFormat="1" applyFont="1" applyFill="1" applyAlignment="1">
      <alignment vertical="center"/>
      <protection/>
    </xf>
    <xf numFmtId="179" fontId="34" fillId="0" borderId="62" xfId="113" applyNumberFormat="1" applyFont="1" applyFill="1" applyBorder="1" applyAlignment="1">
      <alignment vertical="center"/>
    </xf>
    <xf numFmtId="179" fontId="34" fillId="0" borderId="49" xfId="113" applyNumberFormat="1" applyFont="1" applyFill="1" applyBorder="1" applyAlignment="1">
      <alignment vertical="center"/>
    </xf>
    <xf numFmtId="179" fontId="34" fillId="0" borderId="58" xfId="113" applyNumberFormat="1" applyFont="1" applyFill="1" applyBorder="1" applyAlignment="1">
      <alignment vertical="center"/>
    </xf>
    <xf numFmtId="179" fontId="34" fillId="0" borderId="52" xfId="113" applyNumberFormat="1" applyFont="1" applyFill="1" applyBorder="1" applyAlignment="1">
      <alignment vertical="center"/>
    </xf>
    <xf numFmtId="179" fontId="34" fillId="0" borderId="33" xfId="113" applyNumberFormat="1" applyFont="1" applyFill="1" applyBorder="1" applyAlignment="1">
      <alignment vertical="center"/>
    </xf>
    <xf numFmtId="179" fontId="34" fillId="0" borderId="29" xfId="113" applyNumberFormat="1" applyFont="1" applyFill="1" applyBorder="1" applyAlignment="1">
      <alignment vertical="center"/>
    </xf>
    <xf numFmtId="179" fontId="34" fillId="0" borderId="74" xfId="113" applyNumberFormat="1" applyFont="1" applyFill="1" applyBorder="1" applyAlignment="1">
      <alignment vertical="center"/>
    </xf>
    <xf numFmtId="180" fontId="34" fillId="0" borderId="75" xfId="0" applyNumberFormat="1" applyFont="1" applyFill="1" applyBorder="1" applyAlignment="1">
      <alignment vertical="center"/>
    </xf>
    <xf numFmtId="180" fontId="34" fillId="0" borderId="76" xfId="0" applyNumberFormat="1" applyFont="1" applyFill="1" applyBorder="1" applyAlignment="1">
      <alignment vertical="center"/>
    </xf>
    <xf numFmtId="180" fontId="34" fillId="0" borderId="77" xfId="0" applyNumberFormat="1" applyFont="1" applyFill="1" applyBorder="1" applyAlignment="1">
      <alignment vertical="center"/>
    </xf>
    <xf numFmtId="180" fontId="34" fillId="0" borderId="78" xfId="0" applyNumberFormat="1" applyFont="1" applyFill="1" applyBorder="1" applyAlignment="1">
      <alignment vertical="center"/>
    </xf>
    <xf numFmtId="180" fontId="34" fillId="0" borderId="32" xfId="0" applyNumberFormat="1" applyFont="1" applyFill="1" applyBorder="1" applyAlignment="1">
      <alignment vertical="center"/>
    </xf>
    <xf numFmtId="179" fontId="34" fillId="0" borderId="35" xfId="113" applyNumberFormat="1" applyFont="1" applyFill="1" applyBorder="1" applyAlignment="1">
      <alignment vertical="center"/>
    </xf>
    <xf numFmtId="180" fontId="34" fillId="0" borderId="64" xfId="0" applyNumberFormat="1" applyFont="1" applyFill="1" applyBorder="1" applyAlignment="1">
      <alignment vertical="center"/>
    </xf>
    <xf numFmtId="180" fontId="34" fillId="0" borderId="30" xfId="0" applyNumberFormat="1" applyFont="1" applyFill="1" applyBorder="1" applyAlignment="1">
      <alignment vertical="center"/>
    </xf>
    <xf numFmtId="180" fontId="34" fillId="0" borderId="79" xfId="0" applyNumberFormat="1" applyFont="1" applyFill="1" applyBorder="1" applyAlignment="1">
      <alignment vertical="center"/>
    </xf>
    <xf numFmtId="179" fontId="34" fillId="0" borderId="62" xfId="0" applyNumberFormat="1" applyFont="1" applyFill="1" applyBorder="1" applyAlignment="1">
      <alignment vertical="center"/>
    </xf>
    <xf numFmtId="179" fontId="34" fillId="0" borderId="33" xfId="0" applyNumberFormat="1" applyFont="1" applyFill="1" applyBorder="1" applyAlignment="1">
      <alignment vertical="center"/>
    </xf>
    <xf numFmtId="179" fontId="34" fillId="0" borderId="37" xfId="0" applyNumberFormat="1" applyFont="1" applyFill="1" applyBorder="1" applyAlignment="1">
      <alignment vertical="center"/>
    </xf>
    <xf numFmtId="0" fontId="55" fillId="0" borderId="0" xfId="143" applyFont="1" applyFill="1" applyAlignment="1">
      <alignment vertical="center"/>
      <protection/>
    </xf>
    <xf numFmtId="0" fontId="57" fillId="0" borderId="0" xfId="143" applyFont="1" applyFill="1" applyAlignment="1">
      <alignment vertical="center"/>
      <protection/>
    </xf>
    <xf numFmtId="176" fontId="57" fillId="0" borderId="0" xfId="115" applyNumberFormat="1" applyFont="1" applyFill="1" applyAlignment="1">
      <alignment vertical="center"/>
    </xf>
    <xf numFmtId="177" fontId="57" fillId="0" borderId="0" xfId="143" applyNumberFormat="1" applyFont="1" applyFill="1" applyAlignment="1">
      <alignment vertical="center"/>
      <protection/>
    </xf>
    <xf numFmtId="176" fontId="57" fillId="0" borderId="0" xfId="143" applyNumberFormat="1" applyFont="1" applyFill="1" applyAlignment="1">
      <alignment vertical="center"/>
      <protection/>
    </xf>
    <xf numFmtId="0" fontId="52" fillId="0" borderId="0" xfId="143" applyFont="1" applyFill="1" applyAlignment="1">
      <alignment vertical="center"/>
      <protection/>
    </xf>
    <xf numFmtId="177" fontId="34" fillId="0" borderId="0" xfId="143" applyNumberFormat="1" applyFont="1" applyFill="1" applyAlignment="1">
      <alignment horizontal="right" vertical="center"/>
      <protection/>
    </xf>
    <xf numFmtId="177" fontId="34" fillId="0" borderId="73" xfId="143" applyNumberFormat="1" applyFont="1" applyFill="1" applyBorder="1" applyAlignment="1">
      <alignment horizontal="center" vertical="center"/>
      <protection/>
    </xf>
    <xf numFmtId="0" fontId="34" fillId="0" borderId="80" xfId="143" applyFont="1" applyFill="1" applyBorder="1" applyAlignment="1">
      <alignment vertical="center"/>
      <protection/>
    </xf>
    <xf numFmtId="0" fontId="34" fillId="0" borderId="72" xfId="143" applyFont="1" applyBorder="1" applyAlignment="1">
      <alignment/>
      <protection/>
    </xf>
    <xf numFmtId="0" fontId="34" fillId="0" borderId="81" xfId="143" applyFont="1" applyBorder="1" applyAlignment="1">
      <alignment vertical="center"/>
      <protection/>
    </xf>
    <xf numFmtId="0" fontId="34" fillId="0" borderId="62" xfId="143" applyFont="1" applyFill="1" applyBorder="1" applyAlignment="1">
      <alignment vertical="center"/>
      <protection/>
    </xf>
    <xf numFmtId="0" fontId="34" fillId="0" borderId="82" xfId="143" applyFont="1" applyFill="1" applyBorder="1" applyAlignment="1">
      <alignment vertical="center"/>
      <protection/>
    </xf>
    <xf numFmtId="0" fontId="34" fillId="0" borderId="83" xfId="143" applyFont="1" applyFill="1" applyBorder="1" applyAlignment="1">
      <alignment vertical="center"/>
      <protection/>
    </xf>
    <xf numFmtId="0" fontId="34" fillId="0" borderId="76" xfId="143" applyFont="1" applyFill="1" applyBorder="1" applyAlignment="1">
      <alignment vertical="center"/>
      <protection/>
    </xf>
    <xf numFmtId="0" fontId="34" fillId="0" borderId="26" xfId="143" applyFont="1" applyFill="1" applyBorder="1" applyAlignment="1">
      <alignment vertical="center"/>
      <protection/>
    </xf>
    <xf numFmtId="0" fontId="34" fillId="0" borderId="84" xfId="143" applyFont="1" applyFill="1" applyBorder="1" applyAlignment="1">
      <alignment vertical="center"/>
      <protection/>
    </xf>
    <xf numFmtId="0" fontId="34" fillId="0" borderId="85" xfId="143" applyFont="1" applyFill="1" applyBorder="1" applyAlignment="1">
      <alignment vertical="center"/>
      <protection/>
    </xf>
    <xf numFmtId="0" fontId="34" fillId="0" borderId="78" xfId="143" applyFont="1" applyFill="1" applyBorder="1" applyAlignment="1">
      <alignment vertical="center"/>
      <protection/>
    </xf>
    <xf numFmtId="0" fontId="34" fillId="0" borderId="86" xfId="143" applyFont="1" applyBorder="1" applyAlignment="1">
      <alignment vertical="center"/>
      <protection/>
    </xf>
    <xf numFmtId="0" fontId="34" fillId="0" borderId="87" xfId="143" applyFont="1" applyFill="1" applyBorder="1" applyAlignment="1">
      <alignment vertical="center"/>
      <protection/>
    </xf>
    <xf numFmtId="0" fontId="34" fillId="0" borderId="88" xfId="143" applyFont="1" applyFill="1" applyBorder="1" applyAlignment="1">
      <alignment vertical="center"/>
      <protection/>
    </xf>
    <xf numFmtId="0" fontId="34" fillId="0" borderId="89" xfId="143" applyFont="1" applyFill="1" applyBorder="1" applyAlignment="1">
      <alignment vertical="center"/>
      <protection/>
    </xf>
    <xf numFmtId="0" fontId="34" fillId="0" borderId="90" xfId="143" applyFont="1" applyFill="1" applyBorder="1" applyAlignment="1">
      <alignment vertical="center"/>
      <protection/>
    </xf>
    <xf numFmtId="0" fontId="34" fillId="0" borderId="46" xfId="143" applyFont="1" applyFill="1" applyBorder="1" applyAlignment="1">
      <alignment vertical="center"/>
      <protection/>
    </xf>
    <xf numFmtId="0" fontId="34" fillId="0" borderId="19" xfId="143" applyFont="1" applyFill="1" applyBorder="1" applyAlignment="1">
      <alignment vertical="center"/>
      <protection/>
    </xf>
    <xf numFmtId="0" fontId="34" fillId="0" borderId="47" xfId="143" applyFont="1" applyFill="1" applyBorder="1" applyAlignment="1">
      <alignment vertical="center"/>
      <protection/>
    </xf>
    <xf numFmtId="0" fontId="34" fillId="0" borderId="32" xfId="143" applyFont="1" applyBorder="1" applyAlignment="1">
      <alignment vertical="center"/>
      <protection/>
    </xf>
    <xf numFmtId="0" fontId="34" fillId="0" borderId="91" xfId="143" applyFont="1" applyFill="1" applyBorder="1" applyAlignment="1">
      <alignment vertical="center"/>
      <protection/>
    </xf>
    <xf numFmtId="0" fontId="34" fillId="0" borderId="92" xfId="143" applyFont="1" applyFill="1" applyBorder="1" applyAlignment="1">
      <alignment vertical="center"/>
      <protection/>
    </xf>
    <xf numFmtId="0" fontId="34" fillId="0" borderId="77" xfId="143" applyFont="1" applyFill="1" applyBorder="1" applyAlignment="1">
      <alignment vertical="center"/>
      <protection/>
    </xf>
    <xf numFmtId="0" fontId="34" fillId="0" borderId="93" xfId="143" applyFont="1" applyFill="1" applyBorder="1" applyAlignment="1">
      <alignment vertical="center"/>
      <protection/>
    </xf>
    <xf numFmtId="0" fontId="34" fillId="0" borderId="35" xfId="143" applyFont="1" applyFill="1" applyBorder="1" applyAlignment="1">
      <alignment vertical="center"/>
      <protection/>
    </xf>
    <xf numFmtId="0" fontId="34" fillId="0" borderId="94" xfId="143" applyFont="1" applyFill="1" applyBorder="1" applyAlignment="1">
      <alignment vertical="center"/>
      <protection/>
    </xf>
    <xf numFmtId="0" fontId="34" fillId="0" borderId="36" xfId="143" applyFont="1" applyFill="1" applyBorder="1" applyAlignment="1">
      <alignment vertical="center"/>
      <protection/>
    </xf>
    <xf numFmtId="0" fontId="34" fillId="0" borderId="95" xfId="143" applyFont="1" applyBorder="1" applyAlignment="1">
      <alignment vertical="center"/>
      <protection/>
    </xf>
    <xf numFmtId="0" fontId="34" fillId="0" borderId="96" xfId="143" applyFont="1" applyBorder="1" applyAlignment="1">
      <alignment vertical="center"/>
      <protection/>
    </xf>
    <xf numFmtId="5" fontId="34" fillId="0" borderId="97" xfId="143" applyNumberFormat="1" applyFont="1" applyFill="1" applyBorder="1" applyAlignment="1">
      <alignment horizontal="left" vertical="center"/>
      <protection/>
    </xf>
    <xf numFmtId="5" fontId="34" fillId="0" borderId="98" xfId="143" applyNumberFormat="1" applyFont="1" applyFill="1" applyBorder="1" applyAlignment="1">
      <alignment horizontal="left" vertical="center"/>
      <protection/>
    </xf>
    <xf numFmtId="0" fontId="34" fillId="0" borderId="99" xfId="143" applyFont="1" applyBorder="1" applyAlignment="1">
      <alignment vertical="center"/>
      <protection/>
    </xf>
    <xf numFmtId="0" fontId="34" fillId="0" borderId="19" xfId="143" applyFont="1" applyBorder="1" applyAlignment="1">
      <alignment vertical="center"/>
      <protection/>
    </xf>
    <xf numFmtId="0" fontId="34" fillId="0" borderId="47" xfId="143" applyFont="1" applyBorder="1" applyAlignment="1">
      <alignment vertical="center"/>
      <protection/>
    </xf>
    <xf numFmtId="0" fontId="34" fillId="0" borderId="0" xfId="0" applyFont="1" applyAlignment="1">
      <alignment vertical="center"/>
    </xf>
    <xf numFmtId="0" fontId="34" fillId="0" borderId="0" xfId="143" applyFont="1" applyFill="1" applyAlignment="1">
      <alignment vertical="center"/>
      <protection/>
    </xf>
    <xf numFmtId="180" fontId="34" fillId="0" borderId="81" xfId="143" applyNumberFormat="1" applyFont="1" applyFill="1" applyBorder="1" applyAlignment="1">
      <alignment vertical="center"/>
      <protection/>
    </xf>
    <xf numFmtId="180" fontId="34" fillId="0" borderId="76" xfId="143" applyNumberFormat="1" applyFont="1" applyFill="1" applyBorder="1" applyAlignment="1">
      <alignment vertical="center"/>
      <protection/>
    </xf>
    <xf numFmtId="180" fontId="34" fillId="0" borderId="78" xfId="143" applyNumberFormat="1" applyFont="1" applyFill="1" applyBorder="1" applyAlignment="1">
      <alignment vertical="center"/>
      <protection/>
    </xf>
    <xf numFmtId="180" fontId="34" fillId="0" borderId="32" xfId="143" applyNumberFormat="1" applyFont="1" applyFill="1" applyBorder="1" applyAlignment="1">
      <alignment vertical="center"/>
      <protection/>
    </xf>
    <xf numFmtId="180" fontId="34" fillId="0" borderId="90" xfId="143" applyNumberFormat="1" applyFont="1" applyFill="1" applyBorder="1" applyAlignment="1">
      <alignment vertical="center"/>
      <protection/>
    </xf>
    <xf numFmtId="180" fontId="34" fillId="0" borderId="47" xfId="143" applyNumberFormat="1" applyFont="1" applyFill="1" applyBorder="1" applyAlignment="1">
      <alignment vertical="center"/>
      <protection/>
    </xf>
    <xf numFmtId="180" fontId="34" fillId="0" borderId="77" xfId="143" applyNumberFormat="1" applyFont="1" applyFill="1" applyBorder="1" applyAlignment="1">
      <alignment vertical="center"/>
      <protection/>
    </xf>
    <xf numFmtId="180" fontId="34" fillId="0" borderId="100" xfId="143" applyNumberFormat="1" applyFont="1" applyFill="1" applyBorder="1" applyAlignment="1">
      <alignment vertical="center"/>
      <protection/>
    </xf>
    <xf numFmtId="180" fontId="34" fillId="0" borderId="75" xfId="143" applyNumberFormat="1" applyFont="1" applyFill="1" applyBorder="1" applyAlignment="1">
      <alignment vertical="center"/>
      <protection/>
    </xf>
    <xf numFmtId="0" fontId="34" fillId="0" borderId="101" xfId="143" applyFont="1" applyFill="1" applyBorder="1" applyAlignment="1">
      <alignment vertical="center"/>
      <protection/>
    </xf>
    <xf numFmtId="180" fontId="34" fillId="0" borderId="36" xfId="143" applyNumberFormat="1" applyFont="1" applyFill="1" applyBorder="1" applyAlignment="1">
      <alignment vertical="center"/>
      <protection/>
    </xf>
    <xf numFmtId="179" fontId="34" fillId="0" borderId="46" xfId="115" applyNumberFormat="1" applyFont="1" applyFill="1" applyBorder="1" applyAlignment="1">
      <alignment vertical="center"/>
    </xf>
    <xf numFmtId="180" fontId="34" fillId="0" borderId="24" xfId="143" applyNumberFormat="1" applyFont="1" applyFill="1" applyBorder="1" applyAlignment="1">
      <alignment vertical="center"/>
      <protection/>
    </xf>
    <xf numFmtId="179" fontId="34" fillId="0" borderId="102" xfId="143" applyNumberFormat="1" applyFont="1" applyFill="1" applyBorder="1" applyAlignment="1">
      <alignment vertical="center"/>
      <protection/>
    </xf>
    <xf numFmtId="180" fontId="34" fillId="0" borderId="81" xfId="143" applyNumberFormat="1" applyFont="1" applyFill="1" applyBorder="1" applyAlignment="1">
      <alignment horizontal="right" vertical="center"/>
      <protection/>
    </xf>
    <xf numFmtId="180" fontId="34" fillId="0" borderId="76" xfId="143" applyNumberFormat="1" applyFont="1" applyFill="1" applyBorder="1" applyAlignment="1">
      <alignment horizontal="right" vertical="center"/>
      <protection/>
    </xf>
    <xf numFmtId="180" fontId="34" fillId="0" borderId="78" xfId="143" applyNumberFormat="1" applyFont="1" applyFill="1" applyBorder="1" applyAlignment="1">
      <alignment horizontal="right" vertical="center"/>
      <protection/>
    </xf>
    <xf numFmtId="179" fontId="34" fillId="0" borderId="31" xfId="143" applyNumberFormat="1" applyFont="1" applyFill="1" applyBorder="1" applyAlignment="1">
      <alignment vertical="center"/>
      <protection/>
    </xf>
    <xf numFmtId="180" fontId="34" fillId="0" borderId="32" xfId="143" applyNumberFormat="1" applyFont="1" applyFill="1" applyBorder="1" applyAlignment="1">
      <alignment horizontal="right" vertical="center"/>
      <protection/>
    </xf>
    <xf numFmtId="180" fontId="34" fillId="0" borderId="90" xfId="143" applyNumberFormat="1" applyFont="1" applyFill="1" applyBorder="1" applyAlignment="1">
      <alignment horizontal="right" vertical="center"/>
      <protection/>
    </xf>
    <xf numFmtId="180" fontId="34" fillId="0" borderId="47" xfId="143" applyNumberFormat="1" applyFont="1" applyFill="1" applyBorder="1" applyAlignment="1">
      <alignment horizontal="right" vertical="center"/>
      <protection/>
    </xf>
    <xf numFmtId="179" fontId="34" fillId="0" borderId="103" xfId="143" applyNumberFormat="1" applyFont="1" applyFill="1" applyBorder="1" applyAlignment="1">
      <alignment vertical="center"/>
      <protection/>
    </xf>
    <xf numFmtId="180" fontId="34" fillId="0" borderId="100" xfId="143" applyNumberFormat="1" applyFont="1" applyFill="1" applyBorder="1" applyAlignment="1">
      <alignment horizontal="right" vertical="center"/>
      <protection/>
    </xf>
    <xf numFmtId="180" fontId="34" fillId="0" borderId="77" xfId="143" applyNumberFormat="1" applyFont="1" applyFill="1" applyBorder="1" applyAlignment="1">
      <alignment horizontal="right" vertical="center"/>
      <protection/>
    </xf>
    <xf numFmtId="180" fontId="34" fillId="0" borderId="36" xfId="143" applyNumberFormat="1" applyFont="1" applyFill="1" applyBorder="1" applyAlignment="1">
      <alignment horizontal="right" vertical="center"/>
      <protection/>
    </xf>
    <xf numFmtId="179" fontId="34" fillId="0" borderId="57" xfId="143" applyNumberFormat="1" applyFont="1" applyFill="1" applyBorder="1" applyAlignment="1">
      <alignment vertical="center"/>
      <protection/>
    </xf>
    <xf numFmtId="57" fontId="57" fillId="0" borderId="0" xfId="143" applyNumberFormat="1" applyFont="1" applyFill="1" applyAlignment="1">
      <alignment vertical="center"/>
      <protection/>
    </xf>
    <xf numFmtId="177" fontId="34" fillId="0" borderId="0" xfId="143" applyNumberFormat="1" applyFont="1" applyFill="1" applyAlignment="1">
      <alignment vertical="center"/>
      <protection/>
    </xf>
    <xf numFmtId="176" fontId="34" fillId="0" borderId="0" xfId="143" applyNumberFormat="1" applyFont="1" applyFill="1" applyAlignment="1">
      <alignment vertical="center"/>
      <protection/>
    </xf>
    <xf numFmtId="0" fontId="34" fillId="0" borderId="0" xfId="0" applyFont="1" applyAlignment="1">
      <alignment vertical="top"/>
    </xf>
    <xf numFmtId="0" fontId="57" fillId="0" borderId="0" xfId="143" applyFont="1" applyFill="1" applyAlignment="1">
      <alignment horizontal="center" vertical="center"/>
      <protection/>
    </xf>
    <xf numFmtId="179" fontId="34" fillId="0" borderId="35" xfId="115" applyNumberFormat="1" applyFont="1" applyFill="1" applyBorder="1" applyAlignment="1">
      <alignment vertical="center"/>
    </xf>
    <xf numFmtId="180" fontId="34" fillId="0" borderId="64" xfId="143" applyNumberFormat="1" applyFont="1" applyFill="1" applyBorder="1" applyAlignment="1">
      <alignment vertical="center"/>
      <protection/>
    </xf>
    <xf numFmtId="179" fontId="34" fillId="0" borderId="104" xfId="143" applyNumberFormat="1" applyFont="1" applyFill="1" applyBorder="1" applyAlignment="1">
      <alignment vertical="center"/>
      <protection/>
    </xf>
    <xf numFmtId="180" fontId="34" fillId="0" borderId="75" xfId="143" applyNumberFormat="1" applyFont="1" applyFill="1" applyBorder="1" applyAlignment="1">
      <alignment horizontal="right" vertical="center"/>
      <protection/>
    </xf>
    <xf numFmtId="179" fontId="34" fillId="0" borderId="60" xfId="143" applyNumberFormat="1" applyFont="1" applyFill="1" applyBorder="1" applyAlignment="1">
      <alignment vertical="center"/>
      <protection/>
    </xf>
    <xf numFmtId="0" fontId="34" fillId="0" borderId="97" xfId="143" applyFont="1" applyFill="1" applyBorder="1" applyAlignment="1">
      <alignment vertical="center"/>
      <protection/>
    </xf>
    <xf numFmtId="0" fontId="34" fillId="0" borderId="100" xfId="143" applyFont="1" applyBorder="1" applyAlignment="1">
      <alignment vertical="center"/>
      <protection/>
    </xf>
    <xf numFmtId="0" fontId="34" fillId="0" borderId="105" xfId="143" applyFont="1" applyFill="1" applyBorder="1" applyAlignment="1">
      <alignment vertical="center"/>
      <protection/>
    </xf>
    <xf numFmtId="0" fontId="34" fillId="0" borderId="106" xfId="143" applyFont="1" applyFill="1" applyBorder="1" applyAlignment="1">
      <alignment vertical="center"/>
      <protection/>
    </xf>
    <xf numFmtId="0" fontId="34" fillId="0" borderId="107" xfId="143" applyFont="1" applyBorder="1" applyAlignment="1">
      <alignment vertical="center"/>
      <protection/>
    </xf>
    <xf numFmtId="0" fontId="34" fillId="0" borderId="108" xfId="143" applyFont="1" applyFill="1" applyBorder="1" applyAlignment="1">
      <alignment vertical="center"/>
      <protection/>
    </xf>
    <xf numFmtId="0" fontId="34" fillId="0" borderId="109" xfId="143" applyFont="1" applyFill="1" applyBorder="1" applyAlignment="1">
      <alignment vertical="center"/>
      <protection/>
    </xf>
    <xf numFmtId="0" fontId="34" fillId="0" borderId="110" xfId="143" applyFont="1" applyFill="1" applyBorder="1" applyAlignment="1">
      <alignment vertical="center"/>
      <protection/>
    </xf>
    <xf numFmtId="180" fontId="34" fillId="0" borderId="71" xfId="0" applyNumberFormat="1" applyFont="1" applyFill="1" applyBorder="1" applyAlignment="1">
      <alignment vertical="center"/>
    </xf>
    <xf numFmtId="179" fontId="34" fillId="0" borderId="29" xfId="0" applyNumberFormat="1" applyFont="1" applyFill="1" applyBorder="1" applyAlignment="1">
      <alignment vertical="center"/>
    </xf>
    <xf numFmtId="180" fontId="34" fillId="0" borderId="100" xfId="0" applyNumberFormat="1" applyFont="1" applyFill="1" applyBorder="1" applyAlignment="1">
      <alignment vertical="center"/>
    </xf>
    <xf numFmtId="0" fontId="58" fillId="0" borderId="0" xfId="0" applyFont="1" applyFill="1" applyAlignment="1">
      <alignment vertical="center"/>
    </xf>
    <xf numFmtId="0" fontId="24" fillId="0" borderId="0" xfId="0" applyFont="1" applyFill="1" applyAlignment="1">
      <alignment vertical="center"/>
    </xf>
    <xf numFmtId="0" fontId="6" fillId="0" borderId="0" xfId="0" applyFont="1" applyAlignment="1">
      <alignment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5" fillId="0" borderId="111"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1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34" fillId="0" borderId="72" xfId="0" applyFont="1" applyBorder="1" applyAlignment="1">
      <alignment vertical="top" wrapText="1"/>
    </xf>
    <xf numFmtId="0" fontId="34" fillId="0" borderId="0" xfId="0" applyFont="1" applyBorder="1" applyAlignment="1">
      <alignment vertical="top" wrapText="1"/>
    </xf>
    <xf numFmtId="0" fontId="34" fillId="0" borderId="97" xfId="0" applyFont="1" applyFill="1" applyBorder="1" applyAlignment="1">
      <alignment vertical="center" shrinkToFit="1"/>
    </xf>
    <xf numFmtId="0" fontId="34" fillId="0" borderId="100" xfId="0" applyFont="1" applyBorder="1" applyAlignment="1">
      <alignment vertical="center" shrinkToFit="1"/>
    </xf>
    <xf numFmtId="5" fontId="34" fillId="0" borderId="105" xfId="0" applyNumberFormat="1" applyFont="1" applyFill="1" applyBorder="1" applyAlignment="1">
      <alignment vertical="center" shrinkToFit="1"/>
    </xf>
    <xf numFmtId="0" fontId="34" fillId="0" borderId="35" xfId="0" applyFont="1" applyFill="1" applyBorder="1" applyAlignment="1">
      <alignment vertical="center" shrinkToFit="1"/>
    </xf>
    <xf numFmtId="0" fontId="34" fillId="0" borderId="36" xfId="0" applyFont="1" applyBorder="1" applyAlignment="1">
      <alignment vertical="center" shrinkToFit="1"/>
    </xf>
    <xf numFmtId="0" fontId="34" fillId="0" borderId="105" xfId="0" applyFont="1" applyFill="1" applyBorder="1" applyAlignment="1">
      <alignment vertical="center" shrinkToFit="1"/>
    </xf>
    <xf numFmtId="0" fontId="34" fillId="0" borderId="80" xfId="0" applyFont="1" applyFill="1" applyBorder="1" applyAlignment="1">
      <alignment horizontal="center" vertical="center"/>
    </xf>
    <xf numFmtId="0" fontId="34" fillId="0" borderId="81" xfId="0" applyFont="1" applyBorder="1" applyAlignment="1">
      <alignment horizontal="center" vertical="center"/>
    </xf>
    <xf numFmtId="0" fontId="34" fillId="0" borderId="46" xfId="0" applyFont="1" applyFill="1" applyBorder="1" applyAlignment="1">
      <alignment horizontal="center" vertical="center"/>
    </xf>
    <xf numFmtId="0" fontId="34" fillId="0" borderId="47" xfId="0" applyFont="1" applyBorder="1" applyAlignment="1">
      <alignment horizontal="center" vertical="center"/>
    </xf>
    <xf numFmtId="177" fontId="34" fillId="0" borderId="106" xfId="0" applyNumberFormat="1" applyFont="1" applyFill="1" applyBorder="1" applyAlignment="1">
      <alignment horizontal="center" vertical="center"/>
    </xf>
    <xf numFmtId="177" fontId="34" fillId="0" borderId="107" xfId="0" applyNumberFormat="1" applyFont="1" applyFill="1" applyBorder="1" applyAlignment="1">
      <alignment horizontal="center" vertical="center"/>
    </xf>
    <xf numFmtId="176" fontId="34" fillId="0" borderId="61" xfId="0" applyNumberFormat="1" applyFont="1" applyFill="1" applyBorder="1" applyAlignment="1">
      <alignment horizontal="center" vertical="center" wrapText="1"/>
    </xf>
    <xf numFmtId="176" fontId="34" fillId="0" borderId="48" xfId="0" applyNumberFormat="1" applyFont="1" applyFill="1" applyBorder="1" applyAlignment="1">
      <alignment horizontal="center" vertical="center"/>
    </xf>
    <xf numFmtId="177" fontId="34" fillId="0" borderId="81" xfId="0" applyNumberFormat="1" applyFont="1" applyFill="1" applyBorder="1" applyAlignment="1">
      <alignment horizontal="center" vertical="center" wrapText="1"/>
    </xf>
    <xf numFmtId="177" fontId="34" fillId="0" borderId="47" xfId="0" applyNumberFormat="1" applyFont="1" applyFill="1" applyBorder="1" applyAlignment="1">
      <alignment horizontal="center" vertical="center"/>
    </xf>
    <xf numFmtId="0" fontId="34" fillId="0" borderId="80" xfId="0" applyFont="1" applyFill="1" applyBorder="1" applyAlignment="1">
      <alignment vertical="center" shrinkToFit="1"/>
    </xf>
    <xf numFmtId="0" fontId="34" fillId="0" borderId="107" xfId="0" applyFont="1" applyBorder="1" applyAlignment="1">
      <alignment vertical="center" shrinkToFit="1"/>
    </xf>
    <xf numFmtId="0" fontId="34" fillId="0" borderId="80" xfId="143" applyFont="1" applyFill="1" applyBorder="1" applyAlignment="1">
      <alignment horizontal="center" vertical="center"/>
      <protection/>
    </xf>
    <xf numFmtId="0" fontId="34" fillId="0" borderId="72" xfId="143" applyFont="1" applyFill="1" applyBorder="1" applyAlignment="1">
      <alignment horizontal="center" vertical="center"/>
      <protection/>
    </xf>
    <xf numFmtId="0" fontId="34" fillId="0" borderId="81" xfId="143" applyFont="1" applyFill="1" applyBorder="1" applyAlignment="1">
      <alignment horizontal="center" vertical="center"/>
      <protection/>
    </xf>
    <xf numFmtId="0" fontId="34" fillId="0" borderId="46" xfId="143" applyFont="1" applyFill="1" applyBorder="1" applyAlignment="1">
      <alignment horizontal="center" vertical="center"/>
      <protection/>
    </xf>
    <xf numFmtId="0" fontId="34" fillId="0" borderId="19" xfId="143" applyFont="1" applyFill="1" applyBorder="1" applyAlignment="1">
      <alignment horizontal="center" vertical="center"/>
      <protection/>
    </xf>
    <xf numFmtId="0" fontId="34" fillId="0" borderId="47" xfId="143" applyFont="1" applyFill="1" applyBorder="1" applyAlignment="1">
      <alignment horizontal="center" vertical="center"/>
      <protection/>
    </xf>
    <xf numFmtId="177" fontId="34" fillId="0" borderId="106" xfId="143" applyNumberFormat="1" applyFont="1" applyFill="1" applyBorder="1" applyAlignment="1">
      <alignment horizontal="center" vertical="center"/>
      <protection/>
    </xf>
    <xf numFmtId="177" fontId="34" fillId="0" borderId="107" xfId="143" applyNumberFormat="1" applyFont="1" applyFill="1" applyBorder="1" applyAlignment="1">
      <alignment horizontal="center" vertical="center"/>
      <protection/>
    </xf>
    <xf numFmtId="176" fontId="34" fillId="0" borderId="113" xfId="143" applyNumberFormat="1" applyFont="1" applyFill="1" applyBorder="1" applyAlignment="1">
      <alignment horizontal="center" vertical="center" wrapText="1"/>
      <protection/>
    </xf>
    <xf numFmtId="176" fontId="34" fillId="0" borderId="114" xfId="143" applyNumberFormat="1" applyFont="1" applyFill="1" applyBorder="1" applyAlignment="1">
      <alignment horizontal="center" vertical="center"/>
      <protection/>
    </xf>
    <xf numFmtId="177" fontId="34" fillId="0" borderId="81" xfId="143" applyNumberFormat="1" applyFont="1" applyFill="1" applyBorder="1" applyAlignment="1">
      <alignment horizontal="center" vertical="center" wrapText="1"/>
      <protection/>
    </xf>
    <xf numFmtId="177" fontId="34" fillId="0" borderId="47" xfId="143" applyNumberFormat="1" applyFont="1" applyFill="1" applyBorder="1" applyAlignment="1">
      <alignment horizontal="center" vertical="center"/>
      <protection/>
    </xf>
    <xf numFmtId="0" fontId="34" fillId="0" borderId="98" xfId="143" applyFont="1" applyFill="1" applyBorder="1" applyAlignment="1">
      <alignment vertical="center"/>
      <protection/>
    </xf>
    <xf numFmtId="0" fontId="34" fillId="0" borderId="115" xfId="143" applyFont="1" applyBorder="1" applyAlignment="1">
      <alignment vertical="center"/>
      <protection/>
    </xf>
    <xf numFmtId="0" fontId="34" fillId="0" borderId="35" xfId="143" applyFont="1" applyFill="1" applyBorder="1" applyAlignment="1">
      <alignment horizontal="left" vertical="center"/>
      <protection/>
    </xf>
    <xf numFmtId="0" fontId="34" fillId="0" borderId="36" xfId="143" applyFont="1" applyBorder="1" applyAlignment="1">
      <alignment horizontal="left" vertical="center"/>
      <protection/>
    </xf>
    <xf numFmtId="0" fontId="34" fillId="0" borderId="97" xfId="143" applyFont="1" applyFill="1" applyBorder="1" applyAlignment="1">
      <alignment vertical="center"/>
      <protection/>
    </xf>
    <xf numFmtId="0" fontId="34" fillId="0" borderId="100" xfId="143" applyFont="1" applyBorder="1" applyAlignment="1">
      <alignment vertical="center"/>
      <protection/>
    </xf>
    <xf numFmtId="0" fontId="34" fillId="0" borderId="105" xfId="143" applyFont="1" applyFill="1" applyBorder="1" applyAlignment="1">
      <alignment vertical="center"/>
      <protection/>
    </xf>
    <xf numFmtId="0" fontId="34" fillId="0" borderId="81" xfId="143" applyFont="1" applyBorder="1" applyAlignment="1">
      <alignment horizontal="center" vertical="center"/>
      <protection/>
    </xf>
    <xf numFmtId="0" fontId="34" fillId="0" borderId="47" xfId="143" applyFont="1" applyBorder="1" applyAlignment="1">
      <alignment horizontal="center" vertical="center"/>
      <protection/>
    </xf>
    <xf numFmtId="0" fontId="34" fillId="0" borderId="106" xfId="143" applyFont="1" applyFill="1" applyBorder="1" applyAlignment="1">
      <alignment vertical="center"/>
      <protection/>
    </xf>
    <xf numFmtId="0" fontId="34" fillId="0" borderId="107" xfId="143" applyFont="1" applyBorder="1" applyAlignment="1">
      <alignment vertical="center"/>
      <protection/>
    </xf>
  </cellXfs>
  <cellStyles count="13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見出し 1" xfId="116"/>
    <cellStyle name="見出し 1 2" xfId="117"/>
    <cellStyle name="見出し 1 3" xfId="118"/>
    <cellStyle name="見出し 2" xfId="119"/>
    <cellStyle name="見出し 2 2" xfId="120"/>
    <cellStyle name="見出し 2 3" xfId="121"/>
    <cellStyle name="見出し 3" xfId="122"/>
    <cellStyle name="見出し 3 2" xfId="123"/>
    <cellStyle name="見出し 3 3" xfId="124"/>
    <cellStyle name="見出し 4" xfId="125"/>
    <cellStyle name="見出し 4 2" xfId="126"/>
    <cellStyle name="見出し 4 3" xfId="127"/>
    <cellStyle name="集計" xfId="128"/>
    <cellStyle name="集計 2" xfId="129"/>
    <cellStyle name="集計 3" xfId="130"/>
    <cellStyle name="出力" xfId="131"/>
    <cellStyle name="出力 2" xfId="132"/>
    <cellStyle name="出力 3" xfId="133"/>
    <cellStyle name="説明文" xfId="134"/>
    <cellStyle name="説明文 2" xfId="135"/>
    <cellStyle name="説明文 3" xfId="136"/>
    <cellStyle name="Currency [0]" xfId="137"/>
    <cellStyle name="Currency" xfId="138"/>
    <cellStyle name="入力" xfId="139"/>
    <cellStyle name="入力 2" xfId="140"/>
    <cellStyle name="入力 3" xfId="141"/>
    <cellStyle name="標準 2" xfId="142"/>
    <cellStyle name="標準 3" xfId="143"/>
    <cellStyle name="未定義" xfId="144"/>
    <cellStyle name="良い" xfId="145"/>
    <cellStyle name="良い 2" xfId="146"/>
    <cellStyle name="良い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A1" sqref="A1"/>
    </sheetView>
  </sheetViews>
  <sheetFormatPr defaultColWidth="9.00390625" defaultRowHeight="13.5"/>
  <cols>
    <col min="1" max="1" width="1.37890625" style="91" customWidth="1"/>
    <col min="2" max="2" width="5.625" style="136" customWidth="1"/>
    <col min="3" max="3" width="13.25390625" style="96" customWidth="1"/>
    <col min="4" max="4" width="13.375" style="91" customWidth="1"/>
    <col min="5" max="6" width="13.375" style="96" customWidth="1"/>
    <col min="7" max="7" width="9.125" style="96" customWidth="1"/>
    <col min="8" max="8" width="4.875" style="91" customWidth="1"/>
    <col min="9" max="9" width="4.75390625" style="96" customWidth="1"/>
    <col min="10" max="10" width="13.375" style="96" customWidth="1"/>
    <col min="11" max="13" width="13.375" style="91" customWidth="1"/>
    <col min="14" max="14" width="9.25390625" style="91" customWidth="1"/>
    <col min="15" max="15" width="2.875" style="91" customWidth="1"/>
    <col min="16" max="16384" width="9.00390625" style="91" customWidth="1"/>
  </cols>
  <sheetData>
    <row r="1" s="96" customFormat="1" ht="24.75" customHeight="1">
      <c r="A1" s="115" t="s">
        <v>167</v>
      </c>
    </row>
    <row r="2" spans="1:8" s="96" customFormat="1" ht="17.25" customHeight="1">
      <c r="A2" s="116" t="s">
        <v>0</v>
      </c>
      <c r="B2" s="97"/>
      <c r="C2" s="97"/>
      <c r="D2" s="97"/>
      <c r="E2" s="98"/>
      <c r="F2" s="99"/>
      <c r="G2" s="100"/>
      <c r="H2" s="99"/>
    </row>
    <row r="3" spans="1:14" s="96" customFormat="1" ht="14.25" thickBot="1">
      <c r="A3" s="102"/>
      <c r="B3" s="101"/>
      <c r="C3" s="102"/>
      <c r="D3" s="102"/>
      <c r="E3" s="102"/>
      <c r="G3" s="103" t="s">
        <v>1</v>
      </c>
      <c r="H3" s="102"/>
      <c r="I3" s="101"/>
      <c r="J3" s="102"/>
      <c r="K3" s="102"/>
      <c r="L3" s="102"/>
      <c r="N3" s="103" t="s">
        <v>1</v>
      </c>
    </row>
    <row r="4" spans="1:14" s="96" customFormat="1" ht="27" customHeight="1">
      <c r="A4" s="102"/>
      <c r="B4" s="104" t="s">
        <v>2</v>
      </c>
      <c r="C4" s="105" t="s">
        <v>3</v>
      </c>
      <c r="D4" s="106" t="s">
        <v>163</v>
      </c>
      <c r="E4" s="107" t="s">
        <v>159</v>
      </c>
      <c r="F4" s="107" t="s">
        <v>4</v>
      </c>
      <c r="G4" s="108" t="s">
        <v>5</v>
      </c>
      <c r="H4" s="109"/>
      <c r="I4" s="104" t="s">
        <v>2</v>
      </c>
      <c r="J4" s="105" t="s">
        <v>3</v>
      </c>
      <c r="K4" s="106" t="s">
        <v>163</v>
      </c>
      <c r="L4" s="107" t="s">
        <v>159</v>
      </c>
      <c r="M4" s="107" t="s">
        <v>4</v>
      </c>
      <c r="N4" s="108" t="s">
        <v>5</v>
      </c>
    </row>
    <row r="5" spans="1:14" s="96" customFormat="1" ht="12" customHeight="1" thickBot="1">
      <c r="A5" s="102"/>
      <c r="B5" s="110"/>
      <c r="C5" s="111"/>
      <c r="D5" s="112" t="s">
        <v>6</v>
      </c>
      <c r="E5" s="113" t="s">
        <v>7</v>
      </c>
      <c r="F5" s="113" t="s">
        <v>8</v>
      </c>
      <c r="G5" s="114" t="s">
        <v>9</v>
      </c>
      <c r="H5" s="109"/>
      <c r="I5" s="110"/>
      <c r="J5" s="111"/>
      <c r="K5" s="112" t="s">
        <v>6</v>
      </c>
      <c r="L5" s="113" t="s">
        <v>7</v>
      </c>
      <c r="M5" s="113" t="s">
        <v>8</v>
      </c>
      <c r="N5" s="114" t="s">
        <v>9</v>
      </c>
    </row>
    <row r="6" spans="1:15" ht="12.75" customHeight="1">
      <c r="A6" s="92"/>
      <c r="B6" s="117">
        <v>1</v>
      </c>
      <c r="C6" s="118" t="s">
        <v>10</v>
      </c>
      <c r="D6" s="137">
        <v>556830000</v>
      </c>
      <c r="E6" s="139">
        <v>554450000</v>
      </c>
      <c r="F6" s="140">
        <f>+D6-E6</f>
        <v>2380000</v>
      </c>
      <c r="G6" s="141">
        <f>ROUND(+F6/E6*100,1)</f>
        <v>0.4</v>
      </c>
      <c r="H6" s="92"/>
      <c r="I6" s="117">
        <v>41</v>
      </c>
      <c r="J6" s="118" t="s">
        <v>11</v>
      </c>
      <c r="K6" s="137">
        <v>11568000</v>
      </c>
      <c r="L6" s="139">
        <v>11365000</v>
      </c>
      <c r="M6" s="140">
        <f>+K6-L6</f>
        <v>203000</v>
      </c>
      <c r="N6" s="141">
        <f>ROUND(+M6/L6*100,1)</f>
        <v>1.8</v>
      </c>
      <c r="O6" s="92"/>
    </row>
    <row r="7" spans="1:15" ht="12.75" customHeight="1">
      <c r="A7" s="92"/>
      <c r="B7" s="119">
        <v>2</v>
      </c>
      <c r="C7" s="120" t="s">
        <v>12</v>
      </c>
      <c r="D7" s="137">
        <v>111550000</v>
      </c>
      <c r="E7" s="139">
        <v>113480000</v>
      </c>
      <c r="F7" s="140">
        <f aca="true" t="shared" si="0" ref="F7:F45">+D7-E7</f>
        <v>-1930000</v>
      </c>
      <c r="G7" s="141">
        <f aca="true" t="shared" si="1" ref="G7:G45">ROUND(+F7/E7*100,1)</f>
        <v>-1.7</v>
      </c>
      <c r="H7" s="92"/>
      <c r="I7" s="119">
        <v>42</v>
      </c>
      <c r="J7" s="120" t="s">
        <v>13</v>
      </c>
      <c r="K7" s="137">
        <v>12023950</v>
      </c>
      <c r="L7" s="139">
        <v>11800000</v>
      </c>
      <c r="M7" s="140">
        <f aca="true" t="shared" si="2" ref="M7:M28">+K7-L7</f>
        <v>223950</v>
      </c>
      <c r="N7" s="141">
        <f aca="true" t="shared" si="3" ref="N7:N28">ROUND(+M7/L7*100,1)</f>
        <v>1.9</v>
      </c>
      <c r="O7" s="92"/>
    </row>
    <row r="8" spans="1:15" ht="12.75" customHeight="1">
      <c r="A8" s="92"/>
      <c r="B8" s="119">
        <v>3</v>
      </c>
      <c r="C8" s="120" t="s">
        <v>14</v>
      </c>
      <c r="D8" s="137">
        <v>66500000</v>
      </c>
      <c r="E8" s="139">
        <v>64300000</v>
      </c>
      <c r="F8" s="140">
        <f t="shared" si="0"/>
        <v>2200000</v>
      </c>
      <c r="G8" s="141">
        <f t="shared" si="1"/>
        <v>3.4</v>
      </c>
      <c r="H8" s="92"/>
      <c r="I8" s="119">
        <v>43</v>
      </c>
      <c r="J8" s="120" t="s">
        <v>15</v>
      </c>
      <c r="K8" s="137">
        <v>9818000</v>
      </c>
      <c r="L8" s="139">
        <v>9599000</v>
      </c>
      <c r="M8" s="140">
        <f t="shared" si="2"/>
        <v>219000</v>
      </c>
      <c r="N8" s="141">
        <f t="shared" si="3"/>
        <v>2.3</v>
      </c>
      <c r="O8" s="92"/>
    </row>
    <row r="9" spans="1:15" ht="12.75" customHeight="1">
      <c r="A9" s="92"/>
      <c r="B9" s="119">
        <v>4</v>
      </c>
      <c r="C9" s="120" t="s">
        <v>16</v>
      </c>
      <c r="D9" s="137">
        <v>207770000</v>
      </c>
      <c r="E9" s="139">
        <v>189210000</v>
      </c>
      <c r="F9" s="140">
        <f t="shared" si="0"/>
        <v>18560000</v>
      </c>
      <c r="G9" s="141">
        <f t="shared" si="1"/>
        <v>9.8</v>
      </c>
      <c r="H9" s="92"/>
      <c r="I9" s="119">
        <v>44</v>
      </c>
      <c r="J9" s="120" t="s">
        <v>17</v>
      </c>
      <c r="K9" s="137">
        <v>4069000</v>
      </c>
      <c r="L9" s="139">
        <v>4315000</v>
      </c>
      <c r="M9" s="140">
        <f t="shared" si="2"/>
        <v>-246000</v>
      </c>
      <c r="N9" s="141">
        <f t="shared" si="3"/>
        <v>-5.7</v>
      </c>
      <c r="O9" s="92"/>
    </row>
    <row r="10" spans="1:15" ht="12.75" customHeight="1">
      <c r="A10" s="92"/>
      <c r="B10" s="119">
        <v>5</v>
      </c>
      <c r="C10" s="120" t="s">
        <v>18</v>
      </c>
      <c r="D10" s="137">
        <v>25880000</v>
      </c>
      <c r="E10" s="139">
        <v>25310000</v>
      </c>
      <c r="F10" s="140">
        <f t="shared" si="0"/>
        <v>570000</v>
      </c>
      <c r="G10" s="141">
        <f t="shared" si="1"/>
        <v>2.3</v>
      </c>
      <c r="H10" s="92"/>
      <c r="I10" s="119">
        <v>45</v>
      </c>
      <c r="J10" s="120" t="s">
        <v>19</v>
      </c>
      <c r="K10" s="137">
        <v>5760000</v>
      </c>
      <c r="L10" s="139">
        <v>5822000</v>
      </c>
      <c r="M10" s="140">
        <f t="shared" si="2"/>
        <v>-62000</v>
      </c>
      <c r="N10" s="141">
        <f t="shared" si="3"/>
        <v>-1.1</v>
      </c>
      <c r="O10" s="92"/>
    </row>
    <row r="11" spans="1:15" ht="12.75" customHeight="1">
      <c r="A11" s="92"/>
      <c r="B11" s="119">
        <v>6</v>
      </c>
      <c r="C11" s="120" t="s">
        <v>20</v>
      </c>
      <c r="D11" s="137">
        <v>28000000</v>
      </c>
      <c r="E11" s="139">
        <v>28380000</v>
      </c>
      <c r="F11" s="140">
        <f t="shared" si="0"/>
        <v>-380000</v>
      </c>
      <c r="G11" s="141">
        <f t="shared" si="1"/>
        <v>-1.3</v>
      </c>
      <c r="H11" s="92"/>
      <c r="I11" s="119">
        <v>46</v>
      </c>
      <c r="J11" s="120" t="s">
        <v>21</v>
      </c>
      <c r="K11" s="137">
        <v>6370000</v>
      </c>
      <c r="L11" s="139">
        <v>6209000</v>
      </c>
      <c r="M11" s="140">
        <f t="shared" si="2"/>
        <v>161000</v>
      </c>
      <c r="N11" s="141">
        <f t="shared" si="3"/>
        <v>2.6</v>
      </c>
      <c r="O11" s="92"/>
    </row>
    <row r="12" spans="1:15" ht="12.75" customHeight="1">
      <c r="A12" s="92"/>
      <c r="B12" s="119">
        <v>7</v>
      </c>
      <c r="C12" s="120" t="s">
        <v>22</v>
      </c>
      <c r="D12" s="137">
        <v>109480000</v>
      </c>
      <c r="E12" s="139">
        <v>100250000</v>
      </c>
      <c r="F12" s="140">
        <f t="shared" si="0"/>
        <v>9230000</v>
      </c>
      <c r="G12" s="141">
        <f t="shared" si="1"/>
        <v>9.2</v>
      </c>
      <c r="H12" s="92"/>
      <c r="I12" s="119">
        <v>47</v>
      </c>
      <c r="J12" s="120" t="s">
        <v>23</v>
      </c>
      <c r="K12" s="137">
        <v>8844000</v>
      </c>
      <c r="L12" s="139">
        <v>8910000</v>
      </c>
      <c r="M12" s="140">
        <f t="shared" si="2"/>
        <v>-66000</v>
      </c>
      <c r="N12" s="141">
        <f t="shared" si="3"/>
        <v>-0.7</v>
      </c>
      <c r="O12" s="92"/>
    </row>
    <row r="13" spans="1:15" ht="12.75" customHeight="1">
      <c r="A13" s="92"/>
      <c r="B13" s="119">
        <v>8</v>
      </c>
      <c r="C13" s="120" t="s">
        <v>24</v>
      </c>
      <c r="D13" s="137">
        <v>29050000</v>
      </c>
      <c r="E13" s="139">
        <v>27700000</v>
      </c>
      <c r="F13" s="140">
        <f t="shared" si="0"/>
        <v>1350000</v>
      </c>
      <c r="G13" s="141">
        <f t="shared" si="1"/>
        <v>4.9</v>
      </c>
      <c r="H13" s="92"/>
      <c r="I13" s="119">
        <v>48</v>
      </c>
      <c r="J13" s="120" t="s">
        <v>25</v>
      </c>
      <c r="K13" s="137">
        <v>6774000</v>
      </c>
      <c r="L13" s="139">
        <v>6610000</v>
      </c>
      <c r="M13" s="140">
        <f t="shared" si="2"/>
        <v>164000</v>
      </c>
      <c r="N13" s="141">
        <f t="shared" si="3"/>
        <v>2.5</v>
      </c>
      <c r="O13" s="92"/>
    </row>
    <row r="14" spans="1:15" ht="12.75" customHeight="1">
      <c r="A14" s="92"/>
      <c r="B14" s="119">
        <v>9</v>
      </c>
      <c r="C14" s="120" t="s">
        <v>26</v>
      </c>
      <c r="D14" s="137">
        <v>36543000</v>
      </c>
      <c r="E14" s="139">
        <v>35951000</v>
      </c>
      <c r="F14" s="140">
        <f t="shared" si="0"/>
        <v>592000</v>
      </c>
      <c r="G14" s="141">
        <f t="shared" si="1"/>
        <v>1.6</v>
      </c>
      <c r="H14" s="92"/>
      <c r="I14" s="119">
        <v>49</v>
      </c>
      <c r="J14" s="120" t="s">
        <v>27</v>
      </c>
      <c r="K14" s="137">
        <v>7000000</v>
      </c>
      <c r="L14" s="139">
        <v>6380000</v>
      </c>
      <c r="M14" s="140">
        <f t="shared" si="2"/>
        <v>620000</v>
      </c>
      <c r="N14" s="141">
        <f t="shared" si="3"/>
        <v>9.7</v>
      </c>
      <c r="O14" s="92"/>
    </row>
    <row r="15" spans="1:15" ht="12.75" customHeight="1">
      <c r="A15" s="92"/>
      <c r="B15" s="119">
        <v>10</v>
      </c>
      <c r="C15" s="120" t="s">
        <v>28</v>
      </c>
      <c r="D15" s="137">
        <v>28427000</v>
      </c>
      <c r="E15" s="139">
        <v>27651000</v>
      </c>
      <c r="F15" s="140">
        <f t="shared" si="0"/>
        <v>776000</v>
      </c>
      <c r="G15" s="141">
        <f t="shared" si="1"/>
        <v>2.8</v>
      </c>
      <c r="H15" s="92"/>
      <c r="I15" s="119">
        <v>50</v>
      </c>
      <c r="J15" s="120" t="s">
        <v>29</v>
      </c>
      <c r="K15" s="137">
        <v>5851000</v>
      </c>
      <c r="L15" s="139">
        <v>5293000</v>
      </c>
      <c r="M15" s="140">
        <f t="shared" si="2"/>
        <v>558000</v>
      </c>
      <c r="N15" s="141">
        <f t="shared" si="3"/>
        <v>10.5</v>
      </c>
      <c r="O15" s="92"/>
    </row>
    <row r="16" spans="1:15" ht="12.75" customHeight="1">
      <c r="A16" s="92"/>
      <c r="B16" s="119">
        <v>11</v>
      </c>
      <c r="C16" s="120" t="s">
        <v>30</v>
      </c>
      <c r="D16" s="137">
        <v>30870000</v>
      </c>
      <c r="E16" s="139">
        <v>29990000</v>
      </c>
      <c r="F16" s="140">
        <f t="shared" si="0"/>
        <v>880000</v>
      </c>
      <c r="G16" s="141">
        <f t="shared" si="1"/>
        <v>2.9</v>
      </c>
      <c r="H16" s="92"/>
      <c r="I16" s="119">
        <v>51</v>
      </c>
      <c r="J16" s="120" t="s">
        <v>31</v>
      </c>
      <c r="K16" s="137">
        <v>5005058</v>
      </c>
      <c r="L16" s="139">
        <v>5308214</v>
      </c>
      <c r="M16" s="140">
        <f t="shared" si="2"/>
        <v>-303156</v>
      </c>
      <c r="N16" s="141">
        <f t="shared" si="3"/>
        <v>-5.7</v>
      </c>
      <c r="O16" s="92"/>
    </row>
    <row r="17" spans="1:15" ht="12.75" customHeight="1">
      <c r="A17" s="92"/>
      <c r="B17" s="119">
        <v>12</v>
      </c>
      <c r="C17" s="120" t="s">
        <v>32</v>
      </c>
      <c r="D17" s="137">
        <v>72140000</v>
      </c>
      <c r="E17" s="139">
        <v>71130000</v>
      </c>
      <c r="F17" s="140">
        <f t="shared" si="0"/>
        <v>1010000</v>
      </c>
      <c r="G17" s="141">
        <f t="shared" si="1"/>
        <v>1.4</v>
      </c>
      <c r="H17" s="92"/>
      <c r="I17" s="119">
        <v>52</v>
      </c>
      <c r="J17" s="120" t="s">
        <v>33</v>
      </c>
      <c r="K17" s="137">
        <v>3604000</v>
      </c>
      <c r="L17" s="139">
        <v>3410000</v>
      </c>
      <c r="M17" s="140">
        <f t="shared" si="2"/>
        <v>194000</v>
      </c>
      <c r="N17" s="141">
        <f t="shared" si="3"/>
        <v>5.7</v>
      </c>
      <c r="O17" s="92"/>
    </row>
    <row r="18" spans="1:15" ht="12.75" customHeight="1">
      <c r="A18" s="92"/>
      <c r="B18" s="119">
        <v>13</v>
      </c>
      <c r="C18" s="120" t="s">
        <v>34</v>
      </c>
      <c r="D18" s="137">
        <v>46638000</v>
      </c>
      <c r="E18" s="139">
        <v>43245000</v>
      </c>
      <c r="F18" s="140">
        <f t="shared" si="0"/>
        <v>3393000</v>
      </c>
      <c r="G18" s="141">
        <f t="shared" si="1"/>
        <v>7.8</v>
      </c>
      <c r="H18" s="92"/>
      <c r="I18" s="119">
        <v>53</v>
      </c>
      <c r="J18" s="120" t="s">
        <v>35</v>
      </c>
      <c r="K18" s="137">
        <v>4111780</v>
      </c>
      <c r="L18" s="139">
        <v>4029900</v>
      </c>
      <c r="M18" s="140">
        <f t="shared" si="2"/>
        <v>81880</v>
      </c>
      <c r="N18" s="141">
        <f t="shared" si="3"/>
        <v>2</v>
      </c>
      <c r="O18" s="92"/>
    </row>
    <row r="19" spans="1:15" ht="12.75" customHeight="1">
      <c r="A19" s="92"/>
      <c r="B19" s="119">
        <v>14</v>
      </c>
      <c r="C19" s="120" t="s">
        <v>36</v>
      </c>
      <c r="D19" s="137">
        <v>18070000</v>
      </c>
      <c r="E19" s="139">
        <v>17610000</v>
      </c>
      <c r="F19" s="140">
        <f t="shared" si="0"/>
        <v>460000</v>
      </c>
      <c r="G19" s="141">
        <f t="shared" si="1"/>
        <v>2.6</v>
      </c>
      <c r="H19" s="92"/>
      <c r="I19" s="119">
        <v>54</v>
      </c>
      <c r="J19" s="120" t="s">
        <v>37</v>
      </c>
      <c r="K19" s="137">
        <v>3104607</v>
      </c>
      <c r="L19" s="139">
        <v>3231723</v>
      </c>
      <c r="M19" s="140">
        <f t="shared" si="2"/>
        <v>-127116</v>
      </c>
      <c r="N19" s="141">
        <f t="shared" si="3"/>
        <v>-3.9</v>
      </c>
      <c r="O19" s="92"/>
    </row>
    <row r="20" spans="1:15" ht="12.75" customHeight="1">
      <c r="A20" s="92"/>
      <c r="B20" s="119">
        <v>15</v>
      </c>
      <c r="C20" s="120" t="s">
        <v>38</v>
      </c>
      <c r="D20" s="137">
        <v>36900000</v>
      </c>
      <c r="E20" s="139">
        <v>36900000</v>
      </c>
      <c r="F20" s="140">
        <f t="shared" si="0"/>
        <v>0</v>
      </c>
      <c r="G20" s="141">
        <f t="shared" si="1"/>
        <v>0</v>
      </c>
      <c r="H20" s="92"/>
      <c r="I20" s="119">
        <v>55</v>
      </c>
      <c r="J20" s="120" t="s">
        <v>39</v>
      </c>
      <c r="K20" s="137">
        <v>7125000</v>
      </c>
      <c r="L20" s="139">
        <v>7172000</v>
      </c>
      <c r="M20" s="140">
        <f t="shared" si="2"/>
        <v>-47000</v>
      </c>
      <c r="N20" s="141">
        <f t="shared" si="3"/>
        <v>-0.7</v>
      </c>
      <c r="O20" s="92"/>
    </row>
    <row r="21" spans="1:15" ht="12.75" customHeight="1">
      <c r="A21" s="92"/>
      <c r="B21" s="119">
        <v>16</v>
      </c>
      <c r="C21" s="120" t="s">
        <v>40</v>
      </c>
      <c r="D21" s="137">
        <v>53905704</v>
      </c>
      <c r="E21" s="139">
        <v>51610854</v>
      </c>
      <c r="F21" s="140">
        <f t="shared" si="0"/>
        <v>2294850</v>
      </c>
      <c r="G21" s="141">
        <f t="shared" si="1"/>
        <v>4.4</v>
      </c>
      <c r="H21" s="92"/>
      <c r="I21" s="119">
        <v>56</v>
      </c>
      <c r="J21" s="120" t="s">
        <v>41</v>
      </c>
      <c r="K21" s="137">
        <v>2034000</v>
      </c>
      <c r="L21" s="139">
        <v>1924000</v>
      </c>
      <c r="M21" s="140">
        <f t="shared" si="2"/>
        <v>110000</v>
      </c>
      <c r="N21" s="141">
        <f t="shared" si="3"/>
        <v>5.7</v>
      </c>
      <c r="O21" s="92"/>
    </row>
    <row r="22" spans="1:15" ht="12.75" customHeight="1">
      <c r="A22" s="92"/>
      <c r="B22" s="119">
        <v>17</v>
      </c>
      <c r="C22" s="120" t="s">
        <v>42</v>
      </c>
      <c r="D22" s="137">
        <v>65099926</v>
      </c>
      <c r="E22" s="139">
        <v>63670000</v>
      </c>
      <c r="F22" s="140">
        <f>+D22-E22</f>
        <v>1429926</v>
      </c>
      <c r="G22" s="141">
        <f t="shared" si="1"/>
        <v>2.2</v>
      </c>
      <c r="H22" s="92"/>
      <c r="I22" s="119">
        <v>57</v>
      </c>
      <c r="J22" s="120" t="s">
        <v>43</v>
      </c>
      <c r="K22" s="137">
        <v>4814799</v>
      </c>
      <c r="L22" s="139">
        <v>4665878</v>
      </c>
      <c r="M22" s="140">
        <f t="shared" si="2"/>
        <v>148921</v>
      </c>
      <c r="N22" s="141">
        <f t="shared" si="3"/>
        <v>3.2</v>
      </c>
      <c r="O22" s="92"/>
    </row>
    <row r="23" spans="1:15" ht="12.75" customHeight="1">
      <c r="A23" s="92"/>
      <c r="B23" s="119">
        <v>18</v>
      </c>
      <c r="C23" s="120" t="s">
        <v>44</v>
      </c>
      <c r="D23" s="137">
        <v>79130000</v>
      </c>
      <c r="E23" s="139">
        <v>75360000</v>
      </c>
      <c r="F23" s="140">
        <f t="shared" si="0"/>
        <v>3770000</v>
      </c>
      <c r="G23" s="141">
        <f t="shared" si="1"/>
        <v>5</v>
      </c>
      <c r="H23" s="92"/>
      <c r="I23" s="119">
        <v>58</v>
      </c>
      <c r="J23" s="120" t="s">
        <v>45</v>
      </c>
      <c r="K23" s="137">
        <v>5644000</v>
      </c>
      <c r="L23" s="139">
        <v>6798000</v>
      </c>
      <c r="M23" s="140">
        <f t="shared" si="2"/>
        <v>-1154000</v>
      </c>
      <c r="N23" s="141">
        <f t="shared" si="3"/>
        <v>-17</v>
      </c>
      <c r="O23" s="92"/>
    </row>
    <row r="24" spans="1:15" ht="12.75" customHeight="1">
      <c r="A24" s="92"/>
      <c r="B24" s="119">
        <v>19</v>
      </c>
      <c r="C24" s="120" t="s">
        <v>46</v>
      </c>
      <c r="D24" s="137">
        <v>98300000</v>
      </c>
      <c r="E24" s="139">
        <v>91500000</v>
      </c>
      <c r="F24" s="140">
        <f t="shared" si="0"/>
        <v>6800000</v>
      </c>
      <c r="G24" s="141">
        <f t="shared" si="1"/>
        <v>7.4</v>
      </c>
      <c r="H24" s="92"/>
      <c r="I24" s="119">
        <v>59</v>
      </c>
      <c r="J24" s="120" t="s">
        <v>47</v>
      </c>
      <c r="K24" s="137">
        <v>8845500</v>
      </c>
      <c r="L24" s="139">
        <v>8754300</v>
      </c>
      <c r="M24" s="140">
        <f t="shared" si="2"/>
        <v>91200</v>
      </c>
      <c r="N24" s="141">
        <f t="shared" si="3"/>
        <v>1</v>
      </c>
      <c r="O24" s="92"/>
    </row>
    <row r="25" spans="1:15" ht="12.75" customHeight="1">
      <c r="A25" s="92"/>
      <c r="B25" s="119">
        <v>20</v>
      </c>
      <c r="C25" s="120" t="s">
        <v>48</v>
      </c>
      <c r="D25" s="137">
        <v>24550000</v>
      </c>
      <c r="E25" s="139">
        <v>23100000</v>
      </c>
      <c r="F25" s="140">
        <f t="shared" si="0"/>
        <v>1450000</v>
      </c>
      <c r="G25" s="141">
        <f t="shared" si="1"/>
        <v>6.3</v>
      </c>
      <c r="H25" s="92"/>
      <c r="I25" s="119">
        <v>60</v>
      </c>
      <c r="J25" s="120" t="s">
        <v>49</v>
      </c>
      <c r="K25" s="137">
        <v>12034601</v>
      </c>
      <c r="L25" s="139">
        <v>11678601</v>
      </c>
      <c r="M25" s="140">
        <f t="shared" si="2"/>
        <v>356000</v>
      </c>
      <c r="N25" s="141">
        <f t="shared" si="3"/>
        <v>3</v>
      </c>
      <c r="O25" s="92"/>
    </row>
    <row r="26" spans="1:15" ht="12.75" customHeight="1">
      <c r="A26" s="92"/>
      <c r="B26" s="119">
        <v>21</v>
      </c>
      <c r="C26" s="120" t="s">
        <v>50</v>
      </c>
      <c r="D26" s="137">
        <v>55420000</v>
      </c>
      <c r="E26" s="139">
        <v>50278000</v>
      </c>
      <c r="F26" s="140">
        <f t="shared" si="0"/>
        <v>5142000</v>
      </c>
      <c r="G26" s="141">
        <f t="shared" si="1"/>
        <v>10.2</v>
      </c>
      <c r="H26" s="92"/>
      <c r="I26" s="119">
        <v>61</v>
      </c>
      <c r="J26" s="120" t="s">
        <v>133</v>
      </c>
      <c r="K26" s="137">
        <v>9972000</v>
      </c>
      <c r="L26" s="139">
        <v>9628277</v>
      </c>
      <c r="M26" s="140">
        <f t="shared" si="2"/>
        <v>343723</v>
      </c>
      <c r="N26" s="141">
        <f t="shared" si="3"/>
        <v>3.6</v>
      </c>
      <c r="O26" s="92"/>
    </row>
    <row r="27" spans="1:15" ht="12.75" customHeight="1">
      <c r="A27" s="92"/>
      <c r="B27" s="119">
        <v>22</v>
      </c>
      <c r="C27" s="120" t="s">
        <v>51</v>
      </c>
      <c r="D27" s="137">
        <v>42134000</v>
      </c>
      <c r="E27" s="139">
        <v>41315000</v>
      </c>
      <c r="F27" s="140">
        <f t="shared" si="0"/>
        <v>819000</v>
      </c>
      <c r="G27" s="141">
        <f t="shared" si="1"/>
        <v>2</v>
      </c>
      <c r="H27" s="92"/>
      <c r="I27" s="119">
        <v>62</v>
      </c>
      <c r="J27" s="120" t="s">
        <v>52</v>
      </c>
      <c r="K27" s="137">
        <v>12538000</v>
      </c>
      <c r="L27" s="139">
        <v>11996000</v>
      </c>
      <c r="M27" s="140">
        <f t="shared" si="2"/>
        <v>542000</v>
      </c>
      <c r="N27" s="141">
        <f t="shared" si="3"/>
        <v>4.5</v>
      </c>
      <c r="O27" s="92"/>
    </row>
    <row r="28" spans="1:15" ht="12.75" customHeight="1" thickBot="1">
      <c r="A28" s="92"/>
      <c r="B28" s="119">
        <v>23</v>
      </c>
      <c r="C28" s="120" t="s">
        <v>134</v>
      </c>
      <c r="D28" s="137">
        <v>42800000</v>
      </c>
      <c r="E28" s="139">
        <v>40810000</v>
      </c>
      <c r="F28" s="140">
        <f t="shared" si="0"/>
        <v>1990000</v>
      </c>
      <c r="G28" s="141">
        <f t="shared" si="1"/>
        <v>4.9</v>
      </c>
      <c r="H28" s="92"/>
      <c r="I28" s="121">
        <v>63</v>
      </c>
      <c r="J28" s="122" t="s">
        <v>53</v>
      </c>
      <c r="K28" s="137">
        <v>8153000</v>
      </c>
      <c r="L28" s="139">
        <v>7913000</v>
      </c>
      <c r="M28" s="140">
        <f t="shared" si="2"/>
        <v>240000</v>
      </c>
      <c r="N28" s="141">
        <f t="shared" si="3"/>
        <v>3</v>
      </c>
      <c r="O28" s="92"/>
    </row>
    <row r="29" spans="1:15" ht="12.75" customHeight="1" thickBot="1" thickTop="1">
      <c r="A29" s="92"/>
      <c r="B29" s="119">
        <v>24</v>
      </c>
      <c r="C29" s="120" t="s">
        <v>54</v>
      </c>
      <c r="D29" s="137">
        <v>24800000</v>
      </c>
      <c r="E29" s="139">
        <v>23865000</v>
      </c>
      <c r="F29" s="140">
        <f t="shared" si="0"/>
        <v>935000</v>
      </c>
      <c r="G29" s="141">
        <f t="shared" si="1"/>
        <v>3.9</v>
      </c>
      <c r="H29" s="92"/>
      <c r="I29" s="123" t="s">
        <v>55</v>
      </c>
      <c r="J29" s="124"/>
      <c r="K29" s="146">
        <f>SUM(K6:K28)</f>
        <v>165064295</v>
      </c>
      <c r="L29" s="143">
        <f>SUM(L6:L28)</f>
        <v>162812893</v>
      </c>
      <c r="M29" s="144">
        <f>K29-L29</f>
        <v>2251402</v>
      </c>
      <c r="N29" s="147">
        <f>ROUND(+M29/L29*100,1)</f>
        <v>1.4</v>
      </c>
      <c r="O29" s="92"/>
    </row>
    <row r="30" spans="1:14" ht="12.75" customHeight="1" thickBot="1">
      <c r="A30" s="92"/>
      <c r="B30" s="119">
        <v>25</v>
      </c>
      <c r="C30" s="120" t="s">
        <v>56</v>
      </c>
      <c r="D30" s="137">
        <v>26112000</v>
      </c>
      <c r="E30" s="139">
        <v>25666000</v>
      </c>
      <c r="F30" s="140">
        <f t="shared" si="0"/>
        <v>446000</v>
      </c>
      <c r="G30" s="141">
        <f t="shared" si="1"/>
        <v>1.7</v>
      </c>
      <c r="H30" s="92"/>
      <c r="I30" s="125"/>
      <c r="J30" s="126"/>
      <c r="K30" s="148"/>
      <c r="L30" s="148"/>
      <c r="M30" s="148"/>
      <c r="N30" s="149"/>
    </row>
    <row r="31" spans="1:14" ht="12.75" customHeight="1" thickBot="1">
      <c r="A31" s="92"/>
      <c r="B31" s="119">
        <v>26</v>
      </c>
      <c r="C31" s="120" t="s">
        <v>57</v>
      </c>
      <c r="D31" s="137">
        <v>49786000</v>
      </c>
      <c r="E31" s="139">
        <v>49538000</v>
      </c>
      <c r="F31" s="140">
        <f t="shared" si="0"/>
        <v>248000</v>
      </c>
      <c r="G31" s="141">
        <f t="shared" si="1"/>
        <v>0.5</v>
      </c>
      <c r="H31" s="92"/>
      <c r="I31" s="127" t="s">
        <v>58</v>
      </c>
      <c r="J31" s="128"/>
      <c r="K31" s="150">
        <f>+D46+K29</f>
        <v>2525049494</v>
      </c>
      <c r="L31" s="151">
        <f>+E46+L29</f>
        <v>2445793829</v>
      </c>
      <c r="M31" s="152">
        <f>K31-L31</f>
        <v>79255665</v>
      </c>
      <c r="N31" s="153">
        <f>ROUND(+M31/L31*100,1)</f>
        <v>3.2</v>
      </c>
    </row>
    <row r="32" spans="1:14" ht="12.75" customHeight="1">
      <c r="A32" s="92"/>
      <c r="B32" s="119">
        <v>27</v>
      </c>
      <c r="C32" s="120" t="s">
        <v>59</v>
      </c>
      <c r="D32" s="137">
        <v>24057000</v>
      </c>
      <c r="E32" s="139">
        <v>22993000</v>
      </c>
      <c r="F32" s="140">
        <f t="shared" si="0"/>
        <v>1064000</v>
      </c>
      <c r="G32" s="141">
        <f t="shared" si="1"/>
        <v>4.6</v>
      </c>
      <c r="H32" s="92"/>
      <c r="I32" s="102"/>
      <c r="J32" s="102"/>
      <c r="K32" s="92"/>
      <c r="L32" s="92"/>
      <c r="M32" s="92"/>
      <c r="N32" s="92"/>
    </row>
    <row r="33" spans="1:14" ht="12.75" customHeight="1">
      <c r="A33" s="92"/>
      <c r="B33" s="119">
        <v>28</v>
      </c>
      <c r="C33" s="120" t="s">
        <v>60</v>
      </c>
      <c r="D33" s="137">
        <v>51160000</v>
      </c>
      <c r="E33" s="139">
        <v>49913000</v>
      </c>
      <c r="F33" s="140">
        <f t="shared" si="0"/>
        <v>1247000</v>
      </c>
      <c r="G33" s="141">
        <f t="shared" si="1"/>
        <v>2.5</v>
      </c>
      <c r="H33" s="92"/>
      <c r="I33" s="299"/>
      <c r="J33" s="299"/>
      <c r="K33" s="299"/>
      <c r="L33" s="299"/>
      <c r="M33" s="299"/>
      <c r="N33" s="299"/>
    </row>
    <row r="34" spans="1:16" ht="12.75" customHeight="1">
      <c r="A34" s="92"/>
      <c r="B34" s="119">
        <v>29</v>
      </c>
      <c r="C34" s="120" t="s">
        <v>61</v>
      </c>
      <c r="D34" s="137">
        <v>20222000</v>
      </c>
      <c r="E34" s="139">
        <v>19594000</v>
      </c>
      <c r="F34" s="140">
        <f>+D34-E34</f>
        <v>628000</v>
      </c>
      <c r="G34" s="141">
        <f>ROUND(+F34/E34*100,1)</f>
        <v>3.2</v>
      </c>
      <c r="H34" s="92"/>
      <c r="I34" s="129"/>
      <c r="J34" s="130"/>
      <c r="K34" s="93"/>
      <c r="L34" s="93"/>
      <c r="M34" s="93"/>
      <c r="N34" s="93"/>
      <c r="P34" s="92"/>
    </row>
    <row r="35" spans="1:8" ht="12.75" customHeight="1">
      <c r="A35" s="92"/>
      <c r="B35" s="119">
        <v>30</v>
      </c>
      <c r="C35" s="120" t="s">
        <v>62</v>
      </c>
      <c r="D35" s="137">
        <v>30170000</v>
      </c>
      <c r="E35" s="139">
        <v>28940000</v>
      </c>
      <c r="F35" s="140">
        <f t="shared" si="0"/>
        <v>1230000</v>
      </c>
      <c r="G35" s="141">
        <f t="shared" si="1"/>
        <v>4.3</v>
      </c>
      <c r="H35" s="92"/>
    </row>
    <row r="36" spans="1:8" ht="12.75" customHeight="1">
      <c r="A36" s="92"/>
      <c r="B36" s="119">
        <v>31</v>
      </c>
      <c r="C36" s="120" t="s">
        <v>63</v>
      </c>
      <c r="D36" s="137">
        <v>34819148</v>
      </c>
      <c r="E36" s="139">
        <v>32428390</v>
      </c>
      <c r="F36" s="140">
        <f t="shared" si="0"/>
        <v>2390758</v>
      </c>
      <c r="G36" s="141">
        <f t="shared" si="1"/>
        <v>7.4</v>
      </c>
      <c r="H36" s="92"/>
    </row>
    <row r="37" spans="1:8" ht="12.75" customHeight="1">
      <c r="A37" s="92"/>
      <c r="B37" s="119">
        <v>32</v>
      </c>
      <c r="C37" s="120" t="s">
        <v>64</v>
      </c>
      <c r="D37" s="137">
        <v>50000000</v>
      </c>
      <c r="E37" s="139">
        <v>46100000</v>
      </c>
      <c r="F37" s="140">
        <f t="shared" si="0"/>
        <v>3900000</v>
      </c>
      <c r="G37" s="141">
        <f t="shared" si="1"/>
        <v>8.5</v>
      </c>
      <c r="H37" s="92"/>
    </row>
    <row r="38" spans="1:8" ht="12.75" customHeight="1">
      <c r="A38" s="92"/>
      <c r="B38" s="119">
        <v>33</v>
      </c>
      <c r="C38" s="120" t="s">
        <v>65</v>
      </c>
      <c r="D38" s="137">
        <v>18953000</v>
      </c>
      <c r="E38" s="139">
        <v>17688000</v>
      </c>
      <c r="F38" s="140">
        <f t="shared" si="0"/>
        <v>1265000</v>
      </c>
      <c r="G38" s="141">
        <f t="shared" si="1"/>
        <v>7.2</v>
      </c>
      <c r="H38" s="92"/>
    </row>
    <row r="39" spans="1:8" ht="12.75" customHeight="1">
      <c r="A39" s="92"/>
      <c r="B39" s="119">
        <v>34</v>
      </c>
      <c r="C39" s="120" t="s">
        <v>66</v>
      </c>
      <c r="D39" s="137">
        <v>30730000</v>
      </c>
      <c r="E39" s="139">
        <v>29611000</v>
      </c>
      <c r="F39" s="140">
        <f t="shared" si="0"/>
        <v>1119000</v>
      </c>
      <c r="G39" s="141">
        <f t="shared" si="1"/>
        <v>3.8</v>
      </c>
      <c r="H39" s="92"/>
    </row>
    <row r="40" spans="1:8" ht="12.75" customHeight="1">
      <c r="A40" s="92"/>
      <c r="B40" s="119">
        <v>35</v>
      </c>
      <c r="C40" s="120" t="s">
        <v>67</v>
      </c>
      <c r="D40" s="137">
        <v>15837000</v>
      </c>
      <c r="E40" s="139">
        <v>17550000</v>
      </c>
      <c r="F40" s="140">
        <f t="shared" si="0"/>
        <v>-1713000</v>
      </c>
      <c r="G40" s="141">
        <f t="shared" si="1"/>
        <v>-9.8</v>
      </c>
      <c r="H40" s="92"/>
    </row>
    <row r="41" spans="1:14" ht="12.75" customHeight="1">
      <c r="A41" s="92"/>
      <c r="B41" s="119">
        <v>36</v>
      </c>
      <c r="C41" s="120" t="s">
        <v>68</v>
      </c>
      <c r="D41" s="137">
        <v>21540000</v>
      </c>
      <c r="E41" s="139">
        <v>20640000</v>
      </c>
      <c r="F41" s="140">
        <f t="shared" si="0"/>
        <v>900000</v>
      </c>
      <c r="G41" s="141">
        <f t="shared" si="1"/>
        <v>4.4</v>
      </c>
      <c r="H41" s="92"/>
      <c r="I41" s="131"/>
      <c r="J41" s="131"/>
      <c r="K41" s="94"/>
      <c r="L41" s="94"/>
      <c r="M41" s="94"/>
      <c r="N41" s="92"/>
    </row>
    <row r="42" spans="1:14" ht="12.75" customHeight="1">
      <c r="A42" s="92"/>
      <c r="B42" s="119">
        <v>37</v>
      </c>
      <c r="C42" s="120" t="s">
        <v>69</v>
      </c>
      <c r="D42" s="137">
        <v>18120000</v>
      </c>
      <c r="E42" s="139">
        <v>17550000</v>
      </c>
      <c r="F42" s="140">
        <f t="shared" si="0"/>
        <v>570000</v>
      </c>
      <c r="G42" s="141">
        <f t="shared" si="1"/>
        <v>3.2</v>
      </c>
      <c r="H42" s="92"/>
      <c r="J42" s="102"/>
      <c r="K42" s="92"/>
      <c r="L42" s="92"/>
      <c r="M42" s="92"/>
      <c r="N42" s="92"/>
    </row>
    <row r="43" spans="1:14" ht="12.75" customHeight="1">
      <c r="A43" s="92"/>
      <c r="B43" s="119">
        <v>38</v>
      </c>
      <c r="C43" s="120" t="s">
        <v>70</v>
      </c>
      <c r="D43" s="137">
        <v>25433000</v>
      </c>
      <c r="E43" s="139">
        <v>22896962</v>
      </c>
      <c r="F43" s="140">
        <f>+D43-E43</f>
        <v>2536038</v>
      </c>
      <c r="G43" s="141">
        <f>ROUND(+F43/E43*100,1)</f>
        <v>11.1</v>
      </c>
      <c r="H43" s="92"/>
      <c r="I43" s="102"/>
      <c r="L43" s="92"/>
      <c r="M43" s="92"/>
      <c r="N43" s="92"/>
    </row>
    <row r="44" spans="1:14" ht="12.75" customHeight="1">
      <c r="A44" s="92"/>
      <c r="B44" s="119">
        <v>39</v>
      </c>
      <c r="C44" s="120" t="s">
        <v>71</v>
      </c>
      <c r="D44" s="137">
        <v>38128421</v>
      </c>
      <c r="E44" s="139">
        <v>40416730</v>
      </c>
      <c r="F44" s="140">
        <f t="shared" si="0"/>
        <v>-2288309</v>
      </c>
      <c r="G44" s="141">
        <f t="shared" si="1"/>
        <v>-5.7</v>
      </c>
      <c r="H44" s="92"/>
      <c r="L44" s="92"/>
      <c r="M44" s="92"/>
      <c r="N44" s="92"/>
    </row>
    <row r="45" spans="1:8" ht="12.75" customHeight="1" thickBot="1">
      <c r="A45" s="92"/>
      <c r="B45" s="132">
        <v>40</v>
      </c>
      <c r="C45" s="133" t="s">
        <v>72</v>
      </c>
      <c r="D45" s="138">
        <v>14130000</v>
      </c>
      <c r="E45" s="142">
        <v>14390000</v>
      </c>
      <c r="F45" s="140">
        <f t="shared" si="0"/>
        <v>-260000</v>
      </c>
      <c r="G45" s="141">
        <f t="shared" si="1"/>
        <v>-1.8</v>
      </c>
      <c r="H45" s="92"/>
    </row>
    <row r="46" spans="1:8" ht="12.75" customHeight="1" thickBot="1" thickTop="1">
      <c r="A46" s="92"/>
      <c r="B46" s="134" t="s">
        <v>73</v>
      </c>
      <c r="C46" s="135"/>
      <c r="D46" s="146">
        <f>SUM(D6:D45)</f>
        <v>2359985199</v>
      </c>
      <c r="E46" s="143">
        <f>SUM(E6:E45)</f>
        <v>2282980936</v>
      </c>
      <c r="F46" s="144">
        <f>D46-E46</f>
        <v>77004263</v>
      </c>
      <c r="G46" s="145">
        <f>ROUND(+F46/E46*100,1)</f>
        <v>3.4</v>
      </c>
      <c r="H46" s="95"/>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8"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154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153</v>
      </c>
      <c r="E4" s="15" t="s">
        <v>135</v>
      </c>
      <c r="F4" s="15" t="s">
        <v>4</v>
      </c>
      <c r="G4" s="16" t="s">
        <v>5</v>
      </c>
      <c r="H4" s="17"/>
      <c r="I4" s="12" t="s">
        <v>2</v>
      </c>
      <c r="J4" s="13" t="s">
        <v>3</v>
      </c>
      <c r="K4" s="14" t="s">
        <v>153</v>
      </c>
      <c r="L4" s="15" t="s">
        <v>135</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133</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134</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300"/>
      <c r="J33" s="300"/>
      <c r="K33" s="300"/>
      <c r="L33" s="300"/>
      <c r="M33" s="300"/>
      <c r="N33" s="300"/>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301" t="s">
        <v>155</v>
      </c>
      <c r="J35" s="301"/>
      <c r="K35" s="301"/>
      <c r="L35" s="301"/>
      <c r="M35" s="301"/>
      <c r="N35" s="301"/>
    </row>
    <row r="36" spans="1:14" ht="12.75" customHeight="1" thickBot="1">
      <c r="A36" s="9"/>
      <c r="B36" s="27">
        <v>31</v>
      </c>
      <c r="C36" s="28" t="s">
        <v>63</v>
      </c>
      <c r="D36" s="25">
        <v>32460802</v>
      </c>
      <c r="E36" s="26">
        <v>32449013</v>
      </c>
      <c r="F36" s="29">
        <f t="shared" si="0"/>
        <v>11789</v>
      </c>
      <c r="G36" s="30">
        <f t="shared" si="1"/>
        <v>0</v>
      </c>
      <c r="H36" s="9"/>
      <c r="I36" s="301"/>
      <c r="J36" s="301"/>
      <c r="K36" s="301"/>
      <c r="L36" s="301"/>
      <c r="M36" s="301"/>
      <c r="N36" s="301"/>
    </row>
    <row r="37" spans="1:14" ht="12.75" customHeight="1">
      <c r="A37" s="9"/>
      <c r="B37" s="27">
        <v>32</v>
      </c>
      <c r="C37" s="28" t="s">
        <v>64</v>
      </c>
      <c r="D37" s="25">
        <v>45100000</v>
      </c>
      <c r="E37" s="26">
        <v>41430000</v>
      </c>
      <c r="F37" s="29">
        <f t="shared" si="0"/>
        <v>3670000</v>
      </c>
      <c r="G37" s="30">
        <f t="shared" si="1"/>
        <v>8.9</v>
      </c>
      <c r="H37" s="9"/>
      <c r="I37" s="302" t="s">
        <v>2</v>
      </c>
      <c r="J37" s="304" t="s">
        <v>156</v>
      </c>
      <c r="K37" s="306" t="s">
        <v>153</v>
      </c>
      <c r="L37" s="308" t="s">
        <v>135</v>
      </c>
      <c r="M37" s="51"/>
      <c r="N37" s="9"/>
    </row>
    <row r="38" spans="1:14" ht="12.75" customHeight="1" thickBot="1">
      <c r="A38" s="9"/>
      <c r="B38" s="27">
        <v>33</v>
      </c>
      <c r="C38" s="28" t="s">
        <v>65</v>
      </c>
      <c r="D38" s="25">
        <v>19350000</v>
      </c>
      <c r="E38" s="26">
        <v>16500000</v>
      </c>
      <c r="F38" s="29">
        <f t="shared" si="0"/>
        <v>2850000</v>
      </c>
      <c r="G38" s="30">
        <f t="shared" si="1"/>
        <v>17.3</v>
      </c>
      <c r="H38" s="9"/>
      <c r="I38" s="303"/>
      <c r="J38" s="305"/>
      <c r="K38" s="307"/>
      <c r="L38" s="309"/>
      <c r="M38" s="51"/>
      <c r="N38" s="9"/>
    </row>
    <row r="39" spans="1:14" ht="12.75" customHeight="1" thickBot="1">
      <c r="A39" s="9"/>
      <c r="B39" s="27">
        <v>34</v>
      </c>
      <c r="C39" s="28" t="s">
        <v>66</v>
      </c>
      <c r="D39" s="25">
        <v>29397000</v>
      </c>
      <c r="E39" s="26">
        <v>26687000</v>
      </c>
      <c r="F39" s="29">
        <f t="shared" si="0"/>
        <v>2710000</v>
      </c>
      <c r="G39" s="30">
        <f t="shared" si="1"/>
        <v>10.2</v>
      </c>
      <c r="H39" s="9"/>
      <c r="I39" s="80">
        <v>38</v>
      </c>
      <c r="J39" s="81" t="s">
        <v>70</v>
      </c>
      <c r="K39" s="86">
        <v>19494000</v>
      </c>
      <c r="L39" s="85">
        <v>18800000</v>
      </c>
      <c r="M39" s="51"/>
      <c r="N39" s="9"/>
    </row>
    <row r="40" spans="1:14" ht="12.75" customHeight="1">
      <c r="A40" s="9"/>
      <c r="B40" s="27">
        <v>35</v>
      </c>
      <c r="C40" s="28" t="s">
        <v>67</v>
      </c>
      <c r="D40" s="25">
        <v>16200000</v>
      </c>
      <c r="E40" s="26">
        <v>15610000</v>
      </c>
      <c r="F40" s="29">
        <f t="shared" si="0"/>
        <v>590000</v>
      </c>
      <c r="G40" s="30">
        <f t="shared" si="1"/>
        <v>3.8</v>
      </c>
      <c r="H40" s="9"/>
      <c r="I40" s="50"/>
      <c r="J40" s="51"/>
      <c r="K40" s="52"/>
      <c r="L40" s="51"/>
      <c r="M40" s="51"/>
      <c r="N40" s="9"/>
    </row>
    <row r="41" spans="1:14" ht="12.75" customHeight="1">
      <c r="A41" s="9"/>
      <c r="B41" s="27">
        <v>36</v>
      </c>
      <c r="C41" s="28" t="s">
        <v>68</v>
      </c>
      <c r="D41" s="25">
        <v>19433278</v>
      </c>
      <c r="E41" s="26">
        <v>18570000</v>
      </c>
      <c r="F41" s="29">
        <f t="shared" si="0"/>
        <v>863278</v>
      </c>
      <c r="G41" s="30">
        <f t="shared" si="1"/>
        <v>4.6</v>
      </c>
      <c r="H41" s="9"/>
      <c r="I41" s="51"/>
      <c r="J41" s="51"/>
      <c r="K41" s="51"/>
      <c r="L41" s="51"/>
      <c r="M41" s="51"/>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3">
        <v>40</v>
      </c>
      <c r="C44" s="54" t="s">
        <v>72</v>
      </c>
      <c r="D44" s="82">
        <v>13008000</v>
      </c>
      <c r="E44" s="83">
        <v>12563000</v>
      </c>
      <c r="F44" s="29">
        <f t="shared" si="0"/>
        <v>445000</v>
      </c>
      <c r="G44" s="30">
        <f t="shared" si="1"/>
        <v>3.5</v>
      </c>
      <c r="H44" s="9"/>
    </row>
    <row r="45" spans="1:8" ht="12.75" customHeight="1" thickBot="1" thickTop="1">
      <c r="A45" s="9"/>
      <c r="B45" s="55" t="s">
        <v>73</v>
      </c>
      <c r="C45" s="56"/>
      <c r="D45" s="35">
        <f>SUM(D6:D44)</f>
        <v>2115180290</v>
      </c>
      <c r="E45" s="36">
        <f>SUM(E6:E44)</f>
        <v>2075317741</v>
      </c>
      <c r="F45" s="37">
        <f>D45-E45</f>
        <v>39862549</v>
      </c>
      <c r="G45" s="84">
        <f>ROUND(+F45/E45*100,1)</f>
        <v>1.9</v>
      </c>
      <c r="H45" s="57"/>
    </row>
    <row r="46" ht="15" customHeight="1"/>
    <row r="47" ht="30" customHeight="1"/>
    <row r="48" spans="10:14" ht="15" customHeight="1">
      <c r="J48" s="87"/>
      <c r="K48" s="87" t="s">
        <v>153</v>
      </c>
      <c r="L48" s="87" t="s">
        <v>135</v>
      </c>
      <c r="M48" s="87" t="s">
        <v>4</v>
      </c>
      <c r="N48" s="87" t="s">
        <v>5</v>
      </c>
    </row>
    <row r="49" spans="10:14" ht="15" customHeight="1">
      <c r="J49" s="87" t="s">
        <v>157</v>
      </c>
      <c r="K49" s="88">
        <f>K31+K39</f>
        <v>2296643380</v>
      </c>
      <c r="L49" s="88">
        <f>L31+L39</f>
        <v>2257213768</v>
      </c>
      <c r="M49" s="89">
        <f>K49-L49</f>
        <v>39429612</v>
      </c>
      <c r="N49" s="90">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2"/>
  <sheetViews>
    <sheetView view="pageBreakPreview" zoomScaleSheetLayoutView="100" zoomScalePageLayoutView="0" workbookViewId="0" topLeftCell="A1">
      <pane xSplit="3" ySplit="5" topLeftCell="D6" activePane="bottomRight" state="frozen"/>
      <selection pane="topLeft" activeCell="G35" sqref="G35"/>
      <selection pane="topRight" activeCell="G35" sqref="G35"/>
      <selection pane="bottomLeft" activeCell="G35" sqref="G35"/>
      <selection pane="bottomRight" activeCell="A1" sqref="A1"/>
    </sheetView>
  </sheetViews>
  <sheetFormatPr defaultColWidth="9.00390625" defaultRowHeight="13.5"/>
  <cols>
    <col min="1" max="1" width="2.00390625" style="158" customWidth="1"/>
    <col min="2" max="2" width="5.625" style="158" customWidth="1"/>
    <col min="3" max="3" width="36.00390625" style="158" customWidth="1"/>
    <col min="4" max="4" width="20.00390625" style="154" customWidth="1"/>
    <col min="5" max="5" width="10.625" style="154" customWidth="1"/>
    <col min="6" max="6" width="20.00390625" style="155" customWidth="1"/>
    <col min="7" max="7" width="10.625" style="156" customWidth="1"/>
    <col min="8" max="8" width="20.00390625" style="157" customWidth="1"/>
    <col min="9" max="9" width="12.125" style="156" customWidth="1"/>
    <col min="10" max="10" width="7.875" style="154" customWidth="1"/>
    <col min="11" max="16384" width="9.00390625" style="154" customWidth="1"/>
  </cols>
  <sheetData>
    <row r="1" spans="1:14" s="158" customFormat="1" ht="21" customHeight="1">
      <c r="A1" s="116" t="s">
        <v>74</v>
      </c>
      <c r="F1" s="173"/>
      <c r="G1" s="174"/>
      <c r="H1" s="175"/>
      <c r="I1" s="174"/>
      <c r="N1" s="176"/>
    </row>
    <row r="2" spans="1:9" s="158" customFormat="1" ht="3" customHeight="1">
      <c r="A2" s="97"/>
      <c r="F2" s="173"/>
      <c r="G2" s="174"/>
      <c r="H2" s="175"/>
      <c r="I2" s="174"/>
    </row>
    <row r="3" spans="6:9" s="158" customFormat="1" ht="13.5" customHeight="1" thickBot="1">
      <c r="F3" s="173"/>
      <c r="G3" s="174"/>
      <c r="H3" s="175"/>
      <c r="I3" s="177" t="s">
        <v>136</v>
      </c>
    </row>
    <row r="4" spans="2:9" s="158" customFormat="1" ht="17.25" customHeight="1">
      <c r="B4" s="318" t="s">
        <v>75</v>
      </c>
      <c r="C4" s="319"/>
      <c r="D4" s="322" t="s">
        <v>164</v>
      </c>
      <c r="E4" s="323"/>
      <c r="F4" s="322" t="s">
        <v>160</v>
      </c>
      <c r="G4" s="323"/>
      <c r="H4" s="324" t="s">
        <v>76</v>
      </c>
      <c r="I4" s="326" t="s">
        <v>77</v>
      </c>
    </row>
    <row r="5" spans="2:9" s="158" customFormat="1" ht="17.25" customHeight="1" thickBot="1">
      <c r="B5" s="320"/>
      <c r="C5" s="321"/>
      <c r="D5" s="171" t="s">
        <v>78</v>
      </c>
      <c r="E5" s="172" t="s">
        <v>79</v>
      </c>
      <c r="F5" s="171" t="s">
        <v>80</v>
      </c>
      <c r="G5" s="172" t="s">
        <v>79</v>
      </c>
      <c r="H5" s="325"/>
      <c r="I5" s="327"/>
    </row>
    <row r="6" spans="2:9" ht="17.25" customHeight="1">
      <c r="B6" s="328" t="s">
        <v>81</v>
      </c>
      <c r="C6" s="329"/>
      <c r="D6" s="189">
        <v>1156371356</v>
      </c>
      <c r="E6" s="196">
        <f aca="true" t="shared" si="0" ref="E6:E29">ROUND(D6/D$30*100,1)</f>
        <v>45.8</v>
      </c>
      <c r="F6" s="189">
        <v>1129807438</v>
      </c>
      <c r="G6" s="196">
        <f aca="true" t="shared" si="1" ref="G6:G29">ROUND(F6/F$30*100,1)</f>
        <v>46.2</v>
      </c>
      <c r="H6" s="205">
        <f>+D6-F6</f>
        <v>26563918</v>
      </c>
      <c r="I6" s="196">
        <f>IF(AND(OR(F6=0,F6=""),OR(D6="",D6=0)),"-",IF(AND(D6&gt;0,OR(F6=0,F6="")),"皆増",IF(AND(F6&gt;0,OR(D6="",D6=0)),"皆減",ROUND(H6/F6*100,1))))</f>
        <v>2.4</v>
      </c>
    </row>
    <row r="7" spans="2:9" ht="17.25" customHeight="1">
      <c r="B7" s="159"/>
      <c r="C7" s="160" t="s">
        <v>82</v>
      </c>
      <c r="D7" s="190">
        <v>489850209</v>
      </c>
      <c r="E7" s="197">
        <f t="shared" si="0"/>
        <v>19.4</v>
      </c>
      <c r="F7" s="190">
        <v>476958828</v>
      </c>
      <c r="G7" s="197">
        <f t="shared" si="1"/>
        <v>19.5</v>
      </c>
      <c r="H7" s="190">
        <f>+D7-F7</f>
        <v>12891381</v>
      </c>
      <c r="I7" s="197">
        <f>IF(AND(OR(F7=0,F7=""),OR(D7="",D7=0)),"-",IF(AND(D7&gt;0,OR(F7=0,F7="")),"皆増",IF(AND(F7&gt;0,OR(D7="",D7=0)),"皆減",ROUND(H7/F7*100,1))))</f>
        <v>2.7</v>
      </c>
    </row>
    <row r="8" spans="2:9" ht="17.25" customHeight="1">
      <c r="B8" s="159"/>
      <c r="C8" s="161" t="s">
        <v>83</v>
      </c>
      <c r="D8" s="191">
        <v>76636940</v>
      </c>
      <c r="E8" s="198">
        <f t="shared" si="0"/>
        <v>3</v>
      </c>
      <c r="F8" s="191">
        <v>74380838</v>
      </c>
      <c r="G8" s="198">
        <f t="shared" si="1"/>
        <v>3</v>
      </c>
      <c r="H8" s="191">
        <f>+D8-F8</f>
        <v>2256102</v>
      </c>
      <c r="I8" s="198">
        <f>IF(AND(OR(F8=0,F8=""),OR(D8="",D8=0)),"-",IF(AND(D8&gt;0,OR(F8=0,F8="")),"皆増",IF(AND(F8&gt;0,OR(D8="",D8=0)),"皆減",ROUND(H8/F8*100,1))))</f>
        <v>3</v>
      </c>
    </row>
    <row r="9" spans="2:9" ht="17.25" customHeight="1">
      <c r="B9" s="159"/>
      <c r="C9" s="162" t="s">
        <v>84</v>
      </c>
      <c r="D9" s="192">
        <v>454886220</v>
      </c>
      <c r="E9" s="199">
        <f t="shared" si="0"/>
        <v>18</v>
      </c>
      <c r="F9" s="192">
        <v>445640227</v>
      </c>
      <c r="G9" s="199">
        <f t="shared" si="1"/>
        <v>18.2</v>
      </c>
      <c r="H9" s="192">
        <f>+D9-F9</f>
        <v>9245993</v>
      </c>
      <c r="I9" s="199">
        <f>IF(AND(OR(F9=0,F9=""),OR(D9="",D9=0)),"-",IF(AND(D9&gt;0,OR(F9=0,F9="")),"皆増",IF(AND(F9&gt;0,OR(D9="",D9=0)),"皆減",ROUND(H9/F9*100,1))))</f>
        <v>2.1</v>
      </c>
    </row>
    <row r="10" spans="2:9" ht="17.25" customHeight="1">
      <c r="B10" s="312" t="s">
        <v>85</v>
      </c>
      <c r="C10" s="313"/>
      <c r="D10" s="193">
        <v>16550193</v>
      </c>
      <c r="E10" s="200">
        <f t="shared" si="0"/>
        <v>0.7</v>
      </c>
      <c r="F10" s="193">
        <v>16837879</v>
      </c>
      <c r="G10" s="200">
        <f t="shared" si="1"/>
        <v>0.7</v>
      </c>
      <c r="H10" s="206">
        <f aca="true" t="shared" si="2" ref="H10:H30">+D10-F10</f>
        <v>-287686</v>
      </c>
      <c r="I10" s="200">
        <f aca="true" t="shared" si="3" ref="I10:I30">IF(AND(OR(F10=0,F10=""),OR(D10="",D10=0)),"-",IF(AND(D10&gt;0,OR(F10=0,F10="")),"皆増",IF(AND(F10&gt;0,OR(D10="",D10=0)),"皆減",ROUND(H10/F10*100,1))))</f>
        <v>-1.7</v>
      </c>
    </row>
    <row r="11" spans="2:9" ht="17.25" customHeight="1">
      <c r="B11" s="312" t="s">
        <v>86</v>
      </c>
      <c r="C11" s="313"/>
      <c r="D11" s="194">
        <v>125145048</v>
      </c>
      <c r="E11" s="200">
        <f t="shared" si="0"/>
        <v>5</v>
      </c>
      <c r="F11" s="194">
        <v>119097740</v>
      </c>
      <c r="G11" s="200">
        <f t="shared" si="1"/>
        <v>4.9</v>
      </c>
      <c r="H11" s="206">
        <f t="shared" si="2"/>
        <v>6047308</v>
      </c>
      <c r="I11" s="200">
        <f t="shared" si="3"/>
        <v>5.1</v>
      </c>
    </row>
    <row r="12" spans="2:9" ht="17.25" customHeight="1">
      <c r="B12" s="312" t="s">
        <v>87</v>
      </c>
      <c r="C12" s="313"/>
      <c r="D12" s="194">
        <v>26970891</v>
      </c>
      <c r="E12" s="200">
        <f t="shared" si="0"/>
        <v>1.1</v>
      </c>
      <c r="F12" s="194">
        <v>31317639</v>
      </c>
      <c r="G12" s="200">
        <f t="shared" si="1"/>
        <v>1.3</v>
      </c>
      <c r="H12" s="206">
        <f>+D12-F12</f>
        <v>-4346748</v>
      </c>
      <c r="I12" s="200">
        <f>IF(AND(OR(F12=0,F12=""),OR(D12="",D12=0)),"-",IF(AND(D12&gt;0,OR(F12=0,F12="")),"皆増",IF(AND(F12&gt;0,OR(D12="",D12=0)),"皆減",ROUND(H12/F12*100,1))))</f>
        <v>-13.9</v>
      </c>
    </row>
    <row r="13" spans="2:9" ht="17.25" customHeight="1">
      <c r="B13" s="312" t="s">
        <v>88</v>
      </c>
      <c r="C13" s="313"/>
      <c r="D13" s="194">
        <v>9454244</v>
      </c>
      <c r="E13" s="200">
        <f t="shared" si="0"/>
        <v>0.4</v>
      </c>
      <c r="F13" s="194">
        <v>6543243</v>
      </c>
      <c r="G13" s="200">
        <f t="shared" si="1"/>
        <v>0.3</v>
      </c>
      <c r="H13" s="206">
        <f t="shared" si="2"/>
        <v>2911001</v>
      </c>
      <c r="I13" s="200">
        <f t="shared" si="3"/>
        <v>44.5</v>
      </c>
    </row>
    <row r="14" spans="2:9" ht="17.25" customHeight="1">
      <c r="B14" s="317" t="s">
        <v>89</v>
      </c>
      <c r="C14" s="313"/>
      <c r="D14" s="194">
        <v>133282447</v>
      </c>
      <c r="E14" s="200">
        <f t="shared" si="0"/>
        <v>5.3</v>
      </c>
      <c r="F14" s="194">
        <v>134068638</v>
      </c>
      <c r="G14" s="200">
        <f t="shared" si="1"/>
        <v>5.5</v>
      </c>
      <c r="H14" s="206">
        <f t="shared" si="2"/>
        <v>-786191</v>
      </c>
      <c r="I14" s="200">
        <f t="shared" si="3"/>
        <v>-0.6</v>
      </c>
    </row>
    <row r="15" spans="2:9" ht="17.25" customHeight="1">
      <c r="B15" s="159"/>
      <c r="C15" s="160" t="s">
        <v>90</v>
      </c>
      <c r="D15" s="190">
        <v>118840750</v>
      </c>
      <c r="E15" s="197">
        <f t="shared" si="0"/>
        <v>4.7</v>
      </c>
      <c r="F15" s="190">
        <v>119889600</v>
      </c>
      <c r="G15" s="197">
        <f t="shared" si="1"/>
        <v>4.9</v>
      </c>
      <c r="H15" s="190">
        <f>+D15-F15</f>
        <v>-1048850</v>
      </c>
      <c r="I15" s="197">
        <f>IF(AND(OR(F15=0,F15=""),OR(D15="",D15=0)),"-",IF(AND(D15&gt;0,OR(F15=0,F15="")),"皆増",IF(AND(F15&gt;0,OR(D15="",D15=0)),"皆減",ROUND(H15/F15*100,1))))</f>
        <v>-0.9</v>
      </c>
    </row>
    <row r="16" spans="2:9" ht="17.25" customHeight="1">
      <c r="B16" s="159"/>
      <c r="C16" s="163" t="s">
        <v>91</v>
      </c>
      <c r="D16" s="191">
        <v>14303614</v>
      </c>
      <c r="E16" s="198">
        <f t="shared" si="0"/>
        <v>0.6</v>
      </c>
      <c r="F16" s="191">
        <v>14179038</v>
      </c>
      <c r="G16" s="198">
        <f t="shared" si="1"/>
        <v>0.6</v>
      </c>
      <c r="H16" s="191">
        <f>+D16-F16</f>
        <v>124576</v>
      </c>
      <c r="I16" s="198">
        <f>IF(AND(OR(F16=0,F16=""),OR(D16="",D16=0)),"-",IF(AND(D16&gt;0,OR(F16=0,F16="")),"皆増",IF(AND(F16&gt;0,OR(D16="",D16=0)),"皆減",ROUND(H16/F16*100,1))))</f>
        <v>0.9</v>
      </c>
    </row>
    <row r="17" spans="2:9" ht="17.25" customHeight="1">
      <c r="B17" s="312" t="s">
        <v>92</v>
      </c>
      <c r="C17" s="313"/>
      <c r="D17" s="194">
        <v>29538412</v>
      </c>
      <c r="E17" s="200">
        <f t="shared" si="0"/>
        <v>1.2</v>
      </c>
      <c r="F17" s="194">
        <v>30006286</v>
      </c>
      <c r="G17" s="200">
        <f t="shared" si="1"/>
        <v>1.2</v>
      </c>
      <c r="H17" s="206">
        <f t="shared" si="2"/>
        <v>-467874</v>
      </c>
      <c r="I17" s="200">
        <f t="shared" si="3"/>
        <v>-1.6</v>
      </c>
    </row>
    <row r="18" spans="2:9" ht="17.25" customHeight="1">
      <c r="B18" s="312" t="s">
        <v>93</v>
      </c>
      <c r="C18" s="313"/>
      <c r="D18" s="194">
        <v>35809456</v>
      </c>
      <c r="E18" s="200">
        <f t="shared" si="0"/>
        <v>1.4</v>
      </c>
      <c r="F18" s="194">
        <v>36228054</v>
      </c>
      <c r="G18" s="200">
        <f t="shared" si="1"/>
        <v>1.5</v>
      </c>
      <c r="H18" s="206">
        <f t="shared" si="2"/>
        <v>-418598</v>
      </c>
      <c r="I18" s="200">
        <f t="shared" si="3"/>
        <v>-1.2</v>
      </c>
    </row>
    <row r="19" spans="2:9" ht="17.25" customHeight="1">
      <c r="B19" s="317" t="s">
        <v>94</v>
      </c>
      <c r="C19" s="313"/>
      <c r="D19" s="194">
        <v>409737333</v>
      </c>
      <c r="E19" s="200">
        <f t="shared" si="0"/>
        <v>16.2</v>
      </c>
      <c r="F19" s="194">
        <v>395206907</v>
      </c>
      <c r="G19" s="200">
        <f t="shared" si="1"/>
        <v>16.2</v>
      </c>
      <c r="H19" s="206">
        <f t="shared" si="2"/>
        <v>14530426</v>
      </c>
      <c r="I19" s="200">
        <f t="shared" si="3"/>
        <v>3.7</v>
      </c>
    </row>
    <row r="20" spans="2:9" ht="17.25" customHeight="1">
      <c r="B20" s="164"/>
      <c r="C20" s="165" t="s">
        <v>95</v>
      </c>
      <c r="D20" s="190">
        <v>38942481</v>
      </c>
      <c r="E20" s="197">
        <f t="shared" si="0"/>
        <v>1.5</v>
      </c>
      <c r="F20" s="190">
        <v>39895433</v>
      </c>
      <c r="G20" s="197">
        <f t="shared" si="1"/>
        <v>1.6</v>
      </c>
      <c r="H20" s="190">
        <f t="shared" si="2"/>
        <v>-952952</v>
      </c>
      <c r="I20" s="197">
        <f t="shared" si="3"/>
        <v>-2.4</v>
      </c>
    </row>
    <row r="21" spans="2:9" ht="17.25" customHeight="1">
      <c r="B21" s="164"/>
      <c r="C21" s="166" t="s">
        <v>96</v>
      </c>
      <c r="D21" s="191">
        <v>370794852</v>
      </c>
      <c r="E21" s="198">
        <f t="shared" si="0"/>
        <v>14.7</v>
      </c>
      <c r="F21" s="195">
        <v>355311474</v>
      </c>
      <c r="G21" s="198">
        <f t="shared" si="1"/>
        <v>14.5</v>
      </c>
      <c r="H21" s="191">
        <f t="shared" si="2"/>
        <v>15483378</v>
      </c>
      <c r="I21" s="198">
        <f t="shared" si="3"/>
        <v>4.4</v>
      </c>
    </row>
    <row r="22" spans="2:9" ht="17.25" customHeight="1">
      <c r="B22" s="312" t="s">
        <v>97</v>
      </c>
      <c r="C22" s="313"/>
      <c r="D22" s="194">
        <v>152988271</v>
      </c>
      <c r="E22" s="200">
        <f t="shared" si="0"/>
        <v>6.1</v>
      </c>
      <c r="F22" s="194">
        <v>137556810</v>
      </c>
      <c r="G22" s="200">
        <f t="shared" si="1"/>
        <v>5.6</v>
      </c>
      <c r="H22" s="206">
        <f t="shared" si="2"/>
        <v>15431461</v>
      </c>
      <c r="I22" s="200">
        <f t="shared" si="3"/>
        <v>11.2</v>
      </c>
    </row>
    <row r="23" spans="2:9" ht="17.25" customHeight="1">
      <c r="B23" s="312" t="s">
        <v>98</v>
      </c>
      <c r="C23" s="313"/>
      <c r="D23" s="194">
        <v>5812034</v>
      </c>
      <c r="E23" s="200">
        <f t="shared" si="0"/>
        <v>0.2</v>
      </c>
      <c r="F23" s="194">
        <v>5137220</v>
      </c>
      <c r="G23" s="200">
        <f t="shared" si="1"/>
        <v>0.2</v>
      </c>
      <c r="H23" s="206">
        <f t="shared" si="2"/>
        <v>674814</v>
      </c>
      <c r="I23" s="200">
        <f t="shared" si="3"/>
        <v>13.1</v>
      </c>
    </row>
    <row r="24" spans="2:9" ht="17.25" customHeight="1">
      <c r="B24" s="312" t="s">
        <v>99</v>
      </c>
      <c r="C24" s="313"/>
      <c r="D24" s="194">
        <v>2310006</v>
      </c>
      <c r="E24" s="200">
        <f t="shared" si="0"/>
        <v>0.1</v>
      </c>
      <c r="F24" s="194">
        <v>2304082</v>
      </c>
      <c r="G24" s="200">
        <f t="shared" si="1"/>
        <v>0.1</v>
      </c>
      <c r="H24" s="206">
        <f t="shared" si="2"/>
        <v>5924</v>
      </c>
      <c r="I24" s="200">
        <f t="shared" si="3"/>
        <v>0.3</v>
      </c>
    </row>
    <row r="25" spans="2:9" ht="17.25" customHeight="1">
      <c r="B25" s="312" t="s">
        <v>100</v>
      </c>
      <c r="C25" s="313"/>
      <c r="D25" s="194">
        <v>107520909</v>
      </c>
      <c r="E25" s="200">
        <f t="shared" si="0"/>
        <v>4.3</v>
      </c>
      <c r="F25" s="194">
        <v>88399052</v>
      </c>
      <c r="G25" s="200">
        <f t="shared" si="1"/>
        <v>3.6</v>
      </c>
      <c r="H25" s="206">
        <f t="shared" si="2"/>
        <v>19121857</v>
      </c>
      <c r="I25" s="200">
        <f t="shared" si="3"/>
        <v>21.6</v>
      </c>
    </row>
    <row r="26" spans="2:9" ht="17.25" customHeight="1">
      <c r="B26" s="312" t="s">
        <v>101</v>
      </c>
      <c r="C26" s="313"/>
      <c r="D26" s="194">
        <v>27095651</v>
      </c>
      <c r="E26" s="200">
        <f t="shared" si="0"/>
        <v>1.1</v>
      </c>
      <c r="F26" s="194">
        <v>27215549</v>
      </c>
      <c r="G26" s="200">
        <f t="shared" si="1"/>
        <v>1.1</v>
      </c>
      <c r="H26" s="206">
        <f t="shared" si="2"/>
        <v>-119898</v>
      </c>
      <c r="I26" s="200">
        <f t="shared" si="3"/>
        <v>-0.4</v>
      </c>
    </row>
    <row r="27" spans="2:9" ht="17.25" customHeight="1">
      <c r="B27" s="312" t="s">
        <v>102</v>
      </c>
      <c r="C27" s="313"/>
      <c r="D27" s="194">
        <v>79085077</v>
      </c>
      <c r="E27" s="200">
        <f t="shared" si="0"/>
        <v>3.1</v>
      </c>
      <c r="F27" s="194">
        <v>69973096</v>
      </c>
      <c r="G27" s="200">
        <f t="shared" si="1"/>
        <v>2.9</v>
      </c>
      <c r="H27" s="206">
        <f t="shared" si="2"/>
        <v>9111981</v>
      </c>
      <c r="I27" s="200">
        <f t="shared" si="3"/>
        <v>13</v>
      </c>
    </row>
    <row r="28" spans="2:9" ht="17.25" customHeight="1">
      <c r="B28" s="314" t="s">
        <v>103</v>
      </c>
      <c r="C28" s="313"/>
      <c r="D28" s="194">
        <v>207378166</v>
      </c>
      <c r="E28" s="203">
        <f t="shared" si="0"/>
        <v>8.2</v>
      </c>
      <c r="F28" s="194">
        <v>216094196</v>
      </c>
      <c r="G28" s="203">
        <f t="shared" si="1"/>
        <v>8.8</v>
      </c>
      <c r="H28" s="297">
        <f t="shared" si="2"/>
        <v>-8716030</v>
      </c>
      <c r="I28" s="298">
        <f t="shared" si="3"/>
        <v>-4</v>
      </c>
    </row>
    <row r="29" spans="2:9" ht="17.25" customHeight="1" thickBot="1">
      <c r="B29" s="167"/>
      <c r="C29" s="168" t="s">
        <v>158</v>
      </c>
      <c r="D29" s="195">
        <v>64454465</v>
      </c>
      <c r="E29" s="296">
        <f t="shared" si="0"/>
        <v>2.6</v>
      </c>
      <c r="F29" s="195">
        <v>76058171</v>
      </c>
      <c r="G29" s="204">
        <f t="shared" si="1"/>
        <v>3.1</v>
      </c>
      <c r="H29" s="195">
        <f>+D29-F29</f>
        <v>-11603706</v>
      </c>
      <c r="I29" s="204">
        <f>IF(AND(OR(F29=0,F29=""),OR(D29="",D29=0)),"-",IF(AND(D29&gt;0,OR(F29=0,F29="")),"皆増",IF(AND(F29&gt;0,OR(D29="",D29=0)),"皆減",ROUND(H29/F29*100,1))))</f>
        <v>-15.3</v>
      </c>
    </row>
    <row r="30" spans="2:9" ht="17.25" customHeight="1" thickBot="1" thickTop="1">
      <c r="B30" s="315" t="s">
        <v>104</v>
      </c>
      <c r="C30" s="316"/>
      <c r="D30" s="201">
        <f>SUM(D6,D10:D14,D17:D19,D22:D28)</f>
        <v>2525049494</v>
      </c>
      <c r="E30" s="202">
        <f>D30/D$30*100</f>
        <v>100</v>
      </c>
      <c r="F30" s="201">
        <f>SUM(F6,F10:F14,F17:F19,F22:F28)</f>
        <v>2445793829</v>
      </c>
      <c r="G30" s="202">
        <f>F30/F$30*100</f>
        <v>100</v>
      </c>
      <c r="H30" s="207">
        <f t="shared" si="2"/>
        <v>79255665</v>
      </c>
      <c r="I30" s="202">
        <f t="shared" si="3"/>
        <v>3.2</v>
      </c>
    </row>
    <row r="31" spans="2:10" ht="31.5" customHeight="1">
      <c r="B31" s="169" t="s">
        <v>137</v>
      </c>
      <c r="C31" s="310" t="s">
        <v>166</v>
      </c>
      <c r="D31" s="310"/>
      <c r="E31" s="310"/>
      <c r="F31" s="310"/>
      <c r="G31" s="310"/>
      <c r="H31" s="310"/>
      <c r="I31" s="310"/>
      <c r="J31" s="92"/>
    </row>
    <row r="32" spans="2:9" ht="14.25">
      <c r="B32" s="170"/>
      <c r="C32" s="311"/>
      <c r="D32" s="311"/>
      <c r="E32" s="311"/>
      <c r="F32" s="311"/>
      <c r="G32" s="311"/>
      <c r="H32" s="311"/>
      <c r="I32" s="311"/>
    </row>
  </sheetData>
  <sheetProtection/>
  <mergeCells count="23">
    <mergeCell ref="B4:C5"/>
    <mergeCell ref="D4:E4"/>
    <mergeCell ref="F4:G4"/>
    <mergeCell ref="H4:H5"/>
    <mergeCell ref="I4:I5"/>
    <mergeCell ref="B6:C6"/>
    <mergeCell ref="B25:C25"/>
    <mergeCell ref="B10:C10"/>
    <mergeCell ref="B11:C11"/>
    <mergeCell ref="B12:C12"/>
    <mergeCell ref="B13:C13"/>
    <mergeCell ref="B14:C14"/>
    <mergeCell ref="B17:C17"/>
    <mergeCell ref="C31:I32"/>
    <mergeCell ref="B26:C26"/>
    <mergeCell ref="B27:C27"/>
    <mergeCell ref="B28:C28"/>
    <mergeCell ref="B30:C30"/>
    <mergeCell ref="B18:C18"/>
    <mergeCell ref="B19:C19"/>
    <mergeCell ref="B22:C22"/>
    <mergeCell ref="B23:C23"/>
    <mergeCell ref="B24:C24"/>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75390625" style="209" customWidth="1"/>
    <col min="2" max="2" width="5.625" style="209" customWidth="1"/>
    <col min="3" max="4" width="3.625" style="209" customWidth="1"/>
    <col min="5" max="5" width="25.625" style="209" customWidth="1"/>
    <col min="6" max="6" width="20.625" style="178" customWidth="1"/>
    <col min="7" max="7" width="11.625" style="178" customWidth="1"/>
    <col min="8" max="8" width="20.625" style="179" customWidth="1"/>
    <col min="9" max="9" width="11.625" style="211" customWidth="1"/>
    <col min="10" max="10" width="20.625" style="212" customWidth="1"/>
    <col min="11" max="11" width="11.625" style="211" customWidth="1"/>
    <col min="12" max="12" width="1.00390625" style="178" customWidth="1"/>
    <col min="13" max="16384" width="9.00390625" style="178" customWidth="1"/>
  </cols>
  <sheetData>
    <row r="1" spans="1:14" ht="21" customHeight="1">
      <c r="A1" s="208" t="s">
        <v>105</v>
      </c>
      <c r="F1" s="209"/>
      <c r="G1" s="209"/>
      <c r="H1" s="210"/>
      <c r="N1" s="182"/>
    </row>
    <row r="2" spans="1:8" ht="5.25" customHeight="1">
      <c r="A2" s="213"/>
      <c r="F2" s="209"/>
      <c r="G2" s="209"/>
      <c r="H2" s="210"/>
    </row>
    <row r="3" spans="6:11" ht="15.75" customHeight="1" thickBot="1">
      <c r="F3" s="209"/>
      <c r="G3" s="209"/>
      <c r="H3" s="210"/>
      <c r="K3" s="214" t="s">
        <v>136</v>
      </c>
    </row>
    <row r="4" spans="2:11" ht="16.5" customHeight="1">
      <c r="B4" s="330" t="s">
        <v>75</v>
      </c>
      <c r="C4" s="331"/>
      <c r="D4" s="331"/>
      <c r="E4" s="332"/>
      <c r="F4" s="336" t="s">
        <v>165</v>
      </c>
      <c r="G4" s="337"/>
      <c r="H4" s="336" t="s">
        <v>160</v>
      </c>
      <c r="I4" s="337"/>
      <c r="J4" s="338" t="s">
        <v>76</v>
      </c>
      <c r="K4" s="340" t="s">
        <v>77</v>
      </c>
    </row>
    <row r="5" spans="2:11" ht="16.5" customHeight="1" thickBot="1">
      <c r="B5" s="333"/>
      <c r="C5" s="334"/>
      <c r="D5" s="334"/>
      <c r="E5" s="335"/>
      <c r="F5" s="59" t="s">
        <v>78</v>
      </c>
      <c r="G5" s="215" t="s">
        <v>79</v>
      </c>
      <c r="H5" s="59" t="s">
        <v>80</v>
      </c>
      <c r="I5" s="215" t="s">
        <v>79</v>
      </c>
      <c r="J5" s="339"/>
      <c r="K5" s="341"/>
    </row>
    <row r="6" spans="2:11" ht="15" customHeight="1">
      <c r="B6" s="216" t="s">
        <v>106</v>
      </c>
      <c r="C6" s="217"/>
      <c r="D6" s="217"/>
      <c r="E6" s="218"/>
      <c r="F6" s="60">
        <v>449914147</v>
      </c>
      <c r="G6" s="252">
        <f aca="true" t="shared" si="0" ref="G6:G31">ROUND(F6/F$32*100,1)</f>
        <v>17.8</v>
      </c>
      <c r="H6" s="60">
        <v>444495755</v>
      </c>
      <c r="I6" s="252">
        <f aca="true" t="shared" si="1" ref="I6:I31">ROUND(H6/H$32*100,1)</f>
        <v>18.2</v>
      </c>
      <c r="J6" s="265">
        <f>+F6-H6</f>
        <v>5418392</v>
      </c>
      <c r="K6" s="266">
        <f aca="true" t="shared" si="2" ref="K6:K32">IF(AND(OR(H6=0,H6=""),OR(F6="",F6=0)),"-",IF(AND(F6&gt;0,OR(H6=0,H6="")),"皆増",IF(AND(H6&gt;0,OR(F6="",F6=0)),"皆減",ROUND(J6/H6*100,1))))</f>
        <v>1.2</v>
      </c>
    </row>
    <row r="7" spans="2:11" ht="15" customHeight="1">
      <c r="B7" s="219"/>
      <c r="C7" s="220" t="s">
        <v>107</v>
      </c>
      <c r="D7" s="221"/>
      <c r="E7" s="222"/>
      <c r="F7" s="61">
        <v>320505932</v>
      </c>
      <c r="G7" s="253">
        <f t="shared" si="0"/>
        <v>12.7</v>
      </c>
      <c r="H7" s="62">
        <v>315125200</v>
      </c>
      <c r="I7" s="253">
        <f t="shared" si="1"/>
        <v>12.9</v>
      </c>
      <c r="J7" s="63">
        <f aca="true" t="shared" si="3" ref="J7:J32">+F7-H7</f>
        <v>5380732</v>
      </c>
      <c r="K7" s="267">
        <f t="shared" si="2"/>
        <v>1.7</v>
      </c>
    </row>
    <row r="8" spans="2:11" ht="15" customHeight="1">
      <c r="B8" s="223"/>
      <c r="C8" s="224" t="s">
        <v>108</v>
      </c>
      <c r="D8" s="225"/>
      <c r="E8" s="226"/>
      <c r="F8" s="64">
        <v>28908002</v>
      </c>
      <c r="G8" s="254">
        <f t="shared" si="0"/>
        <v>1.1</v>
      </c>
      <c r="H8" s="65">
        <v>30867243</v>
      </c>
      <c r="I8" s="254">
        <f t="shared" si="1"/>
        <v>1.3</v>
      </c>
      <c r="J8" s="66">
        <f t="shared" si="3"/>
        <v>-1959241</v>
      </c>
      <c r="K8" s="268">
        <f t="shared" si="2"/>
        <v>-6.3</v>
      </c>
    </row>
    <row r="9" spans="2:11" ht="15" customHeight="1">
      <c r="B9" s="290" t="s">
        <v>109</v>
      </c>
      <c r="C9" s="227"/>
      <c r="D9" s="227"/>
      <c r="E9" s="289"/>
      <c r="F9" s="67">
        <v>638188947</v>
      </c>
      <c r="G9" s="255">
        <f t="shared" si="0"/>
        <v>25.3</v>
      </c>
      <c r="H9" s="67">
        <v>619600824</v>
      </c>
      <c r="I9" s="255">
        <f t="shared" si="1"/>
        <v>25.3</v>
      </c>
      <c r="J9" s="269">
        <f t="shared" si="3"/>
        <v>18588123</v>
      </c>
      <c r="K9" s="270">
        <f t="shared" si="2"/>
        <v>3</v>
      </c>
    </row>
    <row r="10" spans="2:11" ht="15" customHeight="1">
      <c r="B10" s="290" t="s">
        <v>110</v>
      </c>
      <c r="C10" s="227"/>
      <c r="D10" s="227"/>
      <c r="E10" s="289"/>
      <c r="F10" s="67">
        <v>216336817</v>
      </c>
      <c r="G10" s="255">
        <f t="shared" si="0"/>
        <v>8.6</v>
      </c>
      <c r="H10" s="67">
        <v>212134793</v>
      </c>
      <c r="I10" s="255">
        <f t="shared" si="1"/>
        <v>8.7</v>
      </c>
      <c r="J10" s="269">
        <f>+F10-H10</f>
        <v>4202024</v>
      </c>
      <c r="K10" s="270">
        <f t="shared" si="2"/>
        <v>2</v>
      </c>
    </row>
    <row r="11" spans="2:11" ht="15" customHeight="1">
      <c r="B11" s="219"/>
      <c r="C11" s="220" t="s">
        <v>111</v>
      </c>
      <c r="D11" s="221"/>
      <c r="E11" s="222"/>
      <c r="F11" s="61">
        <v>203245931</v>
      </c>
      <c r="G11" s="253">
        <f t="shared" si="0"/>
        <v>8</v>
      </c>
      <c r="H11" s="61">
        <v>196853211</v>
      </c>
      <c r="I11" s="253">
        <f t="shared" si="1"/>
        <v>8</v>
      </c>
      <c r="J11" s="63">
        <f t="shared" si="3"/>
        <v>6392720</v>
      </c>
      <c r="K11" s="267">
        <f t="shared" si="2"/>
        <v>3.2</v>
      </c>
    </row>
    <row r="12" spans="2:11" ht="15" customHeight="1" thickBot="1">
      <c r="B12" s="228"/>
      <c r="C12" s="229" t="s">
        <v>112</v>
      </c>
      <c r="D12" s="230"/>
      <c r="E12" s="231"/>
      <c r="F12" s="68">
        <v>13090886</v>
      </c>
      <c r="G12" s="256">
        <f t="shared" si="0"/>
        <v>0.5</v>
      </c>
      <c r="H12" s="68">
        <v>15281582</v>
      </c>
      <c r="I12" s="256">
        <f t="shared" si="1"/>
        <v>0.6</v>
      </c>
      <c r="J12" s="69">
        <f t="shared" si="3"/>
        <v>-2190696</v>
      </c>
      <c r="K12" s="271">
        <f t="shared" si="2"/>
        <v>-14.3</v>
      </c>
    </row>
    <row r="13" spans="2:11" ht="15" customHeight="1" thickBot="1" thickTop="1">
      <c r="B13" s="232" t="s">
        <v>113</v>
      </c>
      <c r="C13" s="233"/>
      <c r="D13" s="233"/>
      <c r="E13" s="234"/>
      <c r="F13" s="70">
        <v>1304439911</v>
      </c>
      <c r="G13" s="257">
        <f t="shared" si="0"/>
        <v>51.7</v>
      </c>
      <c r="H13" s="70">
        <v>1276231372</v>
      </c>
      <c r="I13" s="257">
        <f t="shared" si="1"/>
        <v>52.2</v>
      </c>
      <c r="J13" s="71">
        <f>+F13-H13</f>
        <v>28208539</v>
      </c>
      <c r="K13" s="272">
        <f t="shared" si="2"/>
        <v>2.2</v>
      </c>
    </row>
    <row r="14" spans="2:11" ht="14.25">
      <c r="B14" s="290" t="s">
        <v>114</v>
      </c>
      <c r="C14" s="227"/>
      <c r="D14" s="227"/>
      <c r="E14" s="235"/>
      <c r="F14" s="67">
        <v>266847141</v>
      </c>
      <c r="G14" s="259">
        <f t="shared" si="0"/>
        <v>10.6</v>
      </c>
      <c r="H14" s="67">
        <v>261787205</v>
      </c>
      <c r="I14" s="259">
        <f t="shared" si="1"/>
        <v>10.7</v>
      </c>
      <c r="J14" s="273">
        <f t="shared" si="3"/>
        <v>5059936</v>
      </c>
      <c r="K14" s="274">
        <f t="shared" si="2"/>
        <v>1.9</v>
      </c>
    </row>
    <row r="15" spans="2:11" ht="15" customHeight="1">
      <c r="B15" s="236"/>
      <c r="C15" s="293" t="s">
        <v>115</v>
      </c>
      <c r="D15" s="221"/>
      <c r="E15" s="222"/>
      <c r="F15" s="72">
        <v>81395773</v>
      </c>
      <c r="G15" s="258">
        <f t="shared" si="0"/>
        <v>3.2</v>
      </c>
      <c r="H15" s="72">
        <v>83782014</v>
      </c>
      <c r="I15" s="258">
        <f t="shared" si="1"/>
        <v>3.4</v>
      </c>
      <c r="J15" s="73">
        <f>+F15-H15</f>
        <v>-2386241</v>
      </c>
      <c r="K15" s="275">
        <f>IF(AND(OR(H15=0,H15=""),OR(F15="",F15=0)),"-",IF(AND(F15&gt;0,OR(H15=0,H15="")),"皆増",IF(AND(H15&gt;0,OR(F15="",F15=0)),"皆減",ROUND(J15/H15*100,1))))</f>
        <v>-2.8</v>
      </c>
    </row>
    <row r="16" spans="2:11" ht="15" customHeight="1">
      <c r="B16" s="236"/>
      <c r="C16" s="295" t="s">
        <v>161</v>
      </c>
      <c r="D16" s="239"/>
      <c r="E16" s="238"/>
      <c r="F16" s="72">
        <v>400000</v>
      </c>
      <c r="G16" s="258">
        <f t="shared" si="0"/>
        <v>0</v>
      </c>
      <c r="H16" s="72">
        <v>600000</v>
      </c>
      <c r="I16" s="258">
        <f t="shared" si="1"/>
        <v>0</v>
      </c>
      <c r="J16" s="73">
        <f>+F16-H16</f>
        <v>-200000</v>
      </c>
      <c r="K16" s="275">
        <f>IF(AND(OR(H16=0,H16=""),OR(F16="",F16=0)),"-",IF(AND(F16&gt;0,OR(H16=0,H16="")),"皆増",IF(AND(H16&gt;0,OR(F16="",F16=0)),"皆減",ROUND(J16/H16*100,1))))</f>
        <v>-33.3</v>
      </c>
    </row>
    <row r="17" spans="2:11" ht="15" customHeight="1">
      <c r="B17" s="236"/>
      <c r="C17" s="261" t="s">
        <v>162</v>
      </c>
      <c r="D17" s="294"/>
      <c r="E17" s="226"/>
      <c r="F17" s="64">
        <v>185051368</v>
      </c>
      <c r="G17" s="254">
        <f t="shared" si="0"/>
        <v>7.3</v>
      </c>
      <c r="H17" s="64">
        <v>177405191</v>
      </c>
      <c r="I17" s="254">
        <f t="shared" si="1"/>
        <v>7.3</v>
      </c>
      <c r="J17" s="66">
        <f>+F17-H17</f>
        <v>7646177</v>
      </c>
      <c r="K17" s="268">
        <f>IF(AND(OR(H17=0,H17=""),OR(F17="",F17=0)),"-",IF(AND(F17&gt;0,OR(H17=0,H17="")),"皆増",IF(AND(H17&gt;0,OR(F17="",F17=0)),"皆減",ROUND(J17/H17*100,1))))</f>
        <v>4.3</v>
      </c>
    </row>
    <row r="18" spans="2:11" ht="15" customHeight="1" thickBot="1">
      <c r="B18" s="290" t="s">
        <v>116</v>
      </c>
      <c r="C18" s="227"/>
      <c r="D18" s="227"/>
      <c r="E18" s="289"/>
      <c r="F18" s="67">
        <v>66895</v>
      </c>
      <c r="G18" s="255">
        <f t="shared" si="0"/>
        <v>0</v>
      </c>
      <c r="H18" s="67">
        <v>8308</v>
      </c>
      <c r="I18" s="255">
        <f t="shared" si="1"/>
        <v>0</v>
      </c>
      <c r="J18" s="269">
        <f t="shared" si="3"/>
        <v>58587</v>
      </c>
      <c r="K18" s="270">
        <f t="shared" si="2"/>
        <v>705.2</v>
      </c>
    </row>
    <row r="19" spans="2:11" ht="15" customHeight="1" thickBot="1" thickTop="1">
      <c r="B19" s="240" t="s">
        <v>117</v>
      </c>
      <c r="C19" s="241"/>
      <c r="D19" s="241"/>
      <c r="E19" s="242"/>
      <c r="F19" s="74">
        <v>266914036</v>
      </c>
      <c r="G19" s="262">
        <f t="shared" si="0"/>
        <v>10.6</v>
      </c>
      <c r="H19" s="74">
        <v>261795513</v>
      </c>
      <c r="I19" s="262">
        <f t="shared" si="1"/>
        <v>10.7</v>
      </c>
      <c r="J19" s="75">
        <f t="shared" si="3"/>
        <v>5118523</v>
      </c>
      <c r="K19" s="276">
        <f t="shared" si="2"/>
        <v>2</v>
      </c>
    </row>
    <row r="20" spans="2:11" ht="15" customHeight="1">
      <c r="B20" s="291" t="s">
        <v>118</v>
      </c>
      <c r="C20" s="243"/>
      <c r="D20" s="243"/>
      <c r="E20" s="292"/>
      <c r="F20" s="76">
        <v>418929972</v>
      </c>
      <c r="G20" s="252">
        <f t="shared" si="0"/>
        <v>16.6</v>
      </c>
      <c r="H20" s="76">
        <v>393522946</v>
      </c>
      <c r="I20" s="252">
        <f t="shared" si="1"/>
        <v>16.1</v>
      </c>
      <c r="J20" s="265">
        <f t="shared" si="3"/>
        <v>25407026</v>
      </c>
      <c r="K20" s="266">
        <f t="shared" si="2"/>
        <v>6.5</v>
      </c>
    </row>
    <row r="21" spans="2:11" ht="15" customHeight="1">
      <c r="B21" s="288" t="s">
        <v>119</v>
      </c>
      <c r="C21" s="244"/>
      <c r="D21" s="244"/>
      <c r="E21" s="289"/>
      <c r="F21" s="67">
        <v>22885984</v>
      </c>
      <c r="G21" s="255">
        <f t="shared" si="0"/>
        <v>0.9</v>
      </c>
      <c r="H21" s="67">
        <v>22718237</v>
      </c>
      <c r="I21" s="255">
        <f t="shared" si="1"/>
        <v>0.9</v>
      </c>
      <c r="J21" s="269">
        <f t="shared" si="3"/>
        <v>167747</v>
      </c>
      <c r="K21" s="270">
        <f t="shared" si="2"/>
        <v>0.7</v>
      </c>
    </row>
    <row r="22" spans="2:11" ht="15" customHeight="1">
      <c r="B22" s="288" t="s">
        <v>120</v>
      </c>
      <c r="C22" s="244"/>
      <c r="D22" s="244"/>
      <c r="E22" s="289"/>
      <c r="F22" s="67">
        <v>239407507</v>
      </c>
      <c r="G22" s="255">
        <f t="shared" si="0"/>
        <v>9.5</v>
      </c>
      <c r="H22" s="67">
        <v>213598495</v>
      </c>
      <c r="I22" s="255">
        <f t="shared" si="1"/>
        <v>8.7</v>
      </c>
      <c r="J22" s="269">
        <f t="shared" si="3"/>
        <v>25809012</v>
      </c>
      <c r="K22" s="270">
        <f t="shared" si="2"/>
        <v>12.1</v>
      </c>
    </row>
    <row r="23" spans="2:11" ht="15" customHeight="1">
      <c r="B23" s="290" t="s">
        <v>121</v>
      </c>
      <c r="C23" s="227"/>
      <c r="D23" s="227"/>
      <c r="E23" s="289"/>
      <c r="F23" s="67">
        <v>6945860</v>
      </c>
      <c r="G23" s="255">
        <f t="shared" si="0"/>
        <v>0.3</v>
      </c>
      <c r="H23" s="67">
        <v>9344738</v>
      </c>
      <c r="I23" s="255">
        <f t="shared" si="1"/>
        <v>0.4</v>
      </c>
      <c r="J23" s="269">
        <f t="shared" si="3"/>
        <v>-2398878</v>
      </c>
      <c r="K23" s="270">
        <f t="shared" si="2"/>
        <v>-25.7</v>
      </c>
    </row>
    <row r="24" spans="2:11" ht="15" customHeight="1">
      <c r="B24" s="219"/>
      <c r="C24" s="220" t="s">
        <v>122</v>
      </c>
      <c r="D24" s="221"/>
      <c r="E24" s="222"/>
      <c r="F24" s="61">
        <v>627083</v>
      </c>
      <c r="G24" s="253">
        <f t="shared" si="0"/>
        <v>0</v>
      </c>
      <c r="H24" s="61">
        <v>609484</v>
      </c>
      <c r="I24" s="253">
        <f t="shared" si="1"/>
        <v>0</v>
      </c>
      <c r="J24" s="63">
        <f t="shared" si="3"/>
        <v>17599</v>
      </c>
      <c r="K24" s="267">
        <f t="shared" si="2"/>
        <v>2.9</v>
      </c>
    </row>
    <row r="25" spans="2:11" ht="15" customHeight="1">
      <c r="B25" s="219"/>
      <c r="C25" s="237" t="s">
        <v>123</v>
      </c>
      <c r="D25" s="239"/>
      <c r="E25" s="238"/>
      <c r="F25" s="72">
        <v>167039</v>
      </c>
      <c r="G25" s="258">
        <f t="shared" si="0"/>
        <v>0</v>
      </c>
      <c r="H25" s="72">
        <v>448234</v>
      </c>
      <c r="I25" s="258">
        <f t="shared" si="1"/>
        <v>0</v>
      </c>
      <c r="J25" s="73">
        <f t="shared" si="3"/>
        <v>-281195</v>
      </c>
      <c r="K25" s="275">
        <f t="shared" si="2"/>
        <v>-62.7</v>
      </c>
    </row>
    <row r="26" spans="2:11" ht="15" customHeight="1">
      <c r="B26" s="223"/>
      <c r="C26" s="224" t="s">
        <v>124</v>
      </c>
      <c r="D26" s="225"/>
      <c r="E26" s="226"/>
      <c r="F26" s="64">
        <v>6151738</v>
      </c>
      <c r="G26" s="254">
        <f t="shared" si="0"/>
        <v>0.2</v>
      </c>
      <c r="H26" s="64">
        <v>8287020</v>
      </c>
      <c r="I26" s="254">
        <f t="shared" si="1"/>
        <v>0.3</v>
      </c>
      <c r="J26" s="66">
        <f t="shared" si="3"/>
        <v>-2135282</v>
      </c>
      <c r="K26" s="268">
        <f t="shared" si="2"/>
        <v>-25.8</v>
      </c>
    </row>
    <row r="27" spans="2:11" ht="15" customHeight="1">
      <c r="B27" s="288" t="s">
        <v>125</v>
      </c>
      <c r="C27" s="244"/>
      <c r="D27" s="244"/>
      <c r="E27" s="289"/>
      <c r="F27" s="67">
        <v>1152977</v>
      </c>
      <c r="G27" s="255">
        <f t="shared" si="0"/>
        <v>0</v>
      </c>
      <c r="H27" s="67">
        <v>1826244</v>
      </c>
      <c r="I27" s="255">
        <f t="shared" si="1"/>
        <v>0.1</v>
      </c>
      <c r="J27" s="269">
        <f t="shared" si="3"/>
        <v>-673267</v>
      </c>
      <c r="K27" s="270">
        <f t="shared" si="2"/>
        <v>-36.9</v>
      </c>
    </row>
    <row r="28" spans="2:11" ht="15" customHeight="1">
      <c r="B28" s="288" t="s">
        <v>126</v>
      </c>
      <c r="C28" s="244"/>
      <c r="D28" s="244"/>
      <c r="E28" s="289"/>
      <c r="F28" s="67">
        <v>31396899</v>
      </c>
      <c r="G28" s="255">
        <f t="shared" si="0"/>
        <v>1.2</v>
      </c>
      <c r="H28" s="67">
        <v>26503180</v>
      </c>
      <c r="I28" s="255">
        <f t="shared" si="1"/>
        <v>1.1</v>
      </c>
      <c r="J28" s="269">
        <f t="shared" si="3"/>
        <v>4893719</v>
      </c>
      <c r="K28" s="270">
        <f t="shared" si="2"/>
        <v>18.5</v>
      </c>
    </row>
    <row r="29" spans="2:11" ht="15" customHeight="1">
      <c r="B29" s="245" t="s">
        <v>127</v>
      </c>
      <c r="C29" s="244"/>
      <c r="D29" s="244"/>
      <c r="E29" s="289"/>
      <c r="F29" s="67">
        <v>230201749</v>
      </c>
      <c r="G29" s="255">
        <f t="shared" si="0"/>
        <v>9.1</v>
      </c>
      <c r="H29" s="67">
        <v>237439018</v>
      </c>
      <c r="I29" s="255">
        <f t="shared" si="1"/>
        <v>9.7</v>
      </c>
      <c r="J29" s="269">
        <f t="shared" si="3"/>
        <v>-7237269</v>
      </c>
      <c r="K29" s="270">
        <f t="shared" si="2"/>
        <v>-3</v>
      </c>
    </row>
    <row r="30" spans="2:11" ht="15" customHeight="1" thickBot="1">
      <c r="B30" s="246" t="s">
        <v>128</v>
      </c>
      <c r="C30" s="247"/>
      <c r="D30" s="227"/>
      <c r="E30" s="235"/>
      <c r="F30" s="77">
        <v>2774599</v>
      </c>
      <c r="G30" s="255">
        <f t="shared" si="0"/>
        <v>0.1</v>
      </c>
      <c r="H30" s="77">
        <v>2814086</v>
      </c>
      <c r="I30" s="255">
        <f t="shared" si="1"/>
        <v>0.1</v>
      </c>
      <c r="J30" s="269">
        <f t="shared" si="3"/>
        <v>-39487</v>
      </c>
      <c r="K30" s="270">
        <f t="shared" si="2"/>
        <v>-1.4</v>
      </c>
    </row>
    <row r="31" spans="2:11" ht="15" customHeight="1" thickBot="1" thickTop="1">
      <c r="B31" s="240" t="s">
        <v>129</v>
      </c>
      <c r="C31" s="241"/>
      <c r="D31" s="241"/>
      <c r="E31" s="242"/>
      <c r="F31" s="74">
        <v>953695547</v>
      </c>
      <c r="G31" s="262">
        <f t="shared" si="0"/>
        <v>37.8</v>
      </c>
      <c r="H31" s="74">
        <v>907766944</v>
      </c>
      <c r="I31" s="262">
        <f t="shared" si="1"/>
        <v>37.1</v>
      </c>
      <c r="J31" s="75">
        <f t="shared" si="3"/>
        <v>45928603</v>
      </c>
      <c r="K31" s="276">
        <f t="shared" si="2"/>
        <v>5.1</v>
      </c>
    </row>
    <row r="32" spans="2:11" ht="15" customHeight="1" thickBot="1">
      <c r="B32" s="232" t="s">
        <v>130</v>
      </c>
      <c r="C32" s="248"/>
      <c r="D32" s="248"/>
      <c r="E32" s="249"/>
      <c r="F32" s="263">
        <f>SUM(F6,F20,F21,F9,F22,F14,F18,F10,F23,F27:F30)</f>
        <v>2525049494</v>
      </c>
      <c r="G32" s="264">
        <f>F32/F$32*100</f>
        <v>100</v>
      </c>
      <c r="H32" s="263">
        <f>SUM(H6,H20,H21,H9,H22,H14,H18,H10,H23,H27:H30)</f>
        <v>2445793829</v>
      </c>
      <c r="I32" s="264">
        <f>H32/H$32*100</f>
        <v>100</v>
      </c>
      <c r="J32" s="277">
        <f t="shared" si="3"/>
        <v>79255665</v>
      </c>
      <c r="K32" s="272">
        <f t="shared" si="2"/>
        <v>3.2</v>
      </c>
    </row>
    <row r="33" spans="2:8" ht="15" customHeight="1">
      <c r="B33" s="170"/>
      <c r="C33" s="250"/>
      <c r="D33" s="251"/>
      <c r="E33" s="251"/>
      <c r="F33" s="184"/>
      <c r="H33" s="184"/>
    </row>
    <row r="34" spans="2:5" ht="14.25">
      <c r="B34" s="170"/>
      <c r="C34" s="250"/>
      <c r="D34" s="251"/>
      <c r="E34" s="251"/>
    </row>
    <row r="37" ht="14.25">
      <c r="L37" s="185"/>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view="pageBreakPreview" zoomScaleNormal="75" zoomScaleSheetLayoutView="100" zoomScalePageLayoutView="0" workbookViewId="0" topLeftCell="A1">
      <pane xSplit="3" ySplit="5" topLeftCell="D6" activePane="bottomRight" state="frozen"/>
      <selection pane="topLeft" activeCell="G35" sqref="G35"/>
      <selection pane="topRight" activeCell="G35" sqref="G35"/>
      <selection pane="bottomLeft" activeCell="G35" sqref="G35"/>
      <selection pane="bottomRight" activeCell="A1" sqref="A1"/>
    </sheetView>
  </sheetViews>
  <sheetFormatPr defaultColWidth="9.00390625" defaultRowHeight="13.5"/>
  <cols>
    <col min="1" max="1" width="1.75390625" style="178" customWidth="1"/>
    <col min="2" max="2" width="5.625" style="209" customWidth="1"/>
    <col min="3" max="3" width="28.625" style="209" customWidth="1"/>
    <col min="4" max="4" width="20.625" style="178" customWidth="1"/>
    <col min="5" max="5" width="11.125" style="178" customWidth="1"/>
    <col min="6" max="6" width="20.625" style="179" customWidth="1"/>
    <col min="7" max="7" width="11.00390625" style="180" customWidth="1"/>
    <col min="8" max="8" width="20.625" style="181" customWidth="1"/>
    <col min="9" max="9" width="11.875" style="180" customWidth="1"/>
    <col min="10" max="10" width="1.4921875" style="178" customWidth="1"/>
    <col min="11" max="16384" width="9.00390625" style="178" customWidth="1"/>
  </cols>
  <sheetData>
    <row r="1" spans="1:12" s="209" customFormat="1" ht="21" customHeight="1">
      <c r="A1" s="208" t="s">
        <v>131</v>
      </c>
      <c r="F1" s="210"/>
      <c r="G1" s="211"/>
      <c r="H1" s="212"/>
      <c r="I1" s="211"/>
      <c r="L1" s="278"/>
    </row>
    <row r="2" spans="6:9" s="209" customFormat="1" ht="8.25" customHeight="1">
      <c r="F2" s="210"/>
      <c r="G2" s="211"/>
      <c r="H2" s="212"/>
      <c r="I2" s="211"/>
    </row>
    <row r="3" spans="2:9" s="209" customFormat="1" ht="14.25" customHeight="1" thickBot="1">
      <c r="B3" s="251"/>
      <c r="C3" s="251"/>
      <c r="D3" s="251"/>
      <c r="E3" s="251"/>
      <c r="F3" s="78"/>
      <c r="G3" s="279"/>
      <c r="H3" s="280"/>
      <c r="I3" s="214" t="s">
        <v>136</v>
      </c>
    </row>
    <row r="4" spans="2:9" s="209" customFormat="1" ht="21.75" customHeight="1">
      <c r="B4" s="330" t="s">
        <v>75</v>
      </c>
      <c r="C4" s="349"/>
      <c r="D4" s="336" t="s">
        <v>165</v>
      </c>
      <c r="E4" s="337"/>
      <c r="F4" s="336" t="s">
        <v>160</v>
      </c>
      <c r="G4" s="337"/>
      <c r="H4" s="338" t="s">
        <v>76</v>
      </c>
      <c r="I4" s="340" t="s">
        <v>77</v>
      </c>
    </row>
    <row r="5" spans="2:9" s="209" customFormat="1" ht="21.75" customHeight="1" thickBot="1">
      <c r="B5" s="333"/>
      <c r="C5" s="350"/>
      <c r="D5" s="59" t="s">
        <v>78</v>
      </c>
      <c r="E5" s="215" t="s">
        <v>79</v>
      </c>
      <c r="F5" s="59" t="s">
        <v>80</v>
      </c>
      <c r="G5" s="215" t="s">
        <v>79</v>
      </c>
      <c r="H5" s="339"/>
      <c r="I5" s="341"/>
    </row>
    <row r="6" spans="2:9" ht="24.75" customHeight="1">
      <c r="B6" s="351" t="s">
        <v>138</v>
      </c>
      <c r="C6" s="352"/>
      <c r="D6" s="79">
        <v>16304948</v>
      </c>
      <c r="E6" s="260">
        <f aca="true" t="shared" si="0" ref="E6:E19">ROUND(D6/D$20*100,1)</f>
        <v>0.6</v>
      </c>
      <c r="F6" s="79">
        <v>16349026</v>
      </c>
      <c r="G6" s="260">
        <f aca="true" t="shared" si="1" ref="G6:G19">ROUND(F6/F$20*100,1)</f>
        <v>0.7</v>
      </c>
      <c r="H6" s="285">
        <f aca="true" t="shared" si="2" ref="H6:H19">+D6-F6</f>
        <v>-44078</v>
      </c>
      <c r="I6" s="286">
        <f aca="true" t="shared" si="3" ref="I6:I13">IF(AND(OR(F6=0,F6=""),OR(D6="",D6=0)),"-",IF(AND(D6&gt;0,OR(F6=0,F6="")),"皆増",IF(AND(F6&gt;0,OR(D6="",D6=0)),"皆減",ROUND(H6/F6*100,1))))</f>
        <v>-0.3</v>
      </c>
    </row>
    <row r="7" spans="2:9" ht="24.75" customHeight="1">
      <c r="B7" s="346" t="s">
        <v>139</v>
      </c>
      <c r="C7" s="347"/>
      <c r="D7" s="77">
        <v>286219805</v>
      </c>
      <c r="E7" s="255">
        <f t="shared" si="0"/>
        <v>11.3</v>
      </c>
      <c r="F7" s="77">
        <v>261404839</v>
      </c>
      <c r="G7" s="255">
        <f t="shared" si="1"/>
        <v>10.7</v>
      </c>
      <c r="H7" s="269">
        <f t="shared" si="2"/>
        <v>24814966</v>
      </c>
      <c r="I7" s="270">
        <f t="shared" si="3"/>
        <v>9.5</v>
      </c>
    </row>
    <row r="8" spans="2:9" ht="24.75" customHeight="1">
      <c r="B8" s="348" t="s">
        <v>140</v>
      </c>
      <c r="C8" s="347"/>
      <c r="D8" s="77">
        <v>1058237837</v>
      </c>
      <c r="E8" s="255">
        <f t="shared" si="0"/>
        <v>41.9</v>
      </c>
      <c r="F8" s="77">
        <v>1023847014</v>
      </c>
      <c r="G8" s="255">
        <f t="shared" si="1"/>
        <v>41.9</v>
      </c>
      <c r="H8" s="269">
        <f t="shared" si="2"/>
        <v>34390823</v>
      </c>
      <c r="I8" s="270">
        <f t="shared" si="3"/>
        <v>3.4</v>
      </c>
    </row>
    <row r="9" spans="2:9" ht="24.75" customHeight="1">
      <c r="B9" s="348" t="s">
        <v>141</v>
      </c>
      <c r="C9" s="347"/>
      <c r="D9" s="67">
        <v>204152215</v>
      </c>
      <c r="E9" s="255">
        <f t="shared" si="0"/>
        <v>8.1</v>
      </c>
      <c r="F9" s="67">
        <v>199531273</v>
      </c>
      <c r="G9" s="255">
        <f t="shared" si="1"/>
        <v>8.2</v>
      </c>
      <c r="H9" s="269">
        <f t="shared" si="2"/>
        <v>4620942</v>
      </c>
      <c r="I9" s="270">
        <f t="shared" si="3"/>
        <v>2.3</v>
      </c>
    </row>
    <row r="10" spans="2:9" ht="24.75" customHeight="1">
      <c r="B10" s="346" t="s">
        <v>142</v>
      </c>
      <c r="C10" s="347"/>
      <c r="D10" s="67">
        <v>3067637</v>
      </c>
      <c r="E10" s="255">
        <f t="shared" si="0"/>
        <v>0.1</v>
      </c>
      <c r="F10" s="67">
        <v>3302002</v>
      </c>
      <c r="G10" s="255">
        <f t="shared" si="1"/>
        <v>0.1</v>
      </c>
      <c r="H10" s="269">
        <f t="shared" si="2"/>
        <v>-234365</v>
      </c>
      <c r="I10" s="270">
        <f t="shared" si="3"/>
        <v>-7.1</v>
      </c>
    </row>
    <row r="11" spans="2:9" ht="24.75" customHeight="1">
      <c r="B11" s="346" t="s">
        <v>143</v>
      </c>
      <c r="C11" s="347"/>
      <c r="D11" s="77">
        <v>19193890</v>
      </c>
      <c r="E11" s="255">
        <f t="shared" si="0"/>
        <v>0.8</v>
      </c>
      <c r="F11" s="67">
        <v>18568639</v>
      </c>
      <c r="G11" s="255">
        <f t="shared" si="1"/>
        <v>0.8</v>
      </c>
      <c r="H11" s="269">
        <f t="shared" si="2"/>
        <v>625251</v>
      </c>
      <c r="I11" s="270">
        <f t="shared" si="3"/>
        <v>3.4</v>
      </c>
    </row>
    <row r="12" spans="2:9" ht="24.75" customHeight="1">
      <c r="B12" s="346" t="s">
        <v>144</v>
      </c>
      <c r="C12" s="347"/>
      <c r="D12" s="67">
        <v>43997949</v>
      </c>
      <c r="E12" s="255">
        <f t="shared" si="0"/>
        <v>1.7</v>
      </c>
      <c r="F12" s="67">
        <v>33762152</v>
      </c>
      <c r="G12" s="255">
        <f t="shared" si="1"/>
        <v>1.4</v>
      </c>
      <c r="H12" s="269">
        <f t="shared" si="2"/>
        <v>10235797</v>
      </c>
      <c r="I12" s="270">
        <f t="shared" si="3"/>
        <v>30.3</v>
      </c>
    </row>
    <row r="13" spans="2:9" ht="24.75" customHeight="1">
      <c r="B13" s="346" t="s">
        <v>145</v>
      </c>
      <c r="C13" s="347"/>
      <c r="D13" s="67">
        <v>277793660</v>
      </c>
      <c r="E13" s="255">
        <f t="shared" si="0"/>
        <v>11</v>
      </c>
      <c r="F13" s="67">
        <v>273919987</v>
      </c>
      <c r="G13" s="255">
        <f t="shared" si="1"/>
        <v>11.2</v>
      </c>
      <c r="H13" s="269">
        <f t="shared" si="2"/>
        <v>3873673</v>
      </c>
      <c r="I13" s="270">
        <f t="shared" si="3"/>
        <v>1.4</v>
      </c>
    </row>
    <row r="14" spans="2:9" ht="24.75" customHeight="1">
      <c r="B14" s="346" t="s">
        <v>146</v>
      </c>
      <c r="C14" s="347"/>
      <c r="D14" s="67">
        <v>99958388</v>
      </c>
      <c r="E14" s="255">
        <f t="shared" si="0"/>
        <v>4</v>
      </c>
      <c r="F14" s="67">
        <v>98718561</v>
      </c>
      <c r="G14" s="255">
        <f t="shared" si="1"/>
        <v>4</v>
      </c>
      <c r="H14" s="269">
        <f t="shared" si="2"/>
        <v>1239827</v>
      </c>
      <c r="I14" s="270">
        <f aca="true" t="shared" si="4" ref="I14:I20">IF(AND(OR(F14=0,F14=""),OR(D14="",D14=0)),"-",IF(AND(D14&gt;0,OR(F14=0,F14="")),"皆増",IF(AND(F14&gt;0,OR(D14="",D14=0)),"皆減",ROUND(H14/F14*100,1))))</f>
        <v>1.3</v>
      </c>
    </row>
    <row r="15" spans="2:9" ht="24.75" customHeight="1">
      <c r="B15" s="346" t="s">
        <v>147</v>
      </c>
      <c r="C15" s="347"/>
      <c r="D15" s="67">
        <v>294219236</v>
      </c>
      <c r="E15" s="255">
        <f t="shared" si="0"/>
        <v>11.7</v>
      </c>
      <c r="F15" s="67">
        <v>296782550</v>
      </c>
      <c r="G15" s="255">
        <f t="shared" si="1"/>
        <v>12.1</v>
      </c>
      <c r="H15" s="269">
        <f t="shared" si="2"/>
        <v>-2563314</v>
      </c>
      <c r="I15" s="270">
        <f t="shared" si="4"/>
        <v>-0.9</v>
      </c>
    </row>
    <row r="16" spans="2:9" ht="24.75" customHeight="1">
      <c r="B16" s="346" t="s">
        <v>148</v>
      </c>
      <c r="C16" s="347"/>
      <c r="D16" s="67">
        <v>66898</v>
      </c>
      <c r="E16" s="255">
        <f t="shared" si="0"/>
        <v>0</v>
      </c>
      <c r="F16" s="67">
        <v>8311</v>
      </c>
      <c r="G16" s="255">
        <f t="shared" si="1"/>
        <v>0</v>
      </c>
      <c r="H16" s="269">
        <f t="shared" si="2"/>
        <v>58587</v>
      </c>
      <c r="I16" s="270">
        <f t="shared" si="4"/>
        <v>704.9</v>
      </c>
    </row>
    <row r="17" spans="2:9" ht="24.75" customHeight="1">
      <c r="B17" s="346" t="s">
        <v>149</v>
      </c>
      <c r="C17" s="347"/>
      <c r="D17" s="67">
        <v>216414082</v>
      </c>
      <c r="E17" s="255">
        <f t="shared" si="0"/>
        <v>8.6</v>
      </c>
      <c r="F17" s="67">
        <v>212195265</v>
      </c>
      <c r="G17" s="255">
        <f t="shared" si="1"/>
        <v>8.7</v>
      </c>
      <c r="H17" s="269">
        <f t="shared" si="2"/>
        <v>4218817</v>
      </c>
      <c r="I17" s="270">
        <f t="shared" si="4"/>
        <v>2</v>
      </c>
    </row>
    <row r="18" spans="2:9" ht="24.75" customHeight="1">
      <c r="B18" s="346" t="s">
        <v>150</v>
      </c>
      <c r="C18" s="347"/>
      <c r="D18" s="67">
        <v>2648350</v>
      </c>
      <c r="E18" s="255">
        <f t="shared" si="0"/>
        <v>0.1</v>
      </c>
      <c r="F18" s="67">
        <v>4592624</v>
      </c>
      <c r="G18" s="255">
        <f t="shared" si="1"/>
        <v>0.2</v>
      </c>
      <c r="H18" s="269">
        <f t="shared" si="2"/>
        <v>-1944274</v>
      </c>
      <c r="I18" s="270">
        <f t="shared" si="4"/>
        <v>-42.3</v>
      </c>
    </row>
    <row r="19" spans="2:9" ht="24.75" customHeight="1" thickBot="1">
      <c r="B19" s="342" t="s">
        <v>151</v>
      </c>
      <c r="C19" s="343"/>
      <c r="D19" s="67">
        <v>2774599</v>
      </c>
      <c r="E19" s="255">
        <f t="shared" si="0"/>
        <v>0.1</v>
      </c>
      <c r="F19" s="67">
        <v>2811586</v>
      </c>
      <c r="G19" s="255">
        <f t="shared" si="1"/>
        <v>0.1</v>
      </c>
      <c r="H19" s="269">
        <f t="shared" si="2"/>
        <v>-36987</v>
      </c>
      <c r="I19" s="270">
        <f t="shared" si="4"/>
        <v>-1.3</v>
      </c>
    </row>
    <row r="20" spans="2:9" ht="24.75" customHeight="1" thickBot="1" thickTop="1">
      <c r="B20" s="344" t="s">
        <v>132</v>
      </c>
      <c r="C20" s="345"/>
      <c r="D20" s="283">
        <f>SUM(D6:D19)</f>
        <v>2525049494</v>
      </c>
      <c r="E20" s="284">
        <f>D20/D$20*100</f>
        <v>100</v>
      </c>
      <c r="F20" s="283">
        <f>SUM(F6:F19)</f>
        <v>2445793829</v>
      </c>
      <c r="G20" s="284">
        <f>F20/F$20*100</f>
        <v>100</v>
      </c>
      <c r="H20" s="287">
        <f>+D20-F20</f>
        <v>79255665</v>
      </c>
      <c r="I20" s="276">
        <f t="shared" si="4"/>
        <v>3.2</v>
      </c>
    </row>
    <row r="21" spans="2:9" ht="11.25" customHeight="1">
      <c r="B21" s="251"/>
      <c r="C21" s="251"/>
      <c r="D21" s="183"/>
      <c r="E21" s="183"/>
      <c r="F21" s="186"/>
      <c r="G21" s="187"/>
      <c r="H21" s="188"/>
      <c r="I21" s="187"/>
    </row>
    <row r="22" spans="2:3" ht="15" customHeight="1">
      <c r="B22" s="170"/>
      <c r="C22" s="281"/>
    </row>
    <row r="26" spans="2:3" ht="14.25">
      <c r="B26" s="209" t="s">
        <v>152</v>
      </c>
      <c r="C26" s="209" t="s">
        <v>152</v>
      </c>
    </row>
    <row r="32" ht="14.25">
      <c r="B32" s="282"/>
    </row>
    <row r="33" spans="2:10" ht="14.25">
      <c r="B33" s="282"/>
      <c r="J33" s="185"/>
    </row>
  </sheetData>
  <sheetProtection/>
  <mergeCells count="20">
    <mergeCell ref="B4:C5"/>
    <mergeCell ref="D4:E4"/>
    <mergeCell ref="F4:G4"/>
    <mergeCell ref="H4:H5"/>
    <mergeCell ref="I4:I5"/>
    <mergeCell ref="B6:C6"/>
    <mergeCell ref="B7:C7"/>
    <mergeCell ref="B8:C8"/>
    <mergeCell ref="B9:C9"/>
    <mergeCell ref="B10:C10"/>
    <mergeCell ref="B11:C11"/>
    <mergeCell ref="B12:C12"/>
    <mergeCell ref="B19:C19"/>
    <mergeCell ref="B20:C20"/>
    <mergeCell ref="B13:C13"/>
    <mergeCell ref="B14:C14"/>
    <mergeCell ref="B15:C15"/>
    <mergeCell ref="B16:C16"/>
    <mergeCell ref="B17:C17"/>
    <mergeCell ref="B18:C18"/>
  </mergeCells>
  <printOptions horizontalCentered="1"/>
  <pageMargins left="0.3937007874015748" right="0.3937007874015748" top="0.7874015748031497" bottom="0.5905511811023623" header="0.5118110236220472"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 </cp:lastModifiedBy>
  <cp:lastPrinted>2019-03-01T04:11:14Z</cp:lastPrinted>
  <dcterms:created xsi:type="dcterms:W3CDTF">2013-03-21T06:27:35Z</dcterms:created>
  <dcterms:modified xsi:type="dcterms:W3CDTF">2019-03-29T00:07:16Z</dcterms:modified>
  <cp:category/>
  <cp:version/>
  <cp:contentType/>
  <cp:contentStatus/>
</cp:coreProperties>
</file>