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il\平成３０年度\[20190115_1727]　公営企業に係る経営比較分析表（平成29年度決算）の分析等について（依\【経営比較分析表】2017_113476_47_1718\"/>
    </mc:Choice>
  </mc:AlternateContent>
  <workbookProtection workbookAlgorithmName="SHA-512" workbookHashValue="p27BUWWNTWDIRDG52sUwCwdjE9vhTUc+G/HM7K53mc+Jqf2qgY2hmaphEV5SlZW5uymLdw3qQij78fWHp7aX6w==" workbookSaltValue="tyj3DQy6f5N2jwdsmwb3Hw==" workbookSpinCount="100000" lockStructure="1"/>
  <bookViews>
    <workbookView minimized="1" xWindow="0" yWindow="135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<sst xmlns="http://schemas.openxmlformats.org/spreadsheetml/2006/main" count="253" uniqueCount="126">
  <si>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</si>
  <si>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</si>
  <si>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</si>
  <si>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</si>
  <si>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</si>
  <si>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</si>
  <si>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</si>
  <si>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</si>
  <si>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</si>
  <si>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</si>
  <si>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</si>
  <si>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</si>
  <si>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</si>
  <si>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</si>
  <si>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</si>
  <si>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</si>
  <si>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</si>
  <si>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</si>
  <si>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</si>
  <si>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</si>
  <si>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</si>
  <si>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</si>
  <si>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</si>
  <si>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</si>
  <si>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</si>
  <si>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</si>
  <si>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</si>
  <si>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</si>
  <si>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</si>
  <si>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</si>
  <si>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</si>
  <si>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</si>
  <si>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</si>
  <si>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</si>
  <si>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</si>
  <si>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</si>
  <si>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</si>
  <si>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</si>
  <si>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</si>
  <si>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</si>
  <si>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</si>
  <si>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</si>
  <si>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</si>
  <si>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</si>
  <si>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</si>
  <si>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</si>
  <si>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</si>
  <si>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</si>
  <si>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</si>
  <si>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</si>
  <si>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</si>
  <si>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</si>
  <si>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</si>
  <si>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</si>
  <si>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</si>
  <si>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</si>
  <si>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</si>
  <si>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</si>
  <si>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</si>
  <si>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</si>
  <si>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</si>
  <si>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</si>
  <si>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</si>
  <si>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</si>
  <si>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</si>
  <si>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</si>
  <si>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</si>
  <si>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</si>
  <si>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</si>
  <si>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</si>
  <si>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</si>
  <si>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</si>
  <si>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</si>
  <si>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</si>
  <si>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</si>
  <si>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</si>
  <si>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</si>
  <si>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</si>
  <si>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</si>
  <si>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</si>
  <si>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</si>
  <si>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</si>
  <si>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</si>
  <si>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</si>
  <si>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</si>
  <si>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</si>
  <si>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</si>
  <si>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</si>
  <si>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</si>
  <si>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</si>
  <si>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</si>
  <si>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</si>
  <si>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</si>
  <si>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</si>
  <si>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</si>
  <si>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</si>
  <si>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</si>
  <si>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</si>
  <si>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</si>
  <si>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</si>
  <si>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</si>
  <si>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</si>
  <si>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</si>
  <si>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</si>
  <si>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</si>
  <si>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</si>
  <si>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</si>
  <si>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</si>
  <si>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</si>
  <si>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</si>
  <si>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吉見町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</si>
  <si>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</si>
  <si>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</si>
  <si>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</si>
  <si>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</si>
  <si>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</si>
  <si>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</si>
  <si>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</si>
  <si>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</si>
  <si>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</si>
  <si>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</si>
  <si>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</si>
  <si>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</si>
  <si>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市町村整備型浄化槽整備事業の開始から間もないため該当はない。</t>
    <rPh sb="1" eb="4">
      <t>シチョウソン</t>
    </rPh>
    <rPh sb="4" eb="7">
      <t>セイビガタ</t>
    </rPh>
    <rPh sb="7" eb="10">
      <t>ジョウカソウ</t>
    </rPh>
    <rPh sb="10" eb="12">
      <t>セイビ</t>
    </rPh>
    <rPh sb="12" eb="14">
      <t>ジギョウ</t>
    </rPh>
    <rPh sb="15" eb="17">
      <t>カイシ</t>
    </rPh>
    <rPh sb="19" eb="20">
      <t>マ</t>
    </rPh>
    <rPh sb="25" eb="27">
      <t>ガイトウ</t>
    </rPh>
    <phoneticPr fontId="4"/>
  </si>
  <si>
    <t>　供用開始間もないため、全国平均、類似団体平均値に満たない項目があるが、今後も計画的に安定した事業運営ができるよう努めていく。</t>
    <phoneticPr fontId="4"/>
  </si>
  <si>
    <r>
      <t xml:space="preserve">①収益的収支比率
　県補助金がなくなったことで総収益が減少したことにより１００％を下回っている。
</t>
    </r>
    <r>
      <rPr>
        <sz val="11"/>
        <rFont val="ＭＳ ゴシック"/>
        <family val="3"/>
        <charset val="128"/>
      </rPr>
      <t>④企業債残高対事業規模比率
　全国平均・類似団体平均値を上回っている。これは事業を実施により現在高が増加したためである。</t>
    </r>
    <r>
      <rPr>
        <sz val="11"/>
        <color theme="1"/>
        <rFont val="ＭＳ ゴシック"/>
        <family val="3"/>
        <charset val="128"/>
      </rPr>
      <t xml:space="preserve">
⑤経費回収率
　全国平均・類似団体平均値を下回っているが、設置基数が増えたため前年よりも上昇している。
⑥汚水処理原価
　全国平均・類似団体平均値を上回っているが、設置基数が増えたため前年よりも下降している。
⑦施設利用率
　全国平均・類似団体平均値を下回っており、前年と比較して１件当たりの処理水量の減少している。
⑧水洗化率
　今後も普及、啓発に努めていく。</t>
    </r>
    <rPh sb="10" eb="11">
      <t>ケン</t>
    </rPh>
    <rPh sb="11" eb="14">
      <t>ホジョキン</t>
    </rPh>
    <rPh sb="23" eb="26">
      <t>ソウシュウエキ</t>
    </rPh>
    <rPh sb="27" eb="29">
      <t>ゲンショウ</t>
    </rPh>
    <rPh sb="41" eb="43">
      <t>シタマワ</t>
    </rPh>
    <rPh sb="77" eb="78">
      <t>ウエ</t>
    </rPh>
    <rPh sb="87" eb="89">
      <t>ジギョウ</t>
    </rPh>
    <rPh sb="90" eb="92">
      <t>ジッシ</t>
    </rPh>
    <rPh sb="99" eb="101">
      <t>ゾウカ</t>
    </rPh>
    <rPh sb="243" eb="245">
      <t>ゼンネン</t>
    </rPh>
    <rPh sb="246" eb="248">
      <t>ヒカク</t>
    </rPh>
    <rPh sb="251" eb="252">
      <t>ケン</t>
    </rPh>
    <rPh sb="252" eb="253">
      <t>ア</t>
    </rPh>
    <rPh sb="256" eb="258">
      <t>ショリ</t>
    </rPh>
    <rPh sb="258" eb="260">
      <t>スイリョウ</t>
    </rPh>
    <rPh sb="261" eb="263">
      <t>ゲンショウ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</si>
</sst>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87-4180-85D0-B2C891B7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068208"/>
        <c:axId val="23506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87-4180-85D0-B2C891B7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68208"/>
        <c:axId val="235068600"/>
      </c:lineChart>
      <c:dateAx>
        <c:axId val="23506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068600"/>
        <c:crosses val="autoZero"/>
        <c:auto val="1"/>
        <c:lblOffset val="100"/>
        <c:baseTimeUnit val="years"/>
      </c:dateAx>
      <c:valAx>
        <c:axId val="23506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06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11.54</c:v>
                </c:pt>
                <c:pt idx="1">
                  <c:v>50</c:v>
                </c:pt>
                <c:pt idx="2">
                  <c:v>51.85</c:v>
                </c:pt>
                <c:pt idx="3">
                  <c:v>51.61</c:v>
                </c:pt>
                <c:pt idx="4">
                  <c:v>45.95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5F-4DCC-94EF-7E0019E1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49800"/>
        <c:axId val="45995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5F-4DCC-94EF-7E0019E1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949800"/>
        <c:axId val="459950192"/>
      </c:lineChart>
      <c:dateAx>
        <c:axId val="459949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950192"/>
        <c:crosses val="autoZero"/>
        <c:auto val="1"/>
        <c:lblOffset val="100"/>
        <c:baseTimeUnit val="years"/>
      </c:dateAx>
      <c:valAx>
        <c:axId val="45995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949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33-4826-9623-E0546888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55552"/>
        <c:axId val="45995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33-4826-9623-E0546888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955552"/>
        <c:axId val="459955944"/>
      </c:lineChart>
      <c:dateAx>
        <c:axId val="45995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955944"/>
        <c:crosses val="autoZero"/>
        <c:auto val="1"/>
        <c:lblOffset val="100"/>
        <c:baseTimeUnit val="years"/>
      </c:dateAx>
      <c:valAx>
        <c:axId val="45995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95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103.63</c:v>
                </c:pt>
                <c:pt idx="1">
                  <c:v>117.65</c:v>
                </c:pt>
                <c:pt idx="2">
                  <c:v>133.04</c:v>
                </c:pt>
                <c:pt idx="3">
                  <c:v>136.71</c:v>
                </c:pt>
                <c:pt idx="4">
                  <c:v>92.53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46-4D7C-8CB2-D43502536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942056"/>
        <c:axId val="23294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46-4D7C-8CB2-D43502536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42056"/>
        <c:axId val="232942448"/>
      </c:lineChart>
      <c:dateAx>
        <c:axId val="232942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942448"/>
        <c:crosses val="autoZero"/>
        <c:auto val="1"/>
        <c:lblOffset val="100"/>
        <c:baseTimeUnit val="years"/>
      </c:dateAx>
      <c:valAx>
        <c:axId val="23294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942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94-46B9-9AFA-7975B05B4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653320"/>
        <c:axId val="46865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94-46B9-9AFA-7975B05B4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653320"/>
        <c:axId val="468653712"/>
      </c:lineChart>
      <c:dateAx>
        <c:axId val="468653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653712"/>
        <c:crosses val="autoZero"/>
        <c:auto val="1"/>
        <c:lblOffset val="100"/>
        <c:baseTimeUnit val="years"/>
      </c:dateAx>
      <c:valAx>
        <c:axId val="46865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8653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0C-4D0F-9B31-3D8D3E691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037880"/>
        <c:axId val="23503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C-4D0F-9B31-3D8D3E691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37880"/>
        <c:axId val="235038272"/>
      </c:lineChart>
      <c:dateAx>
        <c:axId val="235037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038272"/>
        <c:crosses val="autoZero"/>
        <c:auto val="1"/>
        <c:lblOffset val="100"/>
        <c:baseTimeUnit val="years"/>
      </c:dateAx>
      <c:valAx>
        <c:axId val="23503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037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A1-490D-990A-EBC8AD1E4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045872"/>
        <c:axId val="23504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A1-490D-990A-EBC8AD1E4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45872"/>
        <c:axId val="235046264"/>
      </c:lineChart>
      <c:dateAx>
        <c:axId val="23504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046264"/>
        <c:crosses val="autoZero"/>
        <c:auto val="1"/>
        <c:lblOffset val="100"/>
        <c:baseTimeUnit val="years"/>
      </c:dateAx>
      <c:valAx>
        <c:axId val="23504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04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D4-4195-AE85-1C41B7187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56728"/>
        <c:axId val="23515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D4-4195-AE85-1C41B7187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56728"/>
        <c:axId val="235157120"/>
      </c:lineChart>
      <c:dateAx>
        <c:axId val="235156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157120"/>
        <c:crosses val="autoZero"/>
        <c:auto val="1"/>
        <c:lblOffset val="100"/>
        <c:baseTimeUnit val="years"/>
      </c:dateAx>
      <c:valAx>
        <c:axId val="23515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156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590.54999999999995</c:v>
                </c:pt>
                <c:pt idx="2">
                  <c:v>297.37</c:v>
                </c:pt>
                <c:pt idx="3">
                  <c:v>360.37</c:v>
                </c:pt>
                <c:pt idx="4">
                  <c:v>423.17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D3-4472-87C5-DCC830325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037488"/>
        <c:axId val="235037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D3-4472-87C5-DCC830325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37488"/>
        <c:axId val="235037096"/>
      </c:lineChart>
      <c:dateAx>
        <c:axId val="23503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037096"/>
        <c:crosses val="autoZero"/>
        <c:auto val="1"/>
        <c:lblOffset val="100"/>
        <c:baseTimeUnit val="years"/>
      </c:dateAx>
      <c:valAx>
        <c:axId val="235037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03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11.6</c:v>
                </c:pt>
                <c:pt idx="2">
                  <c:v>24.31</c:v>
                </c:pt>
                <c:pt idx="3">
                  <c:v>27.93</c:v>
                </c:pt>
                <c:pt idx="4">
                  <c:v>29.65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8-4052-97FD-1DF700022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71760"/>
        <c:axId val="31672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98-4052-97FD-1DF700022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1760"/>
        <c:axId val="31672152"/>
      </c:lineChart>
      <c:dateAx>
        <c:axId val="3167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72152"/>
        <c:crosses val="autoZero"/>
        <c:auto val="1"/>
        <c:lblOffset val="100"/>
        <c:baseTimeUnit val="years"/>
      </c:dateAx>
      <c:valAx>
        <c:axId val="31672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7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1270.57</c:v>
                </c:pt>
                <c:pt idx="2">
                  <c:v>936.72</c:v>
                </c:pt>
                <c:pt idx="3">
                  <c:v>903.05</c:v>
                </c:pt>
                <c:pt idx="4">
                  <c:v>853.5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AE-4C82-8459-801BC43D4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56336"/>
        <c:axId val="45994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E-4C82-8459-801BC43D4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56336"/>
        <c:axId val="459948624"/>
      </c:lineChart>
      <c:dateAx>
        <c:axId val="23515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948624"/>
        <c:crosses val="autoZero"/>
        <c:auto val="1"/>
        <c:lblOffset val="100"/>
        <c:baseTimeUnit val="years"/>
      </c:dateAx>
      <c:valAx>
        <c:axId val="45994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15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0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0" t="str">
        <f>データ!H6</f>
        <v>埼玉県　吉見町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8" t="s">
        <v>1</v>
      </c>
      <c r="C7" s="68"/>
      <c r="D7" s="68"/>
      <c r="E7" s="68"/>
      <c r="F7" s="68"/>
      <c r="G7" s="68"/>
      <c r="H7" s="68"/>
      <c r="I7" s="68" t="s">
        <v>2</v>
      </c>
      <c r="J7" s="68"/>
      <c r="K7" s="68"/>
      <c r="L7" s="68"/>
      <c r="M7" s="68"/>
      <c r="N7" s="68"/>
      <c r="O7" s="68"/>
      <c r="P7" s="68" t="s">
        <v>3</v>
      </c>
      <c r="Q7" s="68"/>
      <c r="R7" s="68"/>
      <c r="S7" s="68"/>
      <c r="T7" s="68"/>
      <c r="U7" s="68"/>
      <c r="V7" s="68"/>
      <c r="W7" s="68" t="s">
        <v>4</v>
      </c>
      <c r="X7" s="68"/>
      <c r="Y7" s="68"/>
      <c r="Z7" s="68"/>
      <c r="AA7" s="68"/>
      <c r="AB7" s="68"/>
      <c r="AC7" s="68"/>
      <c r="AD7" s="68" t="s">
        <v>5</v>
      </c>
      <c r="AE7" s="68"/>
      <c r="AF7" s="68"/>
      <c r="AG7" s="68"/>
      <c r="AH7" s="68"/>
      <c r="AI7" s="68"/>
      <c r="AJ7" s="68"/>
      <c r="AK7" s="3"/>
      <c r="AL7" s="68" t="s">
        <v>6</v>
      </c>
      <c r="AM7" s="68"/>
      <c r="AN7" s="68"/>
      <c r="AO7" s="68"/>
      <c r="AP7" s="68"/>
      <c r="AQ7" s="68"/>
      <c r="AR7" s="68"/>
      <c r="AS7" s="68"/>
      <c r="AT7" s="68" t="s">
        <v>7</v>
      </c>
      <c r="AU7" s="68"/>
      <c r="AV7" s="68"/>
      <c r="AW7" s="68"/>
      <c r="AX7" s="68"/>
      <c r="AY7" s="68"/>
      <c r="AZ7" s="68"/>
      <c r="BA7" s="68"/>
      <c r="BB7" s="68" t="s">
        <v>8</v>
      </c>
      <c r="BC7" s="68"/>
      <c r="BD7" s="68"/>
      <c r="BE7" s="68"/>
      <c r="BF7" s="68"/>
      <c r="BG7" s="68"/>
      <c r="BH7" s="68"/>
      <c r="BI7" s="6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特定地域生活排水処理</v>
      </c>
      <c r="Q8" s="77"/>
      <c r="R8" s="77"/>
      <c r="S8" s="77"/>
      <c r="T8" s="77"/>
      <c r="U8" s="77"/>
      <c r="V8" s="77"/>
      <c r="W8" s="77" t="str">
        <f>データ!L6</f>
        <v>K3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2">
        <f>データ!S6</f>
        <v>19421</v>
      </c>
      <c r="AM8" s="72"/>
      <c r="AN8" s="72"/>
      <c r="AO8" s="72"/>
      <c r="AP8" s="72"/>
      <c r="AQ8" s="72"/>
      <c r="AR8" s="72"/>
      <c r="AS8" s="72"/>
      <c r="AT8" s="71">
        <f>データ!T6</f>
        <v>38.64</v>
      </c>
      <c r="AU8" s="71"/>
      <c r="AV8" s="71"/>
      <c r="AW8" s="71"/>
      <c r="AX8" s="71"/>
      <c r="AY8" s="71"/>
      <c r="AZ8" s="71"/>
      <c r="BA8" s="71"/>
      <c r="BB8" s="71">
        <f>データ!U6</f>
        <v>502.61</v>
      </c>
      <c r="BC8" s="71"/>
      <c r="BD8" s="71"/>
      <c r="BE8" s="71"/>
      <c r="BF8" s="71"/>
      <c r="BG8" s="71"/>
      <c r="BH8" s="71"/>
      <c r="BI8" s="71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12</v>
      </c>
      <c r="C9" s="68"/>
      <c r="D9" s="68"/>
      <c r="E9" s="68"/>
      <c r="F9" s="68"/>
      <c r="G9" s="68"/>
      <c r="H9" s="68"/>
      <c r="I9" s="68" t="s">
        <v>13</v>
      </c>
      <c r="J9" s="68"/>
      <c r="K9" s="68"/>
      <c r="L9" s="68"/>
      <c r="M9" s="68"/>
      <c r="N9" s="68"/>
      <c r="O9" s="68"/>
      <c r="P9" s="68" t="s">
        <v>14</v>
      </c>
      <c r="Q9" s="68"/>
      <c r="R9" s="68"/>
      <c r="S9" s="68"/>
      <c r="T9" s="68"/>
      <c r="U9" s="68"/>
      <c r="V9" s="68"/>
      <c r="W9" s="68" t="s">
        <v>15</v>
      </c>
      <c r="X9" s="68"/>
      <c r="Y9" s="68"/>
      <c r="Z9" s="68"/>
      <c r="AA9" s="68"/>
      <c r="AB9" s="68"/>
      <c r="AC9" s="68"/>
      <c r="AD9" s="68" t="s">
        <v>16</v>
      </c>
      <c r="AE9" s="68"/>
      <c r="AF9" s="68"/>
      <c r="AG9" s="68"/>
      <c r="AH9" s="68"/>
      <c r="AI9" s="68"/>
      <c r="AJ9" s="68"/>
      <c r="AK9" s="3"/>
      <c r="AL9" s="68" t="s">
        <v>17</v>
      </c>
      <c r="AM9" s="68"/>
      <c r="AN9" s="68"/>
      <c r="AO9" s="68"/>
      <c r="AP9" s="68"/>
      <c r="AQ9" s="68"/>
      <c r="AR9" s="68"/>
      <c r="AS9" s="68"/>
      <c r="AT9" s="68" t="s">
        <v>18</v>
      </c>
      <c r="AU9" s="68"/>
      <c r="AV9" s="68"/>
      <c r="AW9" s="68"/>
      <c r="AX9" s="68"/>
      <c r="AY9" s="68"/>
      <c r="AZ9" s="68"/>
      <c r="BA9" s="68"/>
      <c r="BB9" s="68" t="s">
        <v>19</v>
      </c>
      <c r="BC9" s="68"/>
      <c r="BD9" s="68"/>
      <c r="BE9" s="68"/>
      <c r="BF9" s="68"/>
      <c r="BG9" s="68"/>
      <c r="BH9" s="68"/>
      <c r="BI9" s="68"/>
      <c r="BJ9" s="3"/>
      <c r="BK9" s="3"/>
      <c r="BL9" s="69" t="s">
        <v>20</v>
      </c>
      <c r="BM9" s="7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71" t="str">
        <f>データ!N6</f>
        <v>-</v>
      </c>
      <c r="C10" s="71"/>
      <c r="D10" s="71"/>
      <c r="E10" s="71"/>
      <c r="F10" s="71"/>
      <c r="G10" s="71"/>
      <c r="H10" s="71"/>
      <c r="I10" s="71" t="str">
        <f>データ!O6</f>
        <v>該当数値なし</v>
      </c>
      <c r="J10" s="71"/>
      <c r="K10" s="71"/>
      <c r="L10" s="71"/>
      <c r="M10" s="71"/>
      <c r="N10" s="71"/>
      <c r="O10" s="71"/>
      <c r="P10" s="71">
        <f>データ!P6</f>
        <v>0.38</v>
      </c>
      <c r="Q10" s="71"/>
      <c r="R10" s="71"/>
      <c r="S10" s="71"/>
      <c r="T10" s="71"/>
      <c r="U10" s="71"/>
      <c r="V10" s="71"/>
      <c r="W10" s="71">
        <f>データ!Q6</f>
        <v>100</v>
      </c>
      <c r="X10" s="71"/>
      <c r="Y10" s="71"/>
      <c r="Z10" s="71"/>
      <c r="AA10" s="71"/>
      <c r="AB10" s="71"/>
      <c r="AC10" s="71"/>
      <c r="AD10" s="72">
        <f>データ!R6</f>
        <v>3240</v>
      </c>
      <c r="AE10" s="72"/>
      <c r="AF10" s="72"/>
      <c r="AG10" s="72"/>
      <c r="AH10" s="72"/>
      <c r="AI10" s="72"/>
      <c r="AJ10" s="72"/>
      <c r="AK10" s="2"/>
      <c r="AL10" s="72">
        <f>データ!V6</f>
        <v>73</v>
      </c>
      <c r="AM10" s="72"/>
      <c r="AN10" s="72"/>
      <c r="AO10" s="72"/>
      <c r="AP10" s="72"/>
      <c r="AQ10" s="72"/>
      <c r="AR10" s="72"/>
      <c r="AS10" s="72"/>
      <c r="AT10" s="71">
        <f>データ!W6</f>
        <v>0.01</v>
      </c>
      <c r="AU10" s="71"/>
      <c r="AV10" s="71"/>
      <c r="AW10" s="71"/>
      <c r="AX10" s="71"/>
      <c r="AY10" s="71"/>
      <c r="AZ10" s="71"/>
      <c r="BA10" s="71"/>
      <c r="BB10" s="71">
        <f>データ!X6</f>
        <v>7300</v>
      </c>
      <c r="BC10" s="71"/>
      <c r="BD10" s="71"/>
      <c r="BE10" s="71"/>
      <c r="BF10" s="71"/>
      <c r="BG10" s="71"/>
      <c r="BH10" s="71"/>
      <c r="BI10" s="71"/>
      <c r="BJ10" s="2"/>
      <c r="BK10" s="2"/>
      <c r="BL10" s="73" t="s">
        <v>22</v>
      </c>
      <c r="BM10" s="7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125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【329.28】</v>
      </c>
      <c r="I86" s="25" t="str">
        <f>データ!CA6</f>
        <v>【60.55】</v>
      </c>
      <c r="J86" s="25" t="str">
        <f>データ!CL6</f>
        <v>【269.12】</v>
      </c>
      <c r="K86" s="25" t="str">
        <f>データ!CW6</f>
        <v>【59.35】</v>
      </c>
      <c r="L86" s="25" t="str">
        <f>データ!DH6</f>
        <v>【76.98】</v>
      </c>
      <c r="M86" s="25" t="s">
        <v>56</v>
      </c>
      <c r="N86" s="25" t="s">
        <v>56</v>
      </c>
      <c r="O86" s="25" t="str">
        <f>データ!EO6</f>
        <v>【-】</v>
      </c>
    </row>
  </sheetData>
  <sheetProtection algorithmName="SHA-512" hashValue="HclebK7niAObNDmVf9L4fMoVj1ZsNYWrvLbeftPjQvcFkR9xC1vhLvoND0A1f2LEw/F2OXUB52vG8eTGccwy9g==" saltValue="HVqPayaGPl9WXh8UIatoC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2" t="s">
        <v>66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68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69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71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72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75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76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77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78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79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80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113476</v>
      </c>
      <c r="D6" s="32">
        <f t="shared" si="3"/>
        <v>47</v>
      </c>
      <c r="E6" s="32">
        <f t="shared" si="3"/>
        <v>18</v>
      </c>
      <c r="F6" s="32">
        <f t="shared" si="3"/>
        <v>0</v>
      </c>
      <c r="G6" s="32">
        <f t="shared" si="3"/>
        <v>0</v>
      </c>
      <c r="H6" s="32" t="str">
        <f t="shared" si="3"/>
        <v>埼玉県　吉見町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特定地域生活排水処理</v>
      </c>
      <c r="L6" s="32" t="str">
        <f t="shared" si="3"/>
        <v>K3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0.38</v>
      </c>
      <c r="Q6" s="33">
        <f t="shared" si="3"/>
        <v>100</v>
      </c>
      <c r="R6" s="33">
        <f t="shared" si="3"/>
        <v>3240</v>
      </c>
      <c r="S6" s="33">
        <f t="shared" si="3"/>
        <v>19421</v>
      </c>
      <c r="T6" s="33">
        <f t="shared" si="3"/>
        <v>38.64</v>
      </c>
      <c r="U6" s="33">
        <f t="shared" si="3"/>
        <v>502.61</v>
      </c>
      <c r="V6" s="33">
        <f t="shared" si="3"/>
        <v>73</v>
      </c>
      <c r="W6" s="33">
        <f t="shared" si="3"/>
        <v>0.01</v>
      </c>
      <c r="X6" s="33">
        <f t="shared" si="3"/>
        <v>7300</v>
      </c>
      <c r="Y6" s="34">
        <f>IF(Y7="",NA(),Y7)</f>
        <v>103.63</v>
      </c>
      <c r="Z6" s="34">
        <f t="shared" ref="Z6:AH6" si="4">IF(Z7="",NA(),Z7)</f>
        <v>117.65</v>
      </c>
      <c r="AA6" s="34">
        <f t="shared" si="4"/>
        <v>133.04</v>
      </c>
      <c r="AB6" s="34">
        <f t="shared" si="4"/>
        <v>136.71</v>
      </c>
      <c r="AC6" s="34">
        <f t="shared" si="4"/>
        <v>92.53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 t="str">
        <f>IF(BF7="",NA(),BF7)</f>
        <v>-</v>
      </c>
      <c r="BG6" s="34">
        <f t="shared" ref="BG6:BO6" si="7">IF(BG7="",NA(),BG7)</f>
        <v>590.54999999999995</v>
      </c>
      <c r="BH6" s="34">
        <f t="shared" si="7"/>
        <v>297.37</v>
      </c>
      <c r="BI6" s="34">
        <f t="shared" si="7"/>
        <v>360.37</v>
      </c>
      <c r="BJ6" s="34">
        <f t="shared" si="7"/>
        <v>423.17</v>
      </c>
      <c r="BK6" s="34">
        <f t="shared" si="7"/>
        <v>446.63</v>
      </c>
      <c r="BL6" s="34">
        <f t="shared" si="7"/>
        <v>416.91</v>
      </c>
      <c r="BM6" s="34">
        <f t="shared" si="7"/>
        <v>392.19</v>
      </c>
      <c r="BN6" s="34">
        <f t="shared" si="7"/>
        <v>413.5</v>
      </c>
      <c r="BO6" s="34">
        <f t="shared" si="7"/>
        <v>407.42</v>
      </c>
      <c r="BP6" s="33" t="str">
        <f>IF(BP7="","",IF(BP7="-","【-】","【"&amp;SUBSTITUTE(TEXT(BP7,"#,##0.00"),"-","△")&amp;"】"))</f>
        <v>【329.28】</v>
      </c>
      <c r="BQ6" s="33">
        <f>IF(BQ7="",NA(),BQ7)</f>
        <v>0</v>
      </c>
      <c r="BR6" s="34">
        <f t="shared" ref="BR6:BZ6" si="8">IF(BR7="",NA(),BR7)</f>
        <v>11.6</v>
      </c>
      <c r="BS6" s="34">
        <f t="shared" si="8"/>
        <v>24.31</v>
      </c>
      <c r="BT6" s="34">
        <f t="shared" si="8"/>
        <v>27.93</v>
      </c>
      <c r="BU6" s="34">
        <f t="shared" si="8"/>
        <v>29.65</v>
      </c>
      <c r="BV6" s="34">
        <f t="shared" si="8"/>
        <v>58.53</v>
      </c>
      <c r="BW6" s="34">
        <f t="shared" si="8"/>
        <v>57.93</v>
      </c>
      <c r="BX6" s="34">
        <f t="shared" si="8"/>
        <v>57.03</v>
      </c>
      <c r="BY6" s="34">
        <f t="shared" si="8"/>
        <v>55.84</v>
      </c>
      <c r="BZ6" s="34">
        <f t="shared" si="8"/>
        <v>57.08</v>
      </c>
      <c r="CA6" s="33" t="str">
        <f>IF(CA7="","",IF(CA7="-","【-】","【"&amp;SUBSTITUTE(TEXT(CA7,"#,##0.00"),"-","△")&amp;"】"))</f>
        <v>【60.55】</v>
      </c>
      <c r="CB6" s="34" t="str">
        <f>IF(CB7="",NA(),CB7)</f>
        <v>-</v>
      </c>
      <c r="CC6" s="34">
        <f t="shared" ref="CC6:CK6" si="9">IF(CC7="",NA(),CC7)</f>
        <v>1270.57</v>
      </c>
      <c r="CD6" s="34">
        <f t="shared" si="9"/>
        <v>936.72</v>
      </c>
      <c r="CE6" s="34">
        <f t="shared" si="9"/>
        <v>903.05</v>
      </c>
      <c r="CF6" s="34">
        <f t="shared" si="9"/>
        <v>853.5</v>
      </c>
      <c r="CG6" s="34">
        <f t="shared" si="9"/>
        <v>266.57</v>
      </c>
      <c r="CH6" s="34">
        <f t="shared" si="9"/>
        <v>276.93</v>
      </c>
      <c r="CI6" s="34">
        <f t="shared" si="9"/>
        <v>283.73</v>
      </c>
      <c r="CJ6" s="34">
        <f t="shared" si="9"/>
        <v>287.57</v>
      </c>
      <c r="CK6" s="34">
        <f t="shared" si="9"/>
        <v>286.86</v>
      </c>
      <c r="CL6" s="33" t="str">
        <f>IF(CL7="","",IF(CL7="-","【-】","【"&amp;SUBSTITUTE(TEXT(CL7,"#,##0.00"),"-","△")&amp;"】"))</f>
        <v>【269.12】</v>
      </c>
      <c r="CM6" s="34">
        <f>IF(CM7="",NA(),CM7)</f>
        <v>11.54</v>
      </c>
      <c r="CN6" s="34">
        <f t="shared" ref="CN6:CV6" si="10">IF(CN7="",NA(),CN7)</f>
        <v>50</v>
      </c>
      <c r="CO6" s="34">
        <f t="shared" si="10"/>
        <v>51.85</v>
      </c>
      <c r="CP6" s="34">
        <f t="shared" si="10"/>
        <v>51.61</v>
      </c>
      <c r="CQ6" s="34">
        <f t="shared" si="10"/>
        <v>45.95</v>
      </c>
      <c r="CR6" s="34">
        <f t="shared" si="10"/>
        <v>58.06</v>
      </c>
      <c r="CS6" s="34">
        <f t="shared" si="10"/>
        <v>59.08</v>
      </c>
      <c r="CT6" s="34">
        <f t="shared" si="10"/>
        <v>58.25</v>
      </c>
      <c r="CU6" s="34">
        <f t="shared" si="10"/>
        <v>61.55</v>
      </c>
      <c r="CV6" s="34">
        <f t="shared" si="10"/>
        <v>57.22</v>
      </c>
      <c r="CW6" s="33" t="str">
        <f>IF(CW7="","",IF(CW7="-","【-】","【"&amp;SUBSTITUTE(TEXT(CW7,"#,##0.00"),"-","△")&amp;"】"))</f>
        <v>【59.35】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75.790000000000006</v>
      </c>
      <c r="DD6" s="34">
        <f t="shared" si="11"/>
        <v>77.12</v>
      </c>
      <c r="DE6" s="34">
        <f t="shared" si="11"/>
        <v>68.150000000000006</v>
      </c>
      <c r="DF6" s="34">
        <f t="shared" si="11"/>
        <v>67.489999999999995</v>
      </c>
      <c r="DG6" s="34">
        <f t="shared" si="11"/>
        <v>67.290000000000006</v>
      </c>
      <c r="DH6" s="33" t="str">
        <f>IF(DH7="","",IF(DH7="-","【-】","【"&amp;SUBSTITUTE(TEXT(DH7,"#,##0.00"),"-","△")&amp;"】"))</f>
        <v>【76.98】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>
      <c r="A7" s="27"/>
      <c r="B7" s="36">
        <v>2017</v>
      </c>
      <c r="C7" s="36">
        <v>113476</v>
      </c>
      <c r="D7" s="36">
        <v>47</v>
      </c>
      <c r="E7" s="36">
        <v>18</v>
      </c>
      <c r="F7" s="36">
        <v>0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0.38</v>
      </c>
      <c r="Q7" s="37">
        <v>100</v>
      </c>
      <c r="R7" s="37">
        <v>3240</v>
      </c>
      <c r="S7" s="37">
        <v>19421</v>
      </c>
      <c r="T7" s="37">
        <v>38.64</v>
      </c>
      <c r="U7" s="37">
        <v>502.61</v>
      </c>
      <c r="V7" s="37">
        <v>73</v>
      </c>
      <c r="W7" s="37">
        <v>0.01</v>
      </c>
      <c r="X7" s="37">
        <v>7300</v>
      </c>
      <c r="Y7" s="37">
        <v>103.63</v>
      </c>
      <c r="Z7" s="37">
        <v>117.65</v>
      </c>
      <c r="AA7" s="37">
        <v>133.04</v>
      </c>
      <c r="AB7" s="37">
        <v>136.71</v>
      </c>
      <c r="AC7" s="37">
        <v>92.53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 t="s">
        <v>116</v>
      </c>
      <c r="BG7" s="37">
        <v>590.54999999999995</v>
      </c>
      <c r="BH7" s="37">
        <v>297.37</v>
      </c>
      <c r="BI7" s="37">
        <v>360.37</v>
      </c>
      <c r="BJ7" s="37">
        <v>423.17</v>
      </c>
      <c r="BK7" s="37">
        <v>446.63</v>
      </c>
      <c r="BL7" s="37">
        <v>416.91</v>
      </c>
      <c r="BM7" s="37">
        <v>392.19</v>
      </c>
      <c r="BN7" s="37">
        <v>413.5</v>
      </c>
      <c r="BO7" s="37">
        <v>407.42</v>
      </c>
      <c r="BP7" s="37">
        <v>329.28</v>
      </c>
      <c r="BQ7" s="37">
        <v>0</v>
      </c>
      <c r="BR7" s="37">
        <v>11.6</v>
      </c>
      <c r="BS7" s="37">
        <v>24.31</v>
      </c>
      <c r="BT7" s="37">
        <v>27.93</v>
      </c>
      <c r="BU7" s="37">
        <v>29.65</v>
      </c>
      <c r="BV7" s="37">
        <v>58.53</v>
      </c>
      <c r="BW7" s="37">
        <v>57.93</v>
      </c>
      <c r="BX7" s="37">
        <v>57.03</v>
      </c>
      <c r="BY7" s="37">
        <v>55.84</v>
      </c>
      <c r="BZ7" s="37">
        <v>57.08</v>
      </c>
      <c r="CA7" s="37">
        <v>60.55</v>
      </c>
      <c r="CB7" s="37" t="s">
        <v>116</v>
      </c>
      <c r="CC7" s="37">
        <v>1270.57</v>
      </c>
      <c r="CD7" s="37">
        <v>936.72</v>
      </c>
      <c r="CE7" s="37">
        <v>903.05</v>
      </c>
      <c r="CF7" s="37">
        <v>853.5</v>
      </c>
      <c r="CG7" s="37">
        <v>266.57</v>
      </c>
      <c r="CH7" s="37">
        <v>276.93</v>
      </c>
      <c r="CI7" s="37">
        <v>283.73</v>
      </c>
      <c r="CJ7" s="37">
        <v>287.57</v>
      </c>
      <c r="CK7" s="37">
        <v>286.86</v>
      </c>
      <c r="CL7" s="37">
        <v>269.12</v>
      </c>
      <c r="CM7" s="37">
        <v>11.54</v>
      </c>
      <c r="CN7" s="37">
        <v>50</v>
      </c>
      <c r="CO7" s="37">
        <v>51.85</v>
      </c>
      <c r="CP7" s="37">
        <v>51.61</v>
      </c>
      <c r="CQ7" s="37">
        <v>45.95</v>
      </c>
      <c r="CR7" s="37">
        <v>58.06</v>
      </c>
      <c r="CS7" s="37">
        <v>59.08</v>
      </c>
      <c r="CT7" s="37">
        <v>58.25</v>
      </c>
      <c r="CU7" s="37">
        <v>61.55</v>
      </c>
      <c r="CV7" s="37">
        <v>57.22</v>
      </c>
      <c r="CW7" s="37">
        <v>59.35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75.790000000000006</v>
      </c>
      <c r="DD7" s="37">
        <v>77.12</v>
      </c>
      <c r="DE7" s="37">
        <v>68.150000000000006</v>
      </c>
      <c r="DF7" s="37">
        <v>67.489999999999995</v>
      </c>
      <c r="DG7" s="37">
        <v>67.290000000000006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