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vDxI7z2007s29+dZ4/xUQdlGFb1ClA2+avK2EA1sSUeRfpQ3gml74nHGAitKoFObZXcd4q8vNQElKMOKQDXoTA==" workbookSaltValue="U5v8bAm4a1zlHrZyBRPI7w==" workbookSpinCount="100000" lockStructure="1"/>
  <bookViews>
    <workbookView xWindow="0" yWindow="0" windowWidth="15360" windowHeight="763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<sst xmlns="http://schemas.openxmlformats.org/spreadsheetml/2006/main" count="240" uniqueCount="123">
  <si>
    <t>「支払能力」</t>
  </si>
  <si>
    <t>経営比較分析表（平成29年度決算）</t>
  </si>
  <si>
    <t>事業名</t>
  </si>
  <si>
    <t>資金不足比率</t>
    <rPh sb="0" eb="2">
      <t>シキン</t>
    </rPh>
    <rPh sb="2" eb="4">
      <t>フソク</t>
    </rPh>
    <rPh sb="4" eb="6">
      <t>ヒリツ</t>
    </rPh>
    <phoneticPr fontId="2"/>
  </si>
  <si>
    <t>※　平成25年度における各指標の類似団体平均値は、当時の事業数を基に算出していますが、企業債残高対事業規模比率及び管渠改善率については、平成26年度の事業数を基に類似団体平均値を算出しています。</t>
  </si>
  <si>
    <t>業務名</t>
    <rPh sb="2" eb="3">
      <t>メイ</t>
    </rPh>
    <phoneticPr fontId="2"/>
  </si>
  <si>
    <t>全国平均</t>
    <rPh sb="0" eb="2">
      <t>ゼンコク</t>
    </rPh>
    <rPh sb="2" eb="4">
      <t>ヘイキン</t>
    </rPh>
    <phoneticPr fontId="2"/>
  </si>
  <si>
    <t>類似団体区分</t>
    <rPh sb="4" eb="6">
      <t>クブン</t>
    </rPh>
    <phoneticPr fontId="2"/>
  </si>
  <si>
    <t>業種名</t>
    <rPh sb="2" eb="3">
      <t>メイ</t>
    </rPh>
    <phoneticPr fontId="2"/>
  </si>
  <si>
    <t>類似団体平均値（平均値）</t>
  </si>
  <si>
    <t>基本情報</t>
    <rPh sb="0" eb="2">
      <t>キホン</t>
    </rPh>
    <rPh sb="2" eb="4">
      <t>ジョウホウ</t>
    </rPh>
    <phoneticPr fontId="2"/>
  </si>
  <si>
    <r>
      <t>人口密度(人/km</t>
    </r>
    <r>
      <rPr>
        <b/>
        <vertAlign val="superscript"/>
        <sz val="11"/>
        <color theme="1"/>
        <rFont val="ＭＳ ゴシック"/>
        <family val="3"/>
        <charset val="128"/>
      </rPr>
      <t>2</t>
    </r>
    <r>
      <rPr>
        <b/>
        <sz val="11"/>
        <color theme="1"/>
        <rFont val="ＭＳ ゴシック"/>
        <family val="3"/>
        <charset val="128"/>
      </rPr>
      <t>)</t>
    </r>
  </si>
  <si>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</si>
  <si>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2"/>
  </si>
  <si>
    <t>管理者の情報</t>
    <rPh sb="0" eb="3">
      <t>カンリシャ</t>
    </rPh>
    <rPh sb="4" eb="6">
      <t>ジョウホウ</t>
    </rPh>
    <phoneticPr fontId="2"/>
  </si>
  <si>
    <t>人口（人）</t>
    <rPh sb="0" eb="2">
      <t>ジンコウ</t>
    </rPh>
    <rPh sb="3" eb="4">
      <t>ヒト</t>
    </rPh>
    <phoneticPr fontId="2"/>
  </si>
  <si>
    <t>【】</t>
  </si>
  <si>
    <t>グラフ凡例</t>
    <rPh sb="3" eb="5">
      <t>ハンレイ</t>
    </rPh>
    <phoneticPr fontId="2"/>
  </si>
  <si>
    <t>■</t>
  </si>
  <si>
    <t>「費用の効率性」</t>
    <rPh sb="1" eb="3">
      <t>ヒヨウ</t>
    </rPh>
    <rPh sb="4" eb="6">
      <t>コウリツ</t>
    </rPh>
    <rPh sb="6" eb="7">
      <t>セイ</t>
    </rPh>
    <phoneticPr fontId="2"/>
  </si>
  <si>
    <t>「施設全体の減価償却の状況」</t>
    <rPh sb="1" eb="3">
      <t>シセツ</t>
    </rPh>
    <rPh sb="3" eb="5">
      <t>ゼンタイ</t>
    </rPh>
    <rPh sb="6" eb="8">
      <t>ゲンカ</t>
    </rPh>
    <rPh sb="8" eb="10">
      <t>ショウキャク</t>
    </rPh>
    <rPh sb="11" eb="13">
      <t>ジョウキョウ</t>
    </rPh>
    <phoneticPr fontId="2"/>
  </si>
  <si>
    <t>当該団体値（当該値）</t>
    <rPh sb="2" eb="4">
      <t>ダンタイ</t>
    </rPh>
    <phoneticPr fontId="2"/>
  </si>
  <si>
    <t>資金不足比率(％)</t>
  </si>
  <si>
    <t>業務CD</t>
    <rPh sb="0" eb="2">
      <t>ギョウム</t>
    </rPh>
    <phoneticPr fontId="2"/>
  </si>
  <si>
    <t>自己資本構成比率(％)</t>
  </si>
  <si>
    <t>1. 経営の健全性・効率性</t>
  </si>
  <si>
    <t>普及率(％)</t>
  </si>
  <si>
    <t>有収率(％)</t>
    <rPh sb="0" eb="1">
      <t>ユウ</t>
    </rPh>
    <rPh sb="1" eb="3">
      <t>シュウリツ</t>
    </rPh>
    <phoneticPr fontId="2"/>
  </si>
  <si>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</si>
  <si>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</si>
  <si>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処理区域内人口(人)</t>
    <rPh sb="0" eb="2">
      <t>ショリ</t>
    </rPh>
    <rPh sb="2" eb="5">
      <t>クイキナイ</t>
    </rPh>
    <phoneticPr fontId="2"/>
  </si>
  <si>
    <t>2③</t>
  </si>
  <si>
    <t>1②</t>
  </si>
  <si>
    <t>2. 老朽化の状況について</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</si>
  <si>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2"/>
  </si>
  <si>
    <t>比率(N-4)</t>
    <rPh sb="0" eb="2">
      <t>ヒリツ</t>
    </rPh>
    <phoneticPr fontId="2"/>
  </si>
  <si>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2"/>
  </si>
  <si>
    <t>業種CD</t>
    <rPh sb="0" eb="2">
      <t>ギョウシュ</t>
    </rPh>
    <phoneticPr fontId="2"/>
  </si>
  <si>
    <t>－</t>
  </si>
  <si>
    <t>平成29年度全国平均</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</si>
  <si>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</si>
  <si>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1. 経営の健全性・効率性について</t>
  </si>
  <si>
    <t>2①</t>
  </si>
  <si>
    <t>「単年度の収支」</t>
  </si>
  <si>
    <t>大項目</t>
    <rPh sb="0" eb="3">
      <t>ダイコウモク</t>
    </rPh>
    <phoneticPr fontId="2"/>
  </si>
  <si>
    <t>「累積欠損」</t>
    <rPh sb="1" eb="3">
      <t>ルイセキ</t>
    </rPh>
    <rPh sb="3" eb="5">
      <t>ケッソン</t>
    </rPh>
    <phoneticPr fontId="2"/>
  </si>
  <si>
    <t>「債務残高」</t>
    <rPh sb="1" eb="3">
      <t>サイム</t>
    </rPh>
    <rPh sb="3" eb="5">
      <t>ザンダカ</t>
    </rPh>
    <phoneticPr fontId="2"/>
  </si>
  <si>
    <t>団体CD</t>
    <rPh sb="0" eb="2">
      <t>ダンタイ</t>
    </rPh>
    <phoneticPr fontId="2"/>
  </si>
  <si>
    <t>埼玉県　秩父市</t>
  </si>
  <si>
    <t>2. 老朽化の状況</t>
  </si>
  <si>
    <t>全体総括</t>
    <rPh sb="0" eb="2">
      <t>ゼンタイ</t>
    </rPh>
    <rPh sb="2" eb="4">
      <t>ソウカツ</t>
    </rPh>
    <phoneticPr fontId="2"/>
  </si>
  <si>
    <t>「料金水準の適切性」</t>
    <rPh sb="1" eb="3">
      <t>リョウキン</t>
    </rPh>
    <rPh sb="3" eb="5">
      <t>スイジュン</t>
    </rPh>
    <rPh sb="6" eb="8">
      <t>テキセツ</t>
    </rPh>
    <rPh sb="8" eb="9">
      <t>セイ</t>
    </rPh>
    <phoneticPr fontId="2"/>
  </si>
  <si>
    <t>「施設の効率性」</t>
    <rPh sb="1" eb="3">
      <t>シセツ</t>
    </rPh>
    <rPh sb="4" eb="6">
      <t>コウリツ</t>
    </rPh>
    <rPh sb="6" eb="7">
      <t>セイ</t>
    </rPh>
    <phoneticPr fontId="2"/>
  </si>
  <si>
    <t>「使用料対象の捕捉」</t>
    <rPh sb="1" eb="4">
      <t>シヨウリョウ</t>
    </rPh>
    <rPh sb="4" eb="6">
      <t>タイショウ</t>
    </rPh>
    <rPh sb="7" eb="9">
      <t>ホソク</t>
    </rPh>
    <phoneticPr fontId="2"/>
  </si>
  <si>
    <t>「管渠の経年化の状況」</t>
    <rPh sb="4" eb="7">
      <t>ケイネンカ</t>
    </rPh>
    <rPh sb="8" eb="10">
      <t>ジョウキョウ</t>
    </rPh>
    <phoneticPr fontId="2"/>
  </si>
  <si>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</si>
  <si>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2"/>
  </si>
  <si>
    <t>1①</t>
  </si>
  <si>
    <t>2②</t>
  </si>
  <si>
    <t>1③</t>
  </si>
  <si>
    <t>1④</t>
  </si>
  <si>
    <t>事業CD</t>
    <rPh sb="0" eb="2">
      <t>ジギョウ</t>
    </rPh>
    <phoneticPr fontId="2"/>
  </si>
  <si>
    <t>1⑤</t>
  </si>
  <si>
    <t>1⑦</t>
  </si>
  <si>
    <t>年度</t>
    <rPh sb="0" eb="2">
      <t>ネンド</t>
    </rPh>
    <phoneticPr fontId="2"/>
  </si>
  <si>
    <t>-</t>
  </si>
  <si>
    <t>人口</t>
    <rPh sb="0" eb="2">
      <t>ジンコウ</t>
    </rPh>
    <phoneticPr fontId="2"/>
  </si>
  <si>
    <t>下水道事業(法非適用)</t>
    <rPh sb="3" eb="5">
      <t>ジギョウ</t>
    </rPh>
    <rPh sb="6" eb="7">
      <t>ホウ</t>
    </rPh>
    <rPh sb="7" eb="8">
      <t>ヒ</t>
    </rPh>
    <rPh sb="8" eb="10">
      <t>テキヨウ</t>
    </rPh>
    <phoneticPr fontId="2"/>
  </si>
  <si>
    <t>項番</t>
    <rPh sb="0" eb="2">
      <t>コウバン</t>
    </rPh>
    <phoneticPr fontId="2"/>
  </si>
  <si>
    <t>施設CD</t>
    <rPh sb="0" eb="2">
      <t>シセツ</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</si>
  <si>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</si>
  <si>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</si>
  <si>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①収益的収支比率(％)</t>
    <rPh sb="1" eb="4">
      <t>シュウエキテキ</t>
    </rPh>
    <phoneticPr fontId="2"/>
  </si>
  <si>
    <t>②累積欠損金比率(％)</t>
  </si>
  <si>
    <t>③流動比率(％)</t>
    <rPh sb="1" eb="3">
      <t>リュウドウ</t>
    </rPh>
    <rPh sb="3" eb="5">
      <t>ヒリツ</t>
    </rPh>
    <phoneticPr fontId="2"/>
  </si>
  <si>
    <t>④企業債残高対事業規模比率(％)</t>
  </si>
  <si>
    <t>⑤経費回収率(％)</t>
  </si>
  <si>
    <t>⑥汚水処理原価(円)</t>
    <rPh sb="1" eb="3">
      <t>オスイ</t>
    </rPh>
    <rPh sb="3" eb="5">
      <t>ショリ</t>
    </rPh>
    <rPh sb="5" eb="7">
      <t>ゲンカ</t>
    </rPh>
    <rPh sb="8" eb="9">
      <t>エン</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</si>
  <si>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</si>
  <si>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</si>
  <si>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</si>
  <si>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</si>
  <si>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</si>
  <si>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</si>
  <si>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都道府県名</t>
    <rPh sb="0" eb="4">
      <t>トドウフケン</t>
    </rPh>
    <rPh sb="4" eb="5">
      <t>メイ</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</si>
  <si>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</si>
  <si>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</si>
  <si>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</si>
  <si>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</si>
  <si>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</si>
  <si>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</si>
  <si>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</si>
  <si>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</si>
  <si>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面積</t>
    <rPh sb="0" eb="2">
      <t>メンセキ</t>
    </rPh>
    <phoneticPr fontId="2"/>
  </si>
  <si>
    <t>人口密度</t>
    <rPh sb="0" eb="2">
      <t>ジンコウ</t>
    </rPh>
    <rPh sb="2" eb="4">
      <t>ミツド</t>
    </rPh>
    <phoneticPr fontId="2"/>
  </si>
  <si>
    <t>処理区域内人口</t>
  </si>
  <si>
    <t>処理区域面積</t>
  </si>
  <si>
    <t>処理区域内人口密度</t>
  </si>
  <si>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</si>
  <si>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</si>
  <si>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</si>
  <si>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</si>
  <si>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</si>
  <si>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類似団体平均(N-3)</t>
  </si>
  <si>
    <t>類似団体平均(N-2)</t>
  </si>
  <si>
    <t>類似団体平均(N-1)</t>
  </si>
  <si>
    <t>類似団体平均(N)</t>
  </si>
  <si>
    <t>全国平均</t>
  </si>
  <si>
    <t>参照用</t>
    <rPh sb="0" eb="3">
      <t>サンショウヨウ</t>
    </rPh>
    <phoneticPr fontId="2"/>
  </si>
  <si>
    <t>法非適用</t>
  </si>
  <si>
    <t>下水道事業</t>
  </si>
  <si>
    <t>農業集落排水</t>
  </si>
  <si>
    <t>F2</t>
  </si>
  <si>
    <t>非設置</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</si>
  <si>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</si>
  <si>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</si>
  <si>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</si>
  <si>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</si>
  <si>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</si>
  <si>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</si>
  <si>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　最初に整備した太田上地区の供用開始が平成14年、次に整備した久那地区の供用開始が平成18年、最後に整備した別所・巴川地区の供用開始が平成22年であり、比較的に新しい施設ではあるが、太田上集落排水処理センターについては、平成29年度に施設機能強化の全体設計を実施し、平成30年度から31年度にかけて改修工事を行う。また、久那集落排水処理センターについては、平成31年度に全体設計を実施し、平成32年度に改修工事を行う予定である。</t>
    <rPh sb="129" eb="131">
      <t>ジッシ</t>
    </rPh>
    <rPh sb="143" eb="145">
      <t>ネンド</t>
    </rPh>
    <rPh sb="154" eb="155">
      <t>オコナ</t>
    </rPh>
    <rPh sb="160" eb="162">
      <t>クナ</t>
    </rPh>
    <rPh sb="162" eb="164">
      <t>シュウラク</t>
    </rPh>
    <rPh sb="164" eb="166">
      <t>ハイスイ</t>
    </rPh>
    <rPh sb="166" eb="168">
      <t>ショリ</t>
    </rPh>
    <rPh sb="178" eb="180">
      <t>ヘイセイ</t>
    </rPh>
    <rPh sb="182" eb="184">
      <t>ネンド</t>
    </rPh>
    <rPh sb="185" eb="187">
      <t>ゼンタイ</t>
    </rPh>
    <rPh sb="187" eb="189">
      <t>セッケイ</t>
    </rPh>
    <rPh sb="190" eb="192">
      <t>ジッシ</t>
    </rPh>
    <rPh sb="194" eb="196">
      <t>ヘイセイ</t>
    </rPh>
    <rPh sb="198" eb="200">
      <t>ネンド</t>
    </rPh>
    <rPh sb="201" eb="203">
      <t>カイシュウ</t>
    </rPh>
    <rPh sb="203" eb="205">
      <t>コウジ</t>
    </rPh>
    <rPh sb="206" eb="207">
      <t>オコナ</t>
    </rPh>
    <rPh sb="208" eb="210">
      <t>ヨテイ</t>
    </rPh>
    <phoneticPr fontId="2"/>
  </si>
  <si>
    <t>　当市農業集落排水事業は、規模が小さく処理区域内人口密度が低いため、汚水処理原価が他の事業に比べ高い傾向にある。それに併せて使用料単価も他の事業に比べ高く設定しているが、維持管理費の全てを使用料で賄えていないため、維持管理の更なる効率化を図るとともに、一般会計からの繰入金や使用料収入などの財源確保を総合的に検討し、事業の安定確保を進めて行かなくてはならない。今後は各処理施設の更新時期を迎えているため、改修・更新費用の増大が懸念される。費用対効果の観点から、より有効で適切な処理方法を検討するとともに、改修・更新の必要性の高い施設から計画的に取り組む必要がある。　　　　　　　　　　　　　　　　</t>
    <rPh sb="180" eb="182">
      <t>コンゴ</t>
    </rPh>
    <rPh sb="183" eb="184">
      <t>カク</t>
    </rPh>
    <rPh sb="184" eb="186">
      <t>ショリ</t>
    </rPh>
    <rPh sb="186" eb="188">
      <t>シセツ</t>
    </rPh>
    <rPh sb="189" eb="191">
      <t>コウシン</t>
    </rPh>
    <rPh sb="191" eb="193">
      <t>ジキ</t>
    </rPh>
    <rPh sb="194" eb="195">
      <t>ムカ</t>
    </rPh>
    <rPh sb="202" eb="204">
      <t>カイシュウ</t>
    </rPh>
    <rPh sb="205" eb="207">
      <t>コウシン</t>
    </rPh>
    <rPh sb="207" eb="209">
      <t>ヒヨウ</t>
    </rPh>
    <rPh sb="210" eb="212">
      <t>ゾウダイ</t>
    </rPh>
    <rPh sb="213" eb="215">
      <t>ケネン</t>
    </rPh>
    <rPh sb="219" eb="224">
      <t>ヒヨウタイコウカ</t>
    </rPh>
    <rPh sb="225" eb="227">
      <t>カンテン</t>
    </rPh>
    <rPh sb="232" eb="234">
      <t>ユウコウ</t>
    </rPh>
    <rPh sb="235" eb="237">
      <t>テキセツ</t>
    </rPh>
    <rPh sb="238" eb="240">
      <t>ショリ</t>
    </rPh>
    <rPh sb="240" eb="242">
      <t>ホウホウ</t>
    </rPh>
    <rPh sb="243" eb="245">
      <t>ケントウ</t>
    </rPh>
    <rPh sb="252" eb="254">
      <t>カイシュウ</t>
    </rPh>
    <rPh sb="255" eb="257">
      <t>コウシン</t>
    </rPh>
    <rPh sb="258" eb="261">
      <t>ヒツヨウセイ</t>
    </rPh>
    <rPh sb="262" eb="263">
      <t>タカ</t>
    </rPh>
    <rPh sb="264" eb="266">
      <t>シセツ</t>
    </rPh>
    <rPh sb="268" eb="271">
      <t>ケイカクテキ</t>
    </rPh>
    <rPh sb="272" eb="273">
      <t>ト</t>
    </rPh>
    <rPh sb="274" eb="275">
      <t>ク</t>
    </rPh>
    <rPh sb="276" eb="278">
      <t>ヒツヨウ</t>
    </rPh>
    <phoneticPr fontId="2"/>
  </si>
  <si>
    <t>①収益的収支比率、④企業債残高対事業規模比率
　平成26年度から収益的収支比率が100%未満になったが、これは、平成22年に供用開始した別所・巴川地区の農業集落排水事業の企業債償還が始まったことによる。
　当市の農業集落排水事業は既に施設整備が完了し維持管理の段階になっている。分担金収入がほとんど見込めない中で、収益的収支比率100%未満が続くことは実質収支の赤字転落に繋がるため、一般会計からの繰入金、使用料収入など財源確保に取り組む必要がある。
⑤経費回収率、⑥汚水処理原価
　平成29年度の使用料単価が138.65円/m3に対して、汚水処理原価は180.03円/m3であるため、経費回収率は75.34%となっている。汚水処理原価の内訳は、維持管理費分であり、資本費の全ては、分流式下水道に要する繰出金等により公費負担となっている。
⑦施設利用率
　晴天日最大処理能力1,088m3に対して、約53%程度の施設利用率となっている。なお、平成29年度における晴天日最大処理水量は1,322m3を記録しており、日によって処理能力の122%の施設利用率の時がある。なお、使用料金は定額制であり使用水量の多寡に拘らず月あたり「2,000円＋世帯人数×400円」(税抜)を徴収してい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</si>
</sst>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quot;△&quot;#,##0.00"/>
    <numFmt numFmtId="177" formatCode="#,##0.00;&quot;△&quot;#,##0.00;&quot;-&quot;"/>
    <numFmt numFmtId="178" formatCode="#,##0;&quot;△&quot;#,##0"/>
    <numFmt numFmtId="179" formatCode="0.00_);[Red]\(0.00\)"/>
    <numFmt numFmtId="180" formatCode="ge"/>
  </numFmts>
  <fonts count="15" x14ac:knownFonts="1">
    <font>
      <sz val="11"/>
      <color theme="1"/>
      <name val="ＭＳ Ｐゴシック"/>
    </font>
    <font>
      <sz val="11"/>
      <color theme="1"/>
      <name val="ＭＳ Ｐ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4" fillId="0" borderId="0" xfId="0" applyFont="1" applyBorder="1">
      <alignment vertical="center"/>
    </xf>
    <xf numFmtId="0" fontId="3" fillId="0" borderId="0" xfId="0" applyFont="1" applyBorder="1" applyAlignment="1">
      <alignment horizontal="center" vertical="center"/>
    </xf>
    <xf numFmtId="0" fontId="8" fillId="0" borderId="0" xfId="0" applyFont="1" applyBorder="1" applyAlignment="1">
      <alignment horizontal="center" vertical="center"/>
    </xf>
    <xf numFmtId="0" fontId="4" fillId="0" borderId="1" xfId="0" applyFont="1" applyBorder="1">
      <alignment vertical="center"/>
    </xf>
    <xf numFmtId="0" fontId="9" fillId="0" borderId="0" xfId="0" applyFont="1" applyBorder="1">
      <alignment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vertical="center"/>
    </xf>
    <xf numFmtId="0" fontId="6" fillId="0" borderId="6"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3"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3" fillId="0" borderId="1" xfId="0" applyFont="1" applyBorder="1" applyAlignment="1">
      <alignment vertical="center"/>
    </xf>
    <xf numFmtId="0" fontId="6" fillId="0" borderId="7" xfId="0" applyFont="1" applyBorder="1" applyAlignment="1">
      <alignment vertical="center"/>
    </xf>
    <xf numFmtId="0" fontId="10" fillId="0" borderId="8" xfId="0" applyFont="1" applyBorder="1" applyAlignment="1">
      <alignment vertical="center"/>
    </xf>
    <xf numFmtId="0" fontId="11" fillId="0" borderId="8" xfId="0" applyFont="1" applyBorder="1" applyAlignment="1">
      <alignment vertical="center"/>
    </xf>
    <xf numFmtId="0" fontId="3"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80" fontId="0" fillId="0" borderId="2" xfId="0" applyNumberFormat="1" applyBorder="1">
      <alignment vertical="center"/>
    </xf>
    <xf numFmtId="0" fontId="0" fillId="3" borderId="2" xfId="0" applyFill="1" applyBorder="1" applyAlignment="1">
      <alignment vertical="center" shrinkToFit="1"/>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79" fontId="0" fillId="0" borderId="0" xfId="0" applyNumberFormat="1">
      <alignment vertical="center"/>
    </xf>
    <xf numFmtId="0" fontId="7" fillId="0" borderId="0" xfId="0" applyFont="1">
      <alignment vertical="center"/>
    </xf>
    <xf numFmtId="177" fontId="0" fillId="5" borderId="2" xfId="2" applyNumberFormat="1" applyFont="1" applyFill="1" applyBorder="1" applyAlignment="1">
      <alignment vertical="center" shrinkToFit="1"/>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protection hidden="1"/>
    </xf>
    <xf numFmtId="0" fontId="4" fillId="0" borderId="2" xfId="0" applyNumberFormat="1" applyFont="1" applyBorder="1" applyAlignment="1" applyProtection="1">
      <alignment horizontal="center" vertical="center" shrinkToFit="1"/>
      <protection hidden="1"/>
    </xf>
    <xf numFmtId="178" fontId="4" fillId="0" borderId="2" xfId="0" applyNumberFormat="1"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1" fillId="0" borderId="4" xfId="0" applyFont="1" applyBorder="1" applyAlignment="1">
      <alignment horizontal="center" vertical="center"/>
    </xf>
    <xf numFmtId="0" fontId="11" fillId="0" borderId="0"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12" fillId="0" borderId="3" xfId="0" applyFont="1" applyBorder="1" applyAlignment="1">
      <alignment horizontal="lef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8" xfId="0" applyFont="1" applyBorder="1" applyAlignment="1">
      <alignment horizontal="left" vertical="center"/>
    </xf>
    <xf numFmtId="0" fontId="3" fillId="0" borderId="0" xfId="0" applyFont="1" applyBorder="1" applyAlignment="1">
      <alignment horizontal="center" vertical="center"/>
    </xf>
    <xf numFmtId="0" fontId="4" fillId="0" borderId="4" xfId="1" applyFont="1" applyBorder="1" applyAlignment="1" applyProtection="1">
      <alignment horizontal="left" vertical="top" wrapText="1"/>
      <protection locked="0"/>
    </xf>
    <xf numFmtId="0" fontId="4" fillId="0" borderId="0" xfId="1" applyFont="1" applyBorder="1" applyAlignment="1" applyProtection="1">
      <alignment horizontal="left" vertical="top" wrapText="1"/>
      <protection locked="0"/>
    </xf>
    <xf numFmtId="0" fontId="4" fillId="0" borderId="8"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873856"/>
        <c:axId val="8651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2.0499999999999998</c:v>
                </c:pt>
                <c:pt idx="4">
                  <c:v>0.01</c:v>
                </c:pt>
              </c:numCache>
            </c:numRef>
          </c:val>
          <c:smooth val="0"/>
        </c:ser>
        <c:dLbls>
          <c:showLegendKey val="0"/>
          <c:showVal val="0"/>
          <c:showCatName val="0"/>
          <c:showSerName val="0"/>
          <c:showPercent val="0"/>
          <c:showBubbleSize val="0"/>
        </c:dLbls>
        <c:marker val="1"/>
        <c:smooth val="0"/>
        <c:axId val="74873856"/>
        <c:axId val="86516864"/>
      </c:lineChart>
      <c:dateAx>
        <c:axId val="74873856"/>
        <c:scaling>
          <c:orientation val="minMax"/>
        </c:scaling>
        <c:delete val="1"/>
        <c:axPos val="b"/>
        <c:numFmt formatCode="ge" sourceLinked="1"/>
        <c:majorTickMark val="none"/>
        <c:minorTickMark val="none"/>
        <c:tickLblPos val="none"/>
        <c:crossAx val="86516864"/>
        <c:crosses val="autoZero"/>
        <c:auto val="1"/>
        <c:lblOffset val="100"/>
        <c:baseTimeUnit val="years"/>
      </c:dateAx>
      <c:valAx>
        <c:axId val="865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487385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51.87</c:v>
                </c:pt>
                <c:pt idx="1">
                  <c:v>44.16</c:v>
                </c:pt>
                <c:pt idx="2">
                  <c:v>47.41</c:v>
                </c:pt>
                <c:pt idx="3">
                  <c:v>50.74</c:v>
                </c:pt>
                <c:pt idx="4">
                  <c:v>53.13</c:v>
                </c:pt>
              </c:numCache>
            </c:numRef>
          </c:val>
        </c:ser>
        <c:dLbls>
          <c:showLegendKey val="0"/>
          <c:showVal val="0"/>
          <c:showCatName val="0"/>
          <c:showSerName val="0"/>
          <c:showPercent val="0"/>
          <c:showBubbleSize val="0"/>
        </c:dLbls>
        <c:gapWidth val="150"/>
        <c:axId val="86555264"/>
        <c:axId val="8656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60.65</c:v>
                </c:pt>
                <c:pt idx="4">
                  <c:v>51.75</c:v>
                </c:pt>
              </c:numCache>
            </c:numRef>
          </c:val>
          <c:smooth val="0"/>
        </c:ser>
        <c:dLbls>
          <c:showLegendKey val="0"/>
          <c:showVal val="0"/>
          <c:showCatName val="0"/>
          <c:showSerName val="0"/>
          <c:showPercent val="0"/>
          <c:showBubbleSize val="0"/>
        </c:dLbls>
        <c:marker val="1"/>
        <c:smooth val="0"/>
        <c:axId val="86555264"/>
        <c:axId val="86565632"/>
      </c:lineChart>
      <c:dateAx>
        <c:axId val="86555264"/>
        <c:scaling>
          <c:orientation val="minMax"/>
        </c:scaling>
        <c:delete val="1"/>
        <c:axPos val="b"/>
        <c:numFmt formatCode="ge" sourceLinked="1"/>
        <c:majorTickMark val="none"/>
        <c:minorTickMark val="none"/>
        <c:tickLblPos val="none"/>
        <c:crossAx val="86565632"/>
        <c:crosses val="autoZero"/>
        <c:auto val="1"/>
        <c:lblOffset val="100"/>
        <c:baseTimeUnit val="years"/>
      </c:dateAx>
      <c:valAx>
        <c:axId val="8656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65552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69.3</c:v>
                </c:pt>
                <c:pt idx="1">
                  <c:v>70.709999999999994</c:v>
                </c:pt>
                <c:pt idx="2">
                  <c:v>71.2</c:v>
                </c:pt>
                <c:pt idx="3">
                  <c:v>75.099999999999994</c:v>
                </c:pt>
                <c:pt idx="4">
                  <c:v>77.209999999999994</c:v>
                </c:pt>
              </c:numCache>
            </c:numRef>
          </c:val>
        </c:ser>
        <c:dLbls>
          <c:showLegendKey val="0"/>
          <c:showVal val="0"/>
          <c:showCatName val="0"/>
          <c:showSerName val="0"/>
          <c:showPercent val="0"/>
          <c:showBubbleSize val="0"/>
        </c:dLbls>
        <c:gapWidth val="150"/>
        <c:axId val="87824640"/>
        <c:axId val="8782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84.58</c:v>
                </c:pt>
                <c:pt idx="4">
                  <c:v>84.84</c:v>
                </c:pt>
              </c:numCache>
            </c:numRef>
          </c:val>
          <c:smooth val="0"/>
        </c:ser>
        <c:dLbls>
          <c:showLegendKey val="0"/>
          <c:showVal val="0"/>
          <c:showCatName val="0"/>
          <c:showSerName val="0"/>
          <c:showPercent val="0"/>
          <c:showBubbleSize val="0"/>
        </c:dLbls>
        <c:marker val="1"/>
        <c:smooth val="0"/>
        <c:axId val="87824640"/>
        <c:axId val="87826816"/>
      </c:lineChart>
      <c:dateAx>
        <c:axId val="87824640"/>
        <c:scaling>
          <c:orientation val="minMax"/>
        </c:scaling>
        <c:delete val="1"/>
        <c:axPos val="b"/>
        <c:numFmt formatCode="ge" sourceLinked="1"/>
        <c:majorTickMark val="none"/>
        <c:minorTickMark val="none"/>
        <c:tickLblPos val="none"/>
        <c:crossAx val="87826816"/>
        <c:crosses val="autoZero"/>
        <c:auto val="1"/>
        <c:lblOffset val="100"/>
        <c:baseTimeUnit val="years"/>
      </c:dateAx>
      <c:valAx>
        <c:axId val="878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78246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118.02</c:v>
                </c:pt>
                <c:pt idx="1">
                  <c:v>93.43</c:v>
                </c:pt>
                <c:pt idx="2">
                  <c:v>91.3</c:v>
                </c:pt>
                <c:pt idx="3">
                  <c:v>92.13</c:v>
                </c:pt>
                <c:pt idx="4">
                  <c:v>90.89</c:v>
                </c:pt>
              </c:numCache>
            </c:numRef>
          </c:val>
        </c:ser>
        <c:dLbls>
          <c:showLegendKey val="0"/>
          <c:showVal val="0"/>
          <c:showCatName val="0"/>
          <c:showSerName val="0"/>
          <c:showPercent val="0"/>
          <c:showBubbleSize val="0"/>
        </c:dLbls>
        <c:gapWidth val="150"/>
        <c:axId val="128172032"/>
        <c:axId val="128175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8172032"/>
        <c:axId val="128175488"/>
      </c:lineChart>
      <c:dateAx>
        <c:axId val="128172032"/>
        <c:scaling>
          <c:orientation val="minMax"/>
        </c:scaling>
        <c:delete val="1"/>
        <c:axPos val="b"/>
        <c:numFmt formatCode="ge" sourceLinked="1"/>
        <c:majorTickMark val="none"/>
        <c:minorTickMark val="none"/>
        <c:tickLblPos val="none"/>
        <c:crossAx val="128175488"/>
        <c:crosses val="autoZero"/>
        <c:auto val="1"/>
        <c:lblOffset val="100"/>
        <c:baseTimeUnit val="years"/>
      </c:dateAx>
      <c:valAx>
        <c:axId val="1281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281720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7467392"/>
        <c:axId val="13746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7467392"/>
        <c:axId val="137469312"/>
      </c:lineChart>
      <c:dateAx>
        <c:axId val="137467392"/>
        <c:scaling>
          <c:orientation val="minMax"/>
        </c:scaling>
        <c:delete val="1"/>
        <c:axPos val="b"/>
        <c:numFmt formatCode="ge" sourceLinked="1"/>
        <c:majorTickMark val="none"/>
        <c:minorTickMark val="none"/>
        <c:tickLblPos val="none"/>
        <c:crossAx val="137469312"/>
        <c:crosses val="autoZero"/>
        <c:auto val="1"/>
        <c:lblOffset val="100"/>
        <c:baseTimeUnit val="years"/>
      </c:dateAx>
      <c:valAx>
        <c:axId val="13746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3746739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896512"/>
        <c:axId val="748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896512"/>
        <c:axId val="74898432"/>
      </c:lineChart>
      <c:dateAx>
        <c:axId val="74896512"/>
        <c:scaling>
          <c:orientation val="minMax"/>
        </c:scaling>
        <c:delete val="1"/>
        <c:axPos val="b"/>
        <c:numFmt formatCode="ge" sourceLinked="1"/>
        <c:majorTickMark val="none"/>
        <c:minorTickMark val="none"/>
        <c:tickLblPos val="none"/>
        <c:crossAx val="74898432"/>
        <c:crosses val="autoZero"/>
        <c:auto val="1"/>
        <c:lblOffset val="100"/>
        <c:baseTimeUnit val="years"/>
      </c:dateAx>
      <c:valAx>
        <c:axId val="748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489651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986624"/>
        <c:axId val="749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986624"/>
        <c:axId val="74988544"/>
      </c:lineChart>
      <c:dateAx>
        <c:axId val="74986624"/>
        <c:scaling>
          <c:orientation val="minMax"/>
        </c:scaling>
        <c:delete val="1"/>
        <c:axPos val="b"/>
        <c:numFmt formatCode="ge" sourceLinked="1"/>
        <c:majorTickMark val="none"/>
        <c:minorTickMark val="none"/>
        <c:tickLblPos val="none"/>
        <c:crossAx val="74988544"/>
        <c:crosses val="autoZero"/>
        <c:auto val="1"/>
        <c:lblOffset val="100"/>
        <c:baseTimeUnit val="years"/>
      </c:dateAx>
      <c:valAx>
        <c:axId val="749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49866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002240"/>
        <c:axId val="750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002240"/>
        <c:axId val="75004160"/>
      </c:lineChart>
      <c:dateAx>
        <c:axId val="75002240"/>
        <c:scaling>
          <c:orientation val="minMax"/>
        </c:scaling>
        <c:delete val="1"/>
        <c:axPos val="b"/>
        <c:numFmt formatCode="ge" sourceLinked="1"/>
        <c:majorTickMark val="none"/>
        <c:minorTickMark val="none"/>
        <c:tickLblPos val="none"/>
        <c:crossAx val="75004160"/>
        <c:crosses val="autoZero"/>
        <c:auto val="1"/>
        <c:lblOffset val="100"/>
        <c:baseTimeUnit val="years"/>
      </c:dateAx>
      <c:valAx>
        <c:axId val="750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500224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91.25</c:v>
                </c:pt>
                <c:pt idx="1">
                  <c:v>1459.84</c:v>
                </c:pt>
                <c:pt idx="2">
                  <c:v>921.04</c:v>
                </c:pt>
                <c:pt idx="3">
                  <c:v>728.23</c:v>
                </c:pt>
                <c:pt idx="4">
                  <c:v>696.33</c:v>
                </c:pt>
              </c:numCache>
            </c:numRef>
          </c:val>
        </c:ser>
        <c:dLbls>
          <c:showLegendKey val="0"/>
          <c:showVal val="0"/>
          <c:showCatName val="0"/>
          <c:showSerName val="0"/>
          <c:showPercent val="0"/>
          <c:showBubbleSize val="0"/>
        </c:dLbls>
        <c:gapWidth val="150"/>
        <c:axId val="75022336"/>
        <c:axId val="7502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974.93</c:v>
                </c:pt>
                <c:pt idx="4">
                  <c:v>855.8</c:v>
                </c:pt>
              </c:numCache>
            </c:numRef>
          </c:val>
          <c:smooth val="0"/>
        </c:ser>
        <c:dLbls>
          <c:showLegendKey val="0"/>
          <c:showVal val="0"/>
          <c:showCatName val="0"/>
          <c:showSerName val="0"/>
          <c:showPercent val="0"/>
          <c:showBubbleSize val="0"/>
        </c:dLbls>
        <c:marker val="1"/>
        <c:smooth val="0"/>
        <c:axId val="75022336"/>
        <c:axId val="75024256"/>
      </c:lineChart>
      <c:dateAx>
        <c:axId val="75022336"/>
        <c:scaling>
          <c:orientation val="minMax"/>
        </c:scaling>
        <c:delete val="1"/>
        <c:axPos val="b"/>
        <c:numFmt formatCode="ge" sourceLinked="1"/>
        <c:majorTickMark val="none"/>
        <c:minorTickMark val="none"/>
        <c:tickLblPos val="none"/>
        <c:crossAx val="75024256"/>
        <c:crosses val="autoZero"/>
        <c:auto val="1"/>
        <c:lblOffset val="100"/>
        <c:baseTimeUnit val="years"/>
      </c:dateAx>
      <c:valAx>
        <c:axId val="7502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502233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64.739999999999995</c:v>
                </c:pt>
                <c:pt idx="1">
                  <c:v>84.13</c:v>
                </c:pt>
                <c:pt idx="2">
                  <c:v>76.03</c:v>
                </c:pt>
                <c:pt idx="3">
                  <c:v>83.53</c:v>
                </c:pt>
                <c:pt idx="4">
                  <c:v>75.34</c:v>
                </c:pt>
              </c:numCache>
            </c:numRef>
          </c:val>
        </c:ser>
        <c:dLbls>
          <c:showLegendKey val="0"/>
          <c:showVal val="0"/>
          <c:showCatName val="0"/>
          <c:showSerName val="0"/>
          <c:showPercent val="0"/>
          <c:showBubbleSize val="0"/>
        </c:dLbls>
        <c:gapWidth val="150"/>
        <c:axId val="80821632"/>
        <c:axId val="80823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55.32</c:v>
                </c:pt>
                <c:pt idx="4">
                  <c:v>59.8</c:v>
                </c:pt>
              </c:numCache>
            </c:numRef>
          </c:val>
          <c:smooth val="0"/>
        </c:ser>
        <c:dLbls>
          <c:showLegendKey val="0"/>
          <c:showVal val="0"/>
          <c:showCatName val="0"/>
          <c:showSerName val="0"/>
          <c:showPercent val="0"/>
          <c:showBubbleSize val="0"/>
        </c:dLbls>
        <c:marker val="1"/>
        <c:smooth val="0"/>
        <c:axId val="80821632"/>
        <c:axId val="80823808"/>
      </c:lineChart>
      <c:dateAx>
        <c:axId val="80821632"/>
        <c:scaling>
          <c:orientation val="minMax"/>
        </c:scaling>
        <c:delete val="1"/>
        <c:axPos val="b"/>
        <c:numFmt formatCode="ge" sourceLinked="1"/>
        <c:majorTickMark val="none"/>
        <c:minorTickMark val="none"/>
        <c:tickLblPos val="none"/>
        <c:crossAx val="80823808"/>
        <c:crosses val="autoZero"/>
        <c:auto val="1"/>
        <c:lblOffset val="100"/>
        <c:baseTimeUnit val="years"/>
      </c:dateAx>
      <c:valAx>
        <c:axId val="8082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082163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218.11</c:v>
                </c:pt>
                <c:pt idx="1">
                  <c:v>197.1</c:v>
                </c:pt>
                <c:pt idx="2">
                  <c:v>190.84</c:v>
                </c:pt>
                <c:pt idx="3">
                  <c:v>179.31</c:v>
                </c:pt>
                <c:pt idx="4">
                  <c:v>184.03</c:v>
                </c:pt>
              </c:numCache>
            </c:numRef>
          </c:val>
        </c:ser>
        <c:dLbls>
          <c:showLegendKey val="0"/>
          <c:showVal val="0"/>
          <c:showCatName val="0"/>
          <c:showSerName val="0"/>
          <c:showPercent val="0"/>
          <c:showBubbleSize val="0"/>
        </c:dLbls>
        <c:gapWidth val="150"/>
        <c:axId val="86531072"/>
        <c:axId val="865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283.17</c:v>
                </c:pt>
                <c:pt idx="4">
                  <c:v>263.76</c:v>
                </c:pt>
              </c:numCache>
            </c:numRef>
          </c:val>
          <c:smooth val="0"/>
        </c:ser>
        <c:dLbls>
          <c:showLegendKey val="0"/>
          <c:showVal val="0"/>
          <c:showCatName val="0"/>
          <c:showSerName val="0"/>
          <c:showPercent val="0"/>
          <c:showBubbleSize val="0"/>
        </c:dLbls>
        <c:marker val="1"/>
        <c:smooth val="0"/>
        <c:axId val="86531072"/>
        <c:axId val="86537344"/>
      </c:lineChart>
      <c:dateAx>
        <c:axId val="86531072"/>
        <c:scaling>
          <c:orientation val="minMax"/>
        </c:scaling>
        <c:delete val="1"/>
        <c:axPos val="b"/>
        <c:numFmt formatCode="ge" sourceLinked="1"/>
        <c:majorTickMark val="none"/>
        <c:minorTickMark val="none"/>
        <c:tickLblPos val="none"/>
        <c:crossAx val="86537344"/>
        <c:crosses val="autoZero"/>
        <c:auto val="1"/>
        <c:lblOffset val="100"/>
        <c:baseTimeUnit val="years"/>
      </c:dateAx>
      <c:valAx>
        <c:axId val="865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653107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【814.89】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【85.49】</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【52.49】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【255.52】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【60.64】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【0.11】</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A13" zoomScale="90" zoomScaleNormal="90"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3" t="s">
        <v>1</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row>
    <row r="3" spans="1:78" ht="9.75" customHeight="1" x14ac:dyDescent="0.15">
      <c r="A3" s="2"/>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row>
    <row r="4" spans="1:78" ht="9.75" customHeight="1" x14ac:dyDescent="0.15">
      <c r="A4" s="2"/>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埼玉県　秩父市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5</v>
      </c>
      <c r="C7" s="42"/>
      <c r="D7" s="42"/>
      <c r="E7" s="42"/>
      <c r="F7" s="42"/>
      <c r="G7" s="42"/>
      <c r="H7" s="42"/>
      <c r="I7" s="42" t="s">
        <v>8</v>
      </c>
      <c r="J7" s="42"/>
      <c r="K7" s="42"/>
      <c r="L7" s="42"/>
      <c r="M7" s="42"/>
      <c r="N7" s="42"/>
      <c r="O7" s="42"/>
      <c r="P7" s="42" t="s">
        <v>2</v>
      </c>
      <c r="Q7" s="42"/>
      <c r="R7" s="42"/>
      <c r="S7" s="42"/>
      <c r="T7" s="42"/>
      <c r="U7" s="42"/>
      <c r="V7" s="42"/>
      <c r="W7" s="42" t="s">
        <v>7</v>
      </c>
      <c r="X7" s="42"/>
      <c r="Y7" s="42"/>
      <c r="Z7" s="42"/>
      <c r="AA7" s="42"/>
      <c r="AB7" s="42"/>
      <c r="AC7" s="42"/>
      <c r="AD7" s="42" t="s">
        <v>14</v>
      </c>
      <c r="AE7" s="42"/>
      <c r="AF7" s="42"/>
      <c r="AG7" s="42"/>
      <c r="AH7" s="42"/>
      <c r="AI7" s="42"/>
      <c r="AJ7" s="42"/>
      <c r="AK7" s="3"/>
      <c r="AL7" s="42" t="s">
        <v>15</v>
      </c>
      <c r="AM7" s="42"/>
      <c r="AN7" s="42"/>
      <c r="AO7" s="42"/>
      <c r="AP7" s="42"/>
      <c r="AQ7" s="42"/>
      <c r="AR7" s="42"/>
      <c r="AS7" s="42"/>
      <c r="AT7" s="42" t="s">
        <v>12</v>
      </c>
      <c r="AU7" s="42"/>
      <c r="AV7" s="42"/>
      <c r="AW7" s="42"/>
      <c r="AX7" s="42"/>
      <c r="AY7" s="42"/>
      <c r="AZ7" s="42"/>
      <c r="BA7" s="42"/>
      <c r="BB7" s="42" t="s">
        <v>11</v>
      </c>
      <c r="BC7" s="42"/>
      <c r="BD7" s="42"/>
      <c r="BE7" s="42"/>
      <c r="BF7" s="42"/>
      <c r="BG7" s="42"/>
      <c r="BH7" s="42"/>
      <c r="BI7" s="42"/>
      <c r="BJ7" s="3"/>
      <c r="BK7" s="3"/>
      <c r="BL7" s="14" t="s">
        <v>17</v>
      </c>
      <c r="BM7" s="15"/>
      <c r="BN7" s="15"/>
      <c r="BO7" s="15"/>
      <c r="BP7" s="15"/>
      <c r="BQ7" s="15"/>
      <c r="BR7" s="15"/>
      <c r="BS7" s="15"/>
      <c r="BT7" s="15"/>
      <c r="BU7" s="15"/>
      <c r="BV7" s="15"/>
      <c r="BW7" s="15"/>
      <c r="BX7" s="15"/>
      <c r="BY7" s="22"/>
    </row>
    <row r="8" spans="1:78" ht="18.75" customHeight="1" x14ac:dyDescent="0.15">
      <c r="A8" s="2"/>
      <c r="B8" s="43" t="str">
        <f>データ!I6</f>
        <v>法非適用</v>
      </c>
      <c r="C8" s="43"/>
      <c r="D8" s="43"/>
      <c r="E8" s="43"/>
      <c r="F8" s="43"/>
      <c r="G8" s="43"/>
      <c r="H8" s="43"/>
      <c r="I8" s="43" t="str">
        <f>データ!J6</f>
        <v>下水道事業</v>
      </c>
      <c r="J8" s="43"/>
      <c r="K8" s="43"/>
      <c r="L8" s="43"/>
      <c r="M8" s="43"/>
      <c r="N8" s="43"/>
      <c r="O8" s="43"/>
      <c r="P8" s="43" t="str">
        <f>データ!K6</f>
        <v>農業集落排水</v>
      </c>
      <c r="Q8" s="43"/>
      <c r="R8" s="43"/>
      <c r="S8" s="43"/>
      <c r="T8" s="43"/>
      <c r="U8" s="43"/>
      <c r="V8" s="43"/>
      <c r="W8" s="43" t="str">
        <f>データ!L6</f>
        <v>F2</v>
      </c>
      <c r="X8" s="43"/>
      <c r="Y8" s="43"/>
      <c r="Z8" s="43"/>
      <c r="AA8" s="43"/>
      <c r="AB8" s="43"/>
      <c r="AC8" s="43"/>
      <c r="AD8" s="44" t="str">
        <f>データ!$M$6</f>
        <v>非設置</v>
      </c>
      <c r="AE8" s="44"/>
      <c r="AF8" s="44"/>
      <c r="AG8" s="44"/>
      <c r="AH8" s="44"/>
      <c r="AI8" s="44"/>
      <c r="AJ8" s="44"/>
      <c r="AK8" s="3"/>
      <c r="AL8" s="45">
        <f>データ!S6</f>
        <v>63720</v>
      </c>
      <c r="AM8" s="45"/>
      <c r="AN8" s="45"/>
      <c r="AO8" s="45"/>
      <c r="AP8" s="45"/>
      <c r="AQ8" s="45"/>
      <c r="AR8" s="45"/>
      <c r="AS8" s="45"/>
      <c r="AT8" s="46">
        <f>データ!T6</f>
        <v>577.83000000000004</v>
      </c>
      <c r="AU8" s="46"/>
      <c r="AV8" s="46"/>
      <c r="AW8" s="46"/>
      <c r="AX8" s="46"/>
      <c r="AY8" s="46"/>
      <c r="AZ8" s="46"/>
      <c r="BA8" s="46"/>
      <c r="BB8" s="46">
        <f>データ!U6</f>
        <v>110.27</v>
      </c>
      <c r="BC8" s="46"/>
      <c r="BD8" s="46"/>
      <c r="BE8" s="46"/>
      <c r="BF8" s="46"/>
      <c r="BG8" s="46"/>
      <c r="BH8" s="46"/>
      <c r="BI8" s="46"/>
      <c r="BJ8" s="3"/>
      <c r="BK8" s="3"/>
      <c r="BL8" s="47" t="s">
        <v>18</v>
      </c>
      <c r="BM8" s="48"/>
      <c r="BN8" s="16" t="s">
        <v>21</v>
      </c>
      <c r="BO8" s="19"/>
      <c r="BP8" s="19"/>
      <c r="BQ8" s="19"/>
      <c r="BR8" s="19"/>
      <c r="BS8" s="19"/>
      <c r="BT8" s="19"/>
      <c r="BU8" s="19"/>
      <c r="BV8" s="19"/>
      <c r="BW8" s="19"/>
      <c r="BX8" s="19"/>
      <c r="BY8" s="23"/>
    </row>
    <row r="9" spans="1:78" ht="18.75" customHeight="1" x14ac:dyDescent="0.15">
      <c r="A9" s="2"/>
      <c r="B9" s="42" t="s">
        <v>22</v>
      </c>
      <c r="C9" s="42"/>
      <c r="D9" s="42"/>
      <c r="E9" s="42"/>
      <c r="F9" s="42"/>
      <c r="G9" s="42"/>
      <c r="H9" s="42"/>
      <c r="I9" s="42" t="s">
        <v>24</v>
      </c>
      <c r="J9" s="42"/>
      <c r="K9" s="42"/>
      <c r="L9" s="42"/>
      <c r="M9" s="42"/>
      <c r="N9" s="42"/>
      <c r="O9" s="42"/>
      <c r="P9" s="42" t="s">
        <v>26</v>
      </c>
      <c r="Q9" s="42"/>
      <c r="R9" s="42"/>
      <c r="S9" s="42"/>
      <c r="T9" s="42"/>
      <c r="U9" s="42"/>
      <c r="V9" s="42"/>
      <c r="W9" s="42" t="s">
        <v>27</v>
      </c>
      <c r="X9" s="42"/>
      <c r="Y9" s="42"/>
      <c r="Z9" s="42"/>
      <c r="AA9" s="42"/>
      <c r="AB9" s="42"/>
      <c r="AC9" s="42"/>
      <c r="AD9" s="42" t="s">
        <v>28</v>
      </c>
      <c r="AE9" s="42"/>
      <c r="AF9" s="42"/>
      <c r="AG9" s="42"/>
      <c r="AH9" s="42"/>
      <c r="AI9" s="42"/>
      <c r="AJ9" s="42"/>
      <c r="AK9" s="3"/>
      <c r="AL9" s="42" t="s">
        <v>30</v>
      </c>
      <c r="AM9" s="42"/>
      <c r="AN9" s="42"/>
      <c r="AO9" s="42"/>
      <c r="AP9" s="42"/>
      <c r="AQ9" s="42"/>
      <c r="AR9" s="42"/>
      <c r="AS9" s="42"/>
      <c r="AT9" s="42" t="s">
        <v>34</v>
      </c>
      <c r="AU9" s="42"/>
      <c r="AV9" s="42"/>
      <c r="AW9" s="42"/>
      <c r="AX9" s="42"/>
      <c r="AY9" s="42"/>
      <c r="AZ9" s="42"/>
      <c r="BA9" s="42"/>
      <c r="BB9" s="42" t="s">
        <v>36</v>
      </c>
      <c r="BC9" s="42"/>
      <c r="BD9" s="42"/>
      <c r="BE9" s="42"/>
      <c r="BF9" s="42"/>
      <c r="BG9" s="42"/>
      <c r="BH9" s="42"/>
      <c r="BI9" s="42"/>
      <c r="BJ9" s="3"/>
      <c r="BK9" s="3"/>
      <c r="BL9" s="49" t="s">
        <v>38</v>
      </c>
      <c r="BM9" s="50"/>
      <c r="BN9" s="17" t="s">
        <v>9</v>
      </c>
      <c r="BO9" s="20"/>
      <c r="BP9" s="20"/>
      <c r="BQ9" s="20"/>
      <c r="BR9" s="20"/>
      <c r="BS9" s="20"/>
      <c r="BT9" s="20"/>
      <c r="BU9" s="20"/>
      <c r="BV9" s="20"/>
      <c r="BW9" s="20"/>
      <c r="BX9" s="20"/>
      <c r="BY9" s="24"/>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3.73</v>
      </c>
      <c r="Q10" s="46"/>
      <c r="R10" s="46"/>
      <c r="S10" s="46"/>
      <c r="T10" s="46"/>
      <c r="U10" s="46"/>
      <c r="V10" s="46"/>
      <c r="W10" s="46">
        <f>データ!Q6</f>
        <v>100</v>
      </c>
      <c r="X10" s="46"/>
      <c r="Y10" s="46"/>
      <c r="Z10" s="46"/>
      <c r="AA10" s="46"/>
      <c r="AB10" s="46"/>
      <c r="AC10" s="46"/>
      <c r="AD10" s="45">
        <f>データ!R6</f>
        <v>3456</v>
      </c>
      <c r="AE10" s="45"/>
      <c r="AF10" s="45"/>
      <c r="AG10" s="45"/>
      <c r="AH10" s="45"/>
      <c r="AI10" s="45"/>
      <c r="AJ10" s="45"/>
      <c r="AK10" s="2"/>
      <c r="AL10" s="45">
        <f>データ!V6</f>
        <v>2365</v>
      </c>
      <c r="AM10" s="45"/>
      <c r="AN10" s="45"/>
      <c r="AO10" s="45"/>
      <c r="AP10" s="45"/>
      <c r="AQ10" s="45"/>
      <c r="AR10" s="45"/>
      <c r="AS10" s="45"/>
      <c r="AT10" s="46">
        <f>データ!W6</f>
        <v>1.37</v>
      </c>
      <c r="AU10" s="46"/>
      <c r="AV10" s="46"/>
      <c r="AW10" s="46"/>
      <c r="AX10" s="46"/>
      <c r="AY10" s="46"/>
      <c r="AZ10" s="46"/>
      <c r="BA10" s="46"/>
      <c r="BB10" s="46">
        <f>データ!X6</f>
        <v>1726.28</v>
      </c>
      <c r="BC10" s="46"/>
      <c r="BD10" s="46"/>
      <c r="BE10" s="46"/>
      <c r="BF10" s="46"/>
      <c r="BG10" s="46"/>
      <c r="BH10" s="46"/>
      <c r="BI10" s="46"/>
      <c r="BJ10" s="2"/>
      <c r="BK10" s="2"/>
      <c r="BL10" s="51" t="s">
        <v>16</v>
      </c>
      <c r="BM10" s="52"/>
      <c r="BN10" s="18" t="s">
        <v>39</v>
      </c>
      <c r="BO10" s="21"/>
      <c r="BP10" s="21"/>
      <c r="BQ10" s="21"/>
      <c r="BR10" s="21"/>
      <c r="BS10" s="21"/>
      <c r="BT10" s="21"/>
      <c r="BU10" s="21"/>
      <c r="BV10" s="21"/>
      <c r="BW10" s="21"/>
      <c r="BX10" s="21"/>
      <c r="BY10" s="2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13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41</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2"/>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2"/>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2"/>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2"/>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2"/>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2"/>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2"/>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2"/>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2"/>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2"/>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2"/>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2"/>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2"/>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2"/>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2"/>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2"/>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2"/>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2"/>
      <c r="BK33" s="2"/>
      <c r="BL33" s="69"/>
      <c r="BM33" s="70"/>
      <c r="BN33" s="70"/>
      <c r="BO33" s="70"/>
      <c r="BP33" s="70"/>
      <c r="BQ33" s="70"/>
      <c r="BR33" s="70"/>
      <c r="BS33" s="70"/>
      <c r="BT33" s="70"/>
      <c r="BU33" s="70"/>
      <c r="BV33" s="70"/>
      <c r="BW33" s="70"/>
      <c r="BX33" s="70"/>
      <c r="BY33" s="70"/>
      <c r="BZ33" s="71"/>
    </row>
    <row r="34" spans="1:78" ht="13.5" customHeight="1" x14ac:dyDescent="0.15">
      <c r="A34" s="2"/>
      <c r="B34" s="4"/>
      <c r="C34" s="68" t="s">
        <v>43</v>
      </c>
      <c r="D34" s="68"/>
      <c r="E34" s="68"/>
      <c r="F34" s="68"/>
      <c r="G34" s="68"/>
      <c r="H34" s="68"/>
      <c r="I34" s="68"/>
      <c r="J34" s="68"/>
      <c r="K34" s="68"/>
      <c r="L34" s="68"/>
      <c r="M34" s="68"/>
      <c r="N34" s="68"/>
      <c r="O34" s="68"/>
      <c r="P34" s="68"/>
      <c r="Q34" s="11"/>
      <c r="R34" s="68" t="s">
        <v>45</v>
      </c>
      <c r="S34" s="68"/>
      <c r="T34" s="68"/>
      <c r="U34" s="68"/>
      <c r="V34" s="68"/>
      <c r="W34" s="68"/>
      <c r="X34" s="68"/>
      <c r="Y34" s="68"/>
      <c r="Z34" s="68"/>
      <c r="AA34" s="68"/>
      <c r="AB34" s="68"/>
      <c r="AC34" s="68"/>
      <c r="AD34" s="68"/>
      <c r="AE34" s="68"/>
      <c r="AF34" s="11"/>
      <c r="AG34" s="68" t="s">
        <v>0</v>
      </c>
      <c r="AH34" s="68"/>
      <c r="AI34" s="68"/>
      <c r="AJ34" s="68"/>
      <c r="AK34" s="68"/>
      <c r="AL34" s="68"/>
      <c r="AM34" s="68"/>
      <c r="AN34" s="68"/>
      <c r="AO34" s="68"/>
      <c r="AP34" s="68"/>
      <c r="AQ34" s="68"/>
      <c r="AR34" s="68"/>
      <c r="AS34" s="68"/>
      <c r="AT34" s="68"/>
      <c r="AU34" s="11"/>
      <c r="AV34" s="68" t="s">
        <v>46</v>
      </c>
      <c r="AW34" s="68"/>
      <c r="AX34" s="68"/>
      <c r="AY34" s="68"/>
      <c r="AZ34" s="68"/>
      <c r="BA34" s="68"/>
      <c r="BB34" s="68"/>
      <c r="BC34" s="68"/>
      <c r="BD34" s="68"/>
      <c r="BE34" s="68"/>
      <c r="BF34" s="68"/>
      <c r="BG34" s="68"/>
      <c r="BH34" s="68"/>
      <c r="BI34" s="68"/>
      <c r="BJ34" s="12"/>
      <c r="BK34" s="2"/>
      <c r="BL34" s="69"/>
      <c r="BM34" s="70"/>
      <c r="BN34" s="70"/>
      <c r="BO34" s="70"/>
      <c r="BP34" s="70"/>
      <c r="BQ34" s="70"/>
      <c r="BR34" s="70"/>
      <c r="BS34" s="70"/>
      <c r="BT34" s="70"/>
      <c r="BU34" s="70"/>
      <c r="BV34" s="70"/>
      <c r="BW34" s="70"/>
      <c r="BX34" s="70"/>
      <c r="BY34" s="70"/>
      <c r="BZ34" s="71"/>
    </row>
    <row r="35" spans="1:78" ht="13.5" customHeight="1" x14ac:dyDescent="0.15">
      <c r="A35" s="2"/>
      <c r="B35" s="4"/>
      <c r="C35" s="68"/>
      <c r="D35" s="68"/>
      <c r="E35" s="68"/>
      <c r="F35" s="68"/>
      <c r="G35" s="68"/>
      <c r="H35" s="68"/>
      <c r="I35" s="68"/>
      <c r="J35" s="68"/>
      <c r="K35" s="68"/>
      <c r="L35" s="68"/>
      <c r="M35" s="68"/>
      <c r="N35" s="68"/>
      <c r="O35" s="68"/>
      <c r="P35" s="68"/>
      <c r="Q35" s="11"/>
      <c r="R35" s="68"/>
      <c r="S35" s="68"/>
      <c r="T35" s="68"/>
      <c r="U35" s="68"/>
      <c r="V35" s="68"/>
      <c r="W35" s="68"/>
      <c r="X35" s="68"/>
      <c r="Y35" s="68"/>
      <c r="Z35" s="68"/>
      <c r="AA35" s="68"/>
      <c r="AB35" s="68"/>
      <c r="AC35" s="68"/>
      <c r="AD35" s="68"/>
      <c r="AE35" s="68"/>
      <c r="AF35" s="11"/>
      <c r="AG35" s="68"/>
      <c r="AH35" s="68"/>
      <c r="AI35" s="68"/>
      <c r="AJ35" s="68"/>
      <c r="AK35" s="68"/>
      <c r="AL35" s="68"/>
      <c r="AM35" s="68"/>
      <c r="AN35" s="68"/>
      <c r="AO35" s="68"/>
      <c r="AP35" s="68"/>
      <c r="AQ35" s="68"/>
      <c r="AR35" s="68"/>
      <c r="AS35" s="68"/>
      <c r="AT35" s="68"/>
      <c r="AU35" s="11"/>
      <c r="AV35" s="68"/>
      <c r="AW35" s="68"/>
      <c r="AX35" s="68"/>
      <c r="AY35" s="68"/>
      <c r="AZ35" s="68"/>
      <c r="BA35" s="68"/>
      <c r="BB35" s="68"/>
      <c r="BC35" s="68"/>
      <c r="BD35" s="68"/>
      <c r="BE35" s="68"/>
      <c r="BF35" s="68"/>
      <c r="BG35" s="68"/>
      <c r="BH35" s="68"/>
      <c r="BI35" s="68"/>
      <c r="BJ35" s="12"/>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2"/>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2"/>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2"/>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2"/>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2"/>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2"/>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2"/>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2"/>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2"/>
      <c r="BK44" s="2"/>
      <c r="BL44" s="72"/>
      <c r="BM44" s="73"/>
      <c r="BN44" s="73"/>
      <c r="BO44" s="73"/>
      <c r="BP44" s="73"/>
      <c r="BQ44" s="73"/>
      <c r="BR44" s="73"/>
      <c r="BS44" s="73"/>
      <c r="BT44" s="73"/>
      <c r="BU44" s="73"/>
      <c r="BV44" s="73"/>
      <c r="BW44" s="73"/>
      <c r="BX44" s="73"/>
      <c r="BY44" s="73"/>
      <c r="BZ44" s="7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2"/>
      <c r="BK45" s="2"/>
      <c r="BL45" s="62" t="s">
        <v>33</v>
      </c>
      <c r="BM45" s="63"/>
      <c r="BN45" s="63"/>
      <c r="BO45" s="63"/>
      <c r="BP45" s="63"/>
      <c r="BQ45" s="63"/>
      <c r="BR45" s="63"/>
      <c r="BS45" s="63"/>
      <c r="BT45" s="63"/>
      <c r="BU45" s="63"/>
      <c r="BV45" s="63"/>
      <c r="BW45" s="63"/>
      <c r="BX45" s="63"/>
      <c r="BY45" s="63"/>
      <c r="BZ45" s="64"/>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2"/>
      <c r="BK46" s="2"/>
      <c r="BL46" s="65"/>
      <c r="BM46" s="66"/>
      <c r="BN46" s="66"/>
      <c r="BO46" s="66"/>
      <c r="BP46" s="66"/>
      <c r="BQ46" s="66"/>
      <c r="BR46" s="66"/>
      <c r="BS46" s="66"/>
      <c r="BT46" s="66"/>
      <c r="BU46" s="66"/>
      <c r="BV46" s="66"/>
      <c r="BW46" s="66"/>
      <c r="BX46" s="66"/>
      <c r="BY46" s="66"/>
      <c r="BZ46" s="67"/>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2"/>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2"/>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2"/>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2"/>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2"/>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2"/>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2"/>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2"/>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2"/>
      <c r="BK55" s="2"/>
      <c r="BL55" s="69"/>
      <c r="BM55" s="70"/>
      <c r="BN55" s="70"/>
      <c r="BO55" s="70"/>
      <c r="BP55" s="70"/>
      <c r="BQ55" s="70"/>
      <c r="BR55" s="70"/>
      <c r="BS55" s="70"/>
      <c r="BT55" s="70"/>
      <c r="BU55" s="70"/>
      <c r="BV55" s="70"/>
      <c r="BW55" s="70"/>
      <c r="BX55" s="70"/>
      <c r="BY55" s="70"/>
      <c r="BZ55" s="71"/>
    </row>
    <row r="56" spans="1:78" ht="13.5" customHeight="1" x14ac:dyDescent="0.15">
      <c r="A56" s="2"/>
      <c r="B56" s="4"/>
      <c r="C56" s="68" t="s">
        <v>51</v>
      </c>
      <c r="D56" s="68"/>
      <c r="E56" s="68"/>
      <c r="F56" s="68"/>
      <c r="G56" s="68"/>
      <c r="H56" s="68"/>
      <c r="I56" s="68"/>
      <c r="J56" s="68"/>
      <c r="K56" s="68"/>
      <c r="L56" s="68"/>
      <c r="M56" s="68"/>
      <c r="N56" s="68"/>
      <c r="O56" s="68"/>
      <c r="P56" s="68"/>
      <c r="Q56" s="11"/>
      <c r="R56" s="68" t="s">
        <v>19</v>
      </c>
      <c r="S56" s="68"/>
      <c r="T56" s="68"/>
      <c r="U56" s="68"/>
      <c r="V56" s="68"/>
      <c r="W56" s="68"/>
      <c r="X56" s="68"/>
      <c r="Y56" s="68"/>
      <c r="Z56" s="68"/>
      <c r="AA56" s="68"/>
      <c r="AB56" s="68"/>
      <c r="AC56" s="68"/>
      <c r="AD56" s="68"/>
      <c r="AE56" s="68"/>
      <c r="AF56" s="11"/>
      <c r="AG56" s="68" t="s">
        <v>52</v>
      </c>
      <c r="AH56" s="68"/>
      <c r="AI56" s="68"/>
      <c r="AJ56" s="68"/>
      <c r="AK56" s="68"/>
      <c r="AL56" s="68"/>
      <c r="AM56" s="68"/>
      <c r="AN56" s="68"/>
      <c r="AO56" s="68"/>
      <c r="AP56" s="68"/>
      <c r="AQ56" s="68"/>
      <c r="AR56" s="68"/>
      <c r="AS56" s="68"/>
      <c r="AT56" s="68"/>
      <c r="AU56" s="11"/>
      <c r="AV56" s="68" t="s">
        <v>53</v>
      </c>
      <c r="AW56" s="68"/>
      <c r="AX56" s="68"/>
      <c r="AY56" s="68"/>
      <c r="AZ56" s="68"/>
      <c r="BA56" s="68"/>
      <c r="BB56" s="68"/>
      <c r="BC56" s="68"/>
      <c r="BD56" s="68"/>
      <c r="BE56" s="68"/>
      <c r="BF56" s="68"/>
      <c r="BG56" s="68"/>
      <c r="BH56" s="68"/>
      <c r="BI56" s="68"/>
      <c r="BJ56" s="12"/>
      <c r="BK56" s="2"/>
      <c r="BL56" s="69"/>
      <c r="BM56" s="70"/>
      <c r="BN56" s="70"/>
      <c r="BO56" s="70"/>
      <c r="BP56" s="70"/>
      <c r="BQ56" s="70"/>
      <c r="BR56" s="70"/>
      <c r="BS56" s="70"/>
      <c r="BT56" s="70"/>
      <c r="BU56" s="70"/>
      <c r="BV56" s="70"/>
      <c r="BW56" s="70"/>
      <c r="BX56" s="70"/>
      <c r="BY56" s="70"/>
      <c r="BZ56" s="71"/>
    </row>
    <row r="57" spans="1:78" ht="13.5" customHeight="1" x14ac:dyDescent="0.15">
      <c r="A57" s="2"/>
      <c r="B57" s="4"/>
      <c r="C57" s="68"/>
      <c r="D57" s="68"/>
      <c r="E57" s="68"/>
      <c r="F57" s="68"/>
      <c r="G57" s="68"/>
      <c r="H57" s="68"/>
      <c r="I57" s="68"/>
      <c r="J57" s="68"/>
      <c r="K57" s="68"/>
      <c r="L57" s="68"/>
      <c r="M57" s="68"/>
      <c r="N57" s="68"/>
      <c r="O57" s="68"/>
      <c r="P57" s="68"/>
      <c r="Q57" s="11"/>
      <c r="R57" s="68"/>
      <c r="S57" s="68"/>
      <c r="T57" s="68"/>
      <c r="U57" s="68"/>
      <c r="V57" s="68"/>
      <c r="W57" s="68"/>
      <c r="X57" s="68"/>
      <c r="Y57" s="68"/>
      <c r="Z57" s="68"/>
      <c r="AA57" s="68"/>
      <c r="AB57" s="68"/>
      <c r="AC57" s="68"/>
      <c r="AD57" s="68"/>
      <c r="AE57" s="68"/>
      <c r="AF57" s="11"/>
      <c r="AG57" s="68"/>
      <c r="AH57" s="68"/>
      <c r="AI57" s="68"/>
      <c r="AJ57" s="68"/>
      <c r="AK57" s="68"/>
      <c r="AL57" s="68"/>
      <c r="AM57" s="68"/>
      <c r="AN57" s="68"/>
      <c r="AO57" s="68"/>
      <c r="AP57" s="68"/>
      <c r="AQ57" s="68"/>
      <c r="AR57" s="68"/>
      <c r="AS57" s="68"/>
      <c r="AT57" s="68"/>
      <c r="AU57" s="11"/>
      <c r="AV57" s="68"/>
      <c r="AW57" s="68"/>
      <c r="AX57" s="68"/>
      <c r="AY57" s="68"/>
      <c r="AZ57" s="68"/>
      <c r="BA57" s="68"/>
      <c r="BB57" s="68"/>
      <c r="BC57" s="68"/>
      <c r="BD57" s="68"/>
      <c r="BE57" s="68"/>
      <c r="BF57" s="68"/>
      <c r="BG57" s="68"/>
      <c r="BH57" s="68"/>
      <c r="BI57" s="68"/>
      <c r="BJ57" s="12"/>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1"/>
      <c r="R58" s="9"/>
      <c r="S58" s="9"/>
      <c r="T58" s="9"/>
      <c r="U58" s="9"/>
      <c r="V58" s="9"/>
      <c r="W58" s="9"/>
      <c r="X58" s="9"/>
      <c r="Y58" s="9"/>
      <c r="Z58" s="9"/>
      <c r="AA58" s="9"/>
      <c r="AB58" s="9"/>
      <c r="AC58" s="9"/>
      <c r="AD58" s="9"/>
      <c r="AE58" s="9"/>
      <c r="AF58" s="11"/>
      <c r="AG58" s="9"/>
      <c r="AH58" s="9"/>
      <c r="AI58" s="9"/>
      <c r="AJ58" s="9"/>
      <c r="AK58" s="9"/>
      <c r="AL58" s="9"/>
      <c r="AM58" s="9"/>
      <c r="AN58" s="9"/>
      <c r="AO58" s="9"/>
      <c r="AP58" s="9"/>
      <c r="AQ58" s="9"/>
      <c r="AR58" s="9"/>
      <c r="AS58" s="9"/>
      <c r="AT58" s="9"/>
      <c r="AU58" s="11"/>
      <c r="AV58" s="9"/>
      <c r="AW58" s="9"/>
      <c r="AX58" s="9"/>
      <c r="AY58" s="9"/>
      <c r="AZ58" s="9"/>
      <c r="BA58" s="9"/>
      <c r="BB58" s="9"/>
      <c r="BC58" s="9"/>
      <c r="BD58" s="9"/>
      <c r="BE58" s="9"/>
      <c r="BF58" s="9"/>
      <c r="BG58" s="9"/>
      <c r="BH58" s="9"/>
      <c r="BI58" s="9"/>
      <c r="BJ58" s="12"/>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3"/>
      <c r="BK59" s="2"/>
      <c r="BL59" s="69"/>
      <c r="BM59" s="70"/>
      <c r="BN59" s="70"/>
      <c r="BO59" s="70"/>
      <c r="BP59" s="70"/>
      <c r="BQ59" s="70"/>
      <c r="BR59" s="70"/>
      <c r="BS59" s="70"/>
      <c r="BT59" s="70"/>
      <c r="BU59" s="70"/>
      <c r="BV59" s="70"/>
      <c r="BW59" s="70"/>
      <c r="BX59" s="70"/>
      <c r="BY59" s="70"/>
      <c r="BZ59" s="71"/>
    </row>
    <row r="60" spans="1:78" ht="13.5" customHeight="1" x14ac:dyDescent="0.15">
      <c r="A60" s="2"/>
      <c r="B60" s="59" t="s">
        <v>49</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9"/>
      <c r="BM60" s="70"/>
      <c r="BN60" s="70"/>
      <c r="BO60" s="70"/>
      <c r="BP60" s="70"/>
      <c r="BQ60" s="70"/>
      <c r="BR60" s="70"/>
      <c r="BS60" s="70"/>
      <c r="BT60" s="70"/>
      <c r="BU60" s="70"/>
      <c r="BV60" s="70"/>
      <c r="BW60" s="70"/>
      <c r="BX60" s="70"/>
      <c r="BY60" s="70"/>
      <c r="BZ60" s="71"/>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2"/>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2"/>
      <c r="BK63" s="2"/>
      <c r="BL63" s="72"/>
      <c r="BM63" s="73"/>
      <c r="BN63" s="73"/>
      <c r="BO63" s="73"/>
      <c r="BP63" s="73"/>
      <c r="BQ63" s="73"/>
      <c r="BR63" s="73"/>
      <c r="BS63" s="73"/>
      <c r="BT63" s="73"/>
      <c r="BU63" s="73"/>
      <c r="BV63" s="73"/>
      <c r="BW63" s="73"/>
      <c r="BX63" s="73"/>
      <c r="BY63" s="73"/>
      <c r="BZ63" s="7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2"/>
      <c r="BK64" s="2"/>
      <c r="BL64" s="62" t="s">
        <v>50</v>
      </c>
      <c r="BM64" s="63"/>
      <c r="BN64" s="63"/>
      <c r="BO64" s="63"/>
      <c r="BP64" s="63"/>
      <c r="BQ64" s="63"/>
      <c r="BR64" s="63"/>
      <c r="BS64" s="63"/>
      <c r="BT64" s="63"/>
      <c r="BU64" s="63"/>
      <c r="BV64" s="63"/>
      <c r="BW64" s="63"/>
      <c r="BX64" s="63"/>
      <c r="BY64" s="63"/>
      <c r="BZ64" s="64"/>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2"/>
      <c r="BK65" s="2"/>
      <c r="BL65" s="65"/>
      <c r="BM65" s="66"/>
      <c r="BN65" s="66"/>
      <c r="BO65" s="66"/>
      <c r="BP65" s="66"/>
      <c r="BQ65" s="66"/>
      <c r="BR65" s="66"/>
      <c r="BS65" s="66"/>
      <c r="BT65" s="66"/>
      <c r="BU65" s="66"/>
      <c r="BV65" s="66"/>
      <c r="BW65" s="66"/>
      <c r="BX65" s="66"/>
      <c r="BY65" s="66"/>
      <c r="BZ65" s="67"/>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2"/>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2"/>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2"/>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2"/>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2"/>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2"/>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2"/>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2"/>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2"/>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2"/>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2"/>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2"/>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2"/>
      <c r="BK78" s="2"/>
      <c r="BL78" s="69"/>
      <c r="BM78" s="70"/>
      <c r="BN78" s="70"/>
      <c r="BO78" s="70"/>
      <c r="BP78" s="70"/>
      <c r="BQ78" s="70"/>
      <c r="BR78" s="70"/>
      <c r="BS78" s="70"/>
      <c r="BT78" s="70"/>
      <c r="BU78" s="70"/>
      <c r="BV78" s="70"/>
      <c r="BW78" s="70"/>
      <c r="BX78" s="70"/>
      <c r="BY78" s="70"/>
      <c r="BZ78" s="71"/>
    </row>
    <row r="79" spans="1:78" ht="13.5" customHeight="1" x14ac:dyDescent="0.15">
      <c r="A79" s="2"/>
      <c r="B79" s="4"/>
      <c r="C79" s="68" t="s">
        <v>20</v>
      </c>
      <c r="D79" s="68"/>
      <c r="E79" s="68"/>
      <c r="F79" s="68"/>
      <c r="G79" s="68"/>
      <c r="H79" s="68"/>
      <c r="I79" s="68"/>
      <c r="J79" s="68"/>
      <c r="K79" s="68"/>
      <c r="L79" s="68"/>
      <c r="M79" s="68"/>
      <c r="N79" s="68"/>
      <c r="O79" s="68"/>
      <c r="P79" s="68"/>
      <c r="Q79" s="68"/>
      <c r="R79" s="68"/>
      <c r="S79" s="68"/>
      <c r="T79" s="68"/>
      <c r="U79" s="11"/>
      <c r="V79" s="11"/>
      <c r="W79" s="68" t="s">
        <v>54</v>
      </c>
      <c r="X79" s="68"/>
      <c r="Y79" s="68"/>
      <c r="Z79" s="68"/>
      <c r="AA79" s="68"/>
      <c r="AB79" s="68"/>
      <c r="AC79" s="68"/>
      <c r="AD79" s="68"/>
      <c r="AE79" s="68"/>
      <c r="AF79" s="68"/>
      <c r="AG79" s="68"/>
      <c r="AH79" s="68"/>
      <c r="AI79" s="68"/>
      <c r="AJ79" s="68"/>
      <c r="AK79" s="68"/>
      <c r="AL79" s="68"/>
      <c r="AM79" s="68"/>
      <c r="AN79" s="68"/>
      <c r="AO79" s="11"/>
      <c r="AP79" s="11"/>
      <c r="AQ79" s="68" t="s">
        <v>56</v>
      </c>
      <c r="AR79" s="68"/>
      <c r="AS79" s="68"/>
      <c r="AT79" s="68"/>
      <c r="AU79" s="68"/>
      <c r="AV79" s="68"/>
      <c r="AW79" s="68"/>
      <c r="AX79" s="68"/>
      <c r="AY79" s="68"/>
      <c r="AZ79" s="68"/>
      <c r="BA79" s="68"/>
      <c r="BB79" s="68"/>
      <c r="BC79" s="68"/>
      <c r="BD79" s="68"/>
      <c r="BE79" s="68"/>
      <c r="BF79" s="68"/>
      <c r="BG79" s="68"/>
      <c r="BH79" s="68"/>
      <c r="BI79" s="7"/>
      <c r="BJ79" s="12"/>
      <c r="BK79" s="2"/>
      <c r="BL79" s="69"/>
      <c r="BM79" s="70"/>
      <c r="BN79" s="70"/>
      <c r="BO79" s="70"/>
      <c r="BP79" s="70"/>
      <c r="BQ79" s="70"/>
      <c r="BR79" s="70"/>
      <c r="BS79" s="70"/>
      <c r="BT79" s="70"/>
      <c r="BU79" s="70"/>
      <c r="BV79" s="70"/>
      <c r="BW79" s="70"/>
      <c r="BX79" s="70"/>
      <c r="BY79" s="70"/>
      <c r="BZ79" s="71"/>
    </row>
    <row r="80" spans="1:78" ht="13.5" customHeight="1" x14ac:dyDescent="0.15">
      <c r="A80" s="2"/>
      <c r="B80" s="4"/>
      <c r="C80" s="68"/>
      <c r="D80" s="68"/>
      <c r="E80" s="68"/>
      <c r="F80" s="68"/>
      <c r="G80" s="68"/>
      <c r="H80" s="68"/>
      <c r="I80" s="68"/>
      <c r="J80" s="68"/>
      <c r="K80" s="68"/>
      <c r="L80" s="68"/>
      <c r="M80" s="68"/>
      <c r="N80" s="68"/>
      <c r="O80" s="68"/>
      <c r="P80" s="68"/>
      <c r="Q80" s="68"/>
      <c r="R80" s="68"/>
      <c r="S80" s="68"/>
      <c r="T80" s="68"/>
      <c r="U80" s="11"/>
      <c r="V80" s="11"/>
      <c r="W80" s="68"/>
      <c r="X80" s="68"/>
      <c r="Y80" s="68"/>
      <c r="Z80" s="68"/>
      <c r="AA80" s="68"/>
      <c r="AB80" s="68"/>
      <c r="AC80" s="68"/>
      <c r="AD80" s="68"/>
      <c r="AE80" s="68"/>
      <c r="AF80" s="68"/>
      <c r="AG80" s="68"/>
      <c r="AH80" s="68"/>
      <c r="AI80" s="68"/>
      <c r="AJ80" s="68"/>
      <c r="AK80" s="68"/>
      <c r="AL80" s="68"/>
      <c r="AM80" s="68"/>
      <c r="AN80" s="68"/>
      <c r="AO80" s="11"/>
      <c r="AP80" s="11"/>
      <c r="AQ80" s="68"/>
      <c r="AR80" s="68"/>
      <c r="AS80" s="68"/>
      <c r="AT80" s="68"/>
      <c r="AU80" s="68"/>
      <c r="AV80" s="68"/>
      <c r="AW80" s="68"/>
      <c r="AX80" s="68"/>
      <c r="AY80" s="68"/>
      <c r="AZ80" s="68"/>
      <c r="BA80" s="68"/>
      <c r="BB80" s="68"/>
      <c r="BC80" s="68"/>
      <c r="BD80" s="68"/>
      <c r="BE80" s="68"/>
      <c r="BF80" s="68"/>
      <c r="BG80" s="68"/>
      <c r="BH80" s="68"/>
      <c r="BI80" s="7"/>
      <c r="BJ80" s="12"/>
      <c r="BK80" s="2"/>
      <c r="BL80" s="69"/>
      <c r="BM80" s="70"/>
      <c r="BN80" s="70"/>
      <c r="BO80" s="70"/>
      <c r="BP80" s="70"/>
      <c r="BQ80" s="70"/>
      <c r="BR80" s="70"/>
      <c r="BS80" s="70"/>
      <c r="BT80" s="70"/>
      <c r="BU80" s="70"/>
      <c r="BV80" s="70"/>
      <c r="BW80" s="70"/>
      <c r="BX80" s="70"/>
      <c r="BY80" s="70"/>
      <c r="BZ80" s="71"/>
    </row>
    <row r="81" spans="1:78" ht="13.5" customHeight="1" x14ac:dyDescent="0.15">
      <c r="A81" s="2"/>
      <c r="B81" s="4"/>
      <c r="C81" s="8"/>
      <c r="D81" s="8"/>
      <c r="E81" s="8"/>
      <c r="F81" s="8"/>
      <c r="G81" s="8"/>
      <c r="H81" s="8"/>
      <c r="I81" s="8"/>
      <c r="J81" s="8"/>
      <c r="K81" s="8"/>
      <c r="L81" s="8"/>
      <c r="M81" s="8"/>
      <c r="N81" s="8"/>
      <c r="O81" s="8"/>
      <c r="P81" s="8"/>
      <c r="Q81" s="8"/>
      <c r="R81" s="8"/>
      <c r="S81" s="8"/>
      <c r="T81" s="8"/>
      <c r="U81" s="7"/>
      <c r="V81" s="7"/>
      <c r="W81" s="8"/>
      <c r="X81" s="8"/>
      <c r="Y81" s="8"/>
      <c r="Z81" s="8"/>
      <c r="AA81" s="8"/>
      <c r="AB81" s="8"/>
      <c r="AC81" s="8"/>
      <c r="AD81" s="8"/>
      <c r="AE81" s="8"/>
      <c r="AF81" s="8"/>
      <c r="AG81" s="8"/>
      <c r="AH81" s="8"/>
      <c r="AI81" s="8"/>
      <c r="AJ81" s="8"/>
      <c r="AK81" s="8"/>
      <c r="AL81" s="8"/>
      <c r="AM81" s="8"/>
      <c r="AN81" s="8"/>
      <c r="AO81" s="7"/>
      <c r="AP81" s="7"/>
      <c r="AQ81" s="8"/>
      <c r="AR81" s="8"/>
      <c r="AS81" s="8"/>
      <c r="AT81" s="8"/>
      <c r="AU81" s="8"/>
      <c r="AV81" s="8"/>
      <c r="AW81" s="8"/>
      <c r="AX81" s="8"/>
      <c r="AY81" s="8"/>
      <c r="AZ81" s="8"/>
      <c r="BA81" s="8"/>
      <c r="BB81" s="8"/>
      <c r="BC81" s="8"/>
      <c r="BD81" s="8"/>
      <c r="BE81" s="8"/>
      <c r="BF81" s="8"/>
      <c r="BG81" s="8"/>
      <c r="BH81" s="8"/>
      <c r="BI81" s="7"/>
      <c r="BJ81" s="12"/>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3"/>
      <c r="BK82" s="2"/>
      <c r="BL82" s="72"/>
      <c r="BM82" s="73"/>
      <c r="BN82" s="73"/>
      <c r="BO82" s="73"/>
      <c r="BP82" s="73"/>
      <c r="BQ82" s="73"/>
      <c r="BR82" s="73"/>
      <c r="BS82" s="73"/>
      <c r="BT82" s="73"/>
      <c r="BU82" s="73"/>
      <c r="BV82" s="73"/>
      <c r="BW82" s="73"/>
      <c r="BX82" s="73"/>
      <c r="BY82" s="73"/>
      <c r="BZ82" s="74"/>
    </row>
    <row r="83" spans="1:78" x14ac:dyDescent="0.15">
      <c r="C83" s="2" t="s">
        <v>40</v>
      </c>
    </row>
    <row r="84" spans="1:78" x14ac:dyDescent="0.15">
      <c r="C84" s="2" t="s">
        <v>4</v>
      </c>
    </row>
    <row r="85" spans="1:78" hidden="1" x14ac:dyDescent="0.15">
      <c r="B85" s="6" t="s">
        <v>6</v>
      </c>
      <c r="C85" s="6"/>
      <c r="D85" s="6"/>
      <c r="E85" s="6" t="s">
        <v>57</v>
      </c>
      <c r="F85" s="6" t="s">
        <v>32</v>
      </c>
      <c r="G85" s="6" t="s">
        <v>59</v>
      </c>
      <c r="H85" s="6" t="s">
        <v>60</v>
      </c>
      <c r="I85" s="6" t="s">
        <v>62</v>
      </c>
      <c r="J85" s="6" t="s">
        <v>29</v>
      </c>
      <c r="K85" s="6" t="s">
        <v>63</v>
      </c>
      <c r="L85" s="6" t="s">
        <v>55</v>
      </c>
      <c r="M85" s="6" t="s">
        <v>42</v>
      </c>
      <c r="N85" s="6" t="s">
        <v>58</v>
      </c>
      <c r="O85" s="6" t="s">
        <v>31</v>
      </c>
    </row>
    <row r="86" spans="1:78" hidden="1" x14ac:dyDescent="0.15">
      <c r="B86" s="6"/>
      <c r="C86" s="6"/>
      <c r="D86" s="6"/>
      <c r="E86" s="6" t="str">
        <f>データ!AI6</f>
        <v/>
      </c>
      <c r="F86" s="6" t="s">
        <v>65</v>
      </c>
      <c r="G86" s="6" t="s">
        <v>65</v>
      </c>
      <c r="H86" s="6" t="str">
        <f>データ!BP6</f>
        <v>【814.89】</v>
      </c>
      <c r="I86" s="6" t="str">
        <f>データ!CA6</f>
        <v>【60.64】</v>
      </c>
      <c r="J86" s="6" t="str">
        <f>データ!CL6</f>
        <v>【255.52】</v>
      </c>
      <c r="K86" s="6" t="str">
        <f>データ!CW6</f>
        <v>【52.49】</v>
      </c>
      <c r="L86" s="6" t="str">
        <f>データ!DH6</f>
        <v>【85.49】</v>
      </c>
      <c r="M86" s="6" t="s">
        <v>65</v>
      </c>
      <c r="N86" s="6" t="s">
        <v>65</v>
      </c>
      <c r="O86" s="6" t="str">
        <f>データ!EO6</f>
        <v>【0.11】</v>
      </c>
    </row>
  </sheetData>
  <sheetProtection algorithmName="SHA-512" hashValue="UZWes5Iho3h74KvyuAHWjj3McpuwgI/S4tWydf2nXiiNETJbytzS+5dKabmc4IbMKKnAu7yTgT/K+/dzCsV3SQ==" saltValue="iJzSt/z7+r9Yk6ZREjoaeQ==" spinCount="100000"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workbookViewId="0"/>
  </sheetViews>
  <sheetFormatPr defaultRowHeight="13.5" x14ac:dyDescent="0.15"/>
  <cols>
    <col min="2" max="144" width="11.875" customWidth="1"/>
  </cols>
  <sheetData>
    <row r="1" spans="1:145" x14ac:dyDescent="0.15">
      <c r="A1" t="s">
        <v>67</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I1" s="39">
        <v>1</v>
      </c>
      <c r="DJ1" s="39">
        <v>1</v>
      </c>
      <c r="DK1" s="39">
        <v>1</v>
      </c>
      <c r="DL1" s="39">
        <v>1</v>
      </c>
      <c r="DM1" s="39">
        <v>1</v>
      </c>
      <c r="DN1" s="39">
        <v>1</v>
      </c>
      <c r="DO1" s="39">
        <v>1</v>
      </c>
      <c r="DP1" s="39">
        <v>1</v>
      </c>
      <c r="DQ1" s="39">
        <v>1</v>
      </c>
      <c r="DR1" s="39">
        <v>1</v>
      </c>
      <c r="DS1" s="39"/>
      <c r="DT1" s="39">
        <v>1</v>
      </c>
      <c r="DU1" s="39">
        <v>1</v>
      </c>
      <c r="DV1" s="39">
        <v>1</v>
      </c>
      <c r="DW1" s="39">
        <v>1</v>
      </c>
      <c r="DX1" s="39">
        <v>1</v>
      </c>
      <c r="DY1" s="39">
        <v>1</v>
      </c>
      <c r="DZ1" s="39">
        <v>1</v>
      </c>
      <c r="EA1" s="39">
        <v>1</v>
      </c>
      <c r="EB1" s="39">
        <v>1</v>
      </c>
      <c r="EC1" s="39">
        <v>1</v>
      </c>
      <c r="ED1" s="39"/>
      <c r="EE1" s="39">
        <v>1</v>
      </c>
      <c r="EF1" s="39">
        <v>1</v>
      </c>
      <c r="EG1" s="39">
        <v>1</v>
      </c>
      <c r="EH1" s="39">
        <v>1</v>
      </c>
      <c r="EI1" s="39">
        <v>1</v>
      </c>
      <c r="EJ1" s="39">
        <v>1</v>
      </c>
      <c r="EK1" s="39">
        <v>1</v>
      </c>
      <c r="EL1" s="39">
        <v>1</v>
      </c>
      <c r="EM1" s="39">
        <v>1</v>
      </c>
      <c r="EN1" s="39">
        <v>1</v>
      </c>
      <c r="EO1" s="39"/>
    </row>
    <row r="2" spans="1:145" x14ac:dyDescent="0.15">
      <c r="A2" s="27" t="s">
        <v>68</v>
      </c>
      <c r="B2" s="27">
        <f t="shared" ref="B2:EO2" si="0">COLUMN()-1</f>
        <v>1</v>
      </c>
      <c r="C2" s="27">
        <f t="shared" si="0"/>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si="0"/>
        <v>71</v>
      </c>
      <c r="BU2" s="27">
        <f t="shared" si="0"/>
        <v>72</v>
      </c>
      <c r="BV2" s="27">
        <f t="shared" si="0"/>
        <v>73</v>
      </c>
      <c r="BW2" s="27">
        <f t="shared" si="0"/>
        <v>74</v>
      </c>
      <c r="BX2" s="27">
        <f t="shared" si="0"/>
        <v>75</v>
      </c>
      <c r="BY2" s="27">
        <f t="shared" si="0"/>
        <v>76</v>
      </c>
      <c r="BZ2" s="27">
        <f t="shared" si="0"/>
        <v>77</v>
      </c>
      <c r="CA2" s="27">
        <f t="shared" si="0"/>
        <v>78</v>
      </c>
      <c r="CB2" s="27">
        <f t="shared" si="0"/>
        <v>79</v>
      </c>
      <c r="CC2" s="27">
        <f t="shared" si="0"/>
        <v>80</v>
      </c>
      <c r="CD2" s="27">
        <f t="shared" si="0"/>
        <v>81</v>
      </c>
      <c r="CE2" s="27">
        <f t="shared" si="0"/>
        <v>82</v>
      </c>
      <c r="CF2" s="27">
        <f t="shared" si="0"/>
        <v>83</v>
      </c>
      <c r="CG2" s="27">
        <f t="shared" si="0"/>
        <v>84</v>
      </c>
      <c r="CH2" s="27">
        <f t="shared" si="0"/>
        <v>85</v>
      </c>
      <c r="CI2" s="27">
        <f t="shared" si="0"/>
        <v>86</v>
      </c>
      <c r="CJ2" s="27">
        <f t="shared" si="0"/>
        <v>87</v>
      </c>
      <c r="CK2" s="27">
        <f t="shared" si="0"/>
        <v>88</v>
      </c>
      <c r="CL2" s="27">
        <f t="shared" si="0"/>
        <v>89</v>
      </c>
      <c r="CM2" s="27">
        <f t="shared" si="0"/>
        <v>90</v>
      </c>
      <c r="CN2" s="27">
        <f t="shared" si="0"/>
        <v>91</v>
      </c>
      <c r="CO2" s="27">
        <f t="shared" si="0"/>
        <v>92</v>
      </c>
      <c r="CP2" s="27">
        <f t="shared" si="0"/>
        <v>93</v>
      </c>
      <c r="CQ2" s="27">
        <f t="shared" si="0"/>
        <v>94</v>
      </c>
      <c r="CR2" s="27">
        <f t="shared" si="0"/>
        <v>95</v>
      </c>
      <c r="CS2" s="27">
        <f t="shared" si="0"/>
        <v>96</v>
      </c>
      <c r="CT2" s="27">
        <f t="shared" si="0"/>
        <v>97</v>
      </c>
      <c r="CU2" s="27">
        <f t="shared" si="0"/>
        <v>98</v>
      </c>
      <c r="CV2" s="27">
        <f t="shared" si="0"/>
        <v>99</v>
      </c>
      <c r="CW2" s="27">
        <f t="shared" si="0"/>
        <v>100</v>
      </c>
      <c r="CX2" s="27">
        <f t="shared" si="0"/>
        <v>101</v>
      </c>
      <c r="CY2" s="27">
        <f t="shared" si="0"/>
        <v>102</v>
      </c>
      <c r="CZ2" s="27">
        <f t="shared" si="0"/>
        <v>103</v>
      </c>
      <c r="DA2" s="27">
        <f t="shared" si="0"/>
        <v>104</v>
      </c>
      <c r="DB2" s="27">
        <f t="shared" si="0"/>
        <v>105</v>
      </c>
      <c r="DC2" s="27">
        <f t="shared" si="0"/>
        <v>106</v>
      </c>
      <c r="DD2" s="27">
        <f t="shared" si="0"/>
        <v>107</v>
      </c>
      <c r="DE2" s="27">
        <f t="shared" si="0"/>
        <v>108</v>
      </c>
      <c r="DF2" s="27">
        <f t="shared" si="0"/>
        <v>109</v>
      </c>
      <c r="DG2" s="27">
        <f t="shared" si="0"/>
        <v>110</v>
      </c>
      <c r="DH2" s="27">
        <f t="shared" si="0"/>
        <v>111</v>
      </c>
      <c r="DI2" s="27">
        <f t="shared" si="0"/>
        <v>112</v>
      </c>
      <c r="DJ2" s="27">
        <f t="shared" si="0"/>
        <v>113</v>
      </c>
      <c r="DK2" s="27">
        <f t="shared" si="0"/>
        <v>114</v>
      </c>
      <c r="DL2" s="27">
        <f t="shared" si="0"/>
        <v>115</v>
      </c>
      <c r="DM2" s="27">
        <f t="shared" si="0"/>
        <v>116</v>
      </c>
      <c r="DN2" s="27">
        <f t="shared" si="0"/>
        <v>117</v>
      </c>
      <c r="DO2" s="27">
        <f t="shared" si="0"/>
        <v>118</v>
      </c>
      <c r="DP2" s="27">
        <f t="shared" si="0"/>
        <v>119</v>
      </c>
      <c r="DQ2" s="27">
        <f t="shared" si="0"/>
        <v>120</v>
      </c>
      <c r="DR2" s="27">
        <f t="shared" si="0"/>
        <v>121</v>
      </c>
      <c r="DS2" s="27">
        <f t="shared" si="0"/>
        <v>122</v>
      </c>
      <c r="DT2" s="27">
        <f t="shared" si="0"/>
        <v>123</v>
      </c>
      <c r="DU2" s="27">
        <f t="shared" si="0"/>
        <v>124</v>
      </c>
      <c r="DV2" s="27">
        <f t="shared" si="0"/>
        <v>125</v>
      </c>
      <c r="DW2" s="27">
        <f t="shared" si="0"/>
        <v>126</v>
      </c>
      <c r="DX2" s="27">
        <f t="shared" si="0"/>
        <v>127</v>
      </c>
      <c r="DY2" s="27">
        <f t="shared" si="0"/>
        <v>128</v>
      </c>
      <c r="DZ2" s="27">
        <f t="shared" si="0"/>
        <v>129</v>
      </c>
      <c r="EA2" s="27">
        <f t="shared" si="0"/>
        <v>130</v>
      </c>
      <c r="EB2" s="27">
        <f t="shared" si="0"/>
        <v>131</v>
      </c>
      <c r="EC2" s="27">
        <f t="shared" si="0"/>
        <v>132</v>
      </c>
      <c r="ED2" s="27">
        <f t="shared" si="0"/>
        <v>133</v>
      </c>
      <c r="EE2" s="27">
        <f t="shared" si="0"/>
        <v>134</v>
      </c>
      <c r="EF2" s="27">
        <f t="shared" si="0"/>
        <v>135</v>
      </c>
      <c r="EG2" s="27">
        <f t="shared" si="0"/>
        <v>136</v>
      </c>
      <c r="EH2" s="27">
        <f t="shared" si="0"/>
        <v>137</v>
      </c>
      <c r="EI2" s="27">
        <f t="shared" si="0"/>
        <v>138</v>
      </c>
      <c r="EJ2" s="27">
        <f t="shared" si="0"/>
        <v>139</v>
      </c>
      <c r="EK2" s="27">
        <f t="shared" si="0"/>
        <v>140</v>
      </c>
      <c r="EL2" s="27">
        <f t="shared" si="0"/>
        <v>141</v>
      </c>
      <c r="EM2" s="27">
        <f t="shared" si="0"/>
        <v>142</v>
      </c>
      <c r="EN2" s="27">
        <f t="shared" si="0"/>
        <v>143</v>
      </c>
      <c r="EO2" s="27">
        <f t="shared" si="0"/>
        <v>144</v>
      </c>
    </row>
    <row r="3" spans="1:145" x14ac:dyDescent="0.15">
      <c r="A3" s="27" t="s">
        <v>44</v>
      </c>
      <c r="B3" s="29" t="s">
        <v>64</v>
      </c>
      <c r="C3" s="29" t="s">
        <v>47</v>
      </c>
      <c r="D3" s="29" t="s">
        <v>23</v>
      </c>
      <c r="E3" s="29" t="s">
        <v>37</v>
      </c>
      <c r="F3" s="29" t="s">
        <v>61</v>
      </c>
      <c r="G3" s="29" t="s">
        <v>69</v>
      </c>
      <c r="H3" s="77" t="s">
        <v>10</v>
      </c>
      <c r="I3" s="78"/>
      <c r="J3" s="78"/>
      <c r="K3" s="78"/>
      <c r="L3" s="78"/>
      <c r="M3" s="78"/>
      <c r="N3" s="78"/>
      <c r="O3" s="78"/>
      <c r="P3" s="78"/>
      <c r="Q3" s="78"/>
      <c r="R3" s="78"/>
      <c r="S3" s="78"/>
      <c r="T3" s="78"/>
      <c r="U3" s="78"/>
      <c r="V3" s="78"/>
      <c r="W3" s="78"/>
      <c r="X3" s="79"/>
      <c r="Y3" s="75" t="s">
        <v>70</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49</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71</v>
      </c>
      <c r="B4" s="30"/>
      <c r="C4" s="30"/>
      <c r="D4" s="30"/>
      <c r="E4" s="30"/>
      <c r="F4" s="30"/>
      <c r="G4" s="30"/>
      <c r="H4" s="80"/>
      <c r="I4" s="81"/>
      <c r="J4" s="81"/>
      <c r="K4" s="81"/>
      <c r="L4" s="81"/>
      <c r="M4" s="81"/>
      <c r="N4" s="81"/>
      <c r="O4" s="81"/>
      <c r="P4" s="81"/>
      <c r="Q4" s="81"/>
      <c r="R4" s="81"/>
      <c r="S4" s="81"/>
      <c r="T4" s="81"/>
      <c r="U4" s="81"/>
      <c r="V4" s="81"/>
      <c r="W4" s="81"/>
      <c r="X4" s="82"/>
      <c r="Y4" s="76" t="s">
        <v>72</v>
      </c>
      <c r="Z4" s="76"/>
      <c r="AA4" s="76"/>
      <c r="AB4" s="76"/>
      <c r="AC4" s="76"/>
      <c r="AD4" s="76"/>
      <c r="AE4" s="76"/>
      <c r="AF4" s="76"/>
      <c r="AG4" s="76"/>
      <c r="AH4" s="76"/>
      <c r="AI4" s="76"/>
      <c r="AJ4" s="76" t="s">
        <v>73</v>
      </c>
      <c r="AK4" s="76"/>
      <c r="AL4" s="76"/>
      <c r="AM4" s="76"/>
      <c r="AN4" s="76"/>
      <c r="AO4" s="76"/>
      <c r="AP4" s="76"/>
      <c r="AQ4" s="76"/>
      <c r="AR4" s="76"/>
      <c r="AS4" s="76"/>
      <c r="AT4" s="76"/>
      <c r="AU4" s="76" t="s">
        <v>74</v>
      </c>
      <c r="AV4" s="76"/>
      <c r="AW4" s="76"/>
      <c r="AX4" s="76"/>
      <c r="AY4" s="76"/>
      <c r="AZ4" s="76"/>
      <c r="BA4" s="76"/>
      <c r="BB4" s="76"/>
      <c r="BC4" s="76"/>
      <c r="BD4" s="76"/>
      <c r="BE4" s="76"/>
      <c r="BF4" s="76" t="s">
        <v>75</v>
      </c>
      <c r="BG4" s="76"/>
      <c r="BH4" s="76"/>
      <c r="BI4" s="76"/>
      <c r="BJ4" s="76"/>
      <c r="BK4" s="76"/>
      <c r="BL4" s="76"/>
      <c r="BM4" s="76"/>
      <c r="BN4" s="76"/>
      <c r="BO4" s="76"/>
      <c r="BP4" s="76"/>
      <c r="BQ4" s="76" t="s">
        <v>76</v>
      </c>
      <c r="BR4" s="76"/>
      <c r="BS4" s="76"/>
      <c r="BT4" s="76"/>
      <c r="BU4" s="76"/>
      <c r="BV4" s="76"/>
      <c r="BW4" s="76"/>
      <c r="BX4" s="76"/>
      <c r="BY4" s="76"/>
      <c r="BZ4" s="76"/>
      <c r="CA4" s="76"/>
      <c r="CB4" s="76" t="s">
        <v>77</v>
      </c>
      <c r="CC4" s="76"/>
      <c r="CD4" s="76"/>
      <c r="CE4" s="76"/>
      <c r="CF4" s="76"/>
      <c r="CG4" s="76"/>
      <c r="CH4" s="76"/>
      <c r="CI4" s="76"/>
      <c r="CJ4" s="76"/>
      <c r="CK4" s="76"/>
      <c r="CL4" s="76"/>
      <c r="CM4" s="76" t="s">
        <v>78</v>
      </c>
      <c r="CN4" s="76"/>
      <c r="CO4" s="76"/>
      <c r="CP4" s="76"/>
      <c r="CQ4" s="76"/>
      <c r="CR4" s="76"/>
      <c r="CS4" s="76"/>
      <c r="CT4" s="76"/>
      <c r="CU4" s="76"/>
      <c r="CV4" s="76"/>
      <c r="CW4" s="76"/>
      <c r="CX4" s="76" t="s">
        <v>79</v>
      </c>
      <c r="CY4" s="76"/>
      <c r="CZ4" s="76"/>
      <c r="DA4" s="76"/>
      <c r="DB4" s="76"/>
      <c r="DC4" s="76"/>
      <c r="DD4" s="76"/>
      <c r="DE4" s="76"/>
      <c r="DF4" s="76"/>
      <c r="DG4" s="76"/>
      <c r="DH4" s="76"/>
      <c r="DI4" s="76" t="s">
        <v>80</v>
      </c>
      <c r="DJ4" s="76"/>
      <c r="DK4" s="76"/>
      <c r="DL4" s="76"/>
      <c r="DM4" s="76"/>
      <c r="DN4" s="76"/>
      <c r="DO4" s="76"/>
      <c r="DP4" s="76"/>
      <c r="DQ4" s="76"/>
      <c r="DR4" s="76"/>
      <c r="DS4" s="76"/>
      <c r="DT4" s="76" t="s">
        <v>81</v>
      </c>
      <c r="DU4" s="76"/>
      <c r="DV4" s="76"/>
      <c r="DW4" s="76"/>
      <c r="DX4" s="76"/>
      <c r="DY4" s="76"/>
      <c r="DZ4" s="76"/>
      <c r="EA4" s="76"/>
      <c r="EB4" s="76"/>
      <c r="EC4" s="76"/>
      <c r="ED4" s="76"/>
      <c r="EE4" s="76" t="s">
        <v>82</v>
      </c>
      <c r="EF4" s="76"/>
      <c r="EG4" s="76"/>
      <c r="EH4" s="76"/>
      <c r="EI4" s="76"/>
      <c r="EJ4" s="76"/>
      <c r="EK4" s="76"/>
      <c r="EL4" s="76"/>
      <c r="EM4" s="76"/>
      <c r="EN4" s="76"/>
      <c r="EO4" s="76"/>
    </row>
    <row r="5" spans="1:145" x14ac:dyDescent="0.15">
      <c r="A5" s="27" t="s">
        <v>83</v>
      </c>
      <c r="B5" s="31"/>
      <c r="C5" s="31"/>
      <c r="D5" s="31"/>
      <c r="E5" s="31"/>
      <c r="F5" s="31"/>
      <c r="G5" s="31"/>
      <c r="H5" s="35" t="s">
        <v>84</v>
      </c>
      <c r="I5" s="35" t="s">
        <v>85</v>
      </c>
      <c r="J5" s="35" t="s">
        <v>86</v>
      </c>
      <c r="K5" s="35" t="s">
        <v>87</v>
      </c>
      <c r="L5" s="35" t="s">
        <v>88</v>
      </c>
      <c r="M5" s="35" t="s">
        <v>14</v>
      </c>
      <c r="N5" s="35" t="s">
        <v>3</v>
      </c>
      <c r="O5" s="35" t="s">
        <v>89</v>
      </c>
      <c r="P5" s="35" t="s">
        <v>90</v>
      </c>
      <c r="Q5" s="35" t="s">
        <v>91</v>
      </c>
      <c r="R5" s="35" t="s">
        <v>92</v>
      </c>
      <c r="S5" s="35" t="s">
        <v>66</v>
      </c>
      <c r="T5" s="35" t="s">
        <v>93</v>
      </c>
      <c r="U5" s="35" t="s">
        <v>94</v>
      </c>
      <c r="V5" s="35" t="s">
        <v>95</v>
      </c>
      <c r="W5" s="35" t="s">
        <v>96</v>
      </c>
      <c r="X5" s="35" t="s">
        <v>97</v>
      </c>
      <c r="Y5" s="35" t="s">
        <v>35</v>
      </c>
      <c r="Z5" s="35" t="s">
        <v>98</v>
      </c>
      <c r="AA5" s="35" t="s">
        <v>99</v>
      </c>
      <c r="AB5" s="35" t="s">
        <v>100</v>
      </c>
      <c r="AC5" s="35" t="s">
        <v>101</v>
      </c>
      <c r="AD5" s="35" t="s">
        <v>102</v>
      </c>
      <c r="AE5" s="35" t="s">
        <v>103</v>
      </c>
      <c r="AF5" s="35" t="s">
        <v>104</v>
      </c>
      <c r="AG5" s="35" t="s">
        <v>105</v>
      </c>
      <c r="AH5" s="35" t="s">
        <v>106</v>
      </c>
      <c r="AI5" s="35" t="s">
        <v>6</v>
      </c>
      <c r="AJ5" s="35" t="s">
        <v>35</v>
      </c>
      <c r="AK5" s="35" t="s">
        <v>98</v>
      </c>
      <c r="AL5" s="35" t="s">
        <v>99</v>
      </c>
      <c r="AM5" s="35" t="s">
        <v>100</v>
      </c>
      <c r="AN5" s="35" t="s">
        <v>101</v>
      </c>
      <c r="AO5" s="35" t="s">
        <v>102</v>
      </c>
      <c r="AP5" s="35" t="s">
        <v>103</v>
      </c>
      <c r="AQ5" s="35" t="s">
        <v>104</v>
      </c>
      <c r="AR5" s="35" t="s">
        <v>105</v>
      </c>
      <c r="AS5" s="35" t="s">
        <v>106</v>
      </c>
      <c r="AT5" s="35" t="s">
        <v>107</v>
      </c>
      <c r="AU5" s="35" t="s">
        <v>35</v>
      </c>
      <c r="AV5" s="35" t="s">
        <v>98</v>
      </c>
      <c r="AW5" s="35" t="s">
        <v>99</v>
      </c>
      <c r="AX5" s="35" t="s">
        <v>100</v>
      </c>
      <c r="AY5" s="35" t="s">
        <v>101</v>
      </c>
      <c r="AZ5" s="35" t="s">
        <v>102</v>
      </c>
      <c r="BA5" s="35" t="s">
        <v>103</v>
      </c>
      <c r="BB5" s="35" t="s">
        <v>104</v>
      </c>
      <c r="BC5" s="35" t="s">
        <v>105</v>
      </c>
      <c r="BD5" s="35" t="s">
        <v>106</v>
      </c>
      <c r="BE5" s="35" t="s">
        <v>107</v>
      </c>
      <c r="BF5" s="35" t="s">
        <v>35</v>
      </c>
      <c r="BG5" s="35" t="s">
        <v>98</v>
      </c>
      <c r="BH5" s="35" t="s">
        <v>99</v>
      </c>
      <c r="BI5" s="35" t="s">
        <v>100</v>
      </c>
      <c r="BJ5" s="35" t="s">
        <v>101</v>
      </c>
      <c r="BK5" s="35" t="s">
        <v>102</v>
      </c>
      <c r="BL5" s="35" t="s">
        <v>103</v>
      </c>
      <c r="BM5" s="35" t="s">
        <v>104</v>
      </c>
      <c r="BN5" s="35" t="s">
        <v>105</v>
      </c>
      <c r="BO5" s="35" t="s">
        <v>106</v>
      </c>
      <c r="BP5" s="35" t="s">
        <v>107</v>
      </c>
      <c r="BQ5" s="35" t="s">
        <v>35</v>
      </c>
      <c r="BR5" s="35" t="s">
        <v>98</v>
      </c>
      <c r="BS5" s="35" t="s">
        <v>99</v>
      </c>
      <c r="BT5" s="35" t="s">
        <v>100</v>
      </c>
      <c r="BU5" s="35" t="s">
        <v>101</v>
      </c>
      <c r="BV5" s="35" t="s">
        <v>102</v>
      </c>
      <c r="BW5" s="35" t="s">
        <v>103</v>
      </c>
      <c r="BX5" s="35" t="s">
        <v>104</v>
      </c>
      <c r="BY5" s="35" t="s">
        <v>105</v>
      </c>
      <c r="BZ5" s="35" t="s">
        <v>106</v>
      </c>
      <c r="CA5" s="35" t="s">
        <v>107</v>
      </c>
      <c r="CB5" s="35" t="s">
        <v>35</v>
      </c>
      <c r="CC5" s="35" t="s">
        <v>98</v>
      </c>
      <c r="CD5" s="35" t="s">
        <v>99</v>
      </c>
      <c r="CE5" s="35" t="s">
        <v>100</v>
      </c>
      <c r="CF5" s="35" t="s">
        <v>101</v>
      </c>
      <c r="CG5" s="35" t="s">
        <v>102</v>
      </c>
      <c r="CH5" s="35" t="s">
        <v>103</v>
      </c>
      <c r="CI5" s="35" t="s">
        <v>104</v>
      </c>
      <c r="CJ5" s="35" t="s">
        <v>105</v>
      </c>
      <c r="CK5" s="35" t="s">
        <v>106</v>
      </c>
      <c r="CL5" s="35" t="s">
        <v>107</v>
      </c>
      <c r="CM5" s="35" t="s">
        <v>35</v>
      </c>
      <c r="CN5" s="35" t="s">
        <v>98</v>
      </c>
      <c r="CO5" s="35" t="s">
        <v>99</v>
      </c>
      <c r="CP5" s="35" t="s">
        <v>100</v>
      </c>
      <c r="CQ5" s="35" t="s">
        <v>101</v>
      </c>
      <c r="CR5" s="35" t="s">
        <v>102</v>
      </c>
      <c r="CS5" s="35" t="s">
        <v>103</v>
      </c>
      <c r="CT5" s="35" t="s">
        <v>104</v>
      </c>
      <c r="CU5" s="35" t="s">
        <v>105</v>
      </c>
      <c r="CV5" s="35" t="s">
        <v>106</v>
      </c>
      <c r="CW5" s="35" t="s">
        <v>107</v>
      </c>
      <c r="CX5" s="35" t="s">
        <v>35</v>
      </c>
      <c r="CY5" s="35" t="s">
        <v>98</v>
      </c>
      <c r="CZ5" s="35" t="s">
        <v>99</v>
      </c>
      <c r="DA5" s="35" t="s">
        <v>100</v>
      </c>
      <c r="DB5" s="35" t="s">
        <v>101</v>
      </c>
      <c r="DC5" s="35" t="s">
        <v>102</v>
      </c>
      <c r="DD5" s="35" t="s">
        <v>103</v>
      </c>
      <c r="DE5" s="35" t="s">
        <v>104</v>
      </c>
      <c r="DF5" s="35" t="s">
        <v>105</v>
      </c>
      <c r="DG5" s="35" t="s">
        <v>106</v>
      </c>
      <c r="DH5" s="35" t="s">
        <v>107</v>
      </c>
      <c r="DI5" s="35" t="s">
        <v>35</v>
      </c>
      <c r="DJ5" s="35" t="s">
        <v>98</v>
      </c>
      <c r="DK5" s="35" t="s">
        <v>99</v>
      </c>
      <c r="DL5" s="35" t="s">
        <v>100</v>
      </c>
      <c r="DM5" s="35" t="s">
        <v>101</v>
      </c>
      <c r="DN5" s="35" t="s">
        <v>102</v>
      </c>
      <c r="DO5" s="35" t="s">
        <v>103</v>
      </c>
      <c r="DP5" s="35" t="s">
        <v>104</v>
      </c>
      <c r="DQ5" s="35" t="s">
        <v>105</v>
      </c>
      <c r="DR5" s="35" t="s">
        <v>106</v>
      </c>
      <c r="DS5" s="35" t="s">
        <v>107</v>
      </c>
      <c r="DT5" s="35" t="s">
        <v>35</v>
      </c>
      <c r="DU5" s="35" t="s">
        <v>98</v>
      </c>
      <c r="DV5" s="35" t="s">
        <v>99</v>
      </c>
      <c r="DW5" s="35" t="s">
        <v>100</v>
      </c>
      <c r="DX5" s="35" t="s">
        <v>101</v>
      </c>
      <c r="DY5" s="35" t="s">
        <v>102</v>
      </c>
      <c r="DZ5" s="35" t="s">
        <v>103</v>
      </c>
      <c r="EA5" s="35" t="s">
        <v>104</v>
      </c>
      <c r="EB5" s="35" t="s">
        <v>105</v>
      </c>
      <c r="EC5" s="35" t="s">
        <v>106</v>
      </c>
      <c r="ED5" s="35" t="s">
        <v>107</v>
      </c>
      <c r="EE5" s="35" t="s">
        <v>35</v>
      </c>
      <c r="EF5" s="35" t="s">
        <v>98</v>
      </c>
      <c r="EG5" s="35" t="s">
        <v>99</v>
      </c>
      <c r="EH5" s="35" t="s">
        <v>100</v>
      </c>
      <c r="EI5" s="35" t="s">
        <v>101</v>
      </c>
      <c r="EJ5" s="35" t="s">
        <v>102</v>
      </c>
      <c r="EK5" s="35" t="s">
        <v>103</v>
      </c>
      <c r="EL5" s="35" t="s">
        <v>104</v>
      </c>
      <c r="EM5" s="35" t="s">
        <v>105</v>
      </c>
      <c r="EN5" s="35" t="s">
        <v>106</v>
      </c>
      <c r="EO5" s="35" t="s">
        <v>107</v>
      </c>
    </row>
    <row r="6" spans="1:145" s="26" customFormat="1" x14ac:dyDescent="0.15">
      <c r="A6" s="27" t="s">
        <v>108</v>
      </c>
      <c r="B6" s="32">
        <f t="shared" ref="B6:X6" si="1">B7</f>
        <v>2017</v>
      </c>
      <c r="C6" s="32">
        <f t="shared" si="1"/>
        <v>112071</v>
      </c>
      <c r="D6" s="32">
        <f t="shared" si="1"/>
        <v>47</v>
      </c>
      <c r="E6" s="32">
        <f t="shared" si="1"/>
        <v>17</v>
      </c>
      <c r="F6" s="32">
        <f t="shared" si="1"/>
        <v>5</v>
      </c>
      <c r="G6" s="32">
        <f t="shared" si="1"/>
        <v>0</v>
      </c>
      <c r="H6" s="32" t="str">
        <f t="shared" si="1"/>
        <v>埼玉県　秩父市</v>
      </c>
      <c r="I6" s="32" t="str">
        <f t="shared" si="1"/>
        <v>法非適用</v>
      </c>
      <c r="J6" s="32" t="str">
        <f t="shared" si="1"/>
        <v>下水道事業</v>
      </c>
      <c r="K6" s="32" t="str">
        <f t="shared" si="1"/>
        <v>農業集落排水</v>
      </c>
      <c r="L6" s="32" t="str">
        <f t="shared" si="1"/>
        <v>F2</v>
      </c>
      <c r="M6" s="32" t="str">
        <f t="shared" si="1"/>
        <v>非設置</v>
      </c>
      <c r="N6" s="36" t="str">
        <f t="shared" si="1"/>
        <v>-</v>
      </c>
      <c r="O6" s="36" t="str">
        <f t="shared" si="1"/>
        <v>該当数値なし</v>
      </c>
      <c r="P6" s="36">
        <f t="shared" si="1"/>
        <v>3.73</v>
      </c>
      <c r="Q6" s="36">
        <f t="shared" si="1"/>
        <v>100</v>
      </c>
      <c r="R6" s="36">
        <f t="shared" si="1"/>
        <v>3456</v>
      </c>
      <c r="S6" s="36">
        <f t="shared" si="1"/>
        <v>63720</v>
      </c>
      <c r="T6" s="36">
        <f t="shared" si="1"/>
        <v>577.83000000000004</v>
      </c>
      <c r="U6" s="36">
        <f t="shared" si="1"/>
        <v>110.27</v>
      </c>
      <c r="V6" s="36">
        <f t="shared" si="1"/>
        <v>2365</v>
      </c>
      <c r="W6" s="36">
        <f t="shared" si="1"/>
        <v>1.37</v>
      </c>
      <c r="X6" s="36">
        <f t="shared" si="1"/>
        <v>1726.28</v>
      </c>
      <c r="Y6" s="40">
        <f t="shared" ref="Y6:AH6" si="2">IF(Y7="",NA(),Y7)</f>
        <v>118.02</v>
      </c>
      <c r="Z6" s="40">
        <f t="shared" si="2"/>
        <v>93.43</v>
      </c>
      <c r="AA6" s="40">
        <f t="shared" si="2"/>
        <v>91.3</v>
      </c>
      <c r="AB6" s="40">
        <f t="shared" si="2"/>
        <v>92.13</v>
      </c>
      <c r="AC6" s="40">
        <f t="shared" si="2"/>
        <v>90.89</v>
      </c>
      <c r="AD6" s="36" t="e">
        <f t="shared" si="2"/>
        <v>#N/A</v>
      </c>
      <c r="AE6" s="36" t="e">
        <f t="shared" si="2"/>
        <v>#N/A</v>
      </c>
      <c r="AF6" s="36" t="e">
        <f t="shared" si="2"/>
        <v>#N/A</v>
      </c>
      <c r="AG6" s="36" t="e">
        <f t="shared" si="2"/>
        <v>#N/A</v>
      </c>
      <c r="AH6" s="36" t="e">
        <f t="shared" si="2"/>
        <v>#N/A</v>
      </c>
      <c r="AI6" s="36" t="str">
        <f>IF(AI7="","",IF(AI7="-","【-】","【"&amp;SUBSTITUTE(TEXT(AI7,"#,##0.00"),"-","△")&amp;"】"))</f>
        <v/>
      </c>
      <c r="AJ6" s="36" t="e">
        <f t="shared" ref="AJ6:AS6" si="3">IF(AJ7="",NA(),AJ7)</f>
        <v>#N/A</v>
      </c>
      <c r="AK6" s="36" t="e">
        <f t="shared" si="3"/>
        <v>#N/A</v>
      </c>
      <c r="AL6" s="36" t="e">
        <f t="shared" si="3"/>
        <v>#N/A</v>
      </c>
      <c r="AM6" s="36" t="e">
        <f t="shared" si="3"/>
        <v>#N/A</v>
      </c>
      <c r="AN6" s="36" t="e">
        <f t="shared" si="3"/>
        <v>#N/A</v>
      </c>
      <c r="AO6" s="36" t="e">
        <f t="shared" si="3"/>
        <v>#N/A</v>
      </c>
      <c r="AP6" s="36" t="e">
        <f t="shared" si="3"/>
        <v>#N/A</v>
      </c>
      <c r="AQ6" s="36" t="e">
        <f t="shared" si="3"/>
        <v>#N/A</v>
      </c>
      <c r="AR6" s="36" t="e">
        <f t="shared" si="3"/>
        <v>#N/A</v>
      </c>
      <c r="AS6" s="36" t="e">
        <f t="shared" si="3"/>
        <v>#N/A</v>
      </c>
      <c r="AT6" s="36" t="str">
        <f>IF(AT7="","",IF(AT7="-","【-】","【"&amp;SUBSTITUTE(TEXT(AT7,"#,##0.00"),"-","△")&amp;"】"))</f>
        <v/>
      </c>
      <c r="AU6" s="36" t="e">
        <f t="shared" ref="AU6:BD6" si="4">IF(AU7="",NA(),AU7)</f>
        <v>#N/A</v>
      </c>
      <c r="AV6" s="36" t="e">
        <f t="shared" si="4"/>
        <v>#N/A</v>
      </c>
      <c r="AW6" s="36" t="e">
        <f t="shared" si="4"/>
        <v>#N/A</v>
      </c>
      <c r="AX6" s="36" t="e">
        <f t="shared" si="4"/>
        <v>#N/A</v>
      </c>
      <c r="AY6" s="36" t="e">
        <f t="shared" si="4"/>
        <v>#N/A</v>
      </c>
      <c r="AZ6" s="36" t="e">
        <f t="shared" si="4"/>
        <v>#N/A</v>
      </c>
      <c r="BA6" s="36" t="e">
        <f t="shared" si="4"/>
        <v>#N/A</v>
      </c>
      <c r="BB6" s="36" t="e">
        <f t="shared" si="4"/>
        <v>#N/A</v>
      </c>
      <c r="BC6" s="36" t="e">
        <f t="shared" si="4"/>
        <v>#N/A</v>
      </c>
      <c r="BD6" s="36" t="e">
        <f t="shared" si="4"/>
        <v>#N/A</v>
      </c>
      <c r="BE6" s="36" t="str">
        <f>IF(BE7="","",IF(BE7="-","【-】","【"&amp;SUBSTITUTE(TEXT(BE7,"#,##0.00"),"-","△")&amp;"】"))</f>
        <v/>
      </c>
      <c r="BF6" s="40">
        <f t="shared" ref="BF6:BO6" si="5">IF(BF7="",NA(),BF7)</f>
        <v>91.25</v>
      </c>
      <c r="BG6" s="40">
        <f t="shared" si="5"/>
        <v>1459.84</v>
      </c>
      <c r="BH6" s="40">
        <f t="shared" si="5"/>
        <v>921.04</v>
      </c>
      <c r="BI6" s="40">
        <f t="shared" si="5"/>
        <v>728.23</v>
      </c>
      <c r="BJ6" s="40">
        <f t="shared" si="5"/>
        <v>696.33</v>
      </c>
      <c r="BK6" s="40">
        <f t="shared" si="5"/>
        <v>1117.1099999999999</v>
      </c>
      <c r="BL6" s="40">
        <f t="shared" si="5"/>
        <v>1161.05</v>
      </c>
      <c r="BM6" s="40">
        <f t="shared" si="5"/>
        <v>979.89</v>
      </c>
      <c r="BN6" s="40">
        <f t="shared" si="5"/>
        <v>974.93</v>
      </c>
      <c r="BO6" s="40">
        <f t="shared" si="5"/>
        <v>855.8</v>
      </c>
      <c r="BP6" s="36" t="str">
        <f>IF(BP7="","",IF(BP7="-","【-】","【"&amp;SUBSTITUTE(TEXT(BP7,"#,##0.00"),"-","△")&amp;"】"))</f>
        <v>【814.89】</v>
      </c>
      <c r="BQ6" s="40">
        <f t="shared" ref="BQ6:BZ6" si="6">IF(BQ7="",NA(),BQ7)</f>
        <v>64.739999999999995</v>
      </c>
      <c r="BR6" s="40">
        <f t="shared" si="6"/>
        <v>84.13</v>
      </c>
      <c r="BS6" s="40">
        <f t="shared" si="6"/>
        <v>76.03</v>
      </c>
      <c r="BT6" s="40">
        <f t="shared" si="6"/>
        <v>83.53</v>
      </c>
      <c r="BU6" s="40">
        <f t="shared" si="6"/>
        <v>75.34</v>
      </c>
      <c r="BV6" s="40">
        <f t="shared" si="6"/>
        <v>41.04</v>
      </c>
      <c r="BW6" s="40">
        <f t="shared" si="6"/>
        <v>41.08</v>
      </c>
      <c r="BX6" s="40">
        <f t="shared" si="6"/>
        <v>41.34</v>
      </c>
      <c r="BY6" s="40">
        <f t="shared" si="6"/>
        <v>55.32</v>
      </c>
      <c r="BZ6" s="40">
        <f t="shared" si="6"/>
        <v>59.8</v>
      </c>
      <c r="CA6" s="36" t="str">
        <f>IF(CA7="","",IF(CA7="-","【-】","【"&amp;SUBSTITUTE(TEXT(CA7,"#,##0.00"),"-","△")&amp;"】"))</f>
        <v>【60.64】</v>
      </c>
      <c r="CB6" s="40">
        <f t="shared" ref="CB6:CK6" si="7">IF(CB7="",NA(),CB7)</f>
        <v>218.11</v>
      </c>
      <c r="CC6" s="40">
        <f t="shared" si="7"/>
        <v>197.1</v>
      </c>
      <c r="CD6" s="40">
        <f t="shared" si="7"/>
        <v>190.84</v>
      </c>
      <c r="CE6" s="40">
        <f t="shared" si="7"/>
        <v>179.31</v>
      </c>
      <c r="CF6" s="40">
        <f t="shared" si="7"/>
        <v>184.03</v>
      </c>
      <c r="CG6" s="40">
        <f t="shared" si="7"/>
        <v>357.08</v>
      </c>
      <c r="CH6" s="40">
        <f t="shared" si="7"/>
        <v>378.08</v>
      </c>
      <c r="CI6" s="40">
        <f t="shared" si="7"/>
        <v>357.49</v>
      </c>
      <c r="CJ6" s="40">
        <f t="shared" si="7"/>
        <v>283.17</v>
      </c>
      <c r="CK6" s="40">
        <f t="shared" si="7"/>
        <v>263.76</v>
      </c>
      <c r="CL6" s="36" t="str">
        <f>IF(CL7="","",IF(CL7="-","【-】","【"&amp;SUBSTITUTE(TEXT(CL7,"#,##0.00"),"-","△")&amp;"】"))</f>
        <v>【255.52】</v>
      </c>
      <c r="CM6" s="40">
        <f t="shared" ref="CM6:CV6" si="8">IF(CM7="",NA(),CM7)</f>
        <v>51.87</v>
      </c>
      <c r="CN6" s="40">
        <f t="shared" si="8"/>
        <v>44.16</v>
      </c>
      <c r="CO6" s="40">
        <f t="shared" si="8"/>
        <v>47.41</v>
      </c>
      <c r="CP6" s="40">
        <f t="shared" si="8"/>
        <v>50.74</v>
      </c>
      <c r="CQ6" s="40">
        <f t="shared" si="8"/>
        <v>53.13</v>
      </c>
      <c r="CR6" s="40">
        <f t="shared" si="8"/>
        <v>45.95</v>
      </c>
      <c r="CS6" s="40">
        <f t="shared" si="8"/>
        <v>44.69</v>
      </c>
      <c r="CT6" s="40">
        <f t="shared" si="8"/>
        <v>44.69</v>
      </c>
      <c r="CU6" s="40">
        <f t="shared" si="8"/>
        <v>60.65</v>
      </c>
      <c r="CV6" s="40">
        <f t="shared" si="8"/>
        <v>51.75</v>
      </c>
      <c r="CW6" s="36" t="str">
        <f>IF(CW7="","",IF(CW7="-","【-】","【"&amp;SUBSTITUTE(TEXT(CW7,"#,##0.00"),"-","△")&amp;"】"))</f>
        <v>【52.49】</v>
      </c>
      <c r="CX6" s="40">
        <f t="shared" ref="CX6:DG6" si="9">IF(CX7="",NA(),CX7)</f>
        <v>69.3</v>
      </c>
      <c r="CY6" s="40">
        <f t="shared" si="9"/>
        <v>70.709999999999994</v>
      </c>
      <c r="CZ6" s="40">
        <f t="shared" si="9"/>
        <v>71.2</v>
      </c>
      <c r="DA6" s="40">
        <f t="shared" si="9"/>
        <v>75.099999999999994</v>
      </c>
      <c r="DB6" s="40">
        <f t="shared" si="9"/>
        <v>77.209999999999994</v>
      </c>
      <c r="DC6" s="40">
        <f t="shared" si="9"/>
        <v>71.97</v>
      </c>
      <c r="DD6" s="40">
        <f t="shared" si="9"/>
        <v>70.59</v>
      </c>
      <c r="DE6" s="40">
        <f t="shared" si="9"/>
        <v>69.67</v>
      </c>
      <c r="DF6" s="40">
        <f t="shared" si="9"/>
        <v>84.58</v>
      </c>
      <c r="DG6" s="40">
        <f t="shared" si="9"/>
        <v>84.84</v>
      </c>
      <c r="DH6" s="36" t="str">
        <f>IF(DH7="","",IF(DH7="-","【-】","【"&amp;SUBSTITUTE(TEXT(DH7,"#,##0.00"),"-","△")&amp;"】"))</f>
        <v>【85.49】</v>
      </c>
      <c r="DI6" s="36" t="e">
        <f t="shared" ref="DI6:DR6" si="10">IF(DI7="",NA(),DI7)</f>
        <v>#N/A</v>
      </c>
      <c r="DJ6" s="36" t="e">
        <f t="shared" si="10"/>
        <v>#N/A</v>
      </c>
      <c r="DK6" s="36" t="e">
        <f t="shared" si="10"/>
        <v>#N/A</v>
      </c>
      <c r="DL6" s="36" t="e">
        <f t="shared" si="10"/>
        <v>#N/A</v>
      </c>
      <c r="DM6" s="36" t="e">
        <f t="shared" si="10"/>
        <v>#N/A</v>
      </c>
      <c r="DN6" s="36" t="e">
        <f t="shared" si="10"/>
        <v>#N/A</v>
      </c>
      <c r="DO6" s="36" t="e">
        <f t="shared" si="10"/>
        <v>#N/A</v>
      </c>
      <c r="DP6" s="36" t="e">
        <f t="shared" si="10"/>
        <v>#N/A</v>
      </c>
      <c r="DQ6" s="36" t="e">
        <f t="shared" si="10"/>
        <v>#N/A</v>
      </c>
      <c r="DR6" s="36" t="e">
        <f t="shared" si="10"/>
        <v>#N/A</v>
      </c>
      <c r="DS6" s="36" t="str">
        <f>IF(DS7="","",IF(DS7="-","【-】","【"&amp;SUBSTITUTE(TEXT(DS7,"#,##0.00"),"-","△")&amp;"】"))</f>
        <v/>
      </c>
      <c r="DT6" s="36" t="e">
        <f t="shared" ref="DT6:EC6" si="11">IF(DT7="",NA(),DT7)</f>
        <v>#N/A</v>
      </c>
      <c r="DU6" s="36" t="e">
        <f t="shared" si="11"/>
        <v>#N/A</v>
      </c>
      <c r="DV6" s="36" t="e">
        <f t="shared" si="11"/>
        <v>#N/A</v>
      </c>
      <c r="DW6" s="36" t="e">
        <f t="shared" si="11"/>
        <v>#N/A</v>
      </c>
      <c r="DX6" s="36" t="e">
        <f t="shared" si="11"/>
        <v>#N/A</v>
      </c>
      <c r="DY6" s="36" t="e">
        <f t="shared" si="11"/>
        <v>#N/A</v>
      </c>
      <c r="DZ6" s="36" t="e">
        <f t="shared" si="11"/>
        <v>#N/A</v>
      </c>
      <c r="EA6" s="36" t="e">
        <f t="shared" si="11"/>
        <v>#N/A</v>
      </c>
      <c r="EB6" s="36" t="e">
        <f t="shared" si="11"/>
        <v>#N/A</v>
      </c>
      <c r="EC6" s="36" t="e">
        <f t="shared" si="11"/>
        <v>#N/A</v>
      </c>
      <c r="ED6" s="36" t="str">
        <f>IF(ED7="","",IF(ED7="-","【-】","【"&amp;SUBSTITUTE(TEXT(ED7,"#,##0.00"),"-","△")&amp;"】"))</f>
        <v/>
      </c>
      <c r="EE6" s="36">
        <f t="shared" ref="EE6:EN6" si="12">IF(EE7="",NA(),EE7)</f>
        <v>0</v>
      </c>
      <c r="EF6" s="36">
        <f t="shared" si="12"/>
        <v>0</v>
      </c>
      <c r="EG6" s="36">
        <f t="shared" si="12"/>
        <v>0</v>
      </c>
      <c r="EH6" s="36">
        <f t="shared" si="12"/>
        <v>0</v>
      </c>
      <c r="EI6" s="36">
        <f t="shared" si="12"/>
        <v>0</v>
      </c>
      <c r="EJ6" s="40">
        <f t="shared" si="12"/>
        <v>0.04</v>
      </c>
      <c r="EK6" s="40">
        <f t="shared" si="12"/>
        <v>7.0000000000000007E-2</v>
      </c>
      <c r="EL6" s="40">
        <f t="shared" si="12"/>
        <v>0.02</v>
      </c>
      <c r="EM6" s="40">
        <f t="shared" si="12"/>
        <v>2.0499999999999998</v>
      </c>
      <c r="EN6" s="40">
        <f t="shared" si="12"/>
        <v>0.01</v>
      </c>
      <c r="EO6" s="36" t="str">
        <f>IF(EO7="","",IF(EO7="-","【-】","【"&amp;SUBSTITUTE(TEXT(EO7,"#,##0.00"),"-","△")&amp;"】"))</f>
        <v>【0.11】</v>
      </c>
    </row>
    <row r="7" spans="1:145" s="26" customFormat="1" x14ac:dyDescent="0.15">
      <c r="A7" s="27"/>
      <c r="B7" s="33">
        <v>2017</v>
      </c>
      <c r="C7" s="33">
        <v>112071</v>
      </c>
      <c r="D7" s="33">
        <v>47</v>
      </c>
      <c r="E7" s="33">
        <v>17</v>
      </c>
      <c r="F7" s="33">
        <v>5</v>
      </c>
      <c r="G7" s="33">
        <v>0</v>
      </c>
      <c r="H7" s="33" t="s">
        <v>48</v>
      </c>
      <c r="I7" s="33" t="s">
        <v>109</v>
      </c>
      <c r="J7" s="33" t="s">
        <v>110</v>
      </c>
      <c r="K7" s="33" t="s">
        <v>111</v>
      </c>
      <c r="L7" s="33" t="s">
        <v>112</v>
      </c>
      <c r="M7" s="33" t="s">
        <v>113</v>
      </c>
      <c r="N7" s="37" t="s">
        <v>65</v>
      </c>
      <c r="O7" s="37" t="s">
        <v>114</v>
      </c>
      <c r="P7" s="37">
        <v>3.73</v>
      </c>
      <c r="Q7" s="37">
        <v>100</v>
      </c>
      <c r="R7" s="37">
        <v>3456</v>
      </c>
      <c r="S7" s="37">
        <v>63720</v>
      </c>
      <c r="T7" s="37">
        <v>577.83000000000004</v>
      </c>
      <c r="U7" s="37">
        <v>110.27</v>
      </c>
      <c r="V7" s="37">
        <v>2365</v>
      </c>
      <c r="W7" s="37">
        <v>1.37</v>
      </c>
      <c r="X7" s="37">
        <v>1726.28</v>
      </c>
      <c r="Y7" s="37">
        <v>118.02</v>
      </c>
      <c r="Z7" s="37">
        <v>93.43</v>
      </c>
      <c r="AA7" s="37">
        <v>91.3</v>
      </c>
      <c r="AB7" s="37">
        <v>92.13</v>
      </c>
      <c r="AC7" s="37">
        <v>90.89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91.25</v>
      </c>
      <c r="BG7" s="37">
        <v>1459.84</v>
      </c>
      <c r="BH7" s="37">
        <v>921.04</v>
      </c>
      <c r="BI7" s="37">
        <v>728.23</v>
      </c>
      <c r="BJ7" s="37">
        <v>696.33</v>
      </c>
      <c r="BK7" s="37">
        <v>1117.1099999999999</v>
      </c>
      <c r="BL7" s="37">
        <v>1161.05</v>
      </c>
      <c r="BM7" s="37">
        <v>979.89</v>
      </c>
      <c r="BN7" s="37">
        <v>974.93</v>
      </c>
      <c r="BO7" s="37">
        <v>855.8</v>
      </c>
      <c r="BP7" s="37">
        <v>814.89</v>
      </c>
      <c r="BQ7" s="37">
        <v>64.739999999999995</v>
      </c>
      <c r="BR7" s="37">
        <v>84.13</v>
      </c>
      <c r="BS7" s="37">
        <v>76.03</v>
      </c>
      <c r="BT7" s="37">
        <v>83.53</v>
      </c>
      <c r="BU7" s="37">
        <v>75.34</v>
      </c>
      <c r="BV7" s="37">
        <v>41.04</v>
      </c>
      <c r="BW7" s="37">
        <v>41.08</v>
      </c>
      <c r="BX7" s="37">
        <v>41.34</v>
      </c>
      <c r="BY7" s="37">
        <v>55.32</v>
      </c>
      <c r="BZ7" s="37">
        <v>59.8</v>
      </c>
      <c r="CA7" s="37">
        <v>60.64</v>
      </c>
      <c r="CB7" s="37">
        <v>218.11</v>
      </c>
      <c r="CC7" s="37">
        <v>197.1</v>
      </c>
      <c r="CD7" s="37">
        <v>190.84</v>
      </c>
      <c r="CE7" s="37">
        <v>179.31</v>
      </c>
      <c r="CF7" s="37">
        <v>184.03</v>
      </c>
      <c r="CG7" s="37">
        <v>357.08</v>
      </c>
      <c r="CH7" s="37">
        <v>378.08</v>
      </c>
      <c r="CI7" s="37">
        <v>357.49</v>
      </c>
      <c r="CJ7" s="37">
        <v>283.17</v>
      </c>
      <c r="CK7" s="37">
        <v>263.76</v>
      </c>
      <c r="CL7" s="37">
        <v>255.52</v>
      </c>
      <c r="CM7" s="37">
        <v>51.87</v>
      </c>
      <c r="CN7" s="37">
        <v>44.16</v>
      </c>
      <c r="CO7" s="37">
        <v>47.41</v>
      </c>
      <c r="CP7" s="37">
        <v>50.74</v>
      </c>
      <c r="CQ7" s="37">
        <v>53.13</v>
      </c>
      <c r="CR7" s="37">
        <v>45.95</v>
      </c>
      <c r="CS7" s="37">
        <v>44.69</v>
      </c>
      <c r="CT7" s="37">
        <v>44.69</v>
      </c>
      <c r="CU7" s="37">
        <v>60.65</v>
      </c>
      <c r="CV7" s="37">
        <v>51.75</v>
      </c>
      <c r="CW7" s="37">
        <v>52.49</v>
      </c>
      <c r="CX7" s="37">
        <v>69.3</v>
      </c>
      <c r="CY7" s="37">
        <v>70.709999999999994</v>
      </c>
      <c r="CZ7" s="37">
        <v>71.2</v>
      </c>
      <c r="DA7" s="37">
        <v>75.099999999999994</v>
      </c>
      <c r="DB7" s="37">
        <v>77.209999999999994</v>
      </c>
      <c r="DC7" s="37">
        <v>71.97</v>
      </c>
      <c r="DD7" s="37">
        <v>70.59</v>
      </c>
      <c r="DE7" s="37">
        <v>69.67</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28"/>
      <c r="B9" s="28" t="s">
        <v>115</v>
      </c>
      <c r="C9" s="28" t="s">
        <v>116</v>
      </c>
      <c r="D9" s="28" t="s">
        <v>117</v>
      </c>
      <c r="E9" s="28" t="s">
        <v>118</v>
      </c>
      <c r="F9" s="28" t="s">
        <v>119</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28" t="s">
        <v>64</v>
      </c>
      <c r="B10" s="34">
        <f>DATEVALUE($B$6-4&amp;"年1月1日")</f>
        <v>41275</v>
      </c>
      <c r="C10" s="34">
        <f>DATEVALUE($B$6-3&amp;"年1月1日")</f>
        <v>41640</v>
      </c>
      <c r="D10" s="34">
        <f>DATEVALUE($B$6-2&amp;"年1月1日")</f>
        <v>42005</v>
      </c>
      <c r="E10" s="34">
        <f>DATEVALUE($B$6-1&amp;"年1月1日")</f>
        <v>42370</v>
      </c>
      <c r="F10" s="34">
        <f>DATEVALUE($B$6&amp;"年1月1日")</f>
        <v>42736</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dcterms:created xsi:type="dcterms:W3CDTF">2018-12-03T09:22:36Z</dcterms:created>
  <dcterms:modified xsi:type="dcterms:W3CDTF">2019-01-30T08:34:38Z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2019-01-21T00:42:17Z</vt:filetime>
  </property>
</Properties>
</file>