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36消防本部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'36消防本部'!#REF!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<sst xmlns="http://schemas.openxmlformats.org/spreadsheetml/2006/main" count="129" uniqueCount="73">
  <si>
    <t>　　　③救急出場は、平成１２年の実績による。</t>
  </si>
  <si>
    <t>３６　 消防本部、消防団、消防水利、救急出場</t>
  </si>
  <si>
    <t>市町村</t>
  </si>
  <si>
    <t>消防本部現勢</t>
  </si>
  <si>
    <t>消防団現勢</t>
  </si>
  <si>
    <t>消防水利</t>
  </si>
  <si>
    <t>救急出場</t>
  </si>
  <si>
    <t>吏員数</t>
  </si>
  <si>
    <t>井戸</t>
  </si>
  <si>
    <t>組合</t>
  </si>
  <si>
    <t>(その他の職員)</t>
  </si>
  <si>
    <t>県計</t>
  </si>
  <si>
    <t>市計</t>
  </si>
  <si>
    <t>町村計</t>
  </si>
  <si>
    <t>消防組合計</t>
  </si>
  <si>
    <t>浦和市</t>
  </si>
  <si>
    <t>大宮市</t>
  </si>
  <si>
    <t>行田市</t>
  </si>
  <si>
    <t>所沢市</t>
  </si>
  <si>
    <t>岩槻市</t>
  </si>
  <si>
    <t>春日部市</t>
  </si>
  <si>
    <t>狭山市</t>
  </si>
  <si>
    <t>羽生市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</si>
  <si>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</si>
  <si>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</si>
  <si>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</si>
  <si>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</si>
  <si>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</si>
  <si>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</si>
  <si>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</si>
  <si>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</si>
  <si>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八潮市</t>
  </si>
  <si>
    <t>三郷市</t>
  </si>
  <si>
    <t>蓮田市</t>
  </si>
  <si>
    <t>幸手市</t>
  </si>
  <si>
    <t>伊奈町</t>
  </si>
  <si>
    <t>白岡町</t>
  </si>
  <si>
    <t>杉戸町</t>
  </si>
  <si>
    <t>庄和町</t>
  </si>
  <si>
    <t>県南西部消防組合</t>
  </si>
  <si>
    <t>寄居地区消防組合</t>
  </si>
  <si>
    <t>久喜地区消防組合</t>
  </si>
  <si>
    <t>吉川･松伏消防組合</t>
  </si>
  <si>
    <t>熊谷地区消防組合</t>
  </si>
  <si>
    <t>川越地区消防組合</t>
  </si>
  <si>
    <t>加須地区消防組合</t>
  </si>
  <si>
    <t>南 河 原 村</t>
  </si>
  <si>
    <t>　注）①（　）内数字は、消防吏員以外の職員数である（別掲）。</t>
  </si>
  <si>
    <t>　　　②機械力とは、普通ポンプ車、タンク車、はしご車、化学車、指揮車等をいう。</t>
  </si>
  <si>
    <t>人</t>
  </si>
  <si>
    <t>件</t>
  </si>
  <si>
    <t>・</t>
  </si>
  <si>
    <t>機械力</t>
  </si>
  <si>
    <t>分団数</t>
  </si>
  <si>
    <t>団員数</t>
  </si>
  <si>
    <t>消火栓</t>
  </si>
  <si>
    <t>防火水槽</t>
  </si>
  <si>
    <t>出場件数</t>
  </si>
  <si>
    <t>搬送人員</t>
  </si>
  <si>
    <t>川口市</t>
  </si>
  <si>
    <t>秩父広域市町村圏組合</t>
  </si>
  <si>
    <t>入間東部地区消防組合</t>
  </si>
  <si>
    <t>児玉郡市広域市町村圏組合</t>
  </si>
  <si>
    <t>坂戸･鶴ヶ島消防組合</t>
  </si>
  <si>
    <t>比企広域市町村圏組合</t>
  </si>
  <si>
    <t>埼玉県央広域事務組合</t>
  </si>
  <si>
    <t>西入間広域消防組合</t>
  </si>
  <si>
    <t>深谷市･岡部町共同事務組合</t>
  </si>
  <si>
    <t>埼玉西部広域消防組合</t>
  </si>
  <si>
    <t>-</t>
  </si>
  <si>
    <t>-</t>
  </si>
  <si>
    <t>-</t>
  </si>
  <si>
    <t>資料：県消防防災課「消防年報」（平成１３年４月１日現在）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</si>
</sst>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2" formatCode="#\ ###\ ###\ ##0;[Red]\-#\ ##0"/>
    <numFmt numFmtId="196" formatCode="#\ ###\ ###\ ##0;&quot;△&quot;#\ ##0"/>
    <numFmt numFmtId="211" formatCode="\(#0\);;;\(\-\)"/>
    <numFmt numFmtId="233" formatCode="###\ ###\ ##0;[Red]\-#\ ##0"/>
  </numFmts>
  <fonts count="10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9"/>
      <color indexed="8"/>
      <name val="ＤＦ中丸ゴシック体"/>
      <family val="3"/>
    </font>
    <font>
      <sz val="8"/>
      <color indexed="8"/>
      <name val="ＤＦ中丸ゴシック体"/>
      <family val="3"/>
    </font>
    <font>
      <u val="single"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Border="0">
      <alignment/>
      <protection/>
    </xf>
    <xf numFmtId="196" fontId="1" fillId="0" borderId="0" applyBorder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182" fontId="5" fillId="0" borderId="1" xfId="15" applyFont="1" applyBorder="1">
      <alignment/>
      <protection/>
    </xf>
    <xf numFmtId="182" fontId="5" fillId="0" borderId="0" xfId="15" applyFont="1">
      <alignment/>
      <protection/>
    </xf>
    <xf numFmtId="182" fontId="5" fillId="0" borderId="2" xfId="15" applyFont="1" applyBorder="1" applyAlignment="1">
      <alignment horizontal="center"/>
      <protection/>
    </xf>
    <xf numFmtId="182" fontId="5" fillId="0" borderId="3" xfId="15" applyFont="1" applyBorder="1">
      <alignment/>
      <protection/>
    </xf>
    <xf numFmtId="182" fontId="5" fillId="0" borderId="0" xfId="15" applyFont="1" applyAlignment="1">
      <alignment horizontal="right"/>
      <protection/>
    </xf>
    <xf numFmtId="182" fontId="6" fillId="0" borderId="0" xfId="15" applyFont="1">
      <alignment/>
      <protection/>
    </xf>
    <xf numFmtId="182" fontId="6" fillId="0" borderId="0" xfId="15" applyFont="1" applyBorder="1" applyAlignment="1">
      <alignment horizontal="right"/>
      <protection/>
    </xf>
    <xf numFmtId="182" fontId="6" fillId="0" borderId="0" xfId="15" applyFont="1" applyAlignment="1">
      <alignment horizontal="right"/>
      <protection/>
    </xf>
    <xf numFmtId="182" fontId="6" fillId="0" borderId="4" xfId="15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5" fillId="0" borderId="2" xfId="15" applyFont="1" applyBorder="1" applyAlignment="1">
      <alignment horizontal="right"/>
      <protection/>
    </xf>
    <xf numFmtId="182" fontId="5" fillId="0" borderId="0" xfId="15" applyFont="1" applyBorder="1" applyAlignment="1">
      <alignment horizontal="right"/>
      <protection/>
    </xf>
    <xf numFmtId="182" fontId="6" fillId="0" borderId="2" xfId="15" applyFont="1" applyBorder="1" applyAlignment="1">
      <alignment horizontal="right"/>
      <protection/>
    </xf>
    <xf numFmtId="211" fontId="6" fillId="0" borderId="0" xfId="15" applyNumberFormat="1" applyFont="1" applyBorder="1" applyAlignment="1">
      <alignment horizontal="right"/>
      <protection/>
    </xf>
    <xf numFmtId="182" fontId="5" fillId="0" borderId="0" xfId="15" applyFont="1" applyAlignment="1">
      <alignment horizontal="distributed"/>
      <protection/>
    </xf>
    <xf numFmtId="182" fontId="5" fillId="0" borderId="4" xfId="15" applyFont="1" applyBorder="1" applyAlignment="1">
      <alignment horizontal="distributed"/>
      <protection/>
    </xf>
    <xf numFmtId="182" fontId="6" fillId="0" borderId="3" xfId="15" applyFont="1" applyBorder="1" applyAlignment="1">
      <alignment horizontal="right"/>
      <protection/>
    </xf>
    <xf numFmtId="211" fontId="6" fillId="0" borderId="4" xfId="15" applyNumberFormat="1" applyFont="1" applyBorder="1" applyAlignment="1">
      <alignment horizontal="right"/>
      <protection/>
    </xf>
    <xf numFmtId="233" fontId="6" fillId="0" borderId="0" xfId="15" applyNumberFormat="1" applyFont="1" applyAlignment="1">
      <alignment horizontal="right"/>
      <protection/>
    </xf>
    <xf numFmtId="182" fontId="5" fillId="0" borderId="0" xfId="15" applyFont="1" applyAlignment="1" quotePrefix="1">
      <alignment horizontal="left"/>
      <protection/>
    </xf>
    <xf numFmtId="182" fontId="5" fillId="0" borderId="5" xfId="15" applyFont="1" applyBorder="1" applyAlignment="1">
      <alignment horizontal="center"/>
      <protection/>
    </xf>
    <xf numFmtId="182" fontId="5" fillId="0" borderId="6" xfId="15" applyFont="1" applyBorder="1" applyAlignment="1">
      <alignment horizontal="center"/>
      <protection/>
    </xf>
    <xf numFmtId="182" fontId="4" fillId="0" borderId="0" xfId="15" applyFont="1" applyAlignment="1">
      <alignment horizontal="center"/>
      <protection/>
    </xf>
    <xf numFmtId="182" fontId="5" fillId="0" borderId="7" xfId="15" applyFont="1" applyBorder="1" applyAlignment="1">
      <alignment horizontal="center"/>
      <protection/>
    </xf>
    <xf numFmtId="182" fontId="5" fillId="0" borderId="8" xfId="15" applyFont="1" applyBorder="1" applyAlignment="1">
      <alignment horizontal="center"/>
      <protection/>
    </xf>
    <xf numFmtId="182" fontId="5" fillId="0" borderId="3" xfId="15" applyFont="1" applyBorder="1" applyAlignment="1">
      <alignment horizontal="center"/>
      <protection/>
    </xf>
    <xf numFmtId="182" fontId="5" fillId="0" borderId="9" xfId="15" applyFont="1" applyBorder="1" applyAlignment="1">
      <alignment horizontal="center"/>
      <protection/>
    </xf>
    <xf numFmtId="182" fontId="5" fillId="0" borderId="10" xfId="15" applyFont="1" applyBorder="1" applyAlignment="1">
      <alignment horizontal="center"/>
      <protection/>
    </xf>
  </cellXfs>
  <cellStyles count="9">
    <cellStyle name="Normal" xfId="0"/>
    <cellStyle name="スペース有" xfId="15"/>
    <cellStyle name="スペース有１" xfId="16"/>
    <cellStyle name="Percent" xfId="17"/>
    <cellStyle name="Comma [0]" xfId="18"/>
    <cellStyle name="Comma" xfId="19"/>
    <cellStyle name="Currency [0]" xfId="20"/>
    <cellStyle name="Currency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6" transitionEvaluation="1" transitionEntry="1"/>
  <dimension ref="A1:L56"/>
  <sheetViews>
    <sheetView tabSelected="1" workbookViewId="0" topLeftCell="A1">
      <selection activeCell="A57" sqref="A57"/>
    </sheetView>
  </sheetViews>
  <sheetFormatPr defaultColWidth="8.59765625" defaultRowHeight="10.5" customHeight="1"/>
  <cols>
    <col min="1" max="1" width="21.09765625" style="2" customWidth="1"/>
    <col min="2" max="2" width="7.3984375" style="2" customWidth="1"/>
    <col min="3" max="3" width="4.09765625" style="2" bestFit="1" customWidth="1"/>
    <col min="4" max="5" width="5.59765625" style="2" customWidth="1"/>
    <col min="6" max="6" width="6.59765625" style="2" customWidth="1"/>
    <col min="7" max="7" width="5.59765625" style="2" customWidth="1"/>
    <col min="8" max="8" width="6.59765625" style="2" customWidth="1"/>
    <col min="9" max="9" width="6.8984375" style="2" customWidth="1"/>
    <col min="10" max="10" width="5.59765625" style="2" customWidth="1"/>
    <col min="11" max="11" width="7.09765625" style="2" customWidth="1"/>
    <col min="12" max="12" width="7.19921875" style="2" customWidth="1"/>
    <col min="13" max="16384" width="8.59765625" style="2" customWidth="1"/>
  </cols>
  <sheetData>
    <row r="1" spans="1:12" ht="14.25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 customHeight="1" thickTop="1">
      <c r="A3" s="10" t="s">
        <v>2</v>
      </c>
      <c r="B3" s="22" t="s">
        <v>3</v>
      </c>
      <c r="C3" s="23"/>
      <c r="D3" s="29"/>
      <c r="E3" s="22" t="s">
        <v>4</v>
      </c>
      <c r="F3" s="23"/>
      <c r="G3" s="29"/>
      <c r="H3" s="22" t="s">
        <v>5</v>
      </c>
      <c r="I3" s="23"/>
      <c r="J3" s="29"/>
      <c r="K3" s="22" t="s">
        <v>6</v>
      </c>
      <c r="L3" s="23"/>
    </row>
    <row r="4" spans="1:12" ht="12" customHeight="1">
      <c r="A4" s="10" t="s">
        <v>51</v>
      </c>
      <c r="B4" s="25" t="s">
        <v>7</v>
      </c>
      <c r="C4" s="26"/>
      <c r="D4" s="3" t="s">
        <v>52</v>
      </c>
      <c r="E4" s="3" t="s">
        <v>53</v>
      </c>
      <c r="F4" s="3" t="s">
        <v>54</v>
      </c>
      <c r="G4" s="3" t="s">
        <v>52</v>
      </c>
      <c r="H4" s="3" t="s">
        <v>55</v>
      </c>
      <c r="I4" s="3" t="s">
        <v>56</v>
      </c>
      <c r="J4" s="3" t="s">
        <v>8</v>
      </c>
      <c r="K4" s="3" t="s">
        <v>57</v>
      </c>
      <c r="L4" s="3" t="s">
        <v>58</v>
      </c>
    </row>
    <row r="5" spans="1:12" ht="12" customHeight="1">
      <c r="A5" s="11" t="s">
        <v>9</v>
      </c>
      <c r="B5" s="27" t="s">
        <v>10</v>
      </c>
      <c r="C5" s="28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2" customHeight="1">
      <c r="A6" s="10"/>
      <c r="B6" s="12"/>
      <c r="C6" s="13" t="s">
        <v>49</v>
      </c>
      <c r="F6" s="5" t="s">
        <v>49</v>
      </c>
      <c r="K6" s="5" t="s">
        <v>50</v>
      </c>
      <c r="L6" s="5" t="s">
        <v>49</v>
      </c>
    </row>
    <row r="7" spans="1:12" ht="18" customHeight="1">
      <c r="A7" s="10" t="s">
        <v>11</v>
      </c>
      <c r="B7" s="14">
        <v>7759</v>
      </c>
      <c r="C7" s="15">
        <v>49</v>
      </c>
      <c r="D7" s="20">
        <v>1209</v>
      </c>
      <c r="E7" s="8">
        <v>612</v>
      </c>
      <c r="F7" s="8">
        <v>14987</v>
      </c>
      <c r="G7" s="20">
        <v>1065</v>
      </c>
      <c r="H7" s="8">
        <v>53477</v>
      </c>
      <c r="I7" s="8">
        <v>35873</v>
      </c>
      <c r="J7" s="20">
        <v>2749</v>
      </c>
      <c r="K7" s="20">
        <v>208471</v>
      </c>
      <c r="L7" s="20">
        <v>199612</v>
      </c>
    </row>
    <row r="8" spans="1:12" ht="18" customHeight="1">
      <c r="A8" s="10" t="s">
        <v>12</v>
      </c>
      <c r="B8" s="14">
        <f>SUM(B11:B31)</f>
        <v>4118</v>
      </c>
      <c r="C8" s="15">
        <f>SUM(C11:C31)</f>
        <v>25</v>
      </c>
      <c r="D8" s="8">
        <v>611</v>
      </c>
      <c r="E8" s="8">
        <v>207</v>
      </c>
      <c r="F8" s="8">
        <v>5033</v>
      </c>
      <c r="G8" s="8">
        <v>388</v>
      </c>
      <c r="H8" s="8">
        <v>29466</v>
      </c>
      <c r="I8" s="8">
        <v>17105</v>
      </c>
      <c r="J8" s="20">
        <v>961</v>
      </c>
      <c r="K8" s="20">
        <f>SUM(K11:K31)</f>
        <v>123815</v>
      </c>
      <c r="L8" s="20">
        <f>SUM(L11:L31)</f>
        <v>117071</v>
      </c>
    </row>
    <row r="9" spans="1:12" ht="18" customHeight="1">
      <c r="A9" s="10" t="s">
        <v>13</v>
      </c>
      <c r="B9" s="14">
        <f>SUM(B32:B35)</f>
        <v>244</v>
      </c>
      <c r="C9" s="15">
        <v>1</v>
      </c>
      <c r="D9" s="8">
        <v>40</v>
      </c>
      <c r="E9" s="8">
        <v>30</v>
      </c>
      <c r="F9" s="8">
        <v>502</v>
      </c>
      <c r="G9" s="8">
        <v>30</v>
      </c>
      <c r="H9" s="8">
        <v>1444</v>
      </c>
      <c r="I9" s="8">
        <v>887</v>
      </c>
      <c r="J9" s="20">
        <v>182</v>
      </c>
      <c r="K9" s="20">
        <f>SUM(K32:K35)</f>
        <v>4297</v>
      </c>
      <c r="L9" s="20">
        <f>SUM(L32:L35)</f>
        <v>4241</v>
      </c>
    </row>
    <row r="10" spans="1:12" ht="18" customHeight="1">
      <c r="A10" s="10" t="s">
        <v>14</v>
      </c>
      <c r="B10" s="14">
        <f>SUM(B36:B51)</f>
        <v>3397</v>
      </c>
      <c r="C10" s="15">
        <f>SUM(C36:C51)</f>
        <v>23</v>
      </c>
      <c r="D10" s="8">
        <v>558</v>
      </c>
      <c r="E10" s="8">
        <v>375</v>
      </c>
      <c r="F10" s="8">
        <v>9452</v>
      </c>
      <c r="G10" s="8">
        <v>647</v>
      </c>
      <c r="H10" s="8">
        <v>22567</v>
      </c>
      <c r="I10" s="8">
        <v>17881</v>
      </c>
      <c r="J10" s="20">
        <v>1606</v>
      </c>
      <c r="K10" s="8">
        <f>SUM(K36:K51)</f>
        <v>80359</v>
      </c>
      <c r="L10" s="8">
        <f>SUM(L36:L51)</f>
        <v>78300</v>
      </c>
    </row>
    <row r="11" spans="1:12" ht="18" customHeight="1">
      <c r="A11" s="10" t="s">
        <v>59</v>
      </c>
      <c r="B11" s="14">
        <v>470</v>
      </c>
      <c r="C11" s="15" t="s">
        <v>69</v>
      </c>
      <c r="D11" s="8">
        <v>63</v>
      </c>
      <c r="E11" s="8">
        <v>23</v>
      </c>
      <c r="F11" s="8">
        <v>359</v>
      </c>
      <c r="G11" s="8">
        <v>24</v>
      </c>
      <c r="H11" s="8">
        <v>3351</v>
      </c>
      <c r="I11" s="8">
        <v>2522</v>
      </c>
      <c r="J11" s="8" t="s">
        <v>69</v>
      </c>
      <c r="K11" s="8">
        <v>15993</v>
      </c>
      <c r="L11" s="8">
        <v>14971</v>
      </c>
    </row>
    <row r="12" spans="1:12" ht="12" customHeight="1">
      <c r="A12" s="10" t="s">
        <v>15</v>
      </c>
      <c r="B12" s="14">
        <v>550</v>
      </c>
      <c r="C12" s="15">
        <v>3</v>
      </c>
      <c r="D12" s="8">
        <v>87</v>
      </c>
      <c r="E12" s="8">
        <v>28</v>
      </c>
      <c r="F12" s="8">
        <v>538</v>
      </c>
      <c r="G12" s="8">
        <v>56</v>
      </c>
      <c r="H12" s="8">
        <v>2679</v>
      </c>
      <c r="I12" s="8">
        <v>1164</v>
      </c>
      <c r="J12" s="8" t="s">
        <v>69</v>
      </c>
      <c r="K12" s="8">
        <v>15044</v>
      </c>
      <c r="L12" s="8">
        <v>14215</v>
      </c>
    </row>
    <row r="13" spans="1:12" ht="12" customHeight="1">
      <c r="A13" s="10" t="s">
        <v>16</v>
      </c>
      <c r="B13" s="14">
        <v>480</v>
      </c>
      <c r="C13" s="15" t="s">
        <v>71</v>
      </c>
      <c r="D13" s="8">
        <v>65</v>
      </c>
      <c r="E13" s="8">
        <v>17</v>
      </c>
      <c r="F13" s="8">
        <v>356</v>
      </c>
      <c r="G13" s="8">
        <v>34</v>
      </c>
      <c r="H13" s="8">
        <v>2537</v>
      </c>
      <c r="I13" s="8">
        <f>4+920+1318</f>
        <v>2242</v>
      </c>
      <c r="J13" s="8" t="s">
        <v>69</v>
      </c>
      <c r="K13" s="8">
        <v>16512</v>
      </c>
      <c r="L13" s="8">
        <v>14909</v>
      </c>
    </row>
    <row r="14" spans="1:12" ht="12" customHeight="1">
      <c r="A14" s="10" t="s">
        <v>17</v>
      </c>
      <c r="B14" s="14">
        <v>91</v>
      </c>
      <c r="C14" s="15">
        <v>1</v>
      </c>
      <c r="D14" s="8">
        <v>20</v>
      </c>
      <c r="E14" s="8">
        <v>20</v>
      </c>
      <c r="F14" s="8">
        <v>235</v>
      </c>
      <c r="G14" s="8">
        <v>20</v>
      </c>
      <c r="H14" s="8">
        <v>487</v>
      </c>
      <c r="I14" s="8">
        <f>2+65+3</f>
        <v>70</v>
      </c>
      <c r="J14" s="8">
        <v>816</v>
      </c>
      <c r="K14" s="8">
        <v>2296</v>
      </c>
      <c r="L14" s="8">
        <v>2325</v>
      </c>
    </row>
    <row r="15" spans="1:12" ht="12" customHeight="1">
      <c r="A15" s="10" t="s">
        <v>18</v>
      </c>
      <c r="B15" s="14">
        <v>320</v>
      </c>
      <c r="C15" s="15" t="s">
        <v>69</v>
      </c>
      <c r="D15" s="8">
        <v>45</v>
      </c>
      <c r="E15" s="8">
        <v>10</v>
      </c>
      <c r="F15" s="8">
        <v>304</v>
      </c>
      <c r="G15" s="8">
        <v>10</v>
      </c>
      <c r="H15" s="8">
        <v>4640</v>
      </c>
      <c r="I15" s="8">
        <f>12+1020+1254</f>
        <v>2286</v>
      </c>
      <c r="J15" s="8" t="s">
        <v>69</v>
      </c>
      <c r="K15" s="8">
        <v>10802</v>
      </c>
      <c r="L15" s="8">
        <v>10002</v>
      </c>
    </row>
    <row r="16" spans="1:12" ht="18" customHeight="1">
      <c r="A16" s="10" t="s">
        <v>19</v>
      </c>
      <c r="B16" s="14">
        <v>147</v>
      </c>
      <c r="C16" s="15" t="s">
        <v>71</v>
      </c>
      <c r="D16" s="8">
        <v>26</v>
      </c>
      <c r="E16" s="8">
        <v>11</v>
      </c>
      <c r="F16" s="8">
        <v>206</v>
      </c>
      <c r="G16" s="8">
        <v>19</v>
      </c>
      <c r="H16" s="8">
        <v>1403</v>
      </c>
      <c r="I16" s="8">
        <f>210+34</f>
        <v>244</v>
      </c>
      <c r="J16" s="8" t="s">
        <v>69</v>
      </c>
      <c r="K16" s="8">
        <v>3590</v>
      </c>
      <c r="L16" s="8">
        <v>3496</v>
      </c>
    </row>
    <row r="17" spans="1:12" ht="12" customHeight="1">
      <c r="A17" s="10" t="s">
        <v>20</v>
      </c>
      <c r="B17" s="14">
        <v>229</v>
      </c>
      <c r="C17" s="15">
        <v>5</v>
      </c>
      <c r="D17" s="8">
        <v>31</v>
      </c>
      <c r="E17" s="8">
        <v>8</v>
      </c>
      <c r="F17" s="8">
        <v>118</v>
      </c>
      <c r="G17" s="8">
        <v>8</v>
      </c>
      <c r="H17" s="8">
        <v>1667</v>
      </c>
      <c r="I17" s="8">
        <f>27+395+305</f>
        <v>727</v>
      </c>
      <c r="J17" s="8" t="s">
        <v>69</v>
      </c>
      <c r="K17" s="8">
        <v>6037</v>
      </c>
      <c r="L17" s="8">
        <v>5696</v>
      </c>
    </row>
    <row r="18" spans="1:12" ht="12" customHeight="1">
      <c r="A18" s="10" t="s">
        <v>21</v>
      </c>
      <c r="B18" s="14">
        <v>170</v>
      </c>
      <c r="C18" s="15" t="s">
        <v>69</v>
      </c>
      <c r="D18" s="8">
        <v>32</v>
      </c>
      <c r="E18" s="8">
        <v>7</v>
      </c>
      <c r="F18" s="8">
        <v>321</v>
      </c>
      <c r="G18" s="8">
        <v>21</v>
      </c>
      <c r="H18" s="8">
        <v>1248</v>
      </c>
      <c r="I18" s="8">
        <f>4+547+313</f>
        <v>864</v>
      </c>
      <c r="J18" s="8" t="s">
        <v>69</v>
      </c>
      <c r="K18" s="8">
        <v>4386</v>
      </c>
      <c r="L18" s="8">
        <v>4224</v>
      </c>
    </row>
    <row r="19" spans="1:12" ht="12" customHeight="1">
      <c r="A19" s="10" t="s">
        <v>22</v>
      </c>
      <c r="B19" s="14">
        <v>75</v>
      </c>
      <c r="C19" s="15">
        <v>2</v>
      </c>
      <c r="D19" s="8">
        <v>11</v>
      </c>
      <c r="E19" s="8">
        <v>9</v>
      </c>
      <c r="F19" s="8">
        <v>218</v>
      </c>
      <c r="G19" s="8">
        <v>11</v>
      </c>
      <c r="H19" s="8">
        <v>299</v>
      </c>
      <c r="I19" s="8">
        <f>183+343</f>
        <v>526</v>
      </c>
      <c r="J19" s="8">
        <v>145</v>
      </c>
      <c r="K19" s="8">
        <v>1786</v>
      </c>
      <c r="L19" s="8">
        <v>1773</v>
      </c>
    </row>
    <row r="20" spans="1:12" ht="12" customHeight="1">
      <c r="A20" s="10" t="s">
        <v>23</v>
      </c>
      <c r="B20" s="14">
        <v>227</v>
      </c>
      <c r="C20" s="15" t="s">
        <v>69</v>
      </c>
      <c r="D20" s="8">
        <v>28</v>
      </c>
      <c r="E20" s="8">
        <v>8</v>
      </c>
      <c r="F20" s="8">
        <v>140</v>
      </c>
      <c r="G20" s="8">
        <v>8</v>
      </c>
      <c r="H20" s="8">
        <v>2118</v>
      </c>
      <c r="I20" s="8">
        <f>11+409+873</f>
        <v>1293</v>
      </c>
      <c r="J20" s="8" t="s">
        <v>69</v>
      </c>
      <c r="K20" s="8">
        <v>5733</v>
      </c>
      <c r="L20" s="8">
        <v>5636</v>
      </c>
    </row>
    <row r="21" spans="1:12" ht="18" customHeight="1">
      <c r="A21" s="10" t="s">
        <v>24</v>
      </c>
      <c r="B21" s="14">
        <v>68</v>
      </c>
      <c r="C21" s="15" t="s">
        <v>69</v>
      </c>
      <c r="D21" s="8">
        <v>10</v>
      </c>
      <c r="E21" s="8">
        <v>6</v>
      </c>
      <c r="F21" s="8">
        <v>119</v>
      </c>
      <c r="G21" s="8">
        <v>6</v>
      </c>
      <c r="H21" s="8">
        <v>457</v>
      </c>
      <c r="I21" s="8">
        <f>8+149+237</f>
        <v>394</v>
      </c>
      <c r="J21" s="8" t="s">
        <v>69</v>
      </c>
      <c r="K21" s="8">
        <v>2643</v>
      </c>
      <c r="L21" s="8">
        <v>2524</v>
      </c>
    </row>
    <row r="22" spans="1:12" ht="12" customHeight="1">
      <c r="A22" s="10" t="s">
        <v>25</v>
      </c>
      <c r="B22" s="14">
        <v>192</v>
      </c>
      <c r="C22" s="15">
        <v>1</v>
      </c>
      <c r="D22" s="8">
        <v>24</v>
      </c>
      <c r="E22" s="8">
        <v>5</v>
      </c>
      <c r="F22" s="8">
        <v>192</v>
      </c>
      <c r="G22" s="8">
        <v>14</v>
      </c>
      <c r="H22" s="8">
        <v>916</v>
      </c>
      <c r="I22" s="8">
        <f>34+681+192</f>
        <v>907</v>
      </c>
      <c r="J22" s="8" t="s">
        <v>69</v>
      </c>
      <c r="K22" s="8">
        <v>7371</v>
      </c>
      <c r="L22" s="8">
        <v>7099</v>
      </c>
    </row>
    <row r="23" spans="1:12" ht="12" customHeight="1">
      <c r="A23" s="10" t="s">
        <v>26</v>
      </c>
      <c r="B23" s="14">
        <v>261</v>
      </c>
      <c r="C23" s="15">
        <v>2</v>
      </c>
      <c r="D23" s="8">
        <v>33</v>
      </c>
      <c r="E23" s="8">
        <v>11</v>
      </c>
      <c r="F23" s="8">
        <v>425</v>
      </c>
      <c r="G23" s="8">
        <v>45</v>
      </c>
      <c r="H23" s="8">
        <v>1887</v>
      </c>
      <c r="I23" s="8">
        <f>64+846+86</f>
        <v>996</v>
      </c>
      <c r="J23" s="8" t="s">
        <v>69</v>
      </c>
      <c r="K23" s="8">
        <v>9192</v>
      </c>
      <c r="L23" s="8">
        <v>8676</v>
      </c>
    </row>
    <row r="24" spans="1:12" ht="12" customHeight="1">
      <c r="A24" s="10" t="s">
        <v>27</v>
      </c>
      <c r="B24" s="14">
        <v>84</v>
      </c>
      <c r="C24" s="15">
        <v>1</v>
      </c>
      <c r="D24" s="8">
        <v>12</v>
      </c>
      <c r="E24" s="8">
        <v>6</v>
      </c>
      <c r="F24" s="8">
        <v>96</v>
      </c>
      <c r="G24" s="8">
        <v>6</v>
      </c>
      <c r="H24" s="8">
        <v>557</v>
      </c>
      <c r="I24" s="8">
        <f>4+16+73</f>
        <v>93</v>
      </c>
      <c r="J24" s="8" t="s">
        <v>69</v>
      </c>
      <c r="K24" s="8">
        <v>2740</v>
      </c>
      <c r="L24" s="8">
        <v>2502</v>
      </c>
    </row>
    <row r="25" spans="1:12" ht="12" customHeight="1">
      <c r="A25" s="10" t="s">
        <v>28</v>
      </c>
      <c r="B25" s="14">
        <v>135</v>
      </c>
      <c r="C25" s="15">
        <v>1</v>
      </c>
      <c r="D25" s="8">
        <v>32</v>
      </c>
      <c r="E25" s="8">
        <v>7</v>
      </c>
      <c r="F25" s="8">
        <v>88</v>
      </c>
      <c r="G25" s="8">
        <v>14</v>
      </c>
      <c r="H25" s="8">
        <v>1293</v>
      </c>
      <c r="I25" s="8">
        <f>5+383+2</f>
        <v>390</v>
      </c>
      <c r="J25" s="8" t="s">
        <v>69</v>
      </c>
      <c r="K25" s="8">
        <v>4151</v>
      </c>
      <c r="L25" s="8">
        <v>3985</v>
      </c>
    </row>
    <row r="26" spans="1:12" ht="18" customHeight="1">
      <c r="A26" s="10" t="s">
        <v>29</v>
      </c>
      <c r="B26" s="14">
        <v>150</v>
      </c>
      <c r="C26" s="15">
        <v>1</v>
      </c>
      <c r="D26" s="8">
        <v>22</v>
      </c>
      <c r="E26" s="8">
        <v>7</v>
      </c>
      <c r="F26" s="8">
        <v>303</v>
      </c>
      <c r="G26" s="8">
        <v>22</v>
      </c>
      <c r="H26" s="8">
        <v>1023</v>
      </c>
      <c r="I26" s="8">
        <f>1+785+260</f>
        <v>1046</v>
      </c>
      <c r="J26" s="8" t="s">
        <v>69</v>
      </c>
      <c r="K26" s="8">
        <v>3845</v>
      </c>
      <c r="L26" s="8">
        <v>3720</v>
      </c>
    </row>
    <row r="27" spans="1:12" ht="12" customHeight="1">
      <c r="A27" s="10" t="s">
        <v>30</v>
      </c>
      <c r="B27" s="14">
        <v>63</v>
      </c>
      <c r="C27" s="15">
        <v>1</v>
      </c>
      <c r="D27" s="8">
        <v>11</v>
      </c>
      <c r="E27" s="8">
        <v>3</v>
      </c>
      <c r="F27" s="8">
        <v>84</v>
      </c>
      <c r="G27" s="8">
        <v>6</v>
      </c>
      <c r="H27" s="8">
        <v>471</v>
      </c>
      <c r="I27" s="8">
        <f>14+85+20</f>
        <v>119</v>
      </c>
      <c r="J27" s="8" t="s">
        <v>69</v>
      </c>
      <c r="K27" s="8">
        <v>1831</v>
      </c>
      <c r="L27" s="8">
        <v>1764</v>
      </c>
    </row>
    <row r="28" spans="1:12" ht="12" customHeight="1">
      <c r="A28" s="10" t="s">
        <v>31</v>
      </c>
      <c r="B28" s="14">
        <v>84</v>
      </c>
      <c r="C28" s="15">
        <v>4</v>
      </c>
      <c r="D28" s="8">
        <v>15</v>
      </c>
      <c r="E28" s="8">
        <v>3</v>
      </c>
      <c r="F28" s="8">
        <v>232</v>
      </c>
      <c r="G28" s="8">
        <v>19</v>
      </c>
      <c r="H28" s="8">
        <v>843</v>
      </c>
      <c r="I28" s="8">
        <f>10+412+1</f>
        <v>423</v>
      </c>
      <c r="J28" s="8" t="s">
        <v>69</v>
      </c>
      <c r="K28" s="8">
        <v>2464</v>
      </c>
      <c r="L28" s="8">
        <v>2394</v>
      </c>
    </row>
    <row r="29" spans="1:12" ht="12" customHeight="1">
      <c r="A29" s="10" t="s">
        <v>32</v>
      </c>
      <c r="B29" s="14">
        <v>142</v>
      </c>
      <c r="C29" s="15">
        <v>1</v>
      </c>
      <c r="D29" s="8">
        <v>22</v>
      </c>
      <c r="E29" s="8">
        <v>6</v>
      </c>
      <c r="F29" s="8">
        <v>355</v>
      </c>
      <c r="G29" s="8">
        <v>25</v>
      </c>
      <c r="H29" s="8">
        <v>829</v>
      </c>
      <c r="I29" s="8">
        <f>10+311</f>
        <v>321</v>
      </c>
      <c r="J29" s="8" t="s">
        <v>69</v>
      </c>
      <c r="K29" s="8">
        <v>4133</v>
      </c>
      <c r="L29" s="8">
        <v>4027</v>
      </c>
    </row>
    <row r="30" spans="1:12" ht="12" customHeight="1">
      <c r="A30" s="10" t="s">
        <v>33</v>
      </c>
      <c r="B30" s="14">
        <v>86</v>
      </c>
      <c r="C30" s="15">
        <v>1</v>
      </c>
      <c r="D30" s="8">
        <v>12</v>
      </c>
      <c r="E30" s="8">
        <v>6</v>
      </c>
      <c r="F30" s="8">
        <v>153</v>
      </c>
      <c r="G30" s="8">
        <v>6</v>
      </c>
      <c r="H30" s="8">
        <v>479</v>
      </c>
      <c r="I30" s="8">
        <f>110+25</f>
        <v>135</v>
      </c>
      <c r="J30" s="8" t="s">
        <v>69</v>
      </c>
      <c r="K30" s="8">
        <v>1761</v>
      </c>
      <c r="L30" s="8">
        <v>1691</v>
      </c>
    </row>
    <row r="31" spans="1:12" ht="12" customHeight="1">
      <c r="A31" s="10" t="s">
        <v>34</v>
      </c>
      <c r="B31" s="14">
        <v>94</v>
      </c>
      <c r="C31" s="15">
        <v>1</v>
      </c>
      <c r="D31" s="8">
        <v>10</v>
      </c>
      <c r="E31" s="8">
        <v>6</v>
      </c>
      <c r="F31" s="8">
        <v>191</v>
      </c>
      <c r="G31" s="8">
        <v>14</v>
      </c>
      <c r="H31" s="8">
        <v>282</v>
      </c>
      <c r="I31" s="8">
        <f>20+227+96</f>
        <v>343</v>
      </c>
      <c r="J31" s="8" t="s">
        <v>69</v>
      </c>
      <c r="K31" s="8">
        <v>1505</v>
      </c>
      <c r="L31" s="8">
        <v>1442</v>
      </c>
    </row>
    <row r="32" spans="1:12" ht="18" customHeight="1">
      <c r="A32" s="10" t="s">
        <v>35</v>
      </c>
      <c r="B32" s="14">
        <v>45</v>
      </c>
      <c r="C32" s="15" t="s">
        <v>69</v>
      </c>
      <c r="D32" s="8">
        <v>8</v>
      </c>
      <c r="E32" s="8">
        <v>3</v>
      </c>
      <c r="F32" s="8">
        <v>42</v>
      </c>
      <c r="G32" s="8">
        <v>3</v>
      </c>
      <c r="H32" s="8">
        <v>352</v>
      </c>
      <c r="I32" s="8">
        <f>6+68+161</f>
        <v>235</v>
      </c>
      <c r="J32" s="8" t="s">
        <v>69</v>
      </c>
      <c r="K32" s="8">
        <v>783</v>
      </c>
      <c r="L32" s="8">
        <v>766</v>
      </c>
    </row>
    <row r="33" spans="1:12" ht="12" customHeight="1">
      <c r="A33" s="10" t="s">
        <v>36</v>
      </c>
      <c r="B33" s="14">
        <v>61</v>
      </c>
      <c r="C33" s="15" t="s">
        <v>69</v>
      </c>
      <c r="D33" s="8">
        <v>9</v>
      </c>
      <c r="E33" s="8">
        <v>7</v>
      </c>
      <c r="F33" s="8">
        <v>138</v>
      </c>
      <c r="G33" s="8">
        <v>7</v>
      </c>
      <c r="H33" s="8">
        <v>434</v>
      </c>
      <c r="I33" s="8">
        <f>98+54</f>
        <v>152</v>
      </c>
      <c r="J33" s="8" t="s">
        <v>69</v>
      </c>
      <c r="K33" s="8">
        <v>1105</v>
      </c>
      <c r="L33" s="8">
        <v>1121</v>
      </c>
    </row>
    <row r="34" spans="1:12" ht="12" customHeight="1">
      <c r="A34" s="10" t="s">
        <v>37</v>
      </c>
      <c r="B34" s="14">
        <v>81</v>
      </c>
      <c r="C34" s="15" t="s">
        <v>69</v>
      </c>
      <c r="D34" s="8">
        <v>15</v>
      </c>
      <c r="E34" s="8">
        <v>8</v>
      </c>
      <c r="F34" s="8">
        <v>122</v>
      </c>
      <c r="G34" s="8">
        <v>8</v>
      </c>
      <c r="H34" s="8">
        <v>399</v>
      </c>
      <c r="I34" s="8">
        <f>4+269+63</f>
        <v>336</v>
      </c>
      <c r="J34" s="8" t="s">
        <v>69</v>
      </c>
      <c r="K34" s="8">
        <v>1335</v>
      </c>
      <c r="L34" s="8">
        <v>1320</v>
      </c>
    </row>
    <row r="35" spans="1:12" ht="12" customHeight="1">
      <c r="A35" s="10" t="s">
        <v>38</v>
      </c>
      <c r="B35" s="14">
        <v>57</v>
      </c>
      <c r="C35" s="15">
        <v>1</v>
      </c>
      <c r="D35" s="8">
        <v>8</v>
      </c>
      <c r="E35" s="8">
        <v>6</v>
      </c>
      <c r="F35" s="8">
        <v>90</v>
      </c>
      <c r="G35" s="8">
        <v>6</v>
      </c>
      <c r="H35" s="8">
        <v>234</v>
      </c>
      <c r="I35" s="8">
        <f>1+67+94</f>
        <v>162</v>
      </c>
      <c r="J35" s="8" t="s">
        <v>69</v>
      </c>
      <c r="K35" s="8">
        <v>1074</v>
      </c>
      <c r="L35" s="8">
        <v>1034</v>
      </c>
    </row>
    <row r="36" spans="1:12" ht="18" customHeight="1">
      <c r="A36" s="16" t="s">
        <v>39</v>
      </c>
      <c r="B36" s="14">
        <v>397</v>
      </c>
      <c r="C36" s="15">
        <v>1</v>
      </c>
      <c r="D36" s="7">
        <v>58</v>
      </c>
      <c r="E36" s="7">
        <v>29</v>
      </c>
      <c r="F36" s="7">
        <v>549</v>
      </c>
      <c r="G36" s="7">
        <v>49</v>
      </c>
      <c r="H36" s="7">
        <v>2793</v>
      </c>
      <c r="I36" s="8">
        <f>84+1540+70</f>
        <v>1694</v>
      </c>
      <c r="J36" s="7" t="s">
        <v>69</v>
      </c>
      <c r="K36" s="7">
        <v>11876</v>
      </c>
      <c r="L36" s="7">
        <v>11302</v>
      </c>
    </row>
    <row r="37" spans="1:12" ht="12" customHeight="1">
      <c r="A37" s="16" t="s">
        <v>40</v>
      </c>
      <c r="B37" s="14">
        <v>92</v>
      </c>
      <c r="C37" s="15" t="s">
        <v>69</v>
      </c>
      <c r="D37" s="8">
        <v>20</v>
      </c>
      <c r="E37" s="8">
        <v>11</v>
      </c>
      <c r="F37" s="8">
        <v>284</v>
      </c>
      <c r="G37" s="8">
        <v>18</v>
      </c>
      <c r="H37" s="8">
        <v>117</v>
      </c>
      <c r="I37" s="6">
        <f>1+540+123</f>
        <v>664</v>
      </c>
      <c r="J37" s="8" t="s">
        <v>69</v>
      </c>
      <c r="K37" s="8">
        <v>2124</v>
      </c>
      <c r="L37" s="8">
        <v>2133</v>
      </c>
    </row>
    <row r="38" spans="1:12" ht="12" customHeight="1">
      <c r="A38" s="16" t="s">
        <v>41</v>
      </c>
      <c r="B38" s="14">
        <v>236</v>
      </c>
      <c r="C38" s="15">
        <v>4</v>
      </c>
      <c r="D38" s="8">
        <v>40</v>
      </c>
      <c r="E38" s="8">
        <v>13</v>
      </c>
      <c r="F38" s="8">
        <v>471</v>
      </c>
      <c r="G38" s="8">
        <v>38</v>
      </c>
      <c r="H38" s="8">
        <v>1684</v>
      </c>
      <c r="I38" s="8">
        <f>9+662+220</f>
        <v>891</v>
      </c>
      <c r="J38" s="8" t="s">
        <v>69</v>
      </c>
      <c r="K38" s="8">
        <v>4720</v>
      </c>
      <c r="L38" s="8">
        <v>4711</v>
      </c>
    </row>
    <row r="39" spans="1:12" ht="12" customHeight="1">
      <c r="A39" s="16" t="s">
        <v>60</v>
      </c>
      <c r="B39" s="14">
        <v>156</v>
      </c>
      <c r="C39" s="15" t="s">
        <v>69</v>
      </c>
      <c r="D39" s="8">
        <v>30</v>
      </c>
      <c r="E39" s="8">
        <v>73</v>
      </c>
      <c r="F39" s="8">
        <v>2405</v>
      </c>
      <c r="G39" s="8">
        <v>174</v>
      </c>
      <c r="H39" s="8">
        <v>624</v>
      </c>
      <c r="I39" s="8">
        <f>6+1405+428</f>
        <v>1839</v>
      </c>
      <c r="J39" s="8">
        <v>1</v>
      </c>
      <c r="K39" s="8">
        <v>3820</v>
      </c>
      <c r="L39" s="8">
        <v>3767</v>
      </c>
    </row>
    <row r="40" spans="1:12" ht="12" customHeight="1">
      <c r="A40" s="16" t="s">
        <v>61</v>
      </c>
      <c r="B40" s="14">
        <v>251</v>
      </c>
      <c r="C40" s="15" t="s">
        <v>69</v>
      </c>
      <c r="D40" s="8">
        <v>32</v>
      </c>
      <c r="E40" s="8">
        <v>24</v>
      </c>
      <c r="F40" s="8">
        <v>313</v>
      </c>
      <c r="G40" s="8">
        <v>24</v>
      </c>
      <c r="H40" s="8">
        <v>2635</v>
      </c>
      <c r="I40" s="8">
        <f>2+829+592</f>
        <v>1423</v>
      </c>
      <c r="J40" s="8" t="s">
        <v>69</v>
      </c>
      <c r="K40" s="8">
        <v>6510</v>
      </c>
      <c r="L40" s="8">
        <v>6198</v>
      </c>
    </row>
    <row r="41" spans="1:12" ht="12" customHeight="1">
      <c r="A41" s="16" t="s">
        <v>42</v>
      </c>
      <c r="B41" s="14">
        <v>137</v>
      </c>
      <c r="C41" s="15">
        <v>1</v>
      </c>
      <c r="D41" s="8">
        <v>18</v>
      </c>
      <c r="E41" s="8">
        <v>17</v>
      </c>
      <c r="F41" s="8">
        <v>393</v>
      </c>
      <c r="G41" s="8">
        <v>25</v>
      </c>
      <c r="H41" s="8">
        <v>462</v>
      </c>
      <c r="I41" s="8">
        <f>7+319+26</f>
        <v>352</v>
      </c>
      <c r="J41" s="8" t="s">
        <v>69</v>
      </c>
      <c r="K41" s="8">
        <v>2267</v>
      </c>
      <c r="L41" s="8">
        <v>2159</v>
      </c>
    </row>
    <row r="42" spans="1:12" ht="22.5" customHeight="1">
      <c r="A42" s="16" t="s">
        <v>62</v>
      </c>
      <c r="B42" s="14">
        <v>196</v>
      </c>
      <c r="C42" s="15" t="s">
        <v>71</v>
      </c>
      <c r="D42" s="8">
        <v>34</v>
      </c>
      <c r="E42" s="8">
        <v>29</v>
      </c>
      <c r="F42" s="8">
        <v>788</v>
      </c>
      <c r="G42" s="8">
        <v>55</v>
      </c>
      <c r="H42" s="8">
        <v>1192</v>
      </c>
      <c r="I42" s="8">
        <f>3+826+167</f>
        <v>996</v>
      </c>
      <c r="J42" s="8">
        <v>159</v>
      </c>
      <c r="K42" s="8">
        <v>3771</v>
      </c>
      <c r="L42" s="8">
        <v>3747</v>
      </c>
    </row>
    <row r="43" spans="1:12" ht="12" customHeight="1">
      <c r="A43" s="16" t="s">
        <v>43</v>
      </c>
      <c r="B43" s="14">
        <v>244</v>
      </c>
      <c r="C43" s="15" t="s">
        <v>69</v>
      </c>
      <c r="D43" s="8">
        <v>51</v>
      </c>
      <c r="E43" s="8">
        <v>31</v>
      </c>
      <c r="F43" s="8">
        <v>512</v>
      </c>
      <c r="G43" s="8">
        <v>33</v>
      </c>
      <c r="H43" s="8">
        <v>2216</v>
      </c>
      <c r="I43" s="8">
        <f>19+501+615</f>
        <v>1135</v>
      </c>
      <c r="J43" s="20">
        <v>1211</v>
      </c>
      <c r="K43" s="8">
        <v>6089</v>
      </c>
      <c r="L43" s="8">
        <v>6109</v>
      </c>
    </row>
    <row r="44" spans="1:12" ht="12" customHeight="1">
      <c r="A44" s="16" t="s">
        <v>63</v>
      </c>
      <c r="B44" s="14">
        <v>169</v>
      </c>
      <c r="C44" s="15">
        <v>4</v>
      </c>
      <c r="D44" s="8">
        <v>23</v>
      </c>
      <c r="E44" s="8">
        <v>9</v>
      </c>
      <c r="F44" s="8">
        <v>275</v>
      </c>
      <c r="G44" s="8">
        <v>20</v>
      </c>
      <c r="H44" s="8">
        <v>896</v>
      </c>
      <c r="I44" s="8">
        <f>12+545+549</f>
        <v>1106</v>
      </c>
      <c r="J44" s="8" t="s">
        <v>69</v>
      </c>
      <c r="K44" s="8">
        <v>4468</v>
      </c>
      <c r="L44" s="8">
        <v>4288</v>
      </c>
    </row>
    <row r="45" spans="1:12" ht="12" customHeight="1">
      <c r="A45" s="16" t="s">
        <v>64</v>
      </c>
      <c r="B45" s="14">
        <v>247</v>
      </c>
      <c r="C45" s="15">
        <v>5</v>
      </c>
      <c r="D45" s="8">
        <v>45</v>
      </c>
      <c r="E45" s="8">
        <v>21</v>
      </c>
      <c r="F45" s="8">
        <v>710</v>
      </c>
      <c r="G45" s="8">
        <v>50</v>
      </c>
      <c r="H45" s="8">
        <v>1416</v>
      </c>
      <c r="I45" s="8">
        <f>7+1130+343</f>
        <v>1480</v>
      </c>
      <c r="J45" s="8" t="s">
        <v>71</v>
      </c>
      <c r="K45" s="8">
        <v>5740</v>
      </c>
      <c r="L45" s="8">
        <v>5726</v>
      </c>
    </row>
    <row r="46" spans="1:12" ht="12" customHeight="1">
      <c r="A46" s="16" t="s">
        <v>44</v>
      </c>
      <c r="B46" s="14">
        <v>374</v>
      </c>
      <c r="C46" s="15" t="s">
        <v>69</v>
      </c>
      <c r="D46" s="8">
        <v>55</v>
      </c>
      <c r="E46" s="8">
        <v>18</v>
      </c>
      <c r="F46" s="8">
        <v>415</v>
      </c>
      <c r="G46" s="8">
        <v>19</v>
      </c>
      <c r="H46" s="8">
        <v>2498</v>
      </c>
      <c r="I46" s="8">
        <f>11+1068+562</f>
        <v>1641</v>
      </c>
      <c r="J46" s="8" t="s">
        <v>69</v>
      </c>
      <c r="K46" s="8">
        <v>10622</v>
      </c>
      <c r="L46" s="8">
        <v>10043</v>
      </c>
    </row>
    <row r="47" spans="1:12" ht="18" customHeight="1">
      <c r="A47" s="16" t="s">
        <v>45</v>
      </c>
      <c r="B47" s="14">
        <v>147</v>
      </c>
      <c r="C47" s="15">
        <v>3</v>
      </c>
      <c r="D47" s="8">
        <v>27</v>
      </c>
      <c r="E47" s="8">
        <v>16</v>
      </c>
      <c r="F47" s="8">
        <v>422</v>
      </c>
      <c r="G47" s="8">
        <v>21</v>
      </c>
      <c r="H47" s="8">
        <v>1672</v>
      </c>
      <c r="I47" s="8">
        <f>4+679+174</f>
        <v>857</v>
      </c>
      <c r="J47" s="8">
        <v>12</v>
      </c>
      <c r="K47" s="8">
        <v>2785</v>
      </c>
      <c r="L47" s="8">
        <v>2884</v>
      </c>
    </row>
    <row r="48" spans="1:12" ht="12" customHeight="1">
      <c r="A48" s="16" t="s">
        <v>65</v>
      </c>
      <c r="B48" s="14">
        <v>327</v>
      </c>
      <c r="C48" s="15" t="s">
        <v>69</v>
      </c>
      <c r="D48" s="8">
        <v>50</v>
      </c>
      <c r="E48" s="8">
        <v>35</v>
      </c>
      <c r="F48" s="8">
        <v>731</v>
      </c>
      <c r="G48" s="8">
        <v>36</v>
      </c>
      <c r="H48" s="8">
        <v>1970</v>
      </c>
      <c r="I48" s="8">
        <f>8+588+686</f>
        <v>1282</v>
      </c>
      <c r="J48" s="8" t="s">
        <v>71</v>
      </c>
      <c r="K48" s="8">
        <v>6440</v>
      </c>
      <c r="L48" s="8">
        <v>6136</v>
      </c>
    </row>
    <row r="49" spans="1:12" ht="12" customHeight="1">
      <c r="A49" s="16" t="s">
        <v>66</v>
      </c>
      <c r="B49" s="14">
        <v>105</v>
      </c>
      <c r="C49" s="15">
        <v>2</v>
      </c>
      <c r="D49" s="8">
        <v>20</v>
      </c>
      <c r="E49" s="8">
        <v>14</v>
      </c>
      <c r="F49" s="8">
        <v>317</v>
      </c>
      <c r="G49" s="8">
        <v>22</v>
      </c>
      <c r="H49" s="8">
        <v>467</v>
      </c>
      <c r="I49" s="8">
        <f>10+476+160</f>
        <v>646</v>
      </c>
      <c r="J49" s="8" t="s">
        <v>69</v>
      </c>
      <c r="K49" s="8">
        <v>1884</v>
      </c>
      <c r="L49" s="8">
        <v>1856</v>
      </c>
    </row>
    <row r="50" spans="1:12" ht="12" customHeight="1">
      <c r="A50" s="16" t="s">
        <v>67</v>
      </c>
      <c r="B50" s="14">
        <v>131</v>
      </c>
      <c r="C50" s="15">
        <v>2</v>
      </c>
      <c r="D50" s="8">
        <v>21</v>
      </c>
      <c r="E50" s="8">
        <v>16</v>
      </c>
      <c r="F50" s="8">
        <v>249</v>
      </c>
      <c r="G50" s="8">
        <v>16</v>
      </c>
      <c r="H50" s="8">
        <v>806</v>
      </c>
      <c r="I50" s="8">
        <f>3+595+189</f>
        <v>787</v>
      </c>
      <c r="J50" s="8">
        <v>223</v>
      </c>
      <c r="K50" s="8">
        <v>3304</v>
      </c>
      <c r="L50" s="8">
        <v>3439</v>
      </c>
    </row>
    <row r="51" spans="1:12" ht="12" customHeight="1">
      <c r="A51" s="16" t="s">
        <v>68</v>
      </c>
      <c r="B51" s="14">
        <v>188</v>
      </c>
      <c r="C51" s="15">
        <v>1</v>
      </c>
      <c r="D51" s="8">
        <v>34</v>
      </c>
      <c r="E51" s="8">
        <v>19</v>
      </c>
      <c r="F51" s="8">
        <v>618</v>
      </c>
      <c r="G51" s="8">
        <v>47</v>
      </c>
      <c r="H51" s="8">
        <v>1119</v>
      </c>
      <c r="I51" s="8">
        <f>7+654+427</f>
        <v>1088</v>
      </c>
      <c r="J51" s="8" t="s">
        <v>69</v>
      </c>
      <c r="K51" s="8">
        <v>3939</v>
      </c>
      <c r="L51" s="8">
        <v>3802</v>
      </c>
    </row>
    <row r="52" spans="1:12" ht="18" customHeight="1">
      <c r="A52" s="17" t="s">
        <v>46</v>
      </c>
      <c r="B52" s="18" t="s">
        <v>70</v>
      </c>
      <c r="C52" s="19" t="s">
        <v>70</v>
      </c>
      <c r="D52" s="9" t="s">
        <v>70</v>
      </c>
      <c r="E52" s="9">
        <v>6</v>
      </c>
      <c r="F52" s="9">
        <v>110</v>
      </c>
      <c r="G52" s="9">
        <v>6</v>
      </c>
      <c r="H52" s="9">
        <v>25</v>
      </c>
      <c r="I52" s="9">
        <v>2</v>
      </c>
      <c r="J52" s="9">
        <v>182</v>
      </c>
      <c r="K52" s="9" t="s">
        <v>70</v>
      </c>
      <c r="L52" s="9" t="s">
        <v>70</v>
      </c>
    </row>
    <row r="53" ht="12" customHeight="1">
      <c r="A53" s="21" t="s">
        <v>72</v>
      </c>
    </row>
    <row r="54" ht="12" customHeight="1">
      <c r="A54" s="2" t="s">
        <v>47</v>
      </c>
    </row>
    <row r="55" ht="12" customHeight="1">
      <c r="A55" s="2" t="s">
        <v>48</v>
      </c>
    </row>
    <row r="56" ht="12" customHeight="1">
      <c r="A56" s="21" t="s">
        <v>0</v>
      </c>
    </row>
    <row r="57" ht="12" customHeight="1"/>
  </sheetData>
  <mergeCells count="7">
    <mergeCell ref="K3:L3"/>
    <mergeCell ref="A1:L1"/>
    <mergeCell ref="B4:C4"/>
    <mergeCell ref="B5:C5"/>
    <mergeCell ref="B3:D3"/>
    <mergeCell ref="E3:G3"/>
    <mergeCell ref="H3:J3"/>
  </mergeCells>
  <printOptions/>
  <pageMargins left="0.5905511811023623" right="0.7874015748031497" top="0.5905511811023623" bottom="0.3937007874015748" header="0.5118110236220472" footer="0.31496062992125984"/>
  <pageSetup firstPageNumber="70" useFirstPageNumber="1" horizontalDpi="300" verticalDpi="300" orientation="portrait" paperSize="9" r:id="rId1"/>
  <headerFooter alignWithMargins="0">
    <oddFooter>&amp;C&amp;"ＭＳ ゴシック,太字"&amp;9- &amp;P -&amp;"ＭＳ 明朝,標準"&amp;11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統計協会D－１</cp:lastModifiedBy>
  <cp:lastPrinted>2003-03-09T06:10:07Z</cp:lastPrinted>
  <dcterms:created xsi:type="dcterms:W3CDTF">2000-11-27T04:20:14Z</dcterms:created>
  <dcterms:modified xsi:type="dcterms:W3CDTF">2003-03-31T05:05:09Z</dcterms:modified>
  <cp:category/>
  <cp:version/>
  <cp:contentType/>
  <cp:contentStatus/>
</cp:coreProperties>
</file>