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10.9.2.14\温暖化対策\500_設備導入補助金\R4年度\01_検討\03_様式\"/>
    </mc:Choice>
  </mc:AlternateContent>
  <xr:revisionPtr revIDLastSave="0" documentId="13_ncr:101_{AC21AA3C-2BBB-480C-98F5-E82B332BAE27}" xr6:coauthVersionLast="36" xr6:coauthVersionMax="36" xr10:uidLastSave="{00000000-0000-0000-0000-000000000000}"/>
  <bookViews>
    <workbookView xWindow="600" yWindow="156" windowWidth="19392" windowHeight="8016" tabRatio="944" xr2:uid="{00000000-000D-0000-FFFF-FFFF00000000}"/>
  </bookViews>
  <sheets>
    <sheet name="事業実施者・事業内容・資金計画" sheetId="10" r:id="rId1"/>
    <sheet name="排出量算定（ボイラ)" sheetId="18" r:id="rId2"/>
    <sheet name="排出量算定（太陽光）" sheetId="13" r:id="rId3"/>
    <sheet name="排出量算定(任意）" sheetId="2" r:id="rId4"/>
    <sheet name="計測対象一覧" sheetId="25" r:id="rId5"/>
    <sheet name="ＥＭＳシステム概要図" sheetId="26" r:id="rId6"/>
    <sheet name="比較図" sheetId="3" r:id="rId7"/>
    <sheet name="省エネ診断" sheetId="21" r:id="rId8"/>
    <sheet name="資産登録" sheetId="22" r:id="rId9"/>
    <sheet name="換算シート" sheetId="23" r:id="rId10"/>
  </sheets>
  <externalReferences>
    <externalReference r:id="rId11"/>
  </externalReferences>
  <definedNames>
    <definedName name="_xlnm.Print_Area" localSheetId="9">換算シート!$A$1:$Q$61</definedName>
    <definedName name="_xlnm.Print_Area" localSheetId="4">計測対象一覧!$A$1:$G$45</definedName>
    <definedName name="_xlnm.Print_Area" localSheetId="8">資産登録!$A$1:$AH$52</definedName>
    <definedName name="_xlnm.Print_Area" localSheetId="0">事業実施者・事業内容・資金計画!$A$1:$AH$111</definedName>
    <definedName name="_xlnm.Print_Area" localSheetId="7">省エネ診断!$A$1:$AH$39</definedName>
    <definedName name="_xlnm.Print_Area" localSheetId="1">'排出量算定（ボイラ)'!$A$1:$AI$63</definedName>
    <definedName name="_xlnm.Print_Area" localSheetId="2">'排出量算定（太陽光）'!$A$1:$AH$63</definedName>
    <definedName name="計測・制御">[1]年間CO2排出削減予測量!$BA$6:$BA$7</definedName>
    <definedName name="都市ガスメーター種">[1]年間CO2排出削減予測量!#REF!</definedName>
    <definedName name="燃料等の種類">[1]年間CO2排出削減予測量!$AU$7:$AU$16</definedName>
  </definedNames>
  <calcPr calcId="191029"/>
</workbook>
</file>

<file path=xl/calcChain.xml><?xml version="1.0" encoding="utf-8"?>
<calcChain xmlns="http://schemas.openxmlformats.org/spreadsheetml/2006/main">
  <c r="K87" i="10" l="1"/>
  <c r="X67" i="10"/>
  <c r="AL15" i="10"/>
  <c r="AG13" i="10"/>
  <c r="C36" i="13"/>
  <c r="S63" i="10"/>
  <c r="S64" i="10"/>
  <c r="AC64" i="10" s="1"/>
  <c r="S65" i="10"/>
  <c r="AC65" i="10" s="1"/>
  <c r="S66" i="10"/>
  <c r="AC66" i="10" s="1"/>
  <c r="AC68" i="10"/>
  <c r="AC69" i="10"/>
  <c r="AC70" i="10"/>
  <c r="AC71" i="10"/>
  <c r="AC72" i="10"/>
  <c r="S73" i="10"/>
  <c r="X73" i="10"/>
  <c r="L5" i="23"/>
  <c r="N5" i="23"/>
  <c r="Q5" i="23"/>
  <c r="L6" i="23"/>
  <c r="L34" i="23" s="1"/>
  <c r="N6" i="23"/>
  <c r="Q6" i="23"/>
  <c r="L7" i="23"/>
  <c r="N7" i="23"/>
  <c r="Q7" i="23"/>
  <c r="L8" i="23"/>
  <c r="N8" i="23"/>
  <c r="Q8" i="23"/>
  <c r="Q34" i="23" s="1"/>
  <c r="L9" i="23"/>
  <c r="N9" i="23"/>
  <c r="Q9" i="23"/>
  <c r="L10" i="23"/>
  <c r="N10" i="23"/>
  <c r="Q10" i="23"/>
  <c r="L11" i="23"/>
  <c r="N11" i="23"/>
  <c r="Q11" i="23"/>
  <c r="L12" i="23"/>
  <c r="N12" i="23"/>
  <c r="Q12" i="23"/>
  <c r="L13" i="23"/>
  <c r="N13" i="23"/>
  <c r="Q13" i="23"/>
  <c r="L14" i="23"/>
  <c r="N14" i="23"/>
  <c r="Q14" i="23"/>
  <c r="L15" i="23"/>
  <c r="N15" i="23"/>
  <c r="Q15" i="23"/>
  <c r="L16" i="23"/>
  <c r="N16" i="23"/>
  <c r="Q16" i="23"/>
  <c r="L17" i="23"/>
  <c r="N17" i="23"/>
  <c r="Q17" i="23"/>
  <c r="L18" i="23"/>
  <c r="N18" i="23"/>
  <c r="Q18" i="23"/>
  <c r="L19" i="23"/>
  <c r="N19" i="23"/>
  <c r="Q19" i="23"/>
  <c r="L20" i="23"/>
  <c r="N20" i="23"/>
  <c r="Q20" i="23"/>
  <c r="L21" i="23"/>
  <c r="N21" i="23"/>
  <c r="Q21" i="23"/>
  <c r="L22" i="23"/>
  <c r="N22" i="23"/>
  <c r="Q22" i="23"/>
  <c r="L23" i="23"/>
  <c r="N23" i="23"/>
  <c r="Q23" i="23"/>
  <c r="L24" i="23"/>
  <c r="N24" i="23"/>
  <c r="Q24" i="23"/>
  <c r="L25" i="23"/>
  <c r="N25" i="23"/>
  <c r="Q25" i="23"/>
  <c r="L26" i="23"/>
  <c r="N26" i="23"/>
  <c r="Q26" i="23"/>
  <c r="L27" i="23"/>
  <c r="N27" i="23"/>
  <c r="Q27" i="23"/>
  <c r="L28" i="23"/>
  <c r="N28" i="23"/>
  <c r="Q28" i="23"/>
  <c r="L29" i="23"/>
  <c r="N29" i="23"/>
  <c r="Q29" i="23"/>
  <c r="L30" i="23"/>
  <c r="N30" i="23"/>
  <c r="Q30" i="23"/>
  <c r="L31" i="23"/>
  <c r="N31" i="23"/>
  <c r="Q31" i="23"/>
  <c r="L32" i="23"/>
  <c r="N32" i="23"/>
  <c r="Q32" i="23"/>
  <c r="L33" i="23"/>
  <c r="N33" i="23"/>
  <c r="Q33" i="23"/>
  <c r="L36" i="23"/>
  <c r="N36" i="23"/>
  <c r="Q36" i="23"/>
  <c r="L37" i="23"/>
  <c r="N37" i="23"/>
  <c r="Q37" i="23"/>
  <c r="L38" i="23"/>
  <c r="N38" i="23"/>
  <c r="Q38" i="23"/>
  <c r="L39" i="23"/>
  <c r="L41" i="23" s="1"/>
  <c r="N41" i="23" s="1"/>
  <c r="N39" i="23"/>
  <c r="Q39" i="23"/>
  <c r="Q40" i="23"/>
  <c r="Q41" i="23"/>
  <c r="L42" i="23"/>
  <c r="L47" i="23" s="1"/>
  <c r="N47" i="23" s="1"/>
  <c r="N42" i="23"/>
  <c r="Q42" i="23"/>
  <c r="L43" i="23"/>
  <c r="N43" i="23"/>
  <c r="Q43" i="23"/>
  <c r="L44" i="23"/>
  <c r="N44" i="23"/>
  <c r="Q44" i="23"/>
  <c r="Q47" i="23" s="1"/>
  <c r="Q45" i="23"/>
  <c r="Q46" i="23"/>
  <c r="Q48" i="23"/>
  <c r="Q49" i="23"/>
  <c r="Q50" i="23" s="1"/>
  <c r="AA7" i="21"/>
  <c r="M52" i="2"/>
  <c r="A52" i="2"/>
  <c r="Y52" i="2" s="1"/>
  <c r="W56" i="2" s="1"/>
  <c r="AT105" i="10" s="1"/>
  <c r="AB38" i="18"/>
  <c r="Z42" i="18" s="1"/>
  <c r="N46" i="18" s="1"/>
  <c r="AZ46" i="10" s="1"/>
  <c r="AZ48" i="10"/>
  <c r="M49" i="13"/>
  <c r="W36" i="18"/>
  <c r="P36" i="18"/>
  <c r="AA31" i="18"/>
  <c r="H36" i="18" s="1"/>
  <c r="Q31" i="18"/>
  <c r="K36" i="18"/>
  <c r="N12" i="18"/>
  <c r="I12" i="18"/>
  <c r="K31" i="18" s="1"/>
  <c r="N7" i="18"/>
  <c r="F12" i="18" s="1"/>
  <c r="H31" i="18" s="1"/>
  <c r="AB36" i="18"/>
  <c r="B12" i="18"/>
  <c r="D31" i="18"/>
  <c r="C29" i="13"/>
  <c r="W22" i="13"/>
  <c r="R29" i="13"/>
  <c r="L25" i="13"/>
  <c r="C25" i="13"/>
  <c r="T25" i="13" s="1"/>
  <c r="C8" i="13"/>
  <c r="S8" i="13"/>
  <c r="A56" i="13"/>
  <c r="AP47" i="10"/>
  <c r="AP48" i="10" l="1"/>
  <c r="BJ48" i="10" s="1"/>
  <c r="Z12" i="18"/>
  <c r="Z17" i="18" s="1"/>
  <c r="B46" i="18" s="1"/>
  <c r="AP46" i="10" s="1"/>
  <c r="BJ46" i="10" s="1"/>
  <c r="S67" i="10"/>
  <c r="AC73" i="10"/>
  <c r="AC26" i="13"/>
  <c r="K29" i="13" s="1"/>
  <c r="W29" i="13" s="1"/>
  <c r="AC25" i="13"/>
  <c r="W31" i="18"/>
  <c r="D36" i="18" s="1"/>
  <c r="Q52" i="23"/>
  <c r="L52" i="23"/>
  <c r="N34" i="23"/>
  <c r="N52" i="23" s="1"/>
  <c r="AC63" i="10"/>
  <c r="AC67" i="10" s="1"/>
  <c r="B87" i="10" s="1"/>
  <c r="P87" i="10" s="1"/>
  <c r="V93" i="10" s="1"/>
  <c r="Z46" i="18" l="1"/>
  <c r="Z50" i="18" s="1"/>
  <c r="AT103" i="10" s="1"/>
  <c r="D49" i="13"/>
  <c r="W49" i="13" s="1"/>
  <c r="K36" i="13"/>
  <c r="V36" i="13" s="1"/>
  <c r="K38" i="13" s="1"/>
  <c r="C42" i="13" s="1"/>
  <c r="S42" i="13" s="1"/>
  <c r="Y52" i="13" s="1"/>
  <c r="M56" i="13" s="1"/>
  <c r="U103" i="10"/>
  <c r="AC74" i="10"/>
  <c r="AP50" i="10"/>
  <c r="AZ47" i="10" l="1"/>
  <c r="Y56" i="13"/>
  <c r="Y61" i="13" s="1"/>
  <c r="AT104" i="10" s="1"/>
  <c r="AT106" i="10" s="1"/>
  <c r="U101" i="10" s="1"/>
  <c r="U105" i="10" s="1"/>
  <c r="U107" i="10" s="1"/>
  <c r="E58" i="10"/>
  <c r="AC75" i="10"/>
  <c r="AC76" i="10" s="1"/>
  <c r="BJ47" i="10" l="1"/>
  <c r="AZ50" i="10"/>
  <c r="O58" i="10" l="1"/>
  <c r="Y58" i="10" s="1"/>
  <c r="U97" i="10" s="1"/>
  <c r="BJ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D1" authorId="0" shapeId="0" xr:uid="{00000000-0006-0000-0100-000001000000}">
      <text>
        <r>
          <rPr>
            <b/>
            <sz val="12"/>
            <color indexed="81"/>
            <rFont val="ＭＳ Ｐゴシック"/>
            <family val="3"/>
            <charset val="128"/>
          </rPr>
          <t>簡易版（ボイラー）
・導入前と導入後にそれぞれ必要事項を入力して算定してください。
・「燃料の種類」「省エネ手法」「導入設備」は下記リストを参考に、プルダウンから選択してください。
（「燃料の種類」を選択すると、「単位」「単位発熱量」「排出係数」が自動で表示されます）
・この様式により難い場合は、別シート「排出量算定（任意）」をご使用ください。</t>
        </r>
      </text>
    </comment>
    <comment ref="I6" authorId="0" shapeId="0" xr:uid="{00000000-0006-0000-0100-000002000000}">
      <text>
        <r>
          <rPr>
            <b/>
            <sz val="9"/>
            <color indexed="81"/>
            <rFont val="ＭＳ Ｐゴシック"/>
            <family val="3"/>
            <charset val="128"/>
          </rPr>
          <t>リストから選択</t>
        </r>
      </text>
    </comment>
    <comment ref="I23" authorId="0" shapeId="0" xr:uid="{00000000-0006-0000-0100-000003000000}">
      <text>
        <r>
          <rPr>
            <b/>
            <sz val="9"/>
            <color indexed="81"/>
            <rFont val="ＭＳ Ｐゴシック"/>
            <family val="3"/>
            <charset val="128"/>
          </rPr>
          <t>リストから選択</t>
        </r>
      </text>
    </comment>
    <comment ref="I24" authorId="0" shapeId="0" xr:uid="{00000000-0006-0000-0100-000004000000}">
      <text>
        <r>
          <rPr>
            <b/>
            <sz val="9"/>
            <color indexed="81"/>
            <rFont val="ＭＳ Ｐゴシック"/>
            <family val="3"/>
            <charset val="128"/>
          </rPr>
          <t>リストから選択</t>
        </r>
      </text>
    </comment>
    <comment ref="I25" authorId="0" shapeId="0" xr:uid="{00000000-0006-0000-0100-000005000000}">
      <text>
        <r>
          <rPr>
            <b/>
            <sz val="9"/>
            <color indexed="81"/>
            <rFont val="ＭＳ Ｐ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C1" authorId="0" shapeId="0" xr:uid="{00000000-0006-0000-0200-000001000000}">
      <text>
        <r>
          <rPr>
            <b/>
            <sz val="12"/>
            <color indexed="81"/>
            <rFont val="ＭＳ Ｐゴシック"/>
            <family val="3"/>
            <charset val="128"/>
          </rPr>
          <t>簡易版（太陽光発電）
・導入前と導入後にそれぞれ必要事項を入力して算定してください。
・①が、②を上回る場合は、④に「余剰あり」と表記されます。（下回る場合は「余剰なし」）
・この様式により難い場合は、別シート「排出量算定（任意）」をご使用ください。</t>
        </r>
      </text>
    </comment>
  </commentList>
</comments>
</file>

<file path=xl/sharedStrings.xml><?xml version="1.0" encoding="utf-8"?>
<sst xmlns="http://schemas.openxmlformats.org/spreadsheetml/2006/main" count="641" uniqueCount="366">
  <si>
    <t>事業者</t>
    <rPh sb="0" eb="3">
      <t>ジギョウシャ</t>
    </rPh>
    <phoneticPr fontId="1"/>
  </si>
  <si>
    <t>１　事業実施者</t>
    <rPh sb="2" eb="4">
      <t>ジギョウ</t>
    </rPh>
    <rPh sb="4" eb="6">
      <t>ジッシ</t>
    </rPh>
    <rPh sb="6" eb="7">
      <t>シャ</t>
    </rPh>
    <phoneticPr fontId="1"/>
  </si>
  <si>
    <t>実施場所</t>
    <rPh sb="0" eb="2">
      <t>ジッシ</t>
    </rPh>
    <rPh sb="2" eb="4">
      <t>バショ</t>
    </rPh>
    <phoneticPr fontId="1"/>
  </si>
  <si>
    <t>連絡先</t>
    <rPh sb="0" eb="3">
      <t>レンラクサキ</t>
    </rPh>
    <phoneticPr fontId="1"/>
  </si>
  <si>
    <t>事業実施者</t>
    <rPh sb="0" eb="2">
      <t>ジギョウ</t>
    </rPh>
    <rPh sb="2" eb="4">
      <t>ジッシ</t>
    </rPh>
    <rPh sb="4" eb="5">
      <t>シャ</t>
    </rPh>
    <phoneticPr fontId="1"/>
  </si>
  <si>
    <t>事業所名称</t>
    <rPh sb="0" eb="3">
      <t>ジギョウショ</t>
    </rPh>
    <rPh sb="3" eb="5">
      <t>メイショウ</t>
    </rPh>
    <phoneticPr fontId="1"/>
  </si>
  <si>
    <t>団体名</t>
    <rPh sb="0" eb="2">
      <t>ダンタイ</t>
    </rPh>
    <rPh sb="2" eb="3">
      <t>メイ</t>
    </rPh>
    <phoneticPr fontId="1"/>
  </si>
  <si>
    <t>代表者名</t>
    <rPh sb="0" eb="2">
      <t>ダイヒョウ</t>
    </rPh>
    <rPh sb="2" eb="3">
      <t>シャ</t>
    </rPh>
    <rPh sb="3" eb="4">
      <t>メイ</t>
    </rPh>
    <phoneticPr fontId="1"/>
  </si>
  <si>
    <t>主たる事務所の所在地</t>
    <rPh sb="0" eb="1">
      <t>シュ</t>
    </rPh>
    <rPh sb="3" eb="5">
      <t>ジム</t>
    </rPh>
    <rPh sb="5" eb="6">
      <t>ショ</t>
    </rPh>
    <rPh sb="7" eb="10">
      <t>ショザイチ</t>
    </rPh>
    <phoneticPr fontId="1"/>
  </si>
  <si>
    <t>事業所所在地</t>
    <rPh sb="0" eb="3">
      <t>ジギョウショ</t>
    </rPh>
    <rPh sb="3" eb="6">
      <t>ショザイチ</t>
    </rPh>
    <phoneticPr fontId="1"/>
  </si>
  <si>
    <t>電話</t>
    <rPh sb="0" eb="2">
      <t>デンワ</t>
    </rPh>
    <phoneticPr fontId="1"/>
  </si>
  <si>
    <t>所属名</t>
    <rPh sb="0" eb="2">
      <t>ショゾク</t>
    </rPh>
    <rPh sb="2" eb="3">
      <t>ナ</t>
    </rPh>
    <phoneticPr fontId="1"/>
  </si>
  <si>
    <t>職　名</t>
    <rPh sb="0" eb="1">
      <t>ショク</t>
    </rPh>
    <rPh sb="2" eb="3">
      <t>ナ</t>
    </rPh>
    <phoneticPr fontId="1"/>
  </si>
  <si>
    <t>氏　名</t>
    <rPh sb="0" eb="1">
      <t>シ</t>
    </rPh>
    <rPh sb="2" eb="3">
      <t>ナ</t>
    </rPh>
    <phoneticPr fontId="1"/>
  </si>
  <si>
    <t>連絡先住所
（郵送先）</t>
    <rPh sb="0" eb="3">
      <t>レンラクサキ</t>
    </rPh>
    <rPh sb="3" eb="5">
      <t>ジュウショ</t>
    </rPh>
    <rPh sb="7" eb="9">
      <t>ユウソウ</t>
    </rPh>
    <rPh sb="9" eb="10">
      <t>サキ</t>
    </rPh>
    <phoneticPr fontId="1"/>
  </si>
  <si>
    <t>平均</t>
    <rPh sb="0" eb="2">
      <t>ヘイキン</t>
    </rPh>
    <phoneticPr fontId="1"/>
  </si>
  <si>
    <t>２　事業内容</t>
    <rPh sb="2" eb="4">
      <t>ジギョウ</t>
    </rPh>
    <rPh sb="4" eb="6">
      <t>ナイヨウ</t>
    </rPh>
    <phoneticPr fontId="1"/>
  </si>
  <si>
    <t>導入設備</t>
    <rPh sb="0" eb="2">
      <t>ドウニュウ</t>
    </rPh>
    <rPh sb="2" eb="4">
      <t>セツビ</t>
    </rPh>
    <phoneticPr fontId="1"/>
  </si>
  <si>
    <t>年</t>
    <rPh sb="0" eb="1">
      <t>ネン</t>
    </rPh>
    <phoneticPr fontId="1"/>
  </si>
  <si>
    <t>月</t>
    <rPh sb="0" eb="1">
      <t>ガツ</t>
    </rPh>
    <phoneticPr fontId="1"/>
  </si>
  <si>
    <t>日</t>
    <rPh sb="0" eb="1">
      <t>ニチ</t>
    </rPh>
    <phoneticPr fontId="1"/>
  </si>
  <si>
    <t>導入前</t>
    <rPh sb="0" eb="2">
      <t>ドウニュウ</t>
    </rPh>
    <rPh sb="2" eb="3">
      <t>マエ</t>
    </rPh>
    <phoneticPr fontId="1"/>
  </si>
  <si>
    <t>導入後</t>
    <rPh sb="0" eb="2">
      <t>ドウニュウ</t>
    </rPh>
    <rPh sb="2" eb="3">
      <t>ゴ</t>
    </rPh>
    <phoneticPr fontId="1"/>
  </si>
  <si>
    <t>総事業費</t>
    <rPh sb="0" eb="4">
      <t>ソウジギョウヒ</t>
    </rPh>
    <phoneticPr fontId="1"/>
  </si>
  <si>
    <t>補助対象外経費</t>
    <rPh sb="0" eb="2">
      <t>ホジョ</t>
    </rPh>
    <rPh sb="2" eb="5">
      <t>タイショウガイ</t>
    </rPh>
    <rPh sb="5" eb="7">
      <t>ケイヒ</t>
    </rPh>
    <phoneticPr fontId="1"/>
  </si>
  <si>
    <t>t-CO2/年</t>
    <rPh sb="6" eb="7">
      <t>ネン</t>
    </rPh>
    <phoneticPr fontId="1"/>
  </si>
  <si>
    <t>導入効果
（予測）</t>
    <rPh sb="0" eb="2">
      <t>ドウニュウ</t>
    </rPh>
    <rPh sb="2" eb="4">
      <t>コウカ</t>
    </rPh>
    <rPh sb="6" eb="8">
      <t>ヨソク</t>
    </rPh>
    <phoneticPr fontId="1"/>
  </si>
  <si>
    <t>CO2排出削減予測量</t>
    <rPh sb="3" eb="5">
      <t>ハイシュツ</t>
    </rPh>
    <rPh sb="5" eb="7">
      <t>サクゲン</t>
    </rPh>
    <rPh sb="7" eb="9">
      <t>ヨソク</t>
    </rPh>
    <rPh sb="9" eb="10">
      <t>リョウ</t>
    </rPh>
    <phoneticPr fontId="1"/>
  </si>
  <si>
    <t>＝</t>
    <phoneticPr fontId="1"/>
  </si>
  <si>
    <t>導入前のCO2排出量</t>
    <rPh sb="0" eb="2">
      <t>ドウニュウ</t>
    </rPh>
    <rPh sb="2" eb="3">
      <t>マエ</t>
    </rPh>
    <rPh sb="7" eb="9">
      <t>ハイシュツ</t>
    </rPh>
    <rPh sb="9" eb="10">
      <t>リョウ</t>
    </rPh>
    <phoneticPr fontId="1"/>
  </si>
  <si>
    <t>導入後のCO2排出量</t>
    <rPh sb="0" eb="2">
      <t>ドウニュウ</t>
    </rPh>
    <rPh sb="2" eb="3">
      <t>ゴ</t>
    </rPh>
    <rPh sb="7" eb="9">
      <t>ハイシュツ</t>
    </rPh>
    <rPh sb="9" eb="10">
      <t>リョウ</t>
    </rPh>
    <phoneticPr fontId="1"/>
  </si>
  <si>
    <t>－</t>
    <phoneticPr fontId="1"/>
  </si>
  <si>
    <t>※</t>
    <phoneticPr fontId="1"/>
  </si>
  <si>
    <t>導入前後のエネルギー使用量は、当該設備の能力、稼働時間等から算出してください。</t>
    <rPh sb="0" eb="2">
      <t>ドウニュウ</t>
    </rPh>
    <rPh sb="2" eb="4">
      <t>ゼンゴ</t>
    </rPh>
    <rPh sb="10" eb="13">
      <t>シヨウリョウ</t>
    </rPh>
    <rPh sb="15" eb="17">
      <t>トウガイ</t>
    </rPh>
    <rPh sb="17" eb="19">
      <t>セツビ</t>
    </rPh>
    <rPh sb="20" eb="22">
      <t>ノウリョク</t>
    </rPh>
    <rPh sb="23" eb="25">
      <t>カドウ</t>
    </rPh>
    <rPh sb="25" eb="27">
      <t>ジカン</t>
    </rPh>
    <rPh sb="27" eb="28">
      <t>トウ</t>
    </rPh>
    <rPh sb="30" eb="32">
      <t>サンシュツ</t>
    </rPh>
    <phoneticPr fontId="1"/>
  </si>
  <si>
    <t>この様式に記載できない場合は、「別添のとおり」と記載の上、別途、導入前後の概略図を添付すること。</t>
    <rPh sb="2" eb="4">
      <t>ヨウシキ</t>
    </rPh>
    <rPh sb="5" eb="7">
      <t>キサイ</t>
    </rPh>
    <rPh sb="11" eb="13">
      <t>バアイ</t>
    </rPh>
    <rPh sb="16" eb="18">
      <t>ベッテン</t>
    </rPh>
    <rPh sb="24" eb="26">
      <t>キサイ</t>
    </rPh>
    <rPh sb="27" eb="28">
      <t>ウエ</t>
    </rPh>
    <rPh sb="29" eb="31">
      <t>ベット</t>
    </rPh>
    <rPh sb="32" eb="34">
      <t>ドウニュウ</t>
    </rPh>
    <rPh sb="34" eb="36">
      <t>ゼンゴ</t>
    </rPh>
    <rPh sb="37" eb="39">
      <t>ガイリャク</t>
    </rPh>
    <rPh sb="39" eb="40">
      <t>ズ</t>
    </rPh>
    <rPh sb="41" eb="43">
      <t>テンプ</t>
    </rPh>
    <phoneticPr fontId="1"/>
  </si>
  <si>
    <t>事業概要</t>
    <rPh sb="0" eb="2">
      <t>ジギョウ</t>
    </rPh>
    <rPh sb="2" eb="4">
      <t>ガイヨウ</t>
    </rPh>
    <phoneticPr fontId="1"/>
  </si>
  <si>
    <t>補助対象経費</t>
    <rPh sb="0" eb="2">
      <t>ホジョ</t>
    </rPh>
    <rPh sb="2" eb="4">
      <t>タイショウ</t>
    </rPh>
    <rPh sb="4" eb="6">
      <t>ケイヒ</t>
    </rPh>
    <phoneticPr fontId="1"/>
  </si>
  <si>
    <t>３　事業費内訳</t>
    <rPh sb="2" eb="5">
      <t>ジギョウヒ</t>
    </rPh>
    <rPh sb="5" eb="7">
      <t>ウチワケ</t>
    </rPh>
    <phoneticPr fontId="1"/>
  </si>
  <si>
    <t>区　　分</t>
    <rPh sb="0" eb="1">
      <t>ク</t>
    </rPh>
    <rPh sb="3" eb="4">
      <t>フン</t>
    </rPh>
    <phoneticPr fontId="1"/>
  </si>
  <si>
    <t>消費税及び地方消費税額</t>
    <rPh sb="0" eb="3">
      <t>ショウヒゼイ</t>
    </rPh>
    <rPh sb="3" eb="4">
      <t>オヨ</t>
    </rPh>
    <rPh sb="5" eb="7">
      <t>チホウ</t>
    </rPh>
    <rPh sb="7" eb="10">
      <t>ショウヒゼイ</t>
    </rPh>
    <rPh sb="10" eb="11">
      <t>ガク</t>
    </rPh>
    <phoneticPr fontId="1"/>
  </si>
  <si>
    <t>総計（税抜き額）</t>
    <rPh sb="0" eb="2">
      <t>ソウケイ</t>
    </rPh>
    <rPh sb="3" eb="4">
      <t>ゼイ</t>
    </rPh>
    <rPh sb="4" eb="5">
      <t>ヌ</t>
    </rPh>
    <rPh sb="6" eb="7">
      <t>ガク</t>
    </rPh>
    <phoneticPr fontId="1"/>
  </si>
  <si>
    <t>４　補助金申請予定額の算出</t>
    <rPh sb="2" eb="5">
      <t>ホジョキン</t>
    </rPh>
    <rPh sb="5" eb="7">
      <t>シンセイ</t>
    </rPh>
    <rPh sb="7" eb="9">
      <t>ヨテイ</t>
    </rPh>
    <rPh sb="9" eb="10">
      <t>ガク</t>
    </rPh>
    <rPh sb="11" eb="13">
      <t>サンシュツ</t>
    </rPh>
    <phoneticPr fontId="1"/>
  </si>
  <si>
    <t>５　費用対効果</t>
    <rPh sb="2" eb="7">
      <t>ヒヨウタイコウカ</t>
    </rPh>
    <phoneticPr fontId="1"/>
  </si>
  <si>
    <t>６　CO2排出削減量算定（複数種類がある場合は種類ごとに記載）</t>
    <rPh sb="5" eb="7">
      <t>ハイシュツ</t>
    </rPh>
    <rPh sb="7" eb="9">
      <t>サクゲン</t>
    </rPh>
    <rPh sb="9" eb="10">
      <t>リョウ</t>
    </rPh>
    <rPh sb="10" eb="12">
      <t>サンテイ</t>
    </rPh>
    <rPh sb="13" eb="15">
      <t>フクスウ</t>
    </rPh>
    <rPh sb="15" eb="17">
      <t>シュルイ</t>
    </rPh>
    <rPh sb="20" eb="22">
      <t>バアイ</t>
    </rPh>
    <rPh sb="23" eb="25">
      <t>シュルイ</t>
    </rPh>
    <rPh sb="28" eb="30">
      <t>キサイ</t>
    </rPh>
    <phoneticPr fontId="1"/>
  </si>
  <si>
    <t>CO2排出量の算定にあたっては、募集要領の別表１にある排出係数等を使用して算出してください。</t>
    <rPh sb="3" eb="5">
      <t>ハイシュツ</t>
    </rPh>
    <rPh sb="5" eb="6">
      <t>リョウ</t>
    </rPh>
    <rPh sb="7" eb="9">
      <t>サンテイ</t>
    </rPh>
    <rPh sb="16" eb="18">
      <t>ボシュウ</t>
    </rPh>
    <rPh sb="18" eb="20">
      <t>ヨウリョウ</t>
    </rPh>
    <rPh sb="21" eb="23">
      <t>ベッピョウ</t>
    </rPh>
    <rPh sb="27" eb="29">
      <t>ハイシュツ</t>
    </rPh>
    <rPh sb="29" eb="31">
      <t>ケイスウ</t>
    </rPh>
    <rPh sb="31" eb="32">
      <t>トウ</t>
    </rPh>
    <rPh sb="33" eb="35">
      <t>シヨウ</t>
    </rPh>
    <rPh sb="37" eb="39">
      <t>サンシュツ</t>
    </rPh>
    <phoneticPr fontId="1"/>
  </si>
  <si>
    <t>CO2排出量の端数処理については、小数点第２位を四捨五入して、小数点第１位までの表記としてください。</t>
    <rPh sb="3" eb="5">
      <t>ハイシュツ</t>
    </rPh>
    <rPh sb="5" eb="6">
      <t>リョウ</t>
    </rPh>
    <rPh sb="7" eb="9">
      <t>ハスウ</t>
    </rPh>
    <rPh sb="9" eb="11">
      <t>ショリ</t>
    </rPh>
    <rPh sb="17" eb="20">
      <t>ショウスウテン</t>
    </rPh>
    <rPh sb="20" eb="21">
      <t>ダイ</t>
    </rPh>
    <rPh sb="22" eb="23">
      <t>イ</t>
    </rPh>
    <rPh sb="24" eb="28">
      <t>シシャゴニュウ</t>
    </rPh>
    <rPh sb="31" eb="34">
      <t>ショウスウテン</t>
    </rPh>
    <rPh sb="34" eb="35">
      <t>ダイ</t>
    </rPh>
    <rPh sb="36" eb="37">
      <t>イ</t>
    </rPh>
    <rPh sb="40" eb="42">
      <t>ヒョウキ</t>
    </rPh>
    <phoneticPr fontId="1"/>
  </si>
  <si>
    <t>（補助対象事業の実施により取得する設備に関し、申請者において資産管理することとしています。導入を予定している設備の資産登録内容について記入してください。）</t>
    <rPh sb="1" eb="3">
      <t>ホジョ</t>
    </rPh>
    <rPh sb="3" eb="5">
      <t>タイショウ</t>
    </rPh>
    <rPh sb="5" eb="7">
      <t>ジギョウ</t>
    </rPh>
    <rPh sb="8" eb="10">
      <t>ジッシ</t>
    </rPh>
    <rPh sb="13" eb="15">
      <t>シュトク</t>
    </rPh>
    <rPh sb="17" eb="19">
      <t>セツビ</t>
    </rPh>
    <rPh sb="20" eb="21">
      <t>カン</t>
    </rPh>
    <rPh sb="23" eb="25">
      <t>シンセイ</t>
    </rPh>
    <rPh sb="25" eb="26">
      <t>シャ</t>
    </rPh>
    <rPh sb="30" eb="32">
      <t>シサン</t>
    </rPh>
    <rPh sb="32" eb="34">
      <t>カンリ</t>
    </rPh>
    <rPh sb="45" eb="47">
      <t>ドウニュウ</t>
    </rPh>
    <rPh sb="48" eb="50">
      <t>ヨテイ</t>
    </rPh>
    <rPh sb="54" eb="56">
      <t>セツビ</t>
    </rPh>
    <rPh sb="57" eb="59">
      <t>シサン</t>
    </rPh>
    <rPh sb="59" eb="61">
      <t>トウロク</t>
    </rPh>
    <rPh sb="61" eb="63">
      <t>ナイヨウ</t>
    </rPh>
    <rPh sb="67" eb="69">
      <t>キニュウ</t>
    </rPh>
    <phoneticPr fontId="1"/>
  </si>
  <si>
    <t>　ア　受診予定機関</t>
    <rPh sb="3" eb="5">
      <t>ジュシン</t>
    </rPh>
    <rPh sb="5" eb="7">
      <t>ヨテイ</t>
    </rPh>
    <rPh sb="7" eb="9">
      <t>キカン</t>
    </rPh>
    <phoneticPr fontId="1"/>
  </si>
  <si>
    <t>省エネ診断
申込予定
機関</t>
    <rPh sb="0" eb="1">
      <t>ショウ</t>
    </rPh>
    <rPh sb="3" eb="5">
      <t>シンダン</t>
    </rPh>
    <rPh sb="6" eb="8">
      <t>モウシコミ</t>
    </rPh>
    <rPh sb="8" eb="10">
      <t>ヨテイ</t>
    </rPh>
    <rPh sb="11" eb="13">
      <t>キカン</t>
    </rPh>
    <phoneticPr fontId="1"/>
  </si>
  <si>
    <t>　ア　受診機関</t>
    <rPh sb="3" eb="5">
      <t>ジュシン</t>
    </rPh>
    <rPh sb="5" eb="7">
      <t>キカン</t>
    </rPh>
    <phoneticPr fontId="1"/>
  </si>
  <si>
    <t>省エネ診断
実施機関</t>
    <rPh sb="0" eb="1">
      <t>ショウ</t>
    </rPh>
    <rPh sb="3" eb="5">
      <t>シンダン</t>
    </rPh>
    <rPh sb="6" eb="8">
      <t>ジッシ</t>
    </rPh>
    <rPh sb="8" eb="10">
      <t>キカン</t>
    </rPh>
    <phoneticPr fontId="1"/>
  </si>
  <si>
    <t>受診年月日</t>
    <rPh sb="0" eb="2">
      <t>ジュシン</t>
    </rPh>
    <rPh sb="2" eb="5">
      <t>ネンガッピ</t>
    </rPh>
    <phoneticPr fontId="1"/>
  </si>
  <si>
    <t>診断結果報告書受理日</t>
    <rPh sb="0" eb="2">
      <t>シンダン</t>
    </rPh>
    <rPh sb="2" eb="4">
      <t>ケッカ</t>
    </rPh>
    <rPh sb="4" eb="6">
      <t>ホウコク</t>
    </rPh>
    <rPh sb="6" eb="7">
      <t>ショ</t>
    </rPh>
    <rPh sb="7" eb="9">
      <t>ジュリ</t>
    </rPh>
    <rPh sb="9" eb="10">
      <t>ビ</t>
    </rPh>
    <phoneticPr fontId="1"/>
  </si>
  <si>
    <t>リース事業者(※リース事業者から設備をリースする場合のみ記載してください）</t>
    <rPh sb="3" eb="5">
      <t>ジギョウ</t>
    </rPh>
    <rPh sb="5" eb="6">
      <t>シャ</t>
    </rPh>
    <rPh sb="11" eb="13">
      <t>ジギョウ</t>
    </rPh>
    <rPh sb="13" eb="14">
      <t>シャ</t>
    </rPh>
    <rPh sb="16" eb="18">
      <t>セツビ</t>
    </rPh>
    <rPh sb="24" eb="26">
      <t>バアイ</t>
    </rPh>
    <rPh sb="28" eb="30">
      <t>キサイ</t>
    </rPh>
    <phoneticPr fontId="1"/>
  </si>
  <si>
    <t>×</t>
    <phoneticPr fontId="3"/>
  </si>
  <si>
    <t>×</t>
    <phoneticPr fontId="3"/>
  </si>
  <si>
    <t>日</t>
    <rPh sb="0" eb="1">
      <t>ニチ</t>
    </rPh>
    <phoneticPr fontId="3"/>
  </si>
  <si>
    <t>÷</t>
    <phoneticPr fontId="3"/>
  </si>
  <si>
    <t>=</t>
    <phoneticPr fontId="3"/>
  </si>
  <si>
    <t>t-CO2/年</t>
    <rPh sb="6" eb="7">
      <t>ネン</t>
    </rPh>
    <phoneticPr fontId="3"/>
  </si>
  <si>
    <t>台</t>
    <rPh sb="0" eb="1">
      <t>ダイ</t>
    </rPh>
    <phoneticPr fontId="3"/>
  </si>
  <si>
    <t>年</t>
    <rPh sb="0" eb="1">
      <t>ネン</t>
    </rPh>
    <phoneticPr fontId="3"/>
  </si>
  <si>
    <t>種類</t>
    <rPh sb="0" eb="2">
      <t>シュルイ</t>
    </rPh>
    <phoneticPr fontId="1"/>
  </si>
  <si>
    <t>使用量</t>
    <rPh sb="0" eb="3">
      <t>シヨウリョウ</t>
    </rPh>
    <phoneticPr fontId="1"/>
  </si>
  <si>
    <t>単位当たり発熱量</t>
    <rPh sb="0" eb="2">
      <t>タンイ</t>
    </rPh>
    <rPh sb="2" eb="3">
      <t>ア</t>
    </rPh>
    <rPh sb="5" eb="8">
      <t>ハツネツリョウ</t>
    </rPh>
    <phoneticPr fontId="1"/>
  </si>
  <si>
    <t>原油換算</t>
    <rPh sb="0" eb="2">
      <t>ゲンユ</t>
    </rPh>
    <rPh sb="2" eb="4">
      <t>カンサン</t>
    </rPh>
    <phoneticPr fontId="1"/>
  </si>
  <si>
    <t>原油換算使用量</t>
    <rPh sb="0" eb="2">
      <t>ゲンユ</t>
    </rPh>
    <rPh sb="2" eb="4">
      <t>カンサン</t>
    </rPh>
    <rPh sb="4" eb="7">
      <t>シヨウリョウ</t>
    </rPh>
    <phoneticPr fontId="1"/>
  </si>
  <si>
    <t>数値</t>
    <rPh sb="0" eb="2">
      <t>スウチ</t>
    </rPh>
    <phoneticPr fontId="1"/>
  </si>
  <si>
    <t>単位</t>
    <rPh sb="0" eb="2">
      <t>タンイ</t>
    </rPh>
    <phoneticPr fontId="1"/>
  </si>
  <si>
    <t>kL</t>
    <phoneticPr fontId="1"/>
  </si>
  <si>
    <r>
      <t>エネルギー起源CO</t>
    </r>
    <r>
      <rPr>
        <vertAlign val="subscript"/>
        <sz val="11"/>
        <color indexed="8"/>
        <rFont val="ＭＳ Ｐ明朝"/>
        <family val="1"/>
        <charset val="128"/>
      </rPr>
      <t>2</t>
    </r>
    <rPh sb="5" eb="7">
      <t>キゲン</t>
    </rPh>
    <phoneticPr fontId="1"/>
  </si>
  <si>
    <t>燃料</t>
    <rPh sb="0" eb="2">
      <t>ネンリョウ</t>
    </rPh>
    <phoneticPr fontId="1"/>
  </si>
  <si>
    <t>原油（コンデンセートを除く）</t>
    <rPh sb="0" eb="2">
      <t>ゲンユ</t>
    </rPh>
    <rPh sb="11" eb="12">
      <t>ノゾ</t>
    </rPh>
    <phoneticPr fontId="1"/>
  </si>
  <si>
    <t>t-C/GJ</t>
  </si>
  <si>
    <t>原油のうちコンデンセート（ＮＧＬ）</t>
    <rPh sb="0" eb="2">
      <t>ゲンユ</t>
    </rPh>
    <phoneticPr fontId="1"/>
  </si>
  <si>
    <t>揮発油（ガソリン）</t>
    <rPh sb="0" eb="3">
      <t>キハツユ</t>
    </rPh>
    <phoneticPr fontId="1"/>
  </si>
  <si>
    <t>灯油</t>
    <rPh sb="0" eb="2">
      <t>トウユ</t>
    </rPh>
    <phoneticPr fontId="1"/>
  </si>
  <si>
    <t>GJ/kL</t>
    <phoneticPr fontId="1"/>
  </si>
  <si>
    <t>軽油</t>
    <rPh sb="0" eb="2">
      <t>ケイユ</t>
    </rPh>
    <phoneticPr fontId="1"/>
  </si>
  <si>
    <t>Ａ重油</t>
    <rPh sb="1" eb="3">
      <t>ジュウユ</t>
    </rPh>
    <phoneticPr fontId="1"/>
  </si>
  <si>
    <t>Ｂ・Ｃ重油</t>
    <rPh sb="3" eb="5">
      <t>ジュウユ</t>
    </rPh>
    <phoneticPr fontId="1"/>
  </si>
  <si>
    <t>石油アスファルト</t>
    <rPh sb="0" eb="2">
      <t>セキユ</t>
    </rPh>
    <phoneticPr fontId="1"/>
  </si>
  <si>
    <t>石油コークス</t>
    <rPh sb="0" eb="2">
      <t>セキユ</t>
    </rPh>
    <phoneticPr fontId="1"/>
  </si>
  <si>
    <t>石油ガス</t>
    <rPh sb="0" eb="2">
      <t>セキユ</t>
    </rPh>
    <phoneticPr fontId="1"/>
  </si>
  <si>
    <t>石油系炭化水素ガス</t>
    <rPh sb="0" eb="3">
      <t>セキユケイ</t>
    </rPh>
    <rPh sb="3" eb="5">
      <t>タンカ</t>
    </rPh>
    <rPh sb="5" eb="7">
      <t>スイソ</t>
    </rPh>
    <phoneticPr fontId="1"/>
  </si>
  <si>
    <r>
      <t>千Nｍ</t>
    </r>
    <r>
      <rPr>
        <vertAlign val="superscript"/>
        <sz val="8"/>
        <rFont val="ＭＳ Ｐ明朝"/>
        <family val="1"/>
        <charset val="128"/>
      </rPr>
      <t>3</t>
    </r>
    <rPh sb="0" eb="1">
      <t>セン</t>
    </rPh>
    <phoneticPr fontId="1"/>
  </si>
  <si>
    <t>可燃性天然ガス</t>
    <rPh sb="0" eb="3">
      <t>カネンセイ</t>
    </rPh>
    <rPh sb="3" eb="5">
      <t>テンネン</t>
    </rPh>
    <phoneticPr fontId="1"/>
  </si>
  <si>
    <t>液化天然ガス（LNG)</t>
    <rPh sb="0" eb="2">
      <t>エキカ</t>
    </rPh>
    <rPh sb="2" eb="4">
      <t>テンネン</t>
    </rPh>
    <phoneticPr fontId="1"/>
  </si>
  <si>
    <t>その他可燃性天然ガス</t>
    <rPh sb="2" eb="3">
      <t>タ</t>
    </rPh>
    <rPh sb="3" eb="6">
      <t>カネンセイ</t>
    </rPh>
    <rPh sb="6" eb="8">
      <t>テンネン</t>
    </rPh>
    <phoneticPr fontId="1"/>
  </si>
  <si>
    <t>石炭</t>
    <rPh sb="0" eb="2">
      <t>セキタン</t>
    </rPh>
    <phoneticPr fontId="1"/>
  </si>
  <si>
    <t>原料炭</t>
    <rPh sb="0" eb="2">
      <t>ゲンリョウ</t>
    </rPh>
    <rPh sb="2" eb="3">
      <t>タン</t>
    </rPh>
    <phoneticPr fontId="1"/>
  </si>
  <si>
    <t>一般炭</t>
    <rPh sb="0" eb="2">
      <t>イッパン</t>
    </rPh>
    <rPh sb="2" eb="3">
      <t>タン</t>
    </rPh>
    <phoneticPr fontId="1"/>
  </si>
  <si>
    <t>無煙炭</t>
    <rPh sb="0" eb="3">
      <t>ムエンタン</t>
    </rPh>
    <phoneticPr fontId="1"/>
  </si>
  <si>
    <t>石炭コークス</t>
    <rPh sb="0" eb="2">
      <t>セキタン</t>
    </rPh>
    <phoneticPr fontId="1"/>
  </si>
  <si>
    <t>コークス炉ガス</t>
    <rPh sb="4" eb="5">
      <t>ロ</t>
    </rPh>
    <phoneticPr fontId="1"/>
  </si>
  <si>
    <t>高炉ガス</t>
    <rPh sb="0" eb="2">
      <t>コウロ</t>
    </rPh>
    <phoneticPr fontId="1"/>
  </si>
  <si>
    <t>転炉ガス</t>
    <rPh sb="0" eb="2">
      <t>テンロ</t>
    </rPh>
    <phoneticPr fontId="1"/>
  </si>
  <si>
    <t>その他燃料</t>
    <rPh sb="2" eb="3">
      <t>タ</t>
    </rPh>
    <rPh sb="3" eb="5">
      <t>ネンリョウ</t>
    </rPh>
    <phoneticPr fontId="1"/>
  </si>
  <si>
    <r>
      <t>都市ガス</t>
    </r>
    <r>
      <rPr>
        <vertAlign val="superscript"/>
        <sz val="11"/>
        <rFont val="ＭＳ Ｐ明朝"/>
        <family val="1"/>
        <charset val="128"/>
      </rPr>
      <t>（※）</t>
    </r>
    <rPh sb="0" eb="2">
      <t>トシ</t>
    </rPh>
    <phoneticPr fontId="1"/>
  </si>
  <si>
    <t>熱</t>
    <rPh sb="0" eb="1">
      <t>ネツ</t>
    </rPh>
    <phoneticPr fontId="1"/>
  </si>
  <si>
    <t>①</t>
  </si>
  <si>
    <t>⑥</t>
  </si>
  <si>
    <t>産業用蒸気</t>
    <rPh sb="0" eb="3">
      <t>サンギョウヨウ</t>
    </rPh>
    <rPh sb="3" eb="5">
      <t>ジョウキ</t>
    </rPh>
    <phoneticPr fontId="1"/>
  </si>
  <si>
    <t>産業用以外の蒸気</t>
    <rPh sb="0" eb="3">
      <t>サンギョウヨウ</t>
    </rPh>
    <rPh sb="3" eb="5">
      <t>イガイ</t>
    </rPh>
    <rPh sb="6" eb="8">
      <t>ジョウキ</t>
    </rPh>
    <phoneticPr fontId="1"/>
  </si>
  <si>
    <t>温水</t>
    <rPh sb="0" eb="2">
      <t>オンスイ</t>
    </rPh>
    <phoneticPr fontId="1"/>
  </si>
  <si>
    <t>冷水</t>
    <rPh sb="0" eb="2">
      <t>レイスイ</t>
    </rPh>
    <phoneticPr fontId="1"/>
  </si>
  <si>
    <t>再生可能エネルギーの環境価値を移転した熱</t>
    <rPh sb="0" eb="2">
      <t>サイセイ</t>
    </rPh>
    <rPh sb="2" eb="4">
      <t>カノウ</t>
    </rPh>
    <rPh sb="10" eb="12">
      <t>カンキョウ</t>
    </rPh>
    <rPh sb="12" eb="14">
      <t>カチ</t>
    </rPh>
    <rPh sb="15" eb="17">
      <t>イテン</t>
    </rPh>
    <rPh sb="19" eb="20">
      <t>ネツ</t>
    </rPh>
    <phoneticPr fontId="1"/>
  </si>
  <si>
    <t>電気</t>
    <rPh sb="0" eb="2">
      <t>デンキ</t>
    </rPh>
    <phoneticPr fontId="1"/>
  </si>
  <si>
    <t>一般電気
事業者</t>
    <rPh sb="0" eb="2">
      <t>イッパン</t>
    </rPh>
    <rPh sb="2" eb="4">
      <t>デンキ</t>
    </rPh>
    <rPh sb="5" eb="8">
      <t>ジギョウシャ</t>
    </rPh>
    <phoneticPr fontId="1"/>
  </si>
  <si>
    <t>昼間（8時～22時）</t>
    <rPh sb="0" eb="2">
      <t>ヒルマ</t>
    </rPh>
    <rPh sb="4" eb="5">
      <t>ジ</t>
    </rPh>
    <rPh sb="8" eb="9">
      <t>ジ</t>
    </rPh>
    <phoneticPr fontId="1"/>
  </si>
  <si>
    <t>千kWh</t>
    <rPh sb="0" eb="1">
      <t>セン</t>
    </rPh>
    <phoneticPr fontId="1"/>
  </si>
  <si>
    <t>GJ/千kWh</t>
    <rPh sb="3" eb="4">
      <t>セン</t>
    </rPh>
    <phoneticPr fontId="1"/>
  </si>
  <si>
    <r>
      <t>t-CO</t>
    </r>
    <r>
      <rPr>
        <vertAlign val="subscript"/>
        <sz val="8"/>
        <rFont val="ＭＳ Ｐ明朝"/>
        <family val="1"/>
        <charset val="128"/>
      </rPr>
      <t>2</t>
    </r>
    <r>
      <rPr>
        <sz val="8"/>
        <rFont val="ＭＳ Ｐ明朝"/>
        <family val="1"/>
        <charset val="128"/>
      </rPr>
      <t>/千kWh</t>
    </r>
    <rPh sb="6" eb="7">
      <t>セン</t>
    </rPh>
    <phoneticPr fontId="1"/>
  </si>
  <si>
    <t>夜間（22時～翌8時）</t>
    <rPh sb="0" eb="2">
      <t>ヤカン</t>
    </rPh>
    <rPh sb="5" eb="6">
      <t>ジ</t>
    </rPh>
    <rPh sb="7" eb="8">
      <t>ヨク</t>
    </rPh>
    <rPh sb="9" eb="10">
      <t>ジ</t>
    </rPh>
    <phoneticPr fontId="1"/>
  </si>
  <si>
    <t>再生可能エネルギーの環境価値を移転した電気</t>
    <rPh sb="0" eb="2">
      <t>サイセイ</t>
    </rPh>
    <rPh sb="2" eb="4">
      <t>カノウ</t>
    </rPh>
    <rPh sb="10" eb="12">
      <t>カンキョウ</t>
    </rPh>
    <rPh sb="12" eb="14">
      <t>カチ</t>
    </rPh>
    <rPh sb="15" eb="17">
      <t>イテン</t>
    </rPh>
    <rPh sb="19" eb="21">
      <t>デンキ</t>
    </rPh>
    <phoneticPr fontId="1"/>
  </si>
  <si>
    <t>再生可能エネルギーを自家消費した
電気</t>
    <rPh sb="0" eb="2">
      <t>サイセイ</t>
    </rPh>
    <rPh sb="2" eb="4">
      <t>カノウ</t>
    </rPh>
    <rPh sb="10" eb="12">
      <t>ジカ</t>
    </rPh>
    <rPh sb="12" eb="14">
      <t>ショウヒ</t>
    </rPh>
    <rPh sb="17" eb="19">
      <t>デンキ</t>
    </rPh>
    <phoneticPr fontId="1"/>
  </si>
  <si>
    <t>外部供給</t>
    <rPh sb="0" eb="2">
      <t>ガイブ</t>
    </rPh>
    <rPh sb="2" eb="4">
      <t>キョウキュウ</t>
    </rPh>
    <phoneticPr fontId="1"/>
  </si>
  <si>
    <t>自ら生成した熱の供給</t>
    <rPh sb="0" eb="1">
      <t>ミズカ</t>
    </rPh>
    <rPh sb="2" eb="4">
      <t>セイセイ</t>
    </rPh>
    <rPh sb="6" eb="7">
      <t>ネツ</t>
    </rPh>
    <rPh sb="8" eb="10">
      <t>キョウキュウ</t>
    </rPh>
    <phoneticPr fontId="1"/>
  </si>
  <si>
    <t>自ら生成した電力の供給</t>
    <rPh sb="0" eb="1">
      <t>ミズカ</t>
    </rPh>
    <rPh sb="2" eb="4">
      <t>セイセイ</t>
    </rPh>
    <rPh sb="6" eb="8">
      <t>デンリョク</t>
    </rPh>
    <rPh sb="9" eb="11">
      <t>キョウキュウ</t>
    </rPh>
    <phoneticPr fontId="1"/>
  </si>
  <si>
    <t>コージェネレーションシステムの利用</t>
    <rPh sb="15" eb="17">
      <t>リヨウ</t>
    </rPh>
    <phoneticPr fontId="1"/>
  </si>
  <si>
    <t>合計</t>
    <rPh sb="0" eb="2">
      <t>ゴウケイ</t>
    </rPh>
    <phoneticPr fontId="1"/>
  </si>
  <si>
    <t>［埼玉県民間事業者CO2排出削減設備導入補助金］　簡易版「エネルギー使用量・CO2排出量換算シート」</t>
    <rPh sb="1" eb="4">
      <t>サイタマケン</t>
    </rPh>
    <rPh sb="4" eb="6">
      <t>ミンカン</t>
    </rPh>
    <rPh sb="6" eb="8">
      <t>ジギョウ</t>
    </rPh>
    <rPh sb="8" eb="9">
      <t>シャ</t>
    </rPh>
    <rPh sb="12" eb="14">
      <t>ハイシュツ</t>
    </rPh>
    <rPh sb="14" eb="16">
      <t>サクゲン</t>
    </rPh>
    <rPh sb="16" eb="18">
      <t>セツビ</t>
    </rPh>
    <rPh sb="18" eb="20">
      <t>ドウニュウ</t>
    </rPh>
    <rPh sb="20" eb="23">
      <t>ホジョキン</t>
    </rPh>
    <rPh sb="25" eb="27">
      <t>カンイ</t>
    </rPh>
    <rPh sb="27" eb="28">
      <t>バン</t>
    </rPh>
    <rPh sb="34" eb="36">
      <t>シヨウ</t>
    </rPh>
    <rPh sb="36" eb="37">
      <t>リョウ</t>
    </rPh>
    <rPh sb="41" eb="43">
      <t>ハイシュツ</t>
    </rPh>
    <rPh sb="43" eb="44">
      <t>リョウ</t>
    </rPh>
    <rPh sb="44" eb="46">
      <t>カンサン</t>
    </rPh>
    <phoneticPr fontId="1"/>
  </si>
  <si>
    <t>導入予定ボイラ</t>
    <rPh sb="0" eb="2">
      <t>ドウニュウ</t>
    </rPh>
    <rPh sb="2" eb="4">
      <t>ヨテイ</t>
    </rPh>
    <phoneticPr fontId="3"/>
  </si>
  <si>
    <t>排出係数</t>
    <rPh sb="0" eb="2">
      <t>ハイシュツ</t>
    </rPh>
    <rPh sb="2" eb="4">
      <t>ケイスウ</t>
    </rPh>
    <phoneticPr fontId="3"/>
  </si>
  <si>
    <t>既存ボイラの効率</t>
    <rPh sb="0" eb="2">
      <t>キゾン</t>
    </rPh>
    <rPh sb="6" eb="8">
      <t>コウリツ</t>
    </rPh>
    <phoneticPr fontId="3"/>
  </si>
  <si>
    <t>％</t>
    <phoneticPr fontId="3"/>
  </si>
  <si>
    <t>導入予定ボイラ効率</t>
    <rPh sb="0" eb="2">
      <t>ドウニュウ</t>
    </rPh>
    <rPh sb="2" eb="4">
      <t>ヨテイ</t>
    </rPh>
    <rPh sb="7" eb="9">
      <t>コウリツ</t>
    </rPh>
    <phoneticPr fontId="3"/>
  </si>
  <si>
    <t>※既存の効率</t>
    <rPh sb="1" eb="3">
      <t>キゾン</t>
    </rPh>
    <rPh sb="4" eb="6">
      <t>コウリツ</t>
    </rPh>
    <phoneticPr fontId="3"/>
  </si>
  <si>
    <t>※導入予定効率</t>
    <rPh sb="1" eb="3">
      <t>ドウニュウ</t>
    </rPh>
    <rPh sb="3" eb="5">
      <t>ヨテイ</t>
    </rPh>
    <rPh sb="5" eb="7">
      <t>コウリツ</t>
    </rPh>
    <phoneticPr fontId="3"/>
  </si>
  <si>
    <t>ｋWh</t>
    <phoneticPr fontId="3"/>
  </si>
  <si>
    <t>－</t>
    <phoneticPr fontId="3"/>
  </si>
  <si>
    <t>＝</t>
    <phoneticPr fontId="3"/>
  </si>
  <si>
    <t>kWh</t>
    <phoneticPr fontId="3"/>
  </si>
  <si>
    <t>燃料転換</t>
    <rPh sb="0" eb="2">
      <t>ネンリョウ</t>
    </rPh>
    <rPh sb="2" eb="4">
      <t>テンカン</t>
    </rPh>
    <phoneticPr fontId="3"/>
  </si>
  <si>
    <t>昨年度　燃料使用量</t>
    <rPh sb="0" eb="3">
      <t>サクネンド</t>
    </rPh>
    <rPh sb="4" eb="6">
      <t>ネンリョウ</t>
    </rPh>
    <rPh sb="6" eb="9">
      <t>シヨウリョウ</t>
    </rPh>
    <phoneticPr fontId="3"/>
  </si>
  <si>
    <t>燃料の種類</t>
    <rPh sb="0" eb="2">
      <t>ネンリョウ</t>
    </rPh>
    <rPh sb="3" eb="5">
      <t>シュルイ</t>
    </rPh>
    <phoneticPr fontId="3"/>
  </si>
  <si>
    <t>灯油</t>
    <rPh sb="0" eb="2">
      <t>トウユ</t>
    </rPh>
    <phoneticPr fontId="3"/>
  </si>
  <si>
    <t>A重油</t>
    <rPh sb="1" eb="3">
      <t>ジュウユ</t>
    </rPh>
    <phoneticPr fontId="3"/>
  </si>
  <si>
    <t>B・C重油</t>
    <rPh sb="3" eb="5">
      <t>ジュウユ</t>
    </rPh>
    <phoneticPr fontId="3"/>
  </si>
  <si>
    <t>LPG</t>
    <phoneticPr fontId="3"/>
  </si>
  <si>
    <t>LNG</t>
    <phoneticPr fontId="3"/>
  </si>
  <si>
    <t>都市ガス(13A:45MJ/m3)</t>
    <rPh sb="0" eb="2">
      <t>トシ</t>
    </rPh>
    <phoneticPr fontId="3"/>
  </si>
  <si>
    <t>都市ガス(13A:43.12MJ/m3)</t>
    <rPh sb="0" eb="2">
      <t>トシ</t>
    </rPh>
    <phoneticPr fontId="3"/>
  </si>
  <si>
    <t>都市ガス(13A:46.04MJ/m3)</t>
    <rPh sb="0" eb="2">
      <t>トシ</t>
    </rPh>
    <phoneticPr fontId="3"/>
  </si>
  <si>
    <t>都市ガス(12A:41.86MJ/m3)</t>
    <rPh sb="0" eb="2">
      <t>トシ</t>
    </rPh>
    <phoneticPr fontId="3"/>
  </si>
  <si>
    <t>都市ガス(6A:29.30MJ/m3)</t>
    <rPh sb="0" eb="2">
      <t>トシ</t>
    </rPh>
    <phoneticPr fontId="3"/>
  </si>
  <si>
    <t>単位</t>
    <rPh sb="0" eb="2">
      <t>タンイ</t>
    </rPh>
    <phoneticPr fontId="3"/>
  </si>
  <si>
    <t>ｔ</t>
    <phoneticPr fontId="3"/>
  </si>
  <si>
    <t>千Nm3</t>
    <rPh sb="0" eb="1">
      <t>セン</t>
    </rPh>
    <phoneticPr fontId="3"/>
  </si>
  <si>
    <t>単位発熱量</t>
    <rPh sb="0" eb="2">
      <t>タンイ</t>
    </rPh>
    <rPh sb="2" eb="4">
      <t>ハツネツ</t>
    </rPh>
    <rPh sb="4" eb="5">
      <t>リョウ</t>
    </rPh>
    <phoneticPr fontId="3"/>
  </si>
  <si>
    <t>GJ</t>
    <phoneticPr fontId="3"/>
  </si>
  <si>
    <t>バーナー交換</t>
    <rPh sb="4" eb="6">
      <t>コウカン</t>
    </rPh>
    <phoneticPr fontId="3"/>
  </si>
  <si>
    <t>その他</t>
    <rPh sb="2" eb="3">
      <t>タ</t>
    </rPh>
    <phoneticPr fontId="3"/>
  </si>
  <si>
    <t>同効率タイプに更新</t>
    <rPh sb="0" eb="1">
      <t>ドウ</t>
    </rPh>
    <rPh sb="1" eb="3">
      <t>コウリツ</t>
    </rPh>
    <rPh sb="7" eb="9">
      <t>コウシン</t>
    </rPh>
    <phoneticPr fontId="3"/>
  </si>
  <si>
    <t>高効率タイプに更新</t>
    <rPh sb="0" eb="3">
      <t>コウコウリツ</t>
    </rPh>
    <rPh sb="7" eb="9">
      <t>コウシン</t>
    </rPh>
    <phoneticPr fontId="3"/>
  </si>
  <si>
    <t>（その他の場合の説明：　　　　　　　　　　　　　　　　　）</t>
    <rPh sb="3" eb="4">
      <t>タ</t>
    </rPh>
    <rPh sb="5" eb="7">
      <t>バアイ</t>
    </rPh>
    <rPh sb="8" eb="10">
      <t>セツメイ</t>
    </rPh>
    <phoneticPr fontId="3"/>
  </si>
  <si>
    <t>kL</t>
    <phoneticPr fontId="3"/>
  </si>
  <si>
    <t>台数</t>
    <rPh sb="0" eb="2">
      <t>ダイスウ</t>
    </rPh>
    <phoneticPr fontId="3"/>
  </si>
  <si>
    <t>ボイラー</t>
    <phoneticPr fontId="3"/>
  </si>
  <si>
    <t>省エネ手法</t>
    <rPh sb="0" eb="1">
      <t>ショウ</t>
    </rPh>
    <rPh sb="3" eb="5">
      <t>シュホウ</t>
    </rPh>
    <phoneticPr fontId="3"/>
  </si>
  <si>
    <t>設備の高効率化</t>
    <rPh sb="0" eb="2">
      <t>セツビ</t>
    </rPh>
    <rPh sb="3" eb="7">
      <t>コウコウリツカ</t>
    </rPh>
    <phoneticPr fontId="3"/>
  </si>
  <si>
    <t>燃料転換・設備の高効率化</t>
    <rPh sb="0" eb="2">
      <t>ネンリョウ</t>
    </rPh>
    <rPh sb="2" eb="4">
      <t>テンカン</t>
    </rPh>
    <rPh sb="5" eb="7">
      <t>セツビ</t>
    </rPh>
    <rPh sb="8" eb="12">
      <t>コウコウリツカ</t>
    </rPh>
    <phoneticPr fontId="3"/>
  </si>
  <si>
    <t>導入設備</t>
    <rPh sb="0" eb="2">
      <t>ドウニュウ</t>
    </rPh>
    <rPh sb="2" eb="4">
      <t>セツビ</t>
    </rPh>
    <phoneticPr fontId="3"/>
  </si>
  <si>
    <t>※昨年度燃料使用量</t>
    <rPh sb="1" eb="4">
      <t>サクネンド</t>
    </rPh>
    <rPh sb="4" eb="6">
      <t>ネンリョウ</t>
    </rPh>
    <rPh sb="6" eb="9">
      <t>シヨウリョウ</t>
    </rPh>
    <phoneticPr fontId="3"/>
  </si>
  <si>
    <t>既存ボイラ</t>
    <rPh sb="0" eb="2">
      <t>キゾン</t>
    </rPh>
    <phoneticPr fontId="3"/>
  </si>
  <si>
    <t>太陽光発電</t>
    <rPh sb="0" eb="3">
      <t>タイヨウコウ</t>
    </rPh>
    <rPh sb="3" eb="5">
      <t>ハツデン</t>
    </rPh>
    <phoneticPr fontId="3"/>
  </si>
  <si>
    <t>kWh</t>
    <phoneticPr fontId="3"/>
  </si>
  <si>
    <t>kWh／年</t>
    <rPh sb="4" eb="5">
      <t>ネン</t>
    </rPh>
    <phoneticPr fontId="3"/>
  </si>
  <si>
    <t>太陽光発電設備の導入</t>
    <rPh sb="0" eb="3">
      <t>タイヨウコウ</t>
    </rPh>
    <rPh sb="3" eb="5">
      <t>ハツデン</t>
    </rPh>
    <rPh sb="5" eb="7">
      <t>セツビ</t>
    </rPh>
    <rPh sb="8" eb="10">
      <t>ドウニュウ</t>
    </rPh>
    <phoneticPr fontId="3"/>
  </si>
  <si>
    <t>（発電量の積算は別紙）</t>
    <rPh sb="1" eb="3">
      <t>ハツデン</t>
    </rPh>
    <rPh sb="3" eb="4">
      <t>リョウ</t>
    </rPh>
    <rPh sb="5" eb="7">
      <t>セキサン</t>
    </rPh>
    <rPh sb="8" eb="10">
      <t>ベッシ</t>
    </rPh>
    <phoneticPr fontId="3"/>
  </si>
  <si>
    <t>／</t>
    <phoneticPr fontId="3"/>
  </si>
  <si>
    <t>(</t>
    <phoneticPr fontId="3"/>
  </si>
  <si>
    <t>)</t>
    <phoneticPr fontId="3"/>
  </si>
  <si>
    <t>44/12</t>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</si>
  <si>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1"/>
  </si>
  <si>
    <t>（１）これから受診する場合</t>
    <rPh sb="7" eb="9">
      <t>ジュシン</t>
    </rPh>
    <rPh sb="11" eb="13">
      <t>バアイ</t>
    </rPh>
    <phoneticPr fontId="1"/>
  </si>
  <si>
    <t>（２）過去に受診済の場合　</t>
    <rPh sb="3" eb="5">
      <t>カコ</t>
    </rPh>
    <rPh sb="6" eb="8">
      <t>ジュシン</t>
    </rPh>
    <rPh sb="8" eb="9">
      <t>ズ</t>
    </rPh>
    <rPh sb="10" eb="12">
      <t>バアイ</t>
    </rPh>
    <phoneticPr fontId="1"/>
  </si>
  <si>
    <t>【昨年度の燃料ベース（発熱量）で転換後の燃料を使用すると仮定】</t>
    <rPh sb="1" eb="4">
      <t>サクネンド</t>
    </rPh>
    <rPh sb="5" eb="7">
      <t>ネンリョウ</t>
    </rPh>
    <rPh sb="11" eb="13">
      <t>ハツネツ</t>
    </rPh>
    <rPh sb="13" eb="14">
      <t>リョウ</t>
    </rPh>
    <rPh sb="16" eb="18">
      <t>テンカン</t>
    </rPh>
    <rPh sb="18" eb="19">
      <t>ゴ</t>
    </rPh>
    <rPh sb="20" eb="22">
      <t>ネンリョウ</t>
    </rPh>
    <rPh sb="23" eb="25">
      <t>シヨウ</t>
    </rPh>
    <rPh sb="28" eb="30">
      <t>カテイ</t>
    </rPh>
    <phoneticPr fontId="3"/>
  </si>
  <si>
    <t>（燃料転換のみの場合は同じ効率を入力）</t>
    <rPh sb="1" eb="3">
      <t>ネンリョウ</t>
    </rPh>
    <rPh sb="3" eb="5">
      <t>テンカン</t>
    </rPh>
    <rPh sb="8" eb="10">
      <t>バアイ</t>
    </rPh>
    <rPh sb="11" eb="12">
      <t>オナ</t>
    </rPh>
    <rPh sb="13" eb="15">
      <t>コウリツ</t>
    </rPh>
    <rPh sb="16" eb="18">
      <t>ニュウリョク</t>
    </rPh>
    <phoneticPr fontId="3"/>
  </si>
  <si>
    <t>①導入前の事業所全体の電力使用量</t>
    <rPh sb="1" eb="3">
      <t>ドウニュウ</t>
    </rPh>
    <rPh sb="3" eb="4">
      <t>マエ</t>
    </rPh>
    <rPh sb="5" eb="8">
      <t>ジギョウショ</t>
    </rPh>
    <rPh sb="8" eb="10">
      <t>ゼンタイ</t>
    </rPh>
    <rPh sb="11" eb="13">
      <t>デンリョク</t>
    </rPh>
    <rPh sb="13" eb="16">
      <t>シヨウリョウ</t>
    </rPh>
    <phoneticPr fontId="3"/>
  </si>
  <si>
    <t>②導入予定の太陽光　発電量</t>
    <rPh sb="1" eb="3">
      <t>ドウニュウ</t>
    </rPh>
    <rPh sb="3" eb="5">
      <t>ヨテイ</t>
    </rPh>
    <rPh sb="6" eb="9">
      <t>タイヨウコウ</t>
    </rPh>
    <rPh sb="10" eb="12">
      <t>ハツデン</t>
    </rPh>
    <rPh sb="12" eb="13">
      <t>リョウ</t>
    </rPh>
    <phoneticPr fontId="3"/>
  </si>
  <si>
    <t>③稼働率</t>
    <rPh sb="1" eb="3">
      <t>カドウ</t>
    </rPh>
    <rPh sb="3" eb="4">
      <t>リツ</t>
    </rPh>
    <phoneticPr fontId="3"/>
  </si>
  <si>
    <t>④</t>
    <phoneticPr fontId="3"/>
  </si>
  <si>
    <t>①事業所全体電力使用量</t>
    <rPh sb="1" eb="4">
      <t>ジギョウショ</t>
    </rPh>
    <rPh sb="4" eb="6">
      <t>ゼンタイ</t>
    </rPh>
    <rPh sb="6" eb="8">
      <t>デンリョク</t>
    </rPh>
    <rPh sb="8" eb="10">
      <t>シヨウ</t>
    </rPh>
    <rPh sb="10" eb="11">
      <t>リョウ</t>
    </rPh>
    <phoneticPr fontId="3"/>
  </si>
  <si>
    <t>②太陽光発電量</t>
    <rPh sb="1" eb="4">
      <t>タイヨウコウ</t>
    </rPh>
    <rPh sb="4" eb="6">
      <t>ハツデン</t>
    </rPh>
    <rPh sb="6" eb="7">
      <t>リョウ</t>
    </rPh>
    <phoneticPr fontId="3"/>
  </si>
  <si>
    <t>④余剰分</t>
    <rPh sb="1" eb="4">
      <t>ヨジョウブン</t>
    </rPh>
    <phoneticPr fontId="3"/>
  </si>
  <si>
    <t>⑤自家消費分の発電量</t>
    <rPh sb="1" eb="3">
      <t>ジカ</t>
    </rPh>
    <rPh sb="3" eb="5">
      <t>ショウヒ</t>
    </rPh>
    <rPh sb="5" eb="6">
      <t>ブン</t>
    </rPh>
    <rPh sb="7" eb="9">
      <t>ハツデン</t>
    </rPh>
    <rPh sb="9" eb="10">
      <t>リョウ</t>
    </rPh>
    <phoneticPr fontId="3"/>
  </si>
  <si>
    <t>（導入前のCO2排出量は、０ｔ－CO2)</t>
    <rPh sb="1" eb="3">
      <t>ドウニュウ</t>
    </rPh>
    <rPh sb="3" eb="4">
      <t>マエ</t>
    </rPh>
    <rPh sb="8" eb="10">
      <t>ハイシュツ</t>
    </rPh>
    <rPh sb="10" eb="11">
      <t>リョウ</t>
    </rPh>
    <phoneticPr fontId="3"/>
  </si>
  <si>
    <t>・事業所の営業・稼働日数</t>
    <rPh sb="1" eb="3">
      <t>ジギョウ</t>
    </rPh>
    <rPh sb="3" eb="4">
      <t>ショ</t>
    </rPh>
    <rPh sb="5" eb="7">
      <t>エイギョウ</t>
    </rPh>
    <rPh sb="8" eb="10">
      <t>カドウ</t>
    </rPh>
    <rPh sb="10" eb="12">
      <t>ニッスウ</t>
    </rPh>
    <phoneticPr fontId="3"/>
  </si>
  <si>
    <t>※太陽光発電設備に係る補助対象経費は、⑥補助対象経費割合により算出し、残りは補助対象外経費に計上すること。</t>
    <rPh sb="1" eb="4">
      <t>タイヨウコウ</t>
    </rPh>
    <rPh sb="4" eb="6">
      <t>ハツデン</t>
    </rPh>
    <rPh sb="6" eb="8">
      <t>セツビ</t>
    </rPh>
    <rPh sb="9" eb="10">
      <t>カカ</t>
    </rPh>
    <rPh sb="11" eb="13">
      <t>ホジョ</t>
    </rPh>
    <rPh sb="13" eb="15">
      <t>タイショウ</t>
    </rPh>
    <rPh sb="15" eb="17">
      <t>ケイヒ</t>
    </rPh>
    <rPh sb="20" eb="22">
      <t>ホジョ</t>
    </rPh>
    <rPh sb="22" eb="24">
      <t>タイショウ</t>
    </rPh>
    <rPh sb="24" eb="26">
      <t>ケイヒ</t>
    </rPh>
    <rPh sb="26" eb="28">
      <t>ワリアイ</t>
    </rPh>
    <rPh sb="31" eb="33">
      <t>サンシュツ</t>
    </rPh>
    <rPh sb="35" eb="36">
      <t>ノコ</t>
    </rPh>
    <rPh sb="38" eb="40">
      <t>ホジョ</t>
    </rPh>
    <rPh sb="40" eb="42">
      <t>タイショウ</t>
    </rPh>
    <rPh sb="42" eb="43">
      <t>ガイ</t>
    </rPh>
    <rPh sb="43" eb="45">
      <t>ケイヒ</t>
    </rPh>
    <rPh sb="46" eb="48">
      <t>ケイジョウ</t>
    </rPh>
    <phoneticPr fontId="3"/>
  </si>
  <si>
    <t>※燃料転換以外は同じ数値</t>
    <rPh sb="1" eb="3">
      <t>ネンリョウ</t>
    </rPh>
    <rPh sb="3" eb="5">
      <t>テンカン</t>
    </rPh>
    <rPh sb="5" eb="7">
      <t>イガイ</t>
    </rPh>
    <rPh sb="8" eb="9">
      <t>オナ</t>
    </rPh>
    <rPh sb="10" eb="12">
      <t>スウチ</t>
    </rPh>
    <phoneticPr fontId="16"/>
  </si>
  <si>
    <t>＜燃料転換後の燃料使用量の算定＞</t>
    <rPh sb="1" eb="3">
      <t>ネンリョウ</t>
    </rPh>
    <rPh sb="3" eb="5">
      <t>テンカン</t>
    </rPh>
    <rPh sb="5" eb="6">
      <t>ゴ</t>
    </rPh>
    <rPh sb="7" eb="9">
      <t>ネンリョウ</t>
    </rPh>
    <rPh sb="9" eb="12">
      <t>シヨウリョウ</t>
    </rPh>
    <rPh sb="13" eb="15">
      <t>サンテイ</t>
    </rPh>
    <phoneticPr fontId="3"/>
  </si>
  <si>
    <t>＜高効率化、燃料転換後のCO2排出量の算定＞</t>
    <rPh sb="1" eb="5">
      <t>コウコウリツカ</t>
    </rPh>
    <rPh sb="6" eb="8">
      <t>ネンリョウ</t>
    </rPh>
    <rPh sb="8" eb="10">
      <t>テンカン</t>
    </rPh>
    <rPh sb="10" eb="11">
      <t>ゴ</t>
    </rPh>
    <rPh sb="15" eb="17">
      <t>ハイシュツ</t>
    </rPh>
    <rPh sb="17" eb="18">
      <t>リョウ</t>
    </rPh>
    <rPh sb="19" eb="21">
      <t>サンテイ</t>
    </rPh>
    <phoneticPr fontId="3"/>
  </si>
  <si>
    <t>産業分類上大分類</t>
    <rPh sb="0" eb="2">
      <t>サンギョウ</t>
    </rPh>
    <rPh sb="2" eb="4">
      <t>ブンルイ</t>
    </rPh>
    <rPh sb="4" eb="5">
      <t>ジョウ</t>
    </rPh>
    <rPh sb="5" eb="8">
      <t>ダイブンルイ</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</si>
  <si>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</si>
  <si>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</si>
  <si>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　　　　　　　　人</t>
    <rPh sb="8" eb="9">
      <t>ニン</t>
    </rPh>
    <phoneticPr fontId="1"/>
  </si>
  <si>
    <t>〒</t>
    <phoneticPr fontId="1"/>
  </si>
  <si>
    <t>対象設備</t>
    <rPh sb="0" eb="2">
      <t>タイショウ</t>
    </rPh>
    <rPh sb="2" eb="4">
      <t>セツビ</t>
    </rPh>
    <phoneticPr fontId="1"/>
  </si>
  <si>
    <t>排出量算定</t>
    <rPh sb="0" eb="2">
      <t>ハイシュツ</t>
    </rPh>
    <rPh sb="2" eb="3">
      <t>リョウ</t>
    </rPh>
    <rPh sb="3" eb="5">
      <t>サンテイ</t>
    </rPh>
    <phoneticPr fontId="1"/>
  </si>
  <si>
    <t>太陽光</t>
    <rPh sb="0" eb="3">
      <t>タイヨウコウ</t>
    </rPh>
    <phoneticPr fontId="1"/>
  </si>
  <si>
    <t>任意</t>
    <rPh sb="0" eb="2">
      <t>ニンイ</t>
    </rPh>
    <phoneticPr fontId="1"/>
  </si>
  <si>
    <t>計</t>
    <rPh sb="0" eb="1">
      <t>ケイ</t>
    </rPh>
    <phoneticPr fontId="1"/>
  </si>
  <si>
    <t>みなし大企業に該当の有無</t>
    <rPh sb="3" eb="6">
      <t>ダイキギョウ</t>
    </rPh>
    <rPh sb="7" eb="9">
      <t>ガイトウ</t>
    </rPh>
    <rPh sb="10" eb="12">
      <t>ウム</t>
    </rPh>
    <phoneticPr fontId="1"/>
  </si>
  <si>
    <t>ＦＡＸ</t>
    <phoneticPr fontId="1"/>
  </si>
  <si>
    <t>E-mail</t>
    <phoneticPr fontId="1"/>
  </si>
  <si>
    <t>〒</t>
    <phoneticPr fontId="1"/>
  </si>
  <si>
    <t>〒</t>
    <phoneticPr fontId="1"/>
  </si>
  <si>
    <t>E-mail</t>
    <phoneticPr fontId="1"/>
  </si>
  <si>
    <t>〒</t>
    <phoneticPr fontId="1"/>
  </si>
  <si>
    <t>ボイラー</t>
    <phoneticPr fontId="1"/>
  </si>
  <si>
    <t>みなし大企業の該当要件</t>
    <rPh sb="7" eb="9">
      <t>ガイトウ</t>
    </rPh>
    <rPh sb="9" eb="11">
      <t>ヨウケン</t>
    </rPh>
    <phoneticPr fontId="3"/>
  </si>
  <si>
    <t>有</t>
    <rPh sb="0" eb="1">
      <t>アリ</t>
    </rPh>
    <phoneticPr fontId="3"/>
  </si>
  <si>
    <t>無</t>
    <rPh sb="0" eb="1">
      <t>ナ</t>
    </rPh>
    <phoneticPr fontId="3"/>
  </si>
  <si>
    <t>CO2排出量は、小数点第２位を四捨五入して、小数点第１位までの表記とする。</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1"/>
  </si>
  <si>
    <t>（単位　円）</t>
    <rPh sb="1" eb="3">
      <t>タンイ</t>
    </rPh>
    <rPh sb="4" eb="5">
      <t>エン</t>
    </rPh>
    <phoneticPr fontId="1"/>
  </si>
  <si>
    <t>機器費</t>
    <rPh sb="0" eb="2">
      <t>キキ</t>
    </rPh>
    <rPh sb="2" eb="3">
      <t>ヒ</t>
    </rPh>
    <phoneticPr fontId="1"/>
  </si>
  <si>
    <t>工事費</t>
    <rPh sb="0" eb="3">
      <t>コウジヒ</t>
    </rPh>
    <phoneticPr fontId="1"/>
  </si>
  <si>
    <t>単価</t>
    <rPh sb="0" eb="2">
      <t>タンカ</t>
    </rPh>
    <phoneticPr fontId="1"/>
  </si>
  <si>
    <t>数量</t>
    <rPh sb="0" eb="2">
      <t>スウリョウ</t>
    </rPh>
    <phoneticPr fontId="1"/>
  </si>
  <si>
    <t>既存設備撤去費</t>
    <rPh sb="0" eb="2">
      <t>キソン</t>
    </rPh>
    <rPh sb="2" eb="4">
      <t>セツビ</t>
    </rPh>
    <rPh sb="4" eb="6">
      <t>テッキョ</t>
    </rPh>
    <rPh sb="6" eb="7">
      <t>ヒ</t>
    </rPh>
    <phoneticPr fontId="1"/>
  </si>
  <si>
    <t>既存設備移設費</t>
    <rPh sb="0" eb="2">
      <t>キソン</t>
    </rPh>
    <rPh sb="2" eb="4">
      <t>セツビ</t>
    </rPh>
    <rPh sb="4" eb="6">
      <t>イセツ</t>
    </rPh>
    <rPh sb="6" eb="7">
      <t>ヒ</t>
    </rPh>
    <phoneticPr fontId="1"/>
  </si>
  <si>
    <t>既存設備にかかる処分費</t>
    <rPh sb="0" eb="2">
      <t>キソン</t>
    </rPh>
    <rPh sb="2" eb="4">
      <t>セツビ</t>
    </rPh>
    <rPh sb="8" eb="10">
      <t>ショブン</t>
    </rPh>
    <rPh sb="10" eb="11">
      <t>ヒ</t>
    </rPh>
    <phoneticPr fontId="1"/>
  </si>
  <si>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1"/>
  </si>
  <si>
    <t>その他</t>
    <rPh sb="2" eb="3">
      <t>タ</t>
    </rPh>
    <phoneticPr fontId="1"/>
  </si>
  <si>
    <t>見積書の合計額（税抜額）と一致すること。</t>
    <rPh sb="0" eb="3">
      <t>ミツモリショ</t>
    </rPh>
    <rPh sb="4" eb="6">
      <t>ゴウケイ</t>
    </rPh>
    <rPh sb="6" eb="7">
      <t>ガク</t>
    </rPh>
    <rPh sb="8" eb="9">
      <t>ゼイ</t>
    </rPh>
    <rPh sb="9" eb="10">
      <t>ヌ</t>
    </rPh>
    <rPh sb="10" eb="11">
      <t>ガク</t>
    </rPh>
    <rPh sb="13" eb="15">
      <t>イッチ</t>
    </rPh>
    <phoneticPr fontId="1"/>
  </si>
  <si>
    <t>見積書の合計額（税込額）と一致すること。</t>
    <rPh sb="0" eb="3">
      <t>ミツモリショ</t>
    </rPh>
    <rPh sb="4" eb="6">
      <t>ゴウケイ</t>
    </rPh>
    <rPh sb="6" eb="7">
      <t>ガク</t>
    </rPh>
    <rPh sb="8" eb="10">
      <t>ゼイコミ</t>
    </rPh>
    <rPh sb="10" eb="11">
      <t>ガク</t>
    </rPh>
    <rPh sb="13" eb="15">
      <t>イッチ</t>
    </rPh>
    <phoneticPr fontId="1"/>
  </si>
  <si>
    <t>（注）</t>
    <rPh sb="1" eb="2">
      <t>チュウ</t>
    </rPh>
    <phoneticPr fontId="1"/>
  </si>
  <si>
    <t>補助率</t>
    <rPh sb="0" eb="3">
      <t>ホジョリツ</t>
    </rPh>
    <phoneticPr fontId="1"/>
  </si>
  <si>
    <t>(補助対象経費)</t>
    <rPh sb="1" eb="3">
      <t>ホジョ</t>
    </rPh>
    <rPh sb="3" eb="5">
      <t>タイショウ</t>
    </rPh>
    <rPh sb="5" eb="7">
      <t>ケイヒ</t>
    </rPh>
    <phoneticPr fontId="1"/>
  </si>
  <si>
    <t>×</t>
    <phoneticPr fontId="1"/>
  </si>
  <si>
    <t>補助申請予定額</t>
    <rPh sb="0" eb="2">
      <t>ホジョ</t>
    </rPh>
    <rPh sb="2" eb="4">
      <t>シンセイ</t>
    </rPh>
    <rPh sb="4" eb="6">
      <t>ヨテイ</t>
    </rPh>
    <rPh sb="6" eb="7">
      <t>ガク</t>
    </rPh>
    <phoneticPr fontId="1"/>
  </si>
  <si>
    <t>総量削減効果</t>
    <rPh sb="0" eb="2">
      <t>ソウリョウ</t>
    </rPh>
    <rPh sb="2" eb="4">
      <t>サクゲン</t>
    </rPh>
    <rPh sb="4" eb="6">
      <t>コウカ</t>
    </rPh>
    <phoneticPr fontId="1"/>
  </si>
  <si>
    <t>年間CO2排出削減予測量</t>
    <rPh sb="0" eb="2">
      <t>ネンカン</t>
    </rPh>
    <rPh sb="5" eb="7">
      <t>ハイシュツ</t>
    </rPh>
    <rPh sb="7" eb="9">
      <t>サクゲン</t>
    </rPh>
    <rPh sb="9" eb="11">
      <t>ヨソク</t>
    </rPh>
    <rPh sb="11" eb="12">
      <t>リョウ</t>
    </rPh>
    <phoneticPr fontId="1"/>
  </si>
  <si>
    <t>費用対効果</t>
    <rPh sb="0" eb="5">
      <t>ヒヨウタイコウカ</t>
    </rPh>
    <phoneticPr fontId="1"/>
  </si>
  <si>
    <t>補助金申請予定額</t>
    <rPh sb="0" eb="3">
      <t>ホジョキン</t>
    </rPh>
    <rPh sb="3" eb="5">
      <t>シンセイ</t>
    </rPh>
    <rPh sb="5" eb="7">
      <t>ヨテイ</t>
    </rPh>
    <rPh sb="7" eb="8">
      <t>ガク</t>
    </rPh>
    <phoneticPr fontId="1"/>
  </si>
  <si>
    <t>円</t>
    <rPh sb="0" eb="1">
      <t>エン</t>
    </rPh>
    <phoneticPr fontId="1"/>
  </si>
  <si>
    <t>1t-CO2削減当たりの補助金申請予定額</t>
    <rPh sb="6" eb="8">
      <t>サクゲン</t>
    </rPh>
    <rPh sb="8" eb="9">
      <t>ア</t>
    </rPh>
    <rPh sb="12" eb="15">
      <t>ホジョキン</t>
    </rPh>
    <rPh sb="15" eb="17">
      <t>シンセイ</t>
    </rPh>
    <rPh sb="17" eb="19">
      <t>ヨテイ</t>
    </rPh>
    <rPh sb="19" eb="20">
      <t>ガク</t>
    </rPh>
    <phoneticPr fontId="1"/>
  </si>
  <si>
    <t>円/t-CO2</t>
    <rPh sb="0" eb="1">
      <t>エン</t>
    </rPh>
    <phoneticPr fontId="1"/>
  </si>
  <si>
    <t>耐用年数排出量算定</t>
    <rPh sb="0" eb="2">
      <t>タイヨウ</t>
    </rPh>
    <rPh sb="2" eb="4">
      <t>ネンスウ</t>
    </rPh>
    <rPh sb="4" eb="6">
      <t>ハイシュツ</t>
    </rPh>
    <rPh sb="6" eb="7">
      <t>リョウ</t>
    </rPh>
    <rPh sb="7" eb="9">
      <t>サンテイ</t>
    </rPh>
    <phoneticPr fontId="1"/>
  </si>
  <si>
    <t>ボイラー</t>
    <phoneticPr fontId="1"/>
  </si>
  <si>
    <r>
      <t xml:space="preserve">直近3か年度の原油換算エネルギー使用量
</t>
    </r>
    <r>
      <rPr>
        <sz val="9"/>
        <color indexed="8"/>
        <rFont val="ＭＳ Ｐゴシック"/>
        <family val="3"/>
        <charset val="128"/>
      </rPr>
      <t>（単位キロリットル）</t>
    </r>
    <rPh sb="0" eb="2">
      <t>チョッキン</t>
    </rPh>
    <rPh sb="4" eb="5">
      <t>ネン</t>
    </rPh>
    <rPh sb="5" eb="6">
      <t>ド</t>
    </rPh>
    <rPh sb="7" eb="9">
      <t>ゲンユ</t>
    </rPh>
    <rPh sb="9" eb="11">
      <t>カンサン</t>
    </rPh>
    <rPh sb="16" eb="18">
      <t>シヨウ</t>
    </rPh>
    <rPh sb="18" eb="19">
      <t>リョウ</t>
    </rPh>
    <rPh sb="21" eb="23">
      <t>タンイ</t>
    </rPh>
    <phoneticPr fontId="1"/>
  </si>
  <si>
    <t>いずれかに○をつけること。</t>
    <phoneticPr fontId="1"/>
  </si>
  <si>
    <t>※</t>
    <phoneticPr fontId="1"/>
  </si>
  <si>
    <t>一般財団法人省エネルギーセンター</t>
    <rPh sb="0" eb="2">
      <t>イッパン</t>
    </rPh>
    <rPh sb="2" eb="4">
      <t>ザイダン</t>
    </rPh>
    <rPh sb="4" eb="6">
      <t>ホウジン</t>
    </rPh>
    <rPh sb="6" eb="7">
      <t>ショウ</t>
    </rPh>
    <phoneticPr fontId="1"/>
  </si>
  <si>
    <t>埼玉県</t>
    <rPh sb="0" eb="3">
      <t>サイタマケン</t>
    </rPh>
    <phoneticPr fontId="1"/>
  </si>
  <si>
    <t>いずれかに○をつけること。</t>
    <phoneticPr fontId="1"/>
  </si>
  <si>
    <t>※原油換算は、別添、簡易版「エネルギー使用量・CO2排出換算シート」を使用して算出してください。</t>
    <rPh sb="1" eb="3">
      <t>ゲンユ</t>
    </rPh>
    <rPh sb="3" eb="5">
      <t>カンサン</t>
    </rPh>
    <rPh sb="7" eb="9">
      <t>ベッテン</t>
    </rPh>
    <rPh sb="10" eb="12">
      <t>カンイ</t>
    </rPh>
    <rPh sb="12" eb="13">
      <t>バン</t>
    </rPh>
    <rPh sb="19" eb="22">
      <t>シヨウリョウ</t>
    </rPh>
    <rPh sb="26" eb="28">
      <t>ハイシュツ</t>
    </rPh>
    <rPh sb="28" eb="30">
      <t>カンサン</t>
    </rPh>
    <rPh sb="35" eb="37">
      <t>シヨウ</t>
    </rPh>
    <rPh sb="39" eb="41">
      <t>サンシュツ</t>
    </rPh>
    <phoneticPr fontId="1"/>
  </si>
  <si>
    <t>（1）建物附属設備、（2）構築物、（３）器具及び備品、（4）機械及び装置、（5）その他</t>
    <rPh sb="3" eb="5">
      <t>タテモノ</t>
    </rPh>
    <rPh sb="5" eb="7">
      <t>フゾク</t>
    </rPh>
    <rPh sb="7" eb="9">
      <t>セツビ</t>
    </rPh>
    <rPh sb="13" eb="16">
      <t>コウチクブツ</t>
    </rPh>
    <rPh sb="20" eb="22">
      <t>キグ</t>
    </rPh>
    <rPh sb="22" eb="23">
      <t>オヨ</t>
    </rPh>
    <rPh sb="24" eb="26">
      <t>ビヒン</t>
    </rPh>
    <rPh sb="30" eb="32">
      <t>キカイ</t>
    </rPh>
    <rPh sb="32" eb="33">
      <t>オヨ</t>
    </rPh>
    <rPh sb="34" eb="36">
      <t>ソウチ</t>
    </rPh>
    <rPh sb="42" eb="43">
      <t>タ</t>
    </rPh>
    <phoneticPr fontId="1"/>
  </si>
  <si>
    <t>資産の分類は、次の中から選択してください。</t>
    <rPh sb="0" eb="2">
      <t>シサン</t>
    </rPh>
    <rPh sb="3" eb="5">
      <t>ブンルイ</t>
    </rPh>
    <rPh sb="7" eb="8">
      <t>ツギ</t>
    </rPh>
    <rPh sb="9" eb="10">
      <t>ナカ</t>
    </rPh>
    <rPh sb="12" eb="14">
      <t>センタク</t>
    </rPh>
    <phoneticPr fontId="1"/>
  </si>
  <si>
    <t>※</t>
    <phoneticPr fontId="1"/>
  </si>
  <si>
    <t>資産名</t>
    <rPh sb="0" eb="2">
      <t>シサン</t>
    </rPh>
    <rPh sb="2" eb="3">
      <t>メイ</t>
    </rPh>
    <phoneticPr fontId="1"/>
  </si>
  <si>
    <t>資産の分類</t>
    <rPh sb="0" eb="2">
      <t>シサン</t>
    </rPh>
    <rPh sb="3" eb="5">
      <t>ブンルイ</t>
    </rPh>
    <phoneticPr fontId="1"/>
  </si>
  <si>
    <t>（２）予定される資産状況</t>
    <rPh sb="3" eb="5">
      <t>ヨテイ</t>
    </rPh>
    <rPh sb="8" eb="10">
      <t>シサン</t>
    </rPh>
    <rPh sb="10" eb="12">
      <t>ジョウキョウ</t>
    </rPh>
    <phoneticPr fontId="1"/>
  </si>
  <si>
    <t>に資産登録する予定です。</t>
    <rPh sb="1" eb="3">
      <t>シサン</t>
    </rPh>
    <rPh sb="3" eb="5">
      <t>トウロク</t>
    </rPh>
    <rPh sb="7" eb="9">
      <t>ヨテイ</t>
    </rPh>
    <phoneticPr fontId="1"/>
  </si>
  <si>
    <t>（１）資産登録の予定時期</t>
    <rPh sb="3" eb="5">
      <t>シサン</t>
    </rPh>
    <rPh sb="5" eb="7">
      <t>トウロク</t>
    </rPh>
    <rPh sb="8" eb="10">
      <t>ヨテイ</t>
    </rPh>
    <rPh sb="10" eb="12">
      <t>ジキ</t>
    </rPh>
    <phoneticPr fontId="1"/>
  </si>
  <si>
    <t>日本工業規格Ａ列４番</t>
    <phoneticPr fontId="1"/>
  </si>
  <si>
    <t>小計</t>
    <phoneticPr fontId="1"/>
  </si>
  <si>
    <t>GJ</t>
    <phoneticPr fontId="1"/>
  </si>
  <si>
    <t>買電</t>
    <phoneticPr fontId="1"/>
  </si>
  <si>
    <r>
      <t>t-CO</t>
    </r>
    <r>
      <rPr>
        <vertAlign val="subscript"/>
        <sz val="8"/>
        <rFont val="ＭＳ Ｐ明朝"/>
        <family val="1"/>
        <charset val="128"/>
      </rPr>
      <t>2</t>
    </r>
    <r>
      <rPr>
        <sz val="8"/>
        <rFont val="ＭＳ Ｐ明朝"/>
        <family val="1"/>
        <charset val="128"/>
      </rPr>
      <t>/GJ</t>
    </r>
    <phoneticPr fontId="1"/>
  </si>
  <si>
    <t>GJ</t>
    <phoneticPr fontId="1"/>
  </si>
  <si>
    <r>
      <t>t-CO</t>
    </r>
    <r>
      <rPr>
        <vertAlign val="subscript"/>
        <sz val="8"/>
        <rFont val="ＭＳ Ｐ明朝"/>
        <family val="1"/>
        <charset val="128"/>
      </rPr>
      <t>2</t>
    </r>
    <r>
      <rPr>
        <sz val="8"/>
        <rFont val="ＭＳ Ｐ明朝"/>
        <family val="1"/>
        <charset val="128"/>
      </rPr>
      <t>/GJ</t>
    </r>
    <phoneticPr fontId="1"/>
  </si>
  <si>
    <t>GJ/GJ</t>
    <phoneticPr fontId="1"/>
  </si>
  <si>
    <t>⑦=①×⑥</t>
    <phoneticPr fontId="1"/>
  </si>
  <si>
    <t>⑤=①×②×④</t>
    <phoneticPr fontId="1"/>
  </si>
  <si>
    <t>④</t>
    <phoneticPr fontId="1"/>
  </si>
  <si>
    <t>③=①×②</t>
    <phoneticPr fontId="1"/>
  </si>
  <si>
    <t>②</t>
    <phoneticPr fontId="1"/>
  </si>
  <si>
    <t>t-C/GJ</t>
    <phoneticPr fontId="1"/>
  </si>
  <si>
    <r>
      <t>GJ/千Nｍ</t>
    </r>
    <r>
      <rPr>
        <vertAlign val="superscript"/>
        <sz val="8"/>
        <rFont val="ＭＳ Ｐ明朝"/>
        <family val="1"/>
        <charset val="128"/>
      </rPr>
      <t>3</t>
    </r>
    <phoneticPr fontId="1"/>
  </si>
  <si>
    <r>
      <t>6A:29.30MJ/m</t>
    </r>
    <r>
      <rPr>
        <vertAlign val="superscript"/>
        <sz val="11"/>
        <rFont val="ＭＳ Ｐ明朝"/>
        <family val="1"/>
        <charset val="128"/>
      </rPr>
      <t>3</t>
    </r>
    <phoneticPr fontId="1"/>
  </si>
  <si>
    <r>
      <t>12A:41.86MJ/m</t>
    </r>
    <r>
      <rPr>
        <vertAlign val="superscript"/>
        <sz val="11"/>
        <rFont val="ＭＳ Ｐ明朝"/>
        <family val="1"/>
        <charset val="128"/>
      </rPr>
      <t>3</t>
    </r>
    <phoneticPr fontId="1"/>
  </si>
  <si>
    <r>
      <t>13A:46.04MJ/m</t>
    </r>
    <r>
      <rPr>
        <vertAlign val="superscript"/>
        <sz val="11"/>
        <rFont val="ＭＳ Ｐ明朝"/>
        <family val="1"/>
        <charset val="128"/>
      </rPr>
      <t>3</t>
    </r>
    <phoneticPr fontId="1"/>
  </si>
  <si>
    <r>
      <t>13A:43.12MJ/m</t>
    </r>
    <r>
      <rPr>
        <vertAlign val="superscript"/>
        <sz val="11"/>
        <rFont val="ＭＳ Ｐ明朝"/>
        <family val="1"/>
        <charset val="128"/>
      </rPr>
      <t>3</t>
    </r>
    <phoneticPr fontId="1"/>
  </si>
  <si>
    <r>
      <t>13A:45MJ/m</t>
    </r>
    <r>
      <rPr>
        <vertAlign val="superscript"/>
        <sz val="11"/>
        <rFont val="ＭＳ Ｐ明朝"/>
        <family val="1"/>
        <charset val="128"/>
      </rPr>
      <t>3</t>
    </r>
    <phoneticPr fontId="1"/>
  </si>
  <si>
    <r>
      <t>GJ/千Nｍ</t>
    </r>
    <r>
      <rPr>
        <vertAlign val="superscript"/>
        <sz val="8"/>
        <rFont val="ＭＳ Ｐ明朝"/>
        <family val="1"/>
        <charset val="128"/>
      </rPr>
      <t>3</t>
    </r>
    <phoneticPr fontId="1"/>
  </si>
  <si>
    <t>GJ/t</t>
    <phoneticPr fontId="1"/>
  </si>
  <si>
    <t>t</t>
    <phoneticPr fontId="1"/>
  </si>
  <si>
    <t>コールタール</t>
    <phoneticPr fontId="1"/>
  </si>
  <si>
    <t>GJ/t</t>
    <phoneticPr fontId="1"/>
  </si>
  <si>
    <t>液化石油ガス（ＬＰＧ）</t>
    <phoneticPr fontId="1"/>
  </si>
  <si>
    <t>GJ/kL</t>
    <phoneticPr fontId="1"/>
  </si>
  <si>
    <t>kL</t>
    <phoneticPr fontId="1"/>
  </si>
  <si>
    <t>kL</t>
    <phoneticPr fontId="1"/>
  </si>
  <si>
    <t>ナフサ</t>
    <phoneticPr fontId="1"/>
  </si>
  <si>
    <r>
      <t>t-CO</t>
    </r>
    <r>
      <rPr>
        <vertAlign val="subscript"/>
        <sz val="11"/>
        <rFont val="ＭＳ Ｐ明朝"/>
        <family val="1"/>
        <charset val="128"/>
      </rPr>
      <t>2</t>
    </r>
    <phoneticPr fontId="1"/>
  </si>
  <si>
    <t>kL/GJ</t>
    <phoneticPr fontId="1"/>
  </si>
  <si>
    <t>GJ</t>
    <phoneticPr fontId="1"/>
  </si>
  <si>
    <t>単位</t>
    <phoneticPr fontId="1"/>
  </si>
  <si>
    <t>⑦=①×②×⑥
×44/12</t>
    <phoneticPr fontId="1"/>
  </si>
  <si>
    <t>⑥</t>
    <phoneticPr fontId="1"/>
  </si>
  <si>
    <t>④</t>
    <phoneticPr fontId="1"/>
  </si>
  <si>
    <t>③=①×②</t>
    <phoneticPr fontId="1"/>
  </si>
  <si>
    <t>①</t>
    <phoneticPr fontId="1"/>
  </si>
  <si>
    <t>二酸化炭素
排出量</t>
    <phoneticPr fontId="1"/>
  </si>
  <si>
    <t>排出係数</t>
    <phoneticPr fontId="1"/>
  </si>
  <si>
    <t>熱量</t>
    <phoneticPr fontId="1"/>
  </si>
  <si>
    <t>事業所で直近３か年度に使用した全てのエネルギー(電気、ガス、重油、灯油、等）の合計を原油換算した結果を記載してください</t>
    <rPh sb="0" eb="3">
      <t>ジギョウショ</t>
    </rPh>
    <rPh sb="4" eb="6">
      <t>チョッキン</t>
    </rPh>
    <rPh sb="8" eb="9">
      <t>ネン</t>
    </rPh>
    <rPh sb="9" eb="10">
      <t>ド</t>
    </rPh>
    <rPh sb="11" eb="13">
      <t>シヨウ</t>
    </rPh>
    <rPh sb="15" eb="16">
      <t>スベ</t>
    </rPh>
    <rPh sb="24" eb="26">
      <t>デンキ</t>
    </rPh>
    <rPh sb="30" eb="32">
      <t>ジュウユ</t>
    </rPh>
    <rPh sb="33" eb="35">
      <t>トウユ</t>
    </rPh>
    <rPh sb="36" eb="37">
      <t>トウ</t>
    </rPh>
    <rPh sb="39" eb="41">
      <t>ゴウケイ</t>
    </rPh>
    <phoneticPr fontId="1"/>
  </si>
  <si>
    <t>※交付申請前過去３か年度以内に受診済の場合、診断結果報告書を添付してください</t>
    <rPh sb="11" eb="12">
      <t>ド</t>
    </rPh>
    <phoneticPr fontId="1"/>
  </si>
  <si>
    <t>平成</t>
    <rPh sb="0" eb="2">
      <t>ヘイセイ</t>
    </rPh>
    <phoneticPr fontId="19"/>
  </si>
  <si>
    <t>令和</t>
    <rPh sb="0" eb="2">
      <t>レイワ</t>
    </rPh>
    <phoneticPr fontId="19"/>
  </si>
  <si>
    <t>（3か年度前）</t>
    <phoneticPr fontId="19"/>
  </si>
  <si>
    <t>（2か年度前）</t>
    <phoneticPr fontId="19"/>
  </si>
  <si>
    <t>（1か年度前）</t>
    <phoneticPr fontId="19"/>
  </si>
  <si>
    <t>年度</t>
    <phoneticPr fontId="19"/>
  </si>
  <si>
    <t>令和</t>
    <rPh sb="0" eb="2">
      <t>レイワ</t>
    </rPh>
    <phoneticPr fontId="1"/>
  </si>
  <si>
    <t>埼玉県民間事業者CO2排出削減設備等導入補助金　事業計画書</t>
    <rPh sb="0" eb="2">
      <t>サイタマ</t>
    </rPh>
    <rPh sb="2" eb="3">
      <t>ケン</t>
    </rPh>
    <rPh sb="3" eb="5">
      <t>ミンカン</t>
    </rPh>
    <rPh sb="5" eb="7">
      <t>ジギョウ</t>
    </rPh>
    <rPh sb="7" eb="8">
      <t>シャ</t>
    </rPh>
    <rPh sb="11" eb="13">
      <t>ハイシュツ</t>
    </rPh>
    <rPh sb="13" eb="15">
      <t>サクゲン</t>
    </rPh>
    <rPh sb="15" eb="17">
      <t>セツビ</t>
    </rPh>
    <rPh sb="17" eb="18">
      <t>トウ</t>
    </rPh>
    <rPh sb="18" eb="20">
      <t>ドウニュウ</t>
    </rPh>
    <rPh sb="20" eb="22">
      <t>ホジョ</t>
    </rPh>
    <rPh sb="22" eb="23">
      <t>キン</t>
    </rPh>
    <rPh sb="24" eb="26">
      <t>ジギョウ</t>
    </rPh>
    <rPh sb="26" eb="29">
      <t>ケイカクショ</t>
    </rPh>
    <phoneticPr fontId="1"/>
  </si>
  <si>
    <t>ア　発行済株式の総数又は出資金額の２分の１以上を同一の大企業
　　（中小企業者以外をいう。）が所有していることの有無</t>
    <rPh sb="56" eb="58">
      <t>ウム</t>
    </rPh>
    <phoneticPr fontId="3"/>
  </si>
  <si>
    <t>イ　発行済株式の総数又は出資金額の３分の２以上を大企業が所有している
　　ことの有無</t>
    <rPh sb="40" eb="42">
      <t>ウム</t>
    </rPh>
    <phoneticPr fontId="3"/>
  </si>
  <si>
    <t>ウ　大企業の役員又は職員を兼ねている者が、役員総数の２分の１以上を
　　占めていることの有無</t>
    <rPh sb="44" eb="46">
      <t>ウム</t>
    </rPh>
    <phoneticPr fontId="3"/>
  </si>
  <si>
    <t>（国補助金等への申請有の場合）</t>
    <rPh sb="1" eb="2">
      <t>クニ</t>
    </rPh>
    <rPh sb="2" eb="5">
      <t>ホジョキン</t>
    </rPh>
    <rPh sb="5" eb="6">
      <t>トウ</t>
    </rPh>
    <rPh sb="8" eb="10">
      <t>シンセイ</t>
    </rPh>
    <rPh sb="10" eb="11">
      <t>アリ</t>
    </rPh>
    <rPh sb="12" eb="14">
      <t>バアイ</t>
    </rPh>
    <phoneticPr fontId="3"/>
  </si>
  <si>
    <t>補助事業の名称</t>
    <rPh sb="0" eb="2">
      <t>ホジョ</t>
    </rPh>
    <rPh sb="2" eb="4">
      <t>ジギョウ</t>
    </rPh>
    <rPh sb="5" eb="7">
      <t>メイショウ</t>
    </rPh>
    <phoneticPr fontId="3"/>
  </si>
  <si>
    <t>算出結果</t>
    <rPh sb="0" eb="2">
      <t>サンシュツ</t>
    </rPh>
    <rPh sb="2" eb="4">
      <t>ケッカ</t>
    </rPh>
    <phoneticPr fontId="1"/>
  </si>
  <si>
    <t>上限額</t>
    <rPh sb="0" eb="3">
      <t>ジョウゲンガク</t>
    </rPh>
    <phoneticPr fontId="1"/>
  </si>
  <si>
    <t>計</t>
    <rPh sb="0" eb="1">
      <t>ケイ</t>
    </rPh>
    <phoneticPr fontId="3"/>
  </si>
  <si>
    <t>※１万円未満切り捨て</t>
    <phoneticPr fontId="3"/>
  </si>
  <si>
    <t>⑥蓄電池の容量</t>
    <rPh sb="1" eb="4">
      <t>チクデンチ</t>
    </rPh>
    <rPh sb="5" eb="7">
      <t>ヨウリョウ</t>
    </rPh>
    <phoneticPr fontId="3"/>
  </si>
  <si>
    <t>⑦非営業・稼働日数</t>
    <rPh sb="1" eb="2">
      <t>ヒ</t>
    </rPh>
    <rPh sb="2" eb="4">
      <t>エイギョウ</t>
    </rPh>
    <rPh sb="5" eb="7">
      <t>カドウ</t>
    </rPh>
    <rPh sb="7" eb="9">
      <t>ニッスウ</t>
    </rPh>
    <phoneticPr fontId="3"/>
  </si>
  <si>
    <t>⑧非営業・稼働日数分の発電量</t>
    <rPh sb="1" eb="2">
      <t>ヒ</t>
    </rPh>
    <rPh sb="2" eb="4">
      <t>エイギョウ</t>
    </rPh>
    <rPh sb="5" eb="7">
      <t>カドウ</t>
    </rPh>
    <rPh sb="7" eb="9">
      <t>ニッスウ</t>
    </rPh>
    <rPh sb="9" eb="10">
      <t>ブン</t>
    </rPh>
    <rPh sb="11" eb="13">
      <t>ハツデン</t>
    </rPh>
    <rPh sb="13" eb="14">
      <t>リョウ</t>
    </rPh>
    <phoneticPr fontId="3"/>
  </si>
  <si>
    <t>⑨１日当たりの発電量</t>
    <rPh sb="2" eb="3">
      <t>ニチ</t>
    </rPh>
    <rPh sb="3" eb="4">
      <t>ア</t>
    </rPh>
    <rPh sb="7" eb="9">
      <t>ハツデン</t>
    </rPh>
    <rPh sb="9" eb="10">
      <t>リョウ</t>
    </rPh>
    <phoneticPr fontId="3"/>
  </si>
  <si>
    <t>kWh/日</t>
    <rPh sb="4" eb="5">
      <t>ニチ</t>
    </rPh>
    <phoneticPr fontId="3"/>
  </si>
  <si>
    <t>⑩蓄電池利用量</t>
    <rPh sb="1" eb="4">
      <t>チクデンチ</t>
    </rPh>
    <rPh sb="4" eb="6">
      <t>リヨウ</t>
    </rPh>
    <rPh sb="6" eb="7">
      <t>リョウ</t>
    </rPh>
    <phoneticPr fontId="3"/>
  </si>
  <si>
    <t>※（⑥か⑨のいずれか小さいほう）　×　⑦</t>
    <rPh sb="10" eb="11">
      <t>チイ</t>
    </rPh>
    <phoneticPr fontId="3"/>
  </si>
  <si>
    <t>⑪自家消費分の発電量（⑤＋⑩）</t>
    <rPh sb="1" eb="3">
      <t>ジカ</t>
    </rPh>
    <rPh sb="3" eb="5">
      <t>ショウヒ</t>
    </rPh>
    <rPh sb="5" eb="6">
      <t>ブン</t>
    </rPh>
    <rPh sb="7" eb="9">
      <t>ハツデン</t>
    </rPh>
    <rPh sb="9" eb="10">
      <t>リョウ</t>
    </rPh>
    <phoneticPr fontId="3"/>
  </si>
  <si>
    <t>（２）導入予定の蓄電池の利用量（非営業日に蓄電した電力を営業日に自家消費）</t>
    <rPh sb="3" eb="5">
      <t>ドウニュウ</t>
    </rPh>
    <rPh sb="5" eb="7">
      <t>ヨテイ</t>
    </rPh>
    <rPh sb="8" eb="11">
      <t>チクデンチ</t>
    </rPh>
    <rPh sb="12" eb="14">
      <t>リヨウ</t>
    </rPh>
    <rPh sb="14" eb="15">
      <t>リョウ</t>
    </rPh>
    <rPh sb="16" eb="17">
      <t>ヒ</t>
    </rPh>
    <rPh sb="17" eb="20">
      <t>エイギョウビ</t>
    </rPh>
    <rPh sb="21" eb="23">
      <t>チクデン</t>
    </rPh>
    <rPh sb="25" eb="27">
      <t>デンリョク</t>
    </rPh>
    <rPh sb="28" eb="31">
      <t>エイギョウビ</t>
    </rPh>
    <rPh sb="32" eb="34">
      <t>ジカ</t>
    </rPh>
    <rPh sb="34" eb="36">
      <t>ショウヒ</t>
    </rPh>
    <phoneticPr fontId="3"/>
  </si>
  <si>
    <t>（１）自家消費分の発電量（太陽光発電部分）</t>
    <rPh sb="3" eb="5">
      <t>ジカ</t>
    </rPh>
    <rPh sb="5" eb="7">
      <t>ショウヒ</t>
    </rPh>
    <rPh sb="7" eb="8">
      <t>ブン</t>
    </rPh>
    <rPh sb="9" eb="11">
      <t>ハツデン</t>
    </rPh>
    <rPh sb="11" eb="12">
      <t>リョウ</t>
    </rPh>
    <rPh sb="13" eb="16">
      <t>タイヨウコウ</t>
    </rPh>
    <rPh sb="16" eb="18">
      <t>ハツデン</t>
    </rPh>
    <rPh sb="18" eb="20">
      <t>ブブン</t>
    </rPh>
    <phoneticPr fontId="3"/>
  </si>
  <si>
    <t>※モジュール発電量、パワコン能力いずれか低い数値</t>
    <rPh sb="6" eb="8">
      <t>ハツデン</t>
    </rPh>
    <rPh sb="8" eb="9">
      <t>リョウ</t>
    </rPh>
    <rPh sb="14" eb="16">
      <t>ノウリョク</t>
    </rPh>
    <rPh sb="20" eb="21">
      <t>ヒク</t>
    </rPh>
    <rPh sb="22" eb="24">
      <t>スウチ</t>
    </rPh>
    <phoneticPr fontId="3"/>
  </si>
  <si>
    <t>（３）自家消費分の合計発電量</t>
    <rPh sb="3" eb="5">
      <t>ジカ</t>
    </rPh>
    <rPh sb="5" eb="7">
      <t>ショウヒ</t>
    </rPh>
    <rPh sb="7" eb="8">
      <t>ブン</t>
    </rPh>
    <rPh sb="9" eb="11">
      <t>ゴウケイ</t>
    </rPh>
    <rPh sb="11" eb="13">
      <t>ハツデン</t>
    </rPh>
    <rPh sb="13" eb="14">
      <t>リョウ</t>
    </rPh>
    <phoneticPr fontId="3"/>
  </si>
  <si>
    <t>⑪自家消費分の合計発電量</t>
    <rPh sb="1" eb="3">
      <t>ジカ</t>
    </rPh>
    <rPh sb="3" eb="5">
      <t>ショウヒ</t>
    </rPh>
    <rPh sb="5" eb="6">
      <t>ブン</t>
    </rPh>
    <rPh sb="7" eb="9">
      <t>ゴウケイ</t>
    </rPh>
    <rPh sb="9" eb="11">
      <t>ハツデン</t>
    </rPh>
    <rPh sb="11" eb="12">
      <t>リョウ</t>
    </rPh>
    <phoneticPr fontId="3"/>
  </si>
  <si>
    <t>⑫補助対象経費割合</t>
    <rPh sb="1" eb="3">
      <t>ホジョ</t>
    </rPh>
    <rPh sb="3" eb="5">
      <t>タイショウ</t>
    </rPh>
    <rPh sb="5" eb="7">
      <t>ケイヒ</t>
    </rPh>
    <rPh sb="7" eb="9">
      <t>ワリアイ</t>
    </rPh>
    <phoneticPr fontId="3"/>
  </si>
  <si>
    <t>設備名</t>
    <rPh sb="0" eb="2">
      <t>セツビ</t>
    </rPh>
    <rPh sb="2" eb="3">
      <t>メイ</t>
    </rPh>
    <phoneticPr fontId="1"/>
  </si>
  <si>
    <t>国補助金等へ
の申請の有無
（予定含む）</t>
    <rPh sb="0" eb="1">
      <t>クニ</t>
    </rPh>
    <rPh sb="1" eb="4">
      <t>ホジョキン</t>
    </rPh>
    <rPh sb="4" eb="5">
      <t>トウ</t>
    </rPh>
    <rPh sb="8" eb="10">
      <t>シンセイ</t>
    </rPh>
    <rPh sb="11" eb="13">
      <t>ウム</t>
    </rPh>
    <rPh sb="15" eb="17">
      <t>ヨテイ</t>
    </rPh>
    <rPh sb="17" eb="18">
      <t>フク</t>
    </rPh>
    <phoneticPr fontId="3"/>
  </si>
  <si>
    <t>No.</t>
  </si>
  <si>
    <t>設置場所</t>
    <rPh sb="0" eb="2">
      <t>セッチ</t>
    </rPh>
    <rPh sb="2" eb="4">
      <t>バショ</t>
    </rPh>
    <phoneticPr fontId="1"/>
  </si>
  <si>
    <t>計測項目</t>
    <rPh sb="0" eb="2">
      <t>ケイソク</t>
    </rPh>
    <rPh sb="2" eb="4">
      <t>コウモク</t>
    </rPh>
    <phoneticPr fontId="1"/>
  </si>
  <si>
    <t>計測機器種別</t>
    <rPh sb="0" eb="2">
      <t>ケイソク</t>
    </rPh>
    <rPh sb="2" eb="4">
      <t>キキ</t>
    </rPh>
    <rPh sb="4" eb="6">
      <t>シュベツ</t>
    </rPh>
    <phoneticPr fontId="1"/>
  </si>
  <si>
    <t>計測器型式</t>
    <rPh sb="0" eb="3">
      <t>ケイソクキ</t>
    </rPh>
    <rPh sb="3" eb="5">
      <t>カタシキ</t>
    </rPh>
    <phoneticPr fontId="1"/>
  </si>
  <si>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1"/>
  </si>
  <si>
    <t>　ＥＭＳでの計測を予定する箇所を記載してください。なお、既存の計測器等のデータを本事業で導入するＥＭＳに取り込む場合は、既存計測器等についても記載してください。</t>
    <rPh sb="6" eb="8">
      <t>ケイソク</t>
    </rPh>
    <rPh sb="9" eb="11">
      <t>ヨテイ</t>
    </rPh>
    <rPh sb="13" eb="15">
      <t>カショ</t>
    </rPh>
    <rPh sb="16" eb="18">
      <t>キサイ</t>
    </rPh>
    <rPh sb="28" eb="30">
      <t>キゾン</t>
    </rPh>
    <rPh sb="31" eb="33">
      <t>ケイソク</t>
    </rPh>
    <rPh sb="33" eb="34">
      <t>キ</t>
    </rPh>
    <rPh sb="34" eb="35">
      <t>トウ</t>
    </rPh>
    <rPh sb="40" eb="43">
      <t>ホンジギョウ</t>
    </rPh>
    <rPh sb="44" eb="46">
      <t>ドウニュウ</t>
    </rPh>
    <rPh sb="52" eb="53">
      <t>ト</t>
    </rPh>
    <rPh sb="54" eb="55">
      <t>コ</t>
    </rPh>
    <rPh sb="56" eb="58">
      <t>バアイ</t>
    </rPh>
    <rPh sb="60" eb="62">
      <t>キゾン</t>
    </rPh>
    <rPh sb="62" eb="65">
      <t>ケイソクキ</t>
    </rPh>
    <rPh sb="65" eb="66">
      <t>トウ</t>
    </rPh>
    <rPh sb="71" eb="73">
      <t>キサイ</t>
    </rPh>
    <phoneticPr fontId="1"/>
  </si>
  <si>
    <t>計測対象一覧</t>
    <rPh sb="0" eb="2">
      <t>ケイソク</t>
    </rPh>
    <rPh sb="2" eb="4">
      <t>タイショウ</t>
    </rPh>
    <rPh sb="4" eb="6">
      <t>イチラン</t>
    </rPh>
    <phoneticPr fontId="21"/>
  </si>
  <si>
    <t>８　ＥＭＳシステム概要図</t>
    <phoneticPr fontId="1"/>
  </si>
  <si>
    <t>（年）</t>
    <rPh sb="1" eb="2">
      <t>ネン</t>
    </rPh>
    <phoneticPr fontId="21"/>
  </si>
  <si>
    <t>９　導入前後の比較図</t>
    <rPh sb="2" eb="4">
      <t>ドウニュウ</t>
    </rPh>
    <rPh sb="4" eb="6">
      <t>ゼンゴ</t>
    </rPh>
    <rPh sb="7" eb="9">
      <t>ヒカク</t>
    </rPh>
    <rPh sb="9" eb="10">
      <t>ズ</t>
    </rPh>
    <phoneticPr fontId="1"/>
  </si>
  <si>
    <t>１０　事業所の直近３か年度の原油換算エネルギー使用量</t>
    <rPh sb="3" eb="5">
      <t>ジギョウ</t>
    </rPh>
    <rPh sb="5" eb="6">
      <t>ショ</t>
    </rPh>
    <rPh sb="7" eb="9">
      <t>チョッキン</t>
    </rPh>
    <rPh sb="11" eb="12">
      <t>ネン</t>
    </rPh>
    <rPh sb="12" eb="13">
      <t>ド</t>
    </rPh>
    <rPh sb="14" eb="16">
      <t>ゲンユ</t>
    </rPh>
    <rPh sb="16" eb="18">
      <t>カンサン</t>
    </rPh>
    <rPh sb="23" eb="26">
      <t>シヨウリョウ</t>
    </rPh>
    <phoneticPr fontId="1"/>
  </si>
  <si>
    <t>１１　省エネルギー診断の受診</t>
    <rPh sb="3" eb="4">
      <t>ショウ</t>
    </rPh>
    <rPh sb="9" eb="11">
      <t>シンダン</t>
    </rPh>
    <rPh sb="12" eb="14">
      <t>ジュシン</t>
    </rPh>
    <phoneticPr fontId="1"/>
  </si>
  <si>
    <t>１２　予定している導入設備に関する資産登録</t>
    <rPh sb="3" eb="5">
      <t>ヨテイ</t>
    </rPh>
    <rPh sb="9" eb="11">
      <t>ドウニュウ</t>
    </rPh>
    <rPh sb="11" eb="13">
      <t>セツビ</t>
    </rPh>
    <rPh sb="14" eb="15">
      <t>カン</t>
    </rPh>
    <rPh sb="17" eb="19">
      <t>シサン</t>
    </rPh>
    <rPh sb="19" eb="21">
      <t>トウロク</t>
    </rPh>
    <phoneticPr fontId="1"/>
  </si>
  <si>
    <t>対象設備の財産処分制限期間</t>
    <rPh sb="0" eb="2">
      <t>タイショウ</t>
    </rPh>
    <rPh sb="2" eb="4">
      <t>セツビ</t>
    </rPh>
    <rPh sb="5" eb="7">
      <t>ザイサン</t>
    </rPh>
    <rPh sb="7" eb="9">
      <t>ショブン</t>
    </rPh>
    <rPh sb="9" eb="11">
      <t>セイゲン</t>
    </rPh>
    <rPh sb="11" eb="13">
      <t>キカン</t>
    </rPh>
    <phoneticPr fontId="1"/>
  </si>
  <si>
    <t>対象設備の財産処分制限期間は、１０年又は法定耐用年数（財務省令「減価償却資産の耐用年数等に関する省令」参照）が１０年未満のものにあっては、その耐用年数とする。</t>
    <rPh sb="0" eb="2">
      <t>タイショウ</t>
    </rPh>
    <rPh sb="2" eb="4">
      <t>セツビ</t>
    </rPh>
    <rPh sb="5" eb="7">
      <t>ザイサン</t>
    </rPh>
    <rPh sb="7" eb="9">
      <t>ショブン</t>
    </rPh>
    <rPh sb="9" eb="11">
      <t>セイゲン</t>
    </rPh>
    <rPh sb="11" eb="13">
      <t>キカン</t>
    </rPh>
    <rPh sb="17" eb="18">
      <t>ネン</t>
    </rPh>
    <rPh sb="18" eb="19">
      <t>マタ</t>
    </rPh>
    <rPh sb="20" eb="22">
      <t>ホウテイ</t>
    </rPh>
    <rPh sb="22" eb="24">
      <t>タイヨウ</t>
    </rPh>
    <rPh sb="24" eb="26">
      <t>ネンスウ</t>
    </rPh>
    <rPh sb="27" eb="30">
      <t>ザイムショウ</t>
    </rPh>
    <rPh sb="30" eb="31">
      <t>レイ</t>
    </rPh>
    <rPh sb="32" eb="34">
      <t>ゲンカ</t>
    </rPh>
    <rPh sb="34" eb="36">
      <t>ショウキャク</t>
    </rPh>
    <rPh sb="36" eb="38">
      <t>シサン</t>
    </rPh>
    <rPh sb="39" eb="41">
      <t>タイヨウ</t>
    </rPh>
    <rPh sb="41" eb="44">
      <t>ネンスウトウ</t>
    </rPh>
    <rPh sb="45" eb="46">
      <t>カン</t>
    </rPh>
    <rPh sb="48" eb="50">
      <t>ショウレイ</t>
    </rPh>
    <rPh sb="51" eb="53">
      <t>サンショウ</t>
    </rPh>
    <rPh sb="57" eb="58">
      <t>ネン</t>
    </rPh>
    <rPh sb="58" eb="60">
      <t>ミマン</t>
    </rPh>
    <rPh sb="71" eb="73">
      <t>タイヨウ</t>
    </rPh>
    <rPh sb="73" eb="75">
      <t>ネンスウ</t>
    </rPh>
    <phoneticPr fontId="1"/>
  </si>
  <si>
    <t>財産処分制限期間分のCO2排出削減予測量</t>
    <rPh sb="0" eb="2">
      <t>ザイサン</t>
    </rPh>
    <rPh sb="2" eb="4">
      <t>ショブン</t>
    </rPh>
    <rPh sb="4" eb="6">
      <t>セイゲン</t>
    </rPh>
    <rPh sb="6" eb="8">
      <t>キカン</t>
    </rPh>
    <rPh sb="8" eb="9">
      <t>ブン</t>
    </rPh>
    <rPh sb="9" eb="10">
      <t>ネンブン</t>
    </rPh>
    <rPh sb="13" eb="15">
      <t>ハイシュツ</t>
    </rPh>
    <rPh sb="15" eb="17">
      <t>サクゲン</t>
    </rPh>
    <rPh sb="17" eb="19">
      <t>ヨソク</t>
    </rPh>
    <rPh sb="19" eb="20">
      <t>リョウ</t>
    </rPh>
    <phoneticPr fontId="1"/>
  </si>
  <si>
    <r>
      <t>t-CO2/</t>
    </r>
    <r>
      <rPr>
        <sz val="8"/>
        <color indexed="8"/>
        <rFont val="ＭＳ Ｐゴシック"/>
        <family val="3"/>
        <charset val="128"/>
      </rPr>
      <t>財産処分制限期間</t>
    </r>
    <rPh sb="6" eb="8">
      <t>ザイサン</t>
    </rPh>
    <rPh sb="8" eb="10">
      <t>ショブン</t>
    </rPh>
    <rPh sb="10" eb="12">
      <t>セイゲン</t>
    </rPh>
    <rPh sb="12" eb="14">
      <t>キカン</t>
    </rPh>
    <phoneticPr fontId="1"/>
  </si>
  <si>
    <t>法定耐用年数</t>
    <rPh sb="0" eb="2">
      <t>ホウテイ</t>
    </rPh>
    <rPh sb="2" eb="4">
      <t>タイヨウ</t>
    </rPh>
    <rPh sb="4" eb="6">
      <t>ネンスウ</t>
    </rPh>
    <phoneticPr fontId="1"/>
  </si>
  <si>
    <t>対象設備の財産処分制限期間</t>
    <rPh sb="0" eb="2">
      <t>タイショウ</t>
    </rPh>
    <rPh sb="2" eb="4">
      <t>セツビ</t>
    </rPh>
    <rPh sb="5" eb="7">
      <t>ザイサン</t>
    </rPh>
    <rPh sb="7" eb="9">
      <t>ショブン</t>
    </rPh>
    <rPh sb="9" eb="11">
      <t>セイゲン</t>
    </rPh>
    <rPh sb="11" eb="13">
      <t>キカン</t>
    </rPh>
    <phoneticPr fontId="3"/>
  </si>
  <si>
    <t>財産処分制限期間CO2排出削減予測量</t>
    <rPh sb="0" eb="2">
      <t>ザイサン</t>
    </rPh>
    <rPh sb="2" eb="4">
      <t>ショブン</t>
    </rPh>
    <rPh sb="4" eb="6">
      <t>セイゲン</t>
    </rPh>
    <rPh sb="6" eb="8">
      <t>キカン</t>
    </rPh>
    <rPh sb="11" eb="13">
      <t>ハイシュツ</t>
    </rPh>
    <rPh sb="13" eb="15">
      <t>サクゲン</t>
    </rPh>
    <rPh sb="15" eb="17">
      <t>ヨソク</t>
    </rPh>
    <rPh sb="17" eb="18">
      <t>リョウ</t>
    </rPh>
    <phoneticPr fontId="1"/>
  </si>
  <si>
    <r>
      <t>t-CO2
/</t>
    </r>
    <r>
      <rPr>
        <sz val="6"/>
        <color indexed="8"/>
        <rFont val="ＭＳ Ｐゴシック"/>
        <family val="3"/>
        <charset val="128"/>
      </rPr>
      <t>財産処分制限期間</t>
    </r>
    <rPh sb="7" eb="9">
      <t>ザイサン</t>
    </rPh>
    <rPh sb="9" eb="11">
      <t>ショブン</t>
    </rPh>
    <rPh sb="11" eb="13">
      <t>セイゲン</t>
    </rPh>
    <rPh sb="13" eb="15">
      <t>キカン</t>
    </rPh>
    <phoneticPr fontId="1"/>
  </si>
  <si>
    <t>計測データ
保存可能期間</t>
    <rPh sb="0" eb="2">
      <t>ケイソク</t>
    </rPh>
    <rPh sb="6" eb="8">
      <t>ホゾン</t>
    </rPh>
    <rPh sb="8" eb="10">
      <t>カノウ</t>
    </rPh>
    <rPh sb="10" eb="12">
      <t>キカン</t>
    </rPh>
    <phoneticPr fontId="1"/>
  </si>
  <si>
    <t>様式第２－２号（第８条関係）</t>
    <rPh sb="0" eb="2">
      <t>ヨウシキ</t>
    </rPh>
    <rPh sb="2" eb="3">
      <t>ダイ</t>
    </rPh>
    <rPh sb="6" eb="7">
      <t>ゴウ</t>
    </rPh>
    <rPh sb="8" eb="9">
      <t>ダイ</t>
    </rPh>
    <rPh sb="10" eb="11">
      <t>ジョウ</t>
    </rPh>
    <rPh sb="11" eb="13">
      <t>カンケイ</t>
    </rPh>
    <phoneticPr fontId="1"/>
  </si>
  <si>
    <t>（１）補助上限額</t>
    <rPh sb="3" eb="8">
      <t>ホジョジョウゲンガク</t>
    </rPh>
    <phoneticPr fontId="1"/>
  </si>
  <si>
    <t>A</t>
    <phoneticPr fontId="3"/>
  </si>
  <si>
    <t>（２）補助対象経費の1/3以内</t>
    <rPh sb="3" eb="7">
      <t>ホジョタイショウ</t>
    </rPh>
    <rPh sb="7" eb="9">
      <t>ケイヒ</t>
    </rPh>
    <rPh sb="13" eb="15">
      <t>イナイ</t>
    </rPh>
    <phoneticPr fontId="1"/>
  </si>
  <si>
    <t>B</t>
    <phoneticPr fontId="3"/>
  </si>
  <si>
    <t>　A及びBのうち、いずれか低い額（※１万円未満切り捨て）</t>
    <rPh sb="2" eb="3">
      <t>オヨ</t>
    </rPh>
    <rPh sb="13" eb="14">
      <t>ヒク</t>
    </rPh>
    <rPh sb="15" eb="16">
      <t>ガク</t>
    </rPh>
    <rPh sb="19" eb="21">
      <t>マンエン</t>
    </rPh>
    <rPh sb="21" eb="23">
      <t>ミマン</t>
    </rPh>
    <rPh sb="23" eb="24">
      <t>キ</t>
    </rPh>
    <rPh sb="25" eb="26">
      <t>ス</t>
    </rPh>
    <phoneticPr fontId="1"/>
  </si>
  <si>
    <t>補助対象経費の区分欄は、導入設備ごとに名称を記載すること。</t>
    <rPh sb="0" eb="2">
      <t>ホジョ</t>
    </rPh>
    <rPh sb="2" eb="4">
      <t>タイショウ</t>
    </rPh>
    <rPh sb="4" eb="6">
      <t>ケイヒ</t>
    </rPh>
    <rPh sb="7" eb="9">
      <t>クブン</t>
    </rPh>
    <rPh sb="9" eb="10">
      <t>ラン</t>
    </rPh>
    <rPh sb="12" eb="14">
      <t>ドウニュウ</t>
    </rPh>
    <rPh sb="14" eb="16">
      <t>セツビ</t>
    </rPh>
    <rPh sb="19" eb="21">
      <t>メイショウ</t>
    </rPh>
    <rPh sb="22" eb="24">
      <t>キサイ</t>
    </rPh>
    <phoneticPr fontId="1"/>
  </si>
  <si>
    <t>（３）補助金申請予定額</t>
    <rPh sb="3" eb="6">
      <t>ホジョキン</t>
    </rPh>
    <rPh sb="6" eb="8">
      <t>シンセイ</t>
    </rPh>
    <rPh sb="8" eb="10">
      <t>ヨテイ</t>
    </rPh>
    <rPh sb="10" eb="11">
      <t>ガク</t>
    </rPh>
    <phoneticPr fontId="1"/>
  </si>
  <si>
    <t>【ＣＯ₂排出削減設備導入事業（大規模事業所）】</t>
    <rPh sb="4" eb="6">
      <t>ハイシュツ</t>
    </rPh>
    <rPh sb="6" eb="8">
      <t>サクゲン</t>
    </rPh>
    <rPh sb="8" eb="10">
      <t>セツビ</t>
    </rPh>
    <rPh sb="10" eb="12">
      <t>ドウニュウ</t>
    </rPh>
    <rPh sb="12" eb="14">
      <t>ジギョウ</t>
    </rPh>
    <rPh sb="15" eb="21">
      <t>ダイキボジギョウショ</t>
    </rPh>
    <phoneticPr fontId="1"/>
  </si>
  <si>
    <t>　　　　　　　　万円</t>
    <rPh sb="8" eb="9">
      <t>マン</t>
    </rPh>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</si>
</sst>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_ "/>
    <numFmt numFmtId="178" formatCode="#,##0.0_);[Red]\(#,##0.0\)"/>
    <numFmt numFmtId="179" formatCode="0.0_ "/>
    <numFmt numFmtId="180" formatCode="#"/>
    <numFmt numFmtId="181" formatCode="0.000_);[Red]\(0.000\)"/>
    <numFmt numFmtId="182" formatCode="#,##0;\-#,##0;#"/>
    <numFmt numFmtId="183" formatCode="#,##0.00_ "/>
    <numFmt numFmtId="184" formatCode="0.0000_);[Red]\(0.0000\)"/>
    <numFmt numFmtId="185" formatCode="#,##0.000_ "/>
    <numFmt numFmtId="186" formatCode="#,##0.000_);[Red]\(#,##0.000\)"/>
    <numFmt numFmtId="187" formatCode="#,##0.0000"/>
    <numFmt numFmtId="188" formatCode="0_ "/>
    <numFmt numFmtId="189" formatCode="0.0000_ "/>
    <numFmt numFmtId="190" formatCode="#,##0.00_);[Red]\(#,##0.00\)"/>
    <numFmt numFmtId="191" formatCode="0.0"/>
    <numFmt numFmtId="192" formatCode="0.0_);[Red]\(0.0\)"/>
    <numFmt numFmtId="193" formatCode="#,##0.0;&quot;▲ &quot;#,##0.0"/>
  </numFmts>
  <fonts count="4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10"/>
      <name val="ＭＳ Ｐゴシック"/>
      <family val="3"/>
      <charset val="128"/>
    </font>
    <font>
      <sz val="10"/>
      <name val="ＭＳ Ｐ明朝"/>
      <family val="1"/>
      <charset val="128"/>
    </font>
    <font>
      <sz val="6"/>
      <name val="ＭＳ Ｐゴシック"/>
      <family val="3"/>
      <charset val="128"/>
    </font>
    <font>
      <b/>
      <sz val="9"/>
      <color indexed="81"/>
      <name val="ＭＳ Ｐゴシック"/>
      <family val="3"/>
      <charset val="128"/>
    </font>
    <font>
      <b/>
      <sz val="12"/>
      <color indexed="81"/>
      <name val="ＭＳ Ｐゴシック"/>
      <family val="3"/>
      <charset val="128"/>
    </font>
    <font>
      <sz val="6"/>
      <name val="ＭＳ Ｐゴシック"/>
      <family val="3"/>
      <charset val="128"/>
    </font>
    <font>
      <sz val="8"/>
      <color indexed="8"/>
      <name val="ＭＳ Ｐゴシック"/>
      <family val="3"/>
      <charset val="128"/>
    </font>
    <font>
      <sz val="6"/>
      <name val="ＭＳ Ｐゴシック"/>
      <family val="3"/>
      <charset val="128"/>
    </font>
    <font>
      <sz val="6"/>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1"/>
      <color theme="1"/>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7"/>
      <color theme="1"/>
      <name val="ＭＳ Ｐゴシック"/>
      <family val="3"/>
      <charset val="128"/>
      <scheme val="minor"/>
    </font>
    <font>
      <sz val="18"/>
      <color theme="1"/>
      <name val="ＭＳ Ｐ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28">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s>
  <cellStyleXfs count="5">
    <xf numFmtId="0" fontId="0" fillId="0" borderId="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0" fontId="6" fillId="0" borderId="0">
      <alignment vertical="center"/>
    </xf>
  </cellStyleXfs>
  <cellXfs count="812">
    <xf numFmtId="0" fontId="0" fillId="0" borderId="0" xfId="0">
      <alignment vertical="center"/>
    </xf>
    <xf numFmtId="0" fontId="25" fillId="0" borderId="0" xfId="0" applyFont="1">
      <alignment vertical="center"/>
    </xf>
    <xf numFmtId="0" fontId="0" fillId="0" borderId="0" xfId="0" applyAlignment="1">
      <alignment vertical="center"/>
    </xf>
    <xf numFmtId="0" fontId="0" fillId="0" borderId="1" xfId="0" applyBorder="1">
      <alignment vertical="center"/>
    </xf>
    <xf numFmtId="0" fontId="0" fillId="0" borderId="0" xfId="0" applyBorder="1" applyAlignment="1">
      <alignment vertical="center"/>
    </xf>
    <xf numFmtId="0" fontId="0" fillId="0" borderId="0" xfId="0" applyAlignment="1">
      <alignment horizontal="right" vertical="center"/>
    </xf>
    <xf numFmtId="0" fontId="0" fillId="0" borderId="0" xfId="0"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25" fillId="0" borderId="9"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25" fillId="0" borderId="8" xfId="0" applyFont="1" applyBorder="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6"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Font="1">
      <alignment vertical="center"/>
    </xf>
    <xf numFmtId="0" fontId="0" fillId="0" borderId="0" xfId="0" applyBorder="1" applyAlignment="1">
      <alignment horizontal="center" vertical="center"/>
    </xf>
    <xf numFmtId="0" fontId="26" fillId="0" borderId="0" xfId="0" applyFont="1">
      <alignment vertical="center"/>
    </xf>
    <xf numFmtId="0" fontId="27" fillId="0" borderId="0" xfId="0" applyFont="1" applyProtection="1">
      <alignment vertical="center"/>
    </xf>
    <xf numFmtId="0" fontId="27" fillId="0" borderId="0" xfId="0" applyFont="1" applyAlignment="1" applyProtection="1">
      <alignment horizontal="center" vertical="center"/>
    </xf>
    <xf numFmtId="0" fontId="27" fillId="2" borderId="0" xfId="0" applyFont="1" applyFill="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14" fontId="5" fillId="2" borderId="0" xfId="0" applyNumberFormat="1" applyFont="1" applyFill="1" applyProtection="1">
      <alignment vertical="center"/>
    </xf>
    <xf numFmtId="180" fontId="5" fillId="2" borderId="10" xfId="0" applyNumberFormat="1" applyFont="1" applyFill="1" applyBorder="1" applyAlignment="1" applyProtection="1">
      <alignment vertical="center" shrinkToFit="1"/>
    </xf>
    <xf numFmtId="181" fontId="27" fillId="0" borderId="0" xfId="0" applyNumberFormat="1" applyFont="1" applyAlignment="1" applyProtection="1">
      <alignment horizontal="right" vertical="center"/>
    </xf>
    <xf numFmtId="0" fontId="5" fillId="2" borderId="10" xfId="0" applyFont="1" applyFill="1" applyBorder="1" applyAlignment="1" applyProtection="1">
      <alignment horizontal="right" vertical="center"/>
    </xf>
    <xf numFmtId="0" fontId="5" fillId="2" borderId="10" xfId="0" applyNumberFormat="1" applyFont="1" applyFill="1" applyBorder="1" applyAlignment="1" applyProtection="1">
      <alignment horizontal="right" vertical="center"/>
    </xf>
    <xf numFmtId="0" fontId="27" fillId="2" borderId="0" xfId="0" applyFont="1" applyFill="1" applyAlignment="1" applyProtection="1">
      <alignment horizontal="center" vertical="center"/>
    </xf>
    <xf numFmtId="0" fontId="5" fillId="2" borderId="11" xfId="0" applyFont="1" applyFill="1" applyBorder="1" applyAlignment="1" applyProtection="1">
      <alignment horizontal="center" vertical="center"/>
    </xf>
    <xf numFmtId="0" fontId="7" fillId="2" borderId="12" xfId="4" applyFont="1" applyFill="1" applyBorder="1" applyAlignment="1" applyProtection="1">
      <alignment horizontal="center" vertical="center" wrapText="1"/>
    </xf>
    <xf numFmtId="0" fontId="7" fillId="2" borderId="13" xfId="4" applyFont="1" applyFill="1" applyBorder="1" applyAlignment="1" applyProtection="1">
      <alignment horizontal="center" vertical="center"/>
    </xf>
    <xf numFmtId="0" fontId="7" fillId="0" borderId="14"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xf>
    <xf numFmtId="0" fontId="7" fillId="2" borderId="16" xfId="4" applyFont="1" applyFill="1" applyBorder="1" applyAlignment="1" applyProtection="1">
      <alignment horizontal="center" vertical="center"/>
    </xf>
    <xf numFmtId="0" fontId="7" fillId="2" borderId="17" xfId="4" applyFont="1" applyFill="1" applyBorder="1" applyAlignment="1" applyProtection="1">
      <alignment horizontal="center" vertical="center"/>
    </xf>
    <xf numFmtId="0" fontId="7" fillId="2" borderId="16" xfId="4" applyFont="1" applyFill="1" applyBorder="1" applyAlignment="1" applyProtection="1">
      <alignment horizontal="center" vertical="center" wrapText="1"/>
    </xf>
    <xf numFmtId="0" fontId="7" fillId="2" borderId="17" xfId="4" applyFont="1" applyFill="1" applyBorder="1" applyAlignment="1" applyProtection="1">
      <alignment horizontal="center" vertical="center" wrapText="1"/>
    </xf>
    <xf numFmtId="0" fontId="7" fillId="2" borderId="18" xfId="4" applyFont="1" applyFill="1" applyBorder="1" applyAlignment="1" applyProtection="1">
      <alignment horizontal="center" vertical="center" wrapText="1"/>
    </xf>
    <xf numFmtId="181" fontId="7" fillId="2" borderId="16" xfId="4" applyNumberFormat="1" applyFont="1" applyFill="1" applyBorder="1" applyAlignment="1" applyProtection="1">
      <alignment horizontal="center" vertical="center" wrapText="1"/>
    </xf>
    <xf numFmtId="0" fontId="7" fillId="2" borderId="19" xfId="4" applyFont="1" applyFill="1" applyBorder="1" applyAlignment="1" applyProtection="1">
      <alignment horizontal="center" vertical="center" wrapText="1"/>
    </xf>
    <xf numFmtId="0" fontId="5" fillId="2" borderId="20" xfId="0" applyFont="1" applyFill="1" applyBorder="1" applyProtection="1">
      <alignment vertical="center"/>
    </xf>
    <xf numFmtId="0" fontId="7" fillId="2" borderId="21" xfId="4" applyFont="1" applyFill="1" applyBorder="1" applyAlignment="1" applyProtection="1">
      <alignment horizontal="center" vertical="center"/>
    </xf>
    <xf numFmtId="0" fontId="7" fillId="2" borderId="22" xfId="4" applyFont="1" applyFill="1" applyBorder="1" applyAlignment="1" applyProtection="1">
      <alignment horizontal="center" vertical="center"/>
    </xf>
    <xf numFmtId="0" fontId="7" fillId="2" borderId="21" xfId="4" applyFont="1" applyFill="1" applyBorder="1" applyAlignment="1" applyProtection="1">
      <alignment horizontal="center" vertical="center" wrapText="1"/>
    </xf>
    <xf numFmtId="0" fontId="7" fillId="2" borderId="22" xfId="4" applyFont="1" applyFill="1" applyBorder="1" applyAlignment="1" applyProtection="1">
      <alignment horizontal="center" vertical="center" wrapText="1"/>
    </xf>
    <xf numFmtId="0" fontId="7" fillId="2" borderId="23" xfId="4" applyFont="1" applyFill="1" applyBorder="1" applyAlignment="1" applyProtection="1">
      <alignment horizontal="center" vertical="center" wrapText="1"/>
    </xf>
    <xf numFmtId="0" fontId="7" fillId="2" borderId="24" xfId="4" applyFont="1" applyFill="1" applyBorder="1" applyAlignment="1" applyProtection="1">
      <alignment horizontal="center" vertical="center" wrapText="1"/>
    </xf>
    <xf numFmtId="181" fontId="7" fillId="2" borderId="21" xfId="4" applyNumberFormat="1" applyFont="1" applyFill="1" applyBorder="1" applyAlignment="1" applyProtection="1">
      <alignment horizontal="right" vertical="center" wrapText="1"/>
    </xf>
    <xf numFmtId="0" fontId="7" fillId="2" borderId="25" xfId="4" applyFont="1" applyFill="1" applyBorder="1" applyAlignment="1" applyProtection="1">
      <alignment horizontal="center" vertical="center"/>
    </xf>
    <xf numFmtId="177" fontId="7" fillId="3" borderId="3" xfId="2" applyNumberFormat="1" applyFont="1" applyFill="1" applyBorder="1" applyAlignment="1" applyProtection="1">
      <alignment horizontal="center" vertical="center" shrinkToFit="1"/>
    </xf>
    <xf numFmtId="0" fontId="7" fillId="2" borderId="4" xfId="4" applyFont="1" applyFill="1" applyBorder="1" applyAlignment="1" applyProtection="1">
      <alignment horizontal="center" vertical="center" shrinkToFit="1"/>
    </xf>
    <xf numFmtId="0" fontId="7" fillId="2" borderId="26" xfId="4" applyFont="1" applyFill="1" applyBorder="1" applyAlignment="1" applyProtection="1">
      <alignment horizontal="center" vertical="center" shrinkToFit="1"/>
    </xf>
    <xf numFmtId="0" fontId="7" fillId="2" borderId="27" xfId="4" applyFont="1" applyFill="1" applyBorder="1" applyAlignment="1" applyProtection="1">
      <alignment horizontal="center" vertical="center" shrinkToFit="1"/>
    </xf>
    <xf numFmtId="182" fontId="7" fillId="2" borderId="28" xfId="4" applyNumberFormat="1" applyFont="1" applyFill="1" applyBorder="1" applyAlignment="1" applyProtection="1">
      <alignment horizontal="center" vertical="center" shrinkToFit="1"/>
    </xf>
    <xf numFmtId="184" fontId="7" fillId="2" borderId="26" xfId="4" applyNumberFormat="1" applyFont="1" applyFill="1" applyBorder="1" applyAlignment="1" applyProtection="1">
      <alignment horizontal="right" vertical="center" shrinkToFit="1"/>
    </xf>
    <xf numFmtId="0" fontId="10" fillId="2" borderId="27" xfId="4" applyFont="1" applyFill="1" applyBorder="1" applyAlignment="1" applyProtection="1">
      <alignment horizontal="center" vertical="center" shrinkToFit="1"/>
    </xf>
    <xf numFmtId="0" fontId="5" fillId="2" borderId="15" xfId="0" applyFont="1" applyFill="1" applyBorder="1" applyAlignment="1" applyProtection="1">
      <alignment vertical="center" textRotation="255"/>
    </xf>
    <xf numFmtId="14" fontId="7" fillId="2" borderId="29" xfId="4" applyNumberFormat="1" applyFont="1" applyFill="1" applyBorder="1" applyAlignment="1" applyProtection="1">
      <alignment horizontal="center" vertical="center" textRotation="255" wrapText="1"/>
    </xf>
    <xf numFmtId="0" fontId="7" fillId="2" borderId="30" xfId="4" applyFont="1" applyFill="1" applyBorder="1" applyAlignment="1" applyProtection="1">
      <alignment horizontal="center" vertical="center" shrinkToFit="1"/>
    </xf>
    <xf numFmtId="0" fontId="7" fillId="2" borderId="31" xfId="4" applyFont="1" applyFill="1" applyBorder="1" applyAlignment="1" applyProtection="1">
      <alignment horizontal="center" vertical="center" shrinkToFit="1"/>
    </xf>
    <xf numFmtId="182" fontId="7" fillId="2" borderId="7" xfId="4" applyNumberFormat="1" applyFont="1" applyFill="1" applyBorder="1" applyAlignment="1" applyProtection="1">
      <alignment horizontal="center" vertical="center" shrinkToFit="1"/>
    </xf>
    <xf numFmtId="184" fontId="7" fillId="2" borderId="3" xfId="4" applyNumberFormat="1" applyFont="1" applyFill="1" applyBorder="1" applyAlignment="1" applyProtection="1">
      <alignment horizontal="right" vertical="center" shrinkToFit="1"/>
    </xf>
    <xf numFmtId="0" fontId="10" fillId="2" borderId="4" xfId="4" applyFont="1" applyFill="1" applyBorder="1" applyAlignment="1" applyProtection="1">
      <alignment horizontal="center" vertical="center" shrinkToFit="1"/>
    </xf>
    <xf numFmtId="0" fontId="10" fillId="2" borderId="30" xfId="4" applyFont="1" applyFill="1" applyBorder="1" applyAlignment="1" applyProtection="1">
      <alignment horizontal="center" vertical="center" shrinkToFit="1"/>
    </xf>
    <xf numFmtId="177" fontId="7" fillId="3" borderId="32" xfId="2" applyNumberFormat="1" applyFont="1" applyFill="1" applyBorder="1" applyAlignment="1" applyProtection="1">
      <alignment horizontal="center" vertical="center" shrinkToFit="1"/>
    </xf>
    <xf numFmtId="177" fontId="7" fillId="3" borderId="33" xfId="2" applyNumberFormat="1" applyFont="1" applyFill="1" applyBorder="1" applyAlignment="1" applyProtection="1">
      <alignment horizontal="center" vertical="center" shrinkToFit="1"/>
    </xf>
    <xf numFmtId="182" fontId="7" fillId="2" borderId="34" xfId="4" applyNumberFormat="1" applyFont="1" applyFill="1" applyBorder="1" applyAlignment="1" applyProtection="1">
      <alignment horizontal="center" vertical="center" shrinkToFit="1"/>
    </xf>
    <xf numFmtId="0" fontId="10" fillId="2" borderId="8" xfId="4" applyFont="1" applyFill="1" applyBorder="1" applyAlignment="1" applyProtection="1">
      <alignment horizontal="center" vertical="center" shrinkToFit="1"/>
    </xf>
    <xf numFmtId="0" fontId="7" fillId="2" borderId="35" xfId="4" applyFont="1" applyFill="1" applyBorder="1" applyProtection="1">
      <alignment vertical="center"/>
    </xf>
    <xf numFmtId="182" fontId="7" fillId="2" borderId="32" xfId="2" applyNumberFormat="1" applyFont="1" applyFill="1" applyBorder="1" applyAlignment="1" applyProtection="1">
      <alignment horizontal="center" vertical="center" shrinkToFit="1"/>
    </xf>
    <xf numFmtId="182" fontId="7" fillId="2" borderId="30" xfId="4" applyNumberFormat="1" applyFont="1" applyFill="1" applyBorder="1" applyAlignment="1" applyProtection="1">
      <alignment horizontal="center" vertical="center" shrinkToFit="1"/>
    </xf>
    <xf numFmtId="182" fontId="7" fillId="2" borderId="31" xfId="4" applyNumberFormat="1" applyFont="1" applyFill="1" applyBorder="1" applyAlignment="1" applyProtection="1">
      <alignment horizontal="center" vertical="center" shrinkToFit="1"/>
    </xf>
    <xf numFmtId="184" fontId="7" fillId="2" borderId="3" xfId="2" applyNumberFormat="1" applyFont="1" applyFill="1" applyBorder="1" applyAlignment="1" applyProtection="1">
      <alignment horizontal="right" vertical="center" shrinkToFit="1"/>
    </xf>
    <xf numFmtId="182" fontId="10" fillId="2" borderId="30" xfId="4" applyNumberFormat="1" applyFont="1" applyFill="1" applyBorder="1" applyAlignment="1" applyProtection="1">
      <alignment horizontal="center" vertical="center" shrinkToFit="1"/>
    </xf>
    <xf numFmtId="182" fontId="7" fillId="2" borderId="36" xfId="4" applyNumberFormat="1" applyFont="1" applyFill="1" applyBorder="1" applyAlignment="1" applyProtection="1">
      <alignment horizontal="center" vertical="center" shrinkToFit="1"/>
    </xf>
    <xf numFmtId="0" fontId="7" fillId="2" borderId="37" xfId="4" applyFont="1" applyFill="1" applyBorder="1" applyAlignment="1" applyProtection="1">
      <alignment horizontal="distributed" vertical="center" indent="1"/>
    </xf>
    <xf numFmtId="0" fontId="7" fillId="2" borderId="38" xfId="4" applyFont="1" applyFill="1" applyBorder="1" applyAlignment="1" applyProtection="1">
      <alignment horizontal="distributed" vertical="center" indent="1"/>
    </xf>
    <xf numFmtId="0" fontId="7" fillId="2" borderId="39" xfId="4" applyFont="1" applyFill="1" applyBorder="1" applyAlignment="1" applyProtection="1">
      <alignment horizontal="distributed" vertical="center" indent="1"/>
    </xf>
    <xf numFmtId="186" fontId="7" fillId="2" borderId="38" xfId="2" applyNumberFormat="1" applyFont="1" applyFill="1" applyBorder="1" applyAlignment="1" applyProtection="1">
      <alignment horizontal="center" vertical="center" shrinkToFit="1"/>
    </xf>
    <xf numFmtId="0" fontId="7" fillId="2" borderId="40" xfId="4" applyFont="1" applyFill="1" applyBorder="1" applyAlignment="1" applyProtection="1">
      <alignment horizontal="center" vertical="center" shrinkToFit="1"/>
    </xf>
    <xf numFmtId="0" fontId="7" fillId="2" borderId="37" xfId="4" applyFont="1" applyFill="1" applyBorder="1" applyAlignment="1" applyProtection="1">
      <alignment horizontal="center" vertical="center" shrinkToFit="1"/>
    </xf>
    <xf numFmtId="4" fontId="7" fillId="2" borderId="41" xfId="4" applyNumberFormat="1" applyFont="1" applyFill="1" applyBorder="1" applyAlignment="1" applyProtection="1">
      <alignment horizontal="center" vertical="center" shrinkToFit="1"/>
    </xf>
    <xf numFmtId="0" fontId="7" fillId="2" borderId="41" xfId="4" applyFont="1" applyFill="1" applyBorder="1" applyAlignment="1" applyProtection="1">
      <alignment horizontal="center" vertical="center" shrinkToFit="1"/>
    </xf>
    <xf numFmtId="182" fontId="5" fillId="2" borderId="41" xfId="0" applyNumberFormat="1" applyFont="1" applyFill="1" applyBorder="1" applyAlignment="1" applyProtection="1">
      <alignment horizontal="center" vertical="center" shrinkToFit="1"/>
    </xf>
    <xf numFmtId="181" fontId="7" fillId="2" borderId="38" xfId="4" applyNumberFormat="1" applyFont="1" applyFill="1" applyBorder="1" applyAlignment="1" applyProtection="1">
      <alignment horizontal="right" vertical="center" shrinkToFit="1"/>
    </xf>
    <xf numFmtId="182" fontId="7" fillId="2" borderId="42" xfId="4" applyNumberFormat="1" applyFont="1" applyFill="1" applyBorder="1" applyAlignment="1" applyProtection="1">
      <alignment horizontal="center" vertical="center" shrinkToFit="1"/>
    </xf>
    <xf numFmtId="181" fontId="7" fillId="2" borderId="3" xfId="4" applyNumberFormat="1" applyFont="1" applyFill="1" applyBorder="1" applyAlignment="1" applyProtection="1">
      <alignment horizontal="right" vertical="center" shrinkToFit="1"/>
    </xf>
    <xf numFmtId="0" fontId="7" fillId="2" borderId="6" xfId="4" applyFont="1" applyFill="1" applyBorder="1" applyAlignment="1" applyProtection="1">
      <alignment horizontal="center" vertical="center" shrinkToFit="1"/>
    </xf>
    <xf numFmtId="0" fontId="7" fillId="2" borderId="8" xfId="4" applyFont="1" applyFill="1" applyBorder="1" applyAlignment="1" applyProtection="1">
      <alignment horizontal="center" vertical="center" shrinkToFit="1"/>
    </xf>
    <xf numFmtId="182" fontId="7" fillId="2" borderId="43" xfId="4" applyNumberFormat="1" applyFont="1" applyFill="1" applyBorder="1" applyAlignment="1" applyProtection="1">
      <alignment horizontal="center" vertical="center" shrinkToFit="1"/>
    </xf>
    <xf numFmtId="182" fontId="7" fillId="2" borderId="44" xfId="4" applyNumberFormat="1" applyFont="1" applyFill="1" applyBorder="1" applyAlignment="1" applyProtection="1">
      <alignment horizontal="center" vertical="center" shrinkToFit="1"/>
    </xf>
    <xf numFmtId="0" fontId="5" fillId="2" borderId="45" xfId="0" applyFont="1" applyFill="1" applyBorder="1" applyAlignment="1" applyProtection="1">
      <alignment horizontal="center" vertical="center" shrinkToFit="1"/>
    </xf>
    <xf numFmtId="182" fontId="5" fillId="2" borderId="46" xfId="0" applyNumberFormat="1" applyFont="1" applyFill="1" applyBorder="1" applyAlignment="1" applyProtection="1">
      <alignment horizontal="center" vertical="center" shrinkToFit="1"/>
    </xf>
    <xf numFmtId="0" fontId="10" fillId="2" borderId="2" xfId="4" applyFont="1" applyFill="1" applyBorder="1" applyAlignment="1" applyProtection="1">
      <alignment horizontal="center" vertical="center" shrinkToFit="1"/>
    </xf>
    <xf numFmtId="182" fontId="7" fillId="2" borderId="6" xfId="4" applyNumberFormat="1" applyFont="1" applyFill="1" applyBorder="1" applyAlignment="1" applyProtection="1">
      <alignment horizontal="center" vertical="center" shrinkToFit="1"/>
    </xf>
    <xf numFmtId="183" fontId="7" fillId="4" borderId="47" xfId="4" applyNumberFormat="1" applyFont="1" applyFill="1" applyBorder="1" applyAlignment="1" applyProtection="1">
      <alignment horizontal="center" vertical="center" shrinkToFit="1"/>
    </xf>
    <xf numFmtId="183" fontId="7" fillId="2" borderId="6" xfId="4" applyNumberFormat="1" applyFont="1" applyFill="1" applyBorder="1" applyAlignment="1" applyProtection="1">
      <alignment horizontal="center" vertical="center" shrinkToFit="1"/>
    </xf>
    <xf numFmtId="182" fontId="7" fillId="2" borderId="48" xfId="4" applyNumberFormat="1" applyFont="1" applyFill="1" applyBorder="1" applyAlignment="1" applyProtection="1">
      <alignment horizontal="center" vertical="center" shrinkToFit="1"/>
    </xf>
    <xf numFmtId="0" fontId="7" fillId="2" borderId="49" xfId="4" applyFont="1" applyFill="1" applyBorder="1" applyAlignment="1" applyProtection="1">
      <alignment horizontal="center" vertical="center" shrinkToFit="1"/>
    </xf>
    <xf numFmtId="182" fontId="5" fillId="2" borderId="36" xfId="0" applyNumberFormat="1" applyFont="1" applyFill="1" applyBorder="1" applyAlignment="1" applyProtection="1">
      <alignment horizontal="center" vertical="center" shrinkToFit="1"/>
    </xf>
    <xf numFmtId="0" fontId="7" fillId="2" borderId="2" xfId="4" applyFont="1" applyFill="1" applyBorder="1" applyAlignment="1" applyProtection="1">
      <alignment horizontal="center" vertical="center" shrinkToFit="1"/>
    </xf>
    <xf numFmtId="182" fontId="7" fillId="2" borderId="50" xfId="4" applyNumberFormat="1" applyFont="1" applyFill="1" applyBorder="1" applyAlignment="1" applyProtection="1">
      <alignment horizontal="center" vertical="center" shrinkToFit="1"/>
    </xf>
    <xf numFmtId="0" fontId="7" fillId="2" borderId="48" xfId="4" applyFont="1" applyFill="1" applyBorder="1" applyAlignment="1" applyProtection="1">
      <alignment horizontal="center" vertical="center" shrinkToFit="1"/>
    </xf>
    <xf numFmtId="182" fontId="5" fillId="2" borderId="50" xfId="0" applyNumberFormat="1" applyFont="1" applyFill="1" applyBorder="1" applyAlignment="1" applyProtection="1">
      <alignment horizontal="center" vertical="center" shrinkToFit="1"/>
    </xf>
    <xf numFmtId="182" fontId="10" fillId="2" borderId="40" xfId="4" applyNumberFormat="1" applyFont="1" applyFill="1" applyBorder="1" applyAlignment="1" applyProtection="1">
      <alignment horizontal="center" vertical="center" shrinkToFit="1"/>
    </xf>
    <xf numFmtId="0" fontId="7" fillId="2" borderId="43" xfId="4" applyFont="1" applyFill="1" applyBorder="1" applyAlignment="1" applyProtection="1">
      <alignment horizontal="center" vertical="center" shrinkToFit="1"/>
    </xf>
    <xf numFmtId="182" fontId="27" fillId="0" borderId="43" xfId="0" applyNumberFormat="1" applyFont="1" applyBorder="1" applyAlignment="1" applyProtection="1">
      <alignment horizontal="center" vertical="center" shrinkToFit="1"/>
    </xf>
    <xf numFmtId="181" fontId="7" fillId="2" borderId="51" xfId="4" applyNumberFormat="1" applyFont="1" applyFill="1" applyBorder="1" applyAlignment="1" applyProtection="1">
      <alignment horizontal="right" vertical="center" shrinkToFit="1"/>
    </xf>
    <xf numFmtId="182" fontId="7" fillId="2" borderId="49" xfId="4" applyNumberFormat="1" applyFont="1" applyFill="1" applyBorder="1" applyAlignment="1" applyProtection="1">
      <alignment horizontal="center" vertical="center" shrinkToFit="1"/>
    </xf>
    <xf numFmtId="0" fontId="27" fillId="0" borderId="49" xfId="0" applyFont="1" applyBorder="1" applyAlignment="1" applyProtection="1">
      <alignment horizontal="center" vertical="center" shrinkToFit="1"/>
    </xf>
    <xf numFmtId="182" fontId="27" fillId="0" borderId="49" xfId="0" applyNumberFormat="1" applyFont="1" applyBorder="1" applyAlignment="1" applyProtection="1">
      <alignment vertical="center" shrinkToFit="1"/>
    </xf>
    <xf numFmtId="0" fontId="5" fillId="2" borderId="52" xfId="0" applyFont="1" applyFill="1" applyBorder="1" applyAlignment="1" applyProtection="1">
      <alignment vertical="center" textRotation="255"/>
    </xf>
    <xf numFmtId="182" fontId="7" fillId="2" borderId="53" xfId="4" applyNumberFormat="1" applyFont="1" applyFill="1" applyBorder="1" applyAlignment="1" applyProtection="1">
      <alignment horizontal="center" vertical="center" shrinkToFit="1"/>
    </xf>
    <xf numFmtId="3" fontId="7" fillId="2" borderId="54" xfId="4" applyNumberFormat="1" applyFont="1" applyFill="1" applyBorder="1" applyAlignment="1" applyProtection="1">
      <alignment horizontal="center" vertical="center" shrinkToFit="1"/>
    </xf>
    <xf numFmtId="182" fontId="7" fillId="2" borderId="54" xfId="4" applyNumberFormat="1" applyFont="1" applyFill="1" applyBorder="1" applyAlignment="1" applyProtection="1">
      <alignment horizontal="center" vertical="center" shrinkToFit="1"/>
    </xf>
    <xf numFmtId="0" fontId="5" fillId="2" borderId="55" xfId="0" applyFont="1" applyFill="1" applyBorder="1" applyAlignment="1" applyProtection="1">
      <alignment vertical="center"/>
    </xf>
    <xf numFmtId="182" fontId="7" fillId="2" borderId="56" xfId="4" applyNumberFormat="1" applyFont="1" applyFill="1" applyBorder="1" applyAlignment="1" applyProtection="1">
      <alignment horizontal="center" vertical="center" shrinkToFit="1"/>
    </xf>
    <xf numFmtId="0" fontId="27" fillId="0" borderId="57" xfId="0" applyFont="1" applyBorder="1" applyAlignment="1" applyProtection="1">
      <alignment horizontal="center" vertical="center" shrinkToFit="1"/>
    </xf>
    <xf numFmtId="0" fontId="27" fillId="0" borderId="0" xfId="0" applyFont="1" applyAlignment="1" applyProtection="1">
      <alignment horizontal="right" vertical="center"/>
    </xf>
    <xf numFmtId="49" fontId="25" fillId="0" borderId="0" xfId="0" applyNumberFormat="1" applyFont="1" applyBorder="1" applyAlignment="1" applyProtection="1">
      <alignment horizontal="left" vertical="center"/>
      <protection locked="0"/>
    </xf>
    <xf numFmtId="177" fontId="28" fillId="0" borderId="0" xfId="0" applyNumberFormat="1" applyFont="1" applyBorder="1" applyAlignment="1">
      <alignment horizontal="center" vertical="center"/>
    </xf>
    <xf numFmtId="190" fontId="25" fillId="0" borderId="0" xfId="0" applyNumberFormat="1" applyFont="1" applyBorder="1" applyAlignment="1" applyProtection="1">
      <alignment horizontal="left" vertical="center"/>
      <protection locked="0"/>
    </xf>
    <xf numFmtId="49" fontId="0" fillId="0" borderId="0" xfId="0" applyNumberFormat="1" applyBorder="1" applyAlignment="1">
      <alignment horizontal="left" vertical="center"/>
    </xf>
    <xf numFmtId="190" fontId="0" fillId="0" borderId="0" xfId="0" applyNumberFormat="1" applyBorder="1" applyAlignment="1">
      <alignment horizontal="left" vertical="center"/>
    </xf>
    <xf numFmtId="0" fontId="28" fillId="0" borderId="0" xfId="0" applyFont="1" applyBorder="1" applyAlignment="1">
      <alignment horizontal="center" vertical="center"/>
    </xf>
    <xf numFmtId="183" fontId="25" fillId="0" borderId="0" xfId="0" applyNumberFormat="1" applyFont="1" applyBorder="1" applyAlignment="1" applyProtection="1">
      <alignment horizontal="left" vertical="center"/>
      <protection locked="0"/>
    </xf>
    <xf numFmtId="183" fontId="0" fillId="0" borderId="0" xfId="0" applyNumberFormat="1" applyBorder="1" applyAlignment="1">
      <alignment horizontal="left" vertical="center"/>
    </xf>
    <xf numFmtId="0" fontId="0" fillId="0" borderId="0" xfId="0" applyAlignment="1">
      <alignment vertical="center"/>
    </xf>
    <xf numFmtId="0" fontId="25" fillId="0" borderId="0" xfId="0" applyFont="1" applyBorder="1" applyAlignment="1" applyProtection="1">
      <alignment vertical="center"/>
      <protection locked="0"/>
    </xf>
    <xf numFmtId="183" fontId="25" fillId="0" borderId="0" xfId="0" applyNumberFormat="1" applyFont="1" applyBorder="1" applyAlignment="1" applyProtection="1">
      <alignment vertical="center"/>
      <protection locked="0"/>
    </xf>
    <xf numFmtId="0" fontId="29" fillId="0" borderId="0" xfId="0" applyFont="1">
      <alignment vertical="center"/>
    </xf>
    <xf numFmtId="0" fontId="0" fillId="0" borderId="0" xfId="0" applyAlignment="1">
      <alignment horizontal="left" vertical="center"/>
    </xf>
    <xf numFmtId="185" fontId="7" fillId="2" borderId="3" xfId="4" applyNumberFormat="1" applyFont="1" applyFill="1" applyBorder="1" applyAlignment="1" applyProtection="1">
      <alignment horizontal="right" vertical="center" shrinkToFit="1"/>
    </xf>
    <xf numFmtId="0" fontId="0" fillId="0" borderId="5" xfId="0" applyFont="1" applyBorder="1" applyAlignment="1" applyProtection="1">
      <alignment horizontal="left" vertical="center"/>
      <protection locked="0"/>
    </xf>
    <xf numFmtId="183" fontId="25" fillId="0" borderId="0" xfId="0" applyNumberFormat="1" applyFont="1" applyBorder="1" applyAlignment="1">
      <alignment vertical="center"/>
    </xf>
    <xf numFmtId="0" fontId="25" fillId="0" borderId="0" xfId="0" applyFont="1" applyBorder="1">
      <alignment vertical="center"/>
    </xf>
    <xf numFmtId="0" fontId="25" fillId="0" borderId="0" xfId="0" applyFont="1" applyBorder="1" applyAlignment="1">
      <alignment horizontal="left" vertical="center"/>
    </xf>
    <xf numFmtId="0" fontId="7" fillId="0" borderId="0" xfId="4" applyFont="1" applyFill="1" applyBorder="1" applyAlignment="1" applyProtection="1">
      <alignment vertical="center" shrinkToFit="1"/>
    </xf>
    <xf numFmtId="0" fontId="25" fillId="0" borderId="0" xfId="0" applyFont="1" applyBorder="1" applyAlignment="1">
      <alignment vertical="center"/>
    </xf>
    <xf numFmtId="49" fontId="25" fillId="0" borderId="0" xfId="0" applyNumberFormat="1" applyFont="1" applyBorder="1" applyAlignment="1">
      <alignment horizontal="left" vertical="center"/>
    </xf>
    <xf numFmtId="190" fontId="25" fillId="0" borderId="0" xfId="0" applyNumberFormat="1" applyFont="1" applyBorder="1" applyAlignment="1">
      <alignment horizontal="left" vertical="center"/>
    </xf>
    <xf numFmtId="0" fontId="15" fillId="2" borderId="0" xfId="4" applyFont="1" applyFill="1" applyBorder="1" applyAlignment="1" applyProtection="1">
      <alignment vertical="center" shrinkToFit="1"/>
    </xf>
    <xf numFmtId="0" fontId="25" fillId="0" borderId="2" xfId="0" applyFont="1" applyBorder="1">
      <alignment vertical="center"/>
    </xf>
    <xf numFmtId="0" fontId="25" fillId="0" borderId="1" xfId="0" applyFont="1" applyFill="1" applyBorder="1" applyAlignment="1" applyProtection="1">
      <alignment horizontal="left" vertical="center"/>
      <protection locked="0"/>
    </xf>
    <xf numFmtId="177" fontId="28" fillId="0" borderId="0" xfId="0" applyNumberFormat="1" applyFont="1" applyBorder="1" applyAlignment="1">
      <alignment vertical="center"/>
    </xf>
    <xf numFmtId="0" fontId="25" fillId="0" borderId="0" xfId="0" applyFont="1" applyAlignment="1">
      <alignment vertical="center" shrinkToFit="1"/>
    </xf>
    <xf numFmtId="190" fontId="25" fillId="0" borderId="0" xfId="0" applyNumberFormat="1" applyFont="1" applyBorder="1" applyAlignment="1" applyProtection="1">
      <alignment vertical="center"/>
      <protection locked="0"/>
    </xf>
    <xf numFmtId="0" fontId="25"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0" xfId="0" applyAlignment="1">
      <alignment vertical="center" shrinkToFit="1"/>
    </xf>
    <xf numFmtId="0" fontId="0" fillId="0" borderId="0" xfId="0" applyBorder="1" applyAlignment="1" applyProtection="1">
      <alignment horizontal="center" vertical="center"/>
      <protection locked="0"/>
    </xf>
    <xf numFmtId="0" fontId="25" fillId="0" borderId="60" xfId="0" applyFont="1" applyBorder="1" applyAlignment="1" applyProtection="1">
      <alignment horizontal="left" vertical="center"/>
      <protection locked="0"/>
    </xf>
    <xf numFmtId="0" fontId="25" fillId="0" borderId="61" xfId="0" applyFont="1" applyBorder="1" applyAlignment="1" applyProtection="1">
      <alignment horizontal="left" vertical="center"/>
      <protection locked="0"/>
    </xf>
    <xf numFmtId="0" fontId="25" fillId="0" borderId="62" xfId="0" applyFont="1" applyBorder="1" applyAlignment="1" applyProtection="1">
      <alignment horizontal="left" vertical="center"/>
      <protection locked="0"/>
    </xf>
    <xf numFmtId="0" fontId="0" fillId="0" borderId="63" xfId="0" applyBorder="1">
      <alignment vertical="center"/>
    </xf>
    <xf numFmtId="0" fontId="25" fillId="0" borderId="63" xfId="0" applyFont="1" applyBorder="1" applyAlignment="1" applyProtection="1">
      <alignment horizontal="left" vertical="center"/>
      <protection locked="0"/>
    </xf>
    <xf numFmtId="0" fontId="25" fillId="0" borderId="64" xfId="0" applyFont="1"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25" fillId="0" borderId="65" xfId="0" applyFont="1" applyBorder="1" applyAlignment="1" applyProtection="1">
      <alignment horizontal="left" vertical="center"/>
      <protection locked="0"/>
    </xf>
    <xf numFmtId="0" fontId="25" fillId="0" borderId="66" xfId="0" applyFont="1" applyBorder="1" applyAlignment="1" applyProtection="1">
      <alignment horizontal="left" vertical="center"/>
      <protection locked="0"/>
    </xf>
    <xf numFmtId="0" fontId="25" fillId="0" borderId="67" xfId="0" applyFont="1" applyBorder="1" applyAlignment="1" applyProtection="1">
      <alignment horizontal="left" vertical="center"/>
      <protection locked="0"/>
    </xf>
    <xf numFmtId="176" fontId="7" fillId="2" borderId="42" xfId="4" applyNumberFormat="1" applyFont="1" applyFill="1" applyBorder="1" applyAlignment="1" applyProtection="1">
      <alignment horizontal="center" vertical="center" shrinkToFit="1"/>
    </xf>
    <xf numFmtId="176" fontId="5" fillId="2" borderId="46" xfId="0" applyNumberFormat="1" applyFont="1" applyFill="1" applyBorder="1" applyAlignment="1" applyProtection="1">
      <alignment horizontal="center" vertical="center" shrinkToFit="1"/>
    </xf>
    <xf numFmtId="177" fontId="7" fillId="2" borderId="68" xfId="4" applyNumberFormat="1" applyFont="1" applyFill="1" applyBorder="1" applyAlignment="1" applyProtection="1">
      <alignment horizontal="center" vertical="center" shrinkToFit="1"/>
    </xf>
    <xf numFmtId="176" fontId="7" fillId="2" borderId="68" xfId="4" applyNumberFormat="1" applyFont="1" applyFill="1" applyBorder="1" applyAlignment="1" applyProtection="1">
      <alignment horizontal="center" vertical="center" shrinkToFit="1"/>
    </xf>
    <xf numFmtId="177" fontId="7" fillId="4" borderId="69" xfId="4" applyNumberFormat="1" applyFont="1" applyFill="1" applyBorder="1" applyAlignment="1" applyProtection="1">
      <alignment horizontal="center" vertical="center" shrinkToFit="1"/>
    </xf>
    <xf numFmtId="177" fontId="7" fillId="2" borderId="69" xfId="4" applyNumberFormat="1" applyFont="1" applyFill="1" applyBorder="1" applyAlignment="1" applyProtection="1">
      <alignment horizontal="center" vertical="center" shrinkToFit="1"/>
    </xf>
    <xf numFmtId="177" fontId="7" fillId="2" borderId="70" xfId="4" applyNumberFormat="1" applyFont="1" applyFill="1" applyBorder="1" applyAlignment="1" applyProtection="1">
      <alignment horizontal="center" vertical="center" shrinkToFit="1"/>
    </xf>
    <xf numFmtId="177" fontId="7" fillId="2" borderId="39" xfId="4" applyNumberFormat="1" applyFont="1" applyFill="1" applyBorder="1" applyAlignment="1" applyProtection="1">
      <alignment horizontal="center" vertical="center" shrinkToFit="1"/>
    </xf>
    <xf numFmtId="177" fontId="7" fillId="4" borderId="47" xfId="4" applyNumberFormat="1" applyFont="1" applyFill="1" applyBorder="1" applyAlignment="1" applyProtection="1">
      <alignment horizontal="center" vertical="center" shrinkToFit="1"/>
    </xf>
    <xf numFmtId="177" fontId="7" fillId="2" borderId="71" xfId="4" applyNumberFormat="1" applyFont="1" applyFill="1" applyBorder="1" applyAlignment="1" applyProtection="1">
      <alignment horizontal="center" vertical="center" shrinkToFit="1"/>
    </xf>
    <xf numFmtId="177" fontId="7" fillId="4" borderId="39" xfId="4" applyNumberFormat="1" applyFont="1" applyFill="1" applyBorder="1" applyAlignment="1" applyProtection="1">
      <alignment horizontal="center" vertical="center" shrinkToFit="1"/>
    </xf>
    <xf numFmtId="177" fontId="7" fillId="2" borderId="72" xfId="4" applyNumberFormat="1" applyFont="1" applyFill="1" applyBorder="1" applyAlignment="1" applyProtection="1">
      <alignment horizontal="center" vertical="center" shrinkToFit="1"/>
    </xf>
    <xf numFmtId="0" fontId="25"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25" fillId="0" borderId="0" xfId="0" applyFont="1" applyFill="1" applyBorder="1" applyAlignment="1" applyProtection="1">
      <alignment horizontal="left" vertical="center"/>
      <protection locked="0"/>
    </xf>
    <xf numFmtId="183" fontId="0" fillId="0" borderId="0" xfId="0" applyNumberFormat="1" applyBorder="1" applyAlignment="1">
      <alignment vertical="center"/>
    </xf>
    <xf numFmtId="0" fontId="25" fillId="0" borderId="0" xfId="0" applyFont="1" applyBorder="1" applyAlignment="1" applyProtection="1">
      <alignment horizontal="left" vertical="center"/>
      <protection locked="0"/>
    </xf>
    <xf numFmtId="0" fontId="30" fillId="0" borderId="0" xfId="0" applyFont="1" applyBorder="1">
      <alignment vertical="center"/>
    </xf>
    <xf numFmtId="0" fontId="25" fillId="0" borderId="0" xfId="0" applyFont="1" applyBorder="1" applyAlignment="1" applyProtection="1">
      <alignment horizontal="left" vertical="center"/>
      <protection locked="0"/>
    </xf>
    <xf numFmtId="0" fontId="25" fillId="0" borderId="0" xfId="0" applyFont="1" applyAlignment="1">
      <alignment horizontal="center" vertical="center" shrinkToFit="1"/>
    </xf>
    <xf numFmtId="0" fontId="0" fillId="0" borderId="0" xfId="0" applyProtection="1">
      <alignment vertical="center"/>
      <protection locked="0"/>
    </xf>
    <xf numFmtId="0" fontId="25" fillId="0" borderId="0"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horizontal="center" vertical="center"/>
    </xf>
    <xf numFmtId="0" fontId="25" fillId="0" borderId="0" xfId="0" applyFont="1" applyAlignment="1">
      <alignment horizontal="left" vertical="center" shrinkToFit="1"/>
    </xf>
    <xf numFmtId="191" fontId="0" fillId="0" borderId="0" xfId="0" applyNumberFormat="1" applyAlignment="1" applyProtection="1">
      <alignment horizontal="center" vertical="center"/>
    </xf>
    <xf numFmtId="0" fontId="0" fillId="0" borderId="0" xfId="0"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31" fillId="0" borderId="1"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0" fillId="0" borderId="0" xfId="0" applyBorder="1" applyAlignment="1">
      <alignment vertical="center" shrinkToFit="1"/>
    </xf>
    <xf numFmtId="176" fontId="28" fillId="0" borderId="0" xfId="0" applyNumberFormat="1" applyFont="1" applyBorder="1" applyAlignment="1">
      <alignment horizontal="center" vertical="center"/>
    </xf>
    <xf numFmtId="12" fontId="28" fillId="0" borderId="0" xfId="0" applyNumberFormat="1" applyFont="1" applyBorder="1" applyAlignment="1">
      <alignment horizontal="center" vertical="center"/>
    </xf>
    <xf numFmtId="0" fontId="25" fillId="0" borderId="0" xfId="0" applyFont="1" applyBorder="1" applyAlignment="1">
      <alignment vertical="center" wrapText="1"/>
    </xf>
    <xf numFmtId="0" fontId="25" fillId="0" borderId="0" xfId="0" applyFont="1" applyAlignment="1">
      <alignment vertical="center" wrapText="1"/>
    </xf>
    <xf numFmtId="0" fontId="0" fillId="0" borderId="0" xfId="0" applyBorder="1" applyAlignment="1">
      <alignment vertical="center" wrapText="1"/>
    </xf>
    <xf numFmtId="176" fontId="0" fillId="0" borderId="0" xfId="0" applyNumberFormat="1" applyAlignment="1">
      <alignment vertical="center"/>
    </xf>
    <xf numFmtId="0" fontId="0" fillId="0" borderId="0" xfId="0" applyAlignment="1">
      <alignment horizontal="center" vertical="center"/>
    </xf>
    <xf numFmtId="176" fontId="28" fillId="0" borderId="0" xfId="0" applyNumberFormat="1" applyFont="1" applyBorder="1" applyAlignment="1">
      <alignment vertical="center"/>
    </xf>
    <xf numFmtId="176" fontId="25" fillId="0" borderId="0" xfId="0" applyNumberFormat="1" applyFont="1" applyBorder="1" applyAlignment="1">
      <alignment horizontal="left" vertical="center"/>
    </xf>
    <xf numFmtId="177" fontId="25" fillId="0" borderId="0" xfId="0" applyNumberFormat="1" applyFont="1" applyBorder="1" applyAlignment="1" applyProtection="1">
      <alignment horizontal="left" vertical="center"/>
      <protection locked="0"/>
    </xf>
    <xf numFmtId="177" fontId="25" fillId="0" borderId="0" xfId="0" applyNumberFormat="1" applyFont="1" applyBorder="1" applyAlignment="1">
      <alignment horizontal="left" vertical="center"/>
    </xf>
    <xf numFmtId="193" fontId="25" fillId="0" borderId="0" xfId="0" applyNumberFormat="1" applyFont="1" applyBorder="1" applyAlignment="1" applyProtection="1">
      <alignment horizontal="left" vertical="center"/>
      <protection locked="0"/>
    </xf>
    <xf numFmtId="192" fontId="25" fillId="0" borderId="0" xfId="0" applyNumberFormat="1" applyFont="1" applyBorder="1" applyAlignment="1" applyProtection="1">
      <alignment horizontal="center" vertical="center"/>
      <protection locked="0"/>
    </xf>
    <xf numFmtId="192" fontId="25" fillId="0" borderId="0" xfId="0" applyNumberFormat="1" applyFont="1" applyBorder="1" applyAlignment="1" applyProtection="1">
      <alignment horizontal="left" vertical="center"/>
      <protection locked="0"/>
    </xf>
    <xf numFmtId="0" fontId="25" fillId="0" borderId="0" xfId="0" applyFont="1" applyBorder="1" applyAlignment="1" applyProtection="1">
      <alignment horizontal="center" vertical="center"/>
      <protection locked="0"/>
    </xf>
    <xf numFmtId="0" fontId="25"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0" xfId="0" applyFont="1" applyAlignment="1">
      <alignment horizontal="center" vertical="center"/>
    </xf>
    <xf numFmtId="0" fontId="32" fillId="0" borderId="73" xfId="3" applyFont="1" applyFill="1" applyBorder="1" applyAlignment="1">
      <alignment horizontal="center" vertical="top" shrinkToFit="1"/>
    </xf>
    <xf numFmtId="0" fontId="32" fillId="0" borderId="73" xfId="3" applyFont="1" applyFill="1" applyBorder="1" applyAlignment="1">
      <alignment horizontal="center" vertical="top" wrapText="1" shrinkToFit="1"/>
    </xf>
    <xf numFmtId="0" fontId="0" fillId="0" borderId="0" xfId="0" applyFont="1" applyAlignment="1">
      <alignment vertical="center" shrinkToFit="1"/>
    </xf>
    <xf numFmtId="0" fontId="33" fillId="0" borderId="42" xfId="3" applyFont="1" applyFill="1" applyBorder="1" applyAlignment="1">
      <alignment horizontal="center" vertical="center" shrinkToFit="1"/>
    </xf>
    <xf numFmtId="0" fontId="33" fillId="0" borderId="29" xfId="3" applyFont="1" applyFill="1" applyBorder="1" applyAlignment="1">
      <alignment horizontal="center" vertical="center" shrinkToFit="1"/>
    </xf>
    <xf numFmtId="0" fontId="25" fillId="0" borderId="7" xfId="0" applyFont="1" applyFill="1" applyBorder="1" applyAlignment="1">
      <alignment horizontal="center" vertical="center"/>
    </xf>
    <xf numFmtId="0" fontId="34" fillId="5" borderId="7" xfId="3" applyFont="1" applyFill="1" applyBorder="1" applyAlignment="1" applyProtection="1">
      <alignment horizontal="left" vertical="center" shrinkToFit="1"/>
      <protection locked="0"/>
    </xf>
    <xf numFmtId="0" fontId="34" fillId="5" borderId="7" xfId="0" applyFont="1" applyFill="1" applyBorder="1" applyAlignment="1" applyProtection="1">
      <alignment vertical="center" shrinkToFit="1"/>
      <protection locked="0"/>
    </xf>
    <xf numFmtId="0" fontId="34" fillId="5" borderId="7" xfId="0" applyFont="1" applyFill="1" applyBorder="1" applyAlignment="1" applyProtection="1">
      <alignment horizontal="left" vertical="center" shrinkToFit="1"/>
      <protection locked="0"/>
    </xf>
    <xf numFmtId="0" fontId="35" fillId="0" borderId="0" xfId="0" applyFont="1" applyFill="1">
      <alignment vertical="center"/>
    </xf>
    <xf numFmtId="0" fontId="0" fillId="0" borderId="0" xfId="0" applyFont="1" applyFill="1">
      <alignment vertical="center"/>
    </xf>
    <xf numFmtId="0" fontId="0" fillId="0" borderId="74" xfId="0" applyFont="1" applyBorder="1">
      <alignment vertical="center"/>
    </xf>
    <xf numFmtId="0" fontId="30" fillId="0" borderId="0" xfId="0" applyFont="1" applyBorder="1" applyAlignment="1">
      <alignment horizontal="left" vertical="center" wrapText="1"/>
    </xf>
    <xf numFmtId="0" fontId="32" fillId="0" borderId="42" xfId="3" applyFont="1" applyFill="1" applyBorder="1" applyAlignment="1">
      <alignment horizontal="center" vertical="center" shrinkToFit="1"/>
    </xf>
    <xf numFmtId="188" fontId="34" fillId="5" borderId="7" xfId="3" applyNumberFormat="1" applyFont="1" applyFill="1" applyBorder="1" applyAlignment="1" applyProtection="1">
      <alignment horizontal="center" vertical="center" shrinkToFit="1"/>
      <protection locked="0"/>
    </xf>
    <xf numFmtId="188" fontId="34" fillId="5" borderId="7" xfId="0" applyNumberFormat="1" applyFont="1" applyFill="1" applyBorder="1" applyAlignment="1" applyProtection="1">
      <alignment horizontal="center" vertical="center" shrinkToFit="1"/>
      <protection locked="0"/>
    </xf>
    <xf numFmtId="0" fontId="0" fillId="0" borderId="0" xfId="0" applyBorder="1" applyAlignment="1">
      <alignment vertical="center" wrapText="1" shrinkToFit="1"/>
    </xf>
    <xf numFmtId="0" fontId="0" fillId="0" borderId="0" xfId="0" applyBorder="1" applyAlignment="1" applyProtection="1">
      <alignment vertical="center" wrapText="1"/>
      <protection locked="0"/>
    </xf>
    <xf numFmtId="176" fontId="28" fillId="0" borderId="0" xfId="0" applyNumberFormat="1" applyFont="1" applyBorder="1" applyAlignment="1">
      <alignment vertical="center" wrapText="1"/>
    </xf>
    <xf numFmtId="12" fontId="28" fillId="0" borderId="0" xfId="0" applyNumberFormat="1" applyFont="1" applyBorder="1" applyAlignment="1">
      <alignment vertical="center" wrapText="1"/>
    </xf>
    <xf numFmtId="0" fontId="25" fillId="0" borderId="0" xfId="0" applyFont="1" applyBorder="1" applyAlignment="1">
      <alignment wrapText="1"/>
    </xf>
    <xf numFmtId="0" fontId="25" fillId="0" borderId="0" xfId="0" applyFont="1" applyBorder="1" applyAlignment="1"/>
    <xf numFmtId="0" fontId="0" fillId="0" borderId="0" xfId="0" applyBorder="1" applyAlignment="1">
      <alignment horizontal="right" vertical="center"/>
    </xf>
    <xf numFmtId="0" fontId="25" fillId="5" borderId="58" xfId="0" applyFont="1" applyFill="1" applyBorder="1" applyAlignment="1" applyProtection="1">
      <alignment horizontal="center" vertical="center"/>
      <protection locked="0"/>
    </xf>
    <xf numFmtId="0" fontId="25" fillId="5" borderId="59" xfId="0" applyFont="1" applyFill="1" applyBorder="1" applyAlignment="1" applyProtection="1">
      <alignment vertical="center"/>
      <protection locked="0"/>
    </xf>
    <xf numFmtId="0" fontId="0" fillId="5" borderId="59" xfId="0" applyFill="1" applyBorder="1" applyProtection="1">
      <alignment vertical="center"/>
      <protection locked="0"/>
    </xf>
    <xf numFmtId="0" fontId="0" fillId="5" borderId="1" xfId="0" applyFill="1" applyBorder="1" applyProtection="1">
      <alignment vertical="center"/>
      <protection locked="0"/>
    </xf>
    <xf numFmtId="0" fontId="25" fillId="5" borderId="1" xfId="0" applyFont="1" applyFill="1" applyBorder="1" applyAlignment="1" applyProtection="1">
      <alignment horizontal="center" vertical="center" shrinkToFit="1"/>
      <protection locked="0"/>
    </xf>
    <xf numFmtId="0" fontId="0" fillId="5" borderId="8" xfId="0" applyFill="1" applyBorder="1" applyProtection="1">
      <alignment vertical="center"/>
      <protection locked="0"/>
    </xf>
    <xf numFmtId="0" fontId="25" fillId="5" borderId="0" xfId="0" applyFont="1" applyFill="1" applyBorder="1" applyAlignment="1" applyProtection="1">
      <alignment horizontal="left" vertical="center"/>
      <protection locked="0"/>
    </xf>
    <xf numFmtId="0" fontId="25" fillId="5" borderId="9" xfId="0" applyFont="1" applyFill="1" applyBorder="1" applyAlignment="1" applyProtection="1">
      <alignment horizontal="left" vertical="center"/>
      <protection locked="0"/>
    </xf>
    <xf numFmtId="0" fontId="25" fillId="5" borderId="1" xfId="0" applyFont="1" applyFill="1" applyBorder="1" applyAlignment="1" applyProtection="1">
      <alignment horizontal="left" vertical="center"/>
      <protection locked="0"/>
    </xf>
    <xf numFmtId="0" fontId="25" fillId="5" borderId="8" xfId="0" applyFont="1" applyFill="1" applyBorder="1" applyAlignment="1" applyProtection="1">
      <alignment horizontal="left" vertical="center"/>
      <protection locked="0"/>
    </xf>
    <xf numFmtId="0" fontId="25" fillId="5" borderId="5"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3"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0"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5" borderId="1" xfId="0"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4" xfId="0" applyFill="1" applyBorder="1" applyAlignment="1" applyProtection="1">
      <alignment vertical="center"/>
      <protection locked="0"/>
    </xf>
    <xf numFmtId="0" fontId="38" fillId="0" borderId="76" xfId="0" applyFont="1" applyBorder="1" applyAlignment="1">
      <alignment horizontal="center" vertical="center"/>
    </xf>
    <xf numFmtId="0" fontId="38" fillId="0" borderId="90" xfId="0" applyFont="1" applyBorder="1" applyAlignment="1">
      <alignment horizontal="center" vertical="center"/>
    </xf>
    <xf numFmtId="0" fontId="38" fillId="0" borderId="91" xfId="0" applyFont="1" applyBorder="1" applyAlignment="1">
      <alignment horizontal="center" vertical="center"/>
    </xf>
    <xf numFmtId="0" fontId="38" fillId="0" borderId="55" xfId="0" applyFont="1" applyBorder="1" applyAlignment="1">
      <alignment horizontal="center" vertical="center"/>
    </xf>
    <xf numFmtId="0" fontId="38" fillId="0" borderId="10" xfId="0" applyFont="1" applyBorder="1" applyAlignment="1">
      <alignment horizontal="center" vertical="center"/>
    </xf>
    <xf numFmtId="0" fontId="38" fillId="0" borderId="92" xfId="0" applyFont="1" applyBorder="1" applyAlignment="1">
      <alignment horizontal="center" vertical="center"/>
    </xf>
    <xf numFmtId="176" fontId="25" fillId="0" borderId="93" xfId="0" applyNumberFormat="1" applyFont="1" applyBorder="1" applyAlignment="1">
      <alignment horizontal="center" vertical="center"/>
    </xf>
    <xf numFmtId="176" fontId="25" fillId="0" borderId="90" xfId="0" applyNumberFormat="1" applyFont="1" applyBorder="1" applyAlignment="1">
      <alignment horizontal="center" vertical="center"/>
    </xf>
    <xf numFmtId="176" fontId="25" fillId="0" borderId="91" xfId="0" applyNumberFormat="1" applyFont="1" applyBorder="1" applyAlignment="1">
      <alignment horizontal="center" vertical="center"/>
    </xf>
    <xf numFmtId="176" fontId="25" fillId="0" borderId="5" xfId="0" applyNumberFormat="1" applyFont="1" applyBorder="1" applyAlignment="1">
      <alignment horizontal="center" vertical="center"/>
    </xf>
    <xf numFmtId="176" fontId="25" fillId="0" borderId="0"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12" xfId="0" applyNumberFormat="1" applyFont="1" applyBorder="1" applyAlignment="1">
      <alignment horizontal="center" vertical="center"/>
    </xf>
    <xf numFmtId="176" fontId="25" fillId="0" borderId="94" xfId="0" applyNumberFormat="1" applyFont="1" applyBorder="1" applyAlignment="1">
      <alignment horizontal="center" vertical="center"/>
    </xf>
    <xf numFmtId="176" fontId="25" fillId="0" borderId="34" xfId="0" applyNumberFormat="1" applyFont="1" applyBorder="1" applyAlignment="1">
      <alignment horizontal="center" vertical="center"/>
    </xf>
    <xf numFmtId="176" fontId="25" fillId="0" borderId="9" xfId="0" applyNumberFormat="1" applyFont="1" applyBorder="1" applyAlignment="1">
      <alignment horizontal="center" vertical="center"/>
    </xf>
    <xf numFmtId="191" fontId="0" fillId="0" borderId="0" xfId="0" applyNumberFormat="1" applyAlignment="1">
      <alignment horizontal="center" vertical="center"/>
    </xf>
    <xf numFmtId="0" fontId="0" fillId="0" borderId="0" xfId="0" applyAlignment="1">
      <alignment horizontal="center" vertical="center"/>
    </xf>
    <xf numFmtId="176" fontId="28" fillId="0" borderId="7" xfId="0" applyNumberFormat="1" applyFont="1" applyBorder="1" applyAlignment="1">
      <alignment horizontal="center" vertical="center"/>
    </xf>
    <xf numFmtId="0" fontId="0" fillId="0" borderId="7" xfId="0" applyBorder="1" applyAlignment="1">
      <alignment horizontal="center" vertical="center"/>
    </xf>
    <xf numFmtId="12" fontId="28" fillId="0" borderId="31" xfId="0" applyNumberFormat="1" applyFont="1" applyBorder="1" applyAlignment="1">
      <alignment horizontal="center" vertical="center"/>
    </xf>
    <xf numFmtId="12" fontId="28" fillId="0" borderId="51" xfId="0" applyNumberFormat="1" applyFont="1" applyBorder="1" applyAlignment="1">
      <alignment horizontal="center" vertical="center"/>
    </xf>
    <xf numFmtId="12" fontId="28" fillId="0" borderId="30" xfId="0" applyNumberFormat="1" applyFont="1" applyBorder="1" applyAlignment="1">
      <alignment horizontal="center" vertical="center"/>
    </xf>
    <xf numFmtId="0" fontId="37" fillId="7" borderId="95" xfId="0" applyFont="1" applyFill="1" applyBorder="1" applyAlignment="1">
      <alignment horizontal="center" vertical="center"/>
    </xf>
    <xf numFmtId="176" fontId="25" fillId="7" borderId="57" xfId="0" applyNumberFormat="1" applyFont="1" applyFill="1" applyBorder="1" applyAlignment="1">
      <alignment horizontal="center" vertical="center"/>
    </xf>
    <xf numFmtId="176" fontId="25" fillId="7" borderId="57" xfId="0" applyNumberFormat="1" applyFont="1" applyFill="1" applyBorder="1" applyAlignment="1">
      <alignment horizontal="right" vertical="center"/>
    </xf>
    <xf numFmtId="176" fontId="25" fillId="7" borderId="41" xfId="0" applyNumberFormat="1" applyFont="1" applyFill="1" applyBorder="1" applyAlignment="1">
      <alignment horizontal="right" vertical="center"/>
    </xf>
    <xf numFmtId="176" fontId="25" fillId="7" borderId="96" xfId="0" applyNumberFormat="1" applyFont="1" applyFill="1" applyBorder="1" applyAlignment="1">
      <alignment horizontal="right" vertical="center"/>
    </xf>
    <xf numFmtId="176" fontId="25" fillId="0" borderId="7" xfId="0" applyNumberFormat="1" applyFont="1" applyFill="1" applyBorder="1" applyAlignment="1">
      <alignment horizontal="right" vertical="center"/>
    </xf>
    <xf numFmtId="176" fontId="25" fillId="0" borderId="35" xfId="0" applyNumberFormat="1" applyFont="1" applyFill="1" applyBorder="1" applyAlignment="1">
      <alignment horizontal="right" vertical="center"/>
    </xf>
    <xf numFmtId="0" fontId="37" fillId="5" borderId="31"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protection locked="0"/>
    </xf>
    <xf numFmtId="176" fontId="25" fillId="5" borderId="7" xfId="0" applyNumberFormat="1" applyFont="1" applyFill="1" applyBorder="1" applyAlignment="1" applyProtection="1">
      <alignment horizontal="center" vertical="center"/>
      <protection locked="0"/>
    </xf>
    <xf numFmtId="176" fontId="25" fillId="5" borderId="7" xfId="0" applyNumberFormat="1" applyFont="1" applyFill="1" applyBorder="1" applyAlignment="1" applyProtection="1">
      <alignment horizontal="right" vertical="center"/>
      <protection locked="0"/>
    </xf>
    <xf numFmtId="176" fontId="25" fillId="0" borderId="14" xfId="0" applyNumberFormat="1" applyFont="1" applyFill="1" applyBorder="1" applyAlignment="1">
      <alignment horizontal="right" vertical="center"/>
    </xf>
    <xf numFmtId="176" fontId="25" fillId="0" borderId="89" xfId="0" applyNumberFormat="1" applyFont="1" applyFill="1" applyBorder="1" applyAlignment="1">
      <alignment horizontal="right" vertical="center"/>
    </xf>
    <xf numFmtId="0" fontId="37" fillId="5" borderId="26" xfId="0" applyFont="1" applyFill="1" applyBorder="1" applyAlignment="1" applyProtection="1">
      <alignment horizontal="center" vertical="center"/>
      <protection locked="0"/>
    </xf>
    <xf numFmtId="0" fontId="37" fillId="5" borderId="78" xfId="0" applyFont="1" applyFill="1" applyBorder="1" applyAlignment="1" applyProtection="1">
      <alignment horizontal="center" vertical="center"/>
      <protection locked="0"/>
    </xf>
    <xf numFmtId="176" fontId="25" fillId="5" borderId="28" xfId="0" applyNumberFormat="1" applyFont="1" applyFill="1" applyBorder="1" applyAlignment="1" applyProtection="1">
      <alignment horizontal="center" vertical="center"/>
      <protection locked="0"/>
    </xf>
    <xf numFmtId="176" fontId="25" fillId="5" borderId="28" xfId="0" applyNumberFormat="1" applyFont="1" applyFill="1" applyBorder="1" applyAlignment="1" applyProtection="1">
      <alignment horizontal="right" vertical="center"/>
      <protection locked="0"/>
    </xf>
    <xf numFmtId="0" fontId="37" fillId="0" borderId="31" xfId="0" applyFont="1" applyBorder="1" applyAlignment="1">
      <alignment horizontal="center" vertical="center"/>
    </xf>
    <xf numFmtId="0" fontId="37" fillId="0" borderId="51" xfId="0" applyFont="1" applyBorder="1" applyAlignment="1">
      <alignment horizontal="center" vertical="center"/>
    </xf>
    <xf numFmtId="176" fontId="25" fillId="6" borderId="7" xfId="0" applyNumberFormat="1" applyFont="1" applyFill="1" applyBorder="1" applyAlignment="1">
      <alignment horizontal="center" vertical="center"/>
    </xf>
    <xf numFmtId="0" fontId="0" fillId="0" borderId="31" xfId="0" applyBorder="1" applyAlignment="1">
      <alignment horizontal="center" vertical="center"/>
    </xf>
    <xf numFmtId="0" fontId="0" fillId="0" borderId="51" xfId="0" applyBorder="1" applyAlignment="1">
      <alignment horizontal="center" vertical="center"/>
    </xf>
    <xf numFmtId="0" fontId="0" fillId="0" borderId="30" xfId="0" applyBorder="1" applyAlignment="1">
      <alignment horizontal="center" vertical="center"/>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36" fillId="0" borderId="55" xfId="0" applyFont="1" applyBorder="1" applyAlignment="1">
      <alignment horizontal="center" vertical="center" wrapText="1"/>
    </xf>
    <xf numFmtId="0" fontId="37" fillId="0" borderId="26" xfId="0" applyFont="1" applyBorder="1" applyAlignment="1">
      <alignment horizontal="center" vertical="center"/>
    </xf>
    <xf numFmtId="0" fontId="37" fillId="0" borderId="78" xfId="0" applyFont="1" applyBorder="1" applyAlignment="1">
      <alignment horizontal="center" vertical="center"/>
    </xf>
    <xf numFmtId="176" fontId="25" fillId="6" borderId="28" xfId="0" applyNumberFormat="1" applyFont="1" applyFill="1" applyBorder="1" applyAlignment="1">
      <alignment horizontal="center" vertical="center"/>
    </xf>
    <xf numFmtId="0" fontId="37" fillId="0" borderId="58" xfId="0" applyFont="1" applyBorder="1" applyAlignment="1">
      <alignment horizontal="center" vertical="center"/>
    </xf>
    <xf numFmtId="0" fontId="37" fillId="0" borderId="59" xfId="0" applyFont="1" applyBorder="1" applyAlignment="1">
      <alignment horizontal="center" vertical="center"/>
    </xf>
    <xf numFmtId="176" fontId="25" fillId="6" borderId="36" xfId="0" applyNumberFormat="1" applyFont="1" applyFill="1" applyBorder="1" applyAlignment="1">
      <alignment horizontal="center" vertical="center"/>
    </xf>
    <xf numFmtId="0" fontId="37" fillId="0" borderId="33" xfId="0" applyFont="1" applyBorder="1" applyAlignment="1">
      <alignment horizontal="center" vertical="center"/>
    </xf>
    <xf numFmtId="0" fontId="37" fillId="0" borderId="3" xfId="0" applyFont="1" applyBorder="1" applyAlignment="1">
      <alignment horizontal="center" vertical="center"/>
    </xf>
    <xf numFmtId="0" fontId="0" fillId="0" borderId="7" xfId="0" applyBorder="1" applyAlignment="1">
      <alignment horizontal="center" vertical="center" shrinkToFi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0" xfId="0" applyBorder="1" applyAlignment="1">
      <alignment horizontal="center" vertical="center"/>
    </xf>
    <xf numFmtId="0" fontId="0" fillId="0" borderId="2" xfId="0"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shrinkToFit="1"/>
    </xf>
    <xf numFmtId="176" fontId="25" fillId="6" borderId="26" xfId="0" applyNumberFormat="1" applyFont="1" applyFill="1" applyBorder="1" applyAlignment="1">
      <alignment horizontal="center" vertical="center"/>
    </xf>
    <xf numFmtId="176" fontId="25" fillId="6" borderId="78" xfId="0" applyNumberFormat="1" applyFont="1" applyFill="1" applyBorder="1" applyAlignment="1">
      <alignment horizontal="center" vertical="center"/>
    </xf>
    <xf numFmtId="176" fontId="25" fillId="6" borderId="27" xfId="0" applyNumberFormat="1" applyFont="1" applyFill="1" applyBorder="1" applyAlignment="1">
      <alignment horizontal="center" vertical="center"/>
    </xf>
    <xf numFmtId="176" fontId="25" fillId="0" borderId="28" xfId="0" applyNumberFormat="1" applyFont="1" applyFill="1" applyBorder="1" applyAlignment="1">
      <alignment horizontal="right" vertical="center"/>
    </xf>
    <xf numFmtId="176" fontId="25" fillId="0" borderId="79" xfId="0" applyNumberFormat="1" applyFont="1" applyFill="1" applyBorder="1" applyAlignment="1">
      <alignment horizontal="right" vertical="center"/>
    </xf>
    <xf numFmtId="0" fontId="37" fillId="0" borderId="32" xfId="0" applyFont="1" applyBorder="1" applyAlignment="1">
      <alignment horizontal="center" vertical="center"/>
    </xf>
    <xf numFmtId="176" fontId="25" fillId="6" borderId="23" xfId="0" applyNumberFormat="1" applyFont="1" applyFill="1" applyBorder="1" applyAlignment="1">
      <alignment horizontal="center" vertical="center"/>
    </xf>
    <xf numFmtId="176" fontId="25" fillId="6" borderId="21" xfId="0" applyNumberFormat="1" applyFont="1" applyFill="1" applyBorder="1" applyAlignment="1">
      <alignment horizontal="center" vertical="center"/>
    </xf>
    <xf numFmtId="176" fontId="25" fillId="6" borderId="22" xfId="0" applyNumberFormat="1" applyFont="1" applyFill="1" applyBorder="1" applyAlignment="1">
      <alignment horizontal="center" vertical="center"/>
    </xf>
    <xf numFmtId="176" fontId="25" fillId="0" borderId="24" xfId="0" applyNumberFormat="1" applyFont="1" applyFill="1" applyBorder="1" applyAlignment="1">
      <alignment horizontal="right" vertical="center"/>
    </xf>
    <xf numFmtId="176" fontId="25" fillId="0" borderId="80" xfId="0" applyNumberFormat="1" applyFont="1" applyFill="1" applyBorder="1" applyAlignment="1">
      <alignment horizontal="right" vertical="center"/>
    </xf>
    <xf numFmtId="0" fontId="37" fillId="0" borderId="81" xfId="0" applyFont="1" applyBorder="1" applyAlignment="1">
      <alignment horizontal="center" vertical="center"/>
    </xf>
    <xf numFmtId="0" fontId="37" fillId="0" borderId="82" xfId="0" applyFont="1" applyBorder="1" applyAlignment="1">
      <alignment horizontal="center" vertical="center"/>
    </xf>
    <xf numFmtId="176" fontId="25" fillId="6" borderId="83" xfId="0" applyNumberFormat="1" applyFont="1" applyFill="1" applyBorder="1" applyAlignment="1">
      <alignment horizontal="center" vertical="center"/>
    </xf>
    <xf numFmtId="176" fontId="25" fillId="6" borderId="82" xfId="0" applyNumberFormat="1" applyFont="1" applyFill="1" applyBorder="1" applyAlignment="1">
      <alignment horizontal="center" vertical="center"/>
    </xf>
    <xf numFmtId="176" fontId="25" fillId="6" borderId="84" xfId="0" applyNumberFormat="1" applyFont="1" applyFill="1" applyBorder="1" applyAlignment="1">
      <alignment horizontal="center" vertical="center"/>
    </xf>
    <xf numFmtId="176" fontId="25" fillId="0" borderId="85" xfId="0" applyNumberFormat="1" applyFont="1" applyFill="1" applyBorder="1" applyAlignment="1">
      <alignment horizontal="right" vertical="center"/>
    </xf>
    <xf numFmtId="176" fontId="25" fillId="0" borderId="86" xfId="0" applyNumberFormat="1" applyFont="1" applyFill="1" applyBorder="1" applyAlignment="1">
      <alignment horizontal="right" vertical="center"/>
    </xf>
    <xf numFmtId="176" fontId="25" fillId="5" borderId="36" xfId="0" applyNumberFormat="1" applyFont="1" applyFill="1" applyBorder="1" applyAlignment="1" applyProtection="1">
      <alignment horizontal="right" vertical="center"/>
      <protection locked="0"/>
    </xf>
    <xf numFmtId="176" fontId="25" fillId="0" borderId="36" xfId="0" applyNumberFormat="1" applyFont="1" applyFill="1" applyBorder="1" applyAlignment="1">
      <alignment horizontal="right" vertical="center"/>
    </xf>
    <xf numFmtId="176" fontId="25" fillId="0" borderId="71" xfId="0" applyNumberFormat="1" applyFont="1" applyFill="1" applyBorder="1" applyAlignment="1">
      <alignment horizontal="right" vertical="center"/>
    </xf>
    <xf numFmtId="0" fontId="37" fillId="0" borderId="10" xfId="0" applyFont="1" applyBorder="1" applyAlignment="1">
      <alignment horizontal="center" vertical="center"/>
    </xf>
    <xf numFmtId="176" fontId="25" fillId="6" borderId="29" xfId="0" applyNumberFormat="1" applyFont="1" applyFill="1" applyBorder="1" applyAlignment="1">
      <alignment horizontal="center" vertical="center"/>
    </xf>
    <xf numFmtId="176" fontId="25" fillId="0" borderId="87" xfId="0" applyNumberFormat="1" applyFont="1" applyFill="1" applyBorder="1" applyAlignment="1">
      <alignment horizontal="right" vertical="center"/>
    </xf>
    <xf numFmtId="176" fontId="25" fillId="0" borderId="42" xfId="0" applyNumberFormat="1" applyFont="1" applyFill="1" applyBorder="1" applyAlignment="1">
      <alignment horizontal="right" vertical="center"/>
    </xf>
    <xf numFmtId="176" fontId="25" fillId="0" borderId="88" xfId="0" applyNumberFormat="1" applyFont="1" applyFill="1" applyBorder="1" applyAlignment="1">
      <alignment horizontal="right" vertical="center"/>
    </xf>
    <xf numFmtId="176" fontId="28" fillId="0" borderId="9" xfId="0" applyNumberFormat="1" applyFont="1" applyBorder="1" applyAlignment="1">
      <alignment horizontal="center" vertical="center"/>
    </xf>
    <xf numFmtId="176" fontId="28" fillId="0" borderId="1" xfId="0" applyNumberFormat="1" applyFont="1" applyBorder="1" applyAlignment="1">
      <alignment horizontal="center" vertical="center"/>
    </xf>
    <xf numFmtId="176" fontId="28" fillId="0" borderId="8" xfId="0" applyNumberFormat="1" applyFont="1" applyBorder="1" applyAlignment="1">
      <alignment horizontal="center" vertical="center"/>
    </xf>
    <xf numFmtId="176" fontId="28" fillId="0" borderId="6" xfId="0" applyNumberFormat="1" applyFont="1" applyBorder="1" applyAlignment="1">
      <alignment horizontal="center" vertical="center"/>
    </xf>
    <xf numFmtId="176" fontId="28" fillId="0" borderId="3" xfId="0" applyNumberFormat="1" applyFont="1" applyBorder="1" applyAlignment="1">
      <alignment horizontal="center" vertical="center"/>
    </xf>
    <xf numFmtId="176" fontId="28" fillId="0" borderId="4" xfId="0" applyNumberFormat="1" applyFont="1" applyBorder="1" applyAlignment="1">
      <alignment horizontal="center" vertical="center"/>
    </xf>
    <xf numFmtId="0" fontId="25" fillId="0" borderId="7" xfId="0" applyFont="1" applyBorder="1" applyAlignment="1">
      <alignment horizontal="center" vertical="center"/>
    </xf>
    <xf numFmtId="179" fontId="28" fillId="0" borderId="7" xfId="0" applyNumberFormat="1" applyFont="1" applyBorder="1" applyAlignment="1">
      <alignment horizontal="center" vertical="center"/>
    </xf>
    <xf numFmtId="179" fontId="28" fillId="0" borderId="31" xfId="0" applyNumberFormat="1" applyFont="1" applyBorder="1" applyAlignment="1">
      <alignment horizontal="center" vertical="center"/>
    </xf>
    <xf numFmtId="0" fontId="25" fillId="0" borderId="30" xfId="0" applyFont="1" applyBorder="1" applyAlignment="1">
      <alignment horizontal="center" vertical="center"/>
    </xf>
    <xf numFmtId="0" fontId="28" fillId="5" borderId="7" xfId="0" applyFont="1" applyFill="1" applyBorder="1" applyAlignment="1" applyProtection="1">
      <alignment horizontal="center" vertical="center"/>
      <protection locked="0"/>
    </xf>
    <xf numFmtId="0" fontId="28" fillId="5" borderId="31" xfId="0" applyFont="1" applyFill="1" applyBorder="1" applyAlignment="1" applyProtection="1">
      <alignment horizontal="center" vertical="center"/>
      <protection locked="0"/>
    </xf>
    <xf numFmtId="0" fontId="30" fillId="0" borderId="7" xfId="0" applyFont="1" applyBorder="1" applyAlignment="1">
      <alignment horizontal="center" vertical="center"/>
    </xf>
    <xf numFmtId="177" fontId="28" fillId="0" borderId="7" xfId="0" applyNumberFormat="1" applyFont="1" applyBorder="1" applyAlignment="1">
      <alignment horizontal="center" vertical="center"/>
    </xf>
    <xf numFmtId="177" fontId="28" fillId="0" borderId="31" xfId="0" applyNumberFormat="1" applyFont="1" applyBorder="1" applyAlignment="1">
      <alignment horizontal="center" vertical="center"/>
    </xf>
    <xf numFmtId="0" fontId="25" fillId="0" borderId="0" xfId="0" applyFont="1" applyAlignment="1">
      <alignment horizontal="left" vertical="center" wrapText="1"/>
    </xf>
    <xf numFmtId="0" fontId="28" fillId="0" borderId="7" xfId="0" applyFont="1" applyBorder="1" applyAlignment="1">
      <alignment horizontal="center" vertical="center"/>
    </xf>
    <xf numFmtId="0" fontId="28" fillId="0" borderId="31" xfId="0" applyFont="1" applyBorder="1" applyAlignment="1">
      <alignment horizontal="center" vertical="center"/>
    </xf>
    <xf numFmtId="176" fontId="28" fillId="0" borderId="31" xfId="0" applyNumberFormat="1" applyFont="1" applyBorder="1" applyAlignment="1">
      <alignment horizontal="center" vertical="center"/>
    </xf>
    <xf numFmtId="0" fontId="25" fillId="0" borderId="7"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xf numFmtId="177" fontId="0" fillId="0" borderId="7" xfId="0" applyNumberFormat="1" applyBorder="1" applyAlignment="1" applyProtection="1">
      <alignment horizontal="center" vertical="center" wrapText="1"/>
    </xf>
    <xf numFmtId="177" fontId="0" fillId="0" borderId="31" xfId="0" applyNumberFormat="1" applyBorder="1" applyAlignment="1" applyProtection="1">
      <alignment horizontal="center" vertical="center" wrapText="1"/>
    </xf>
    <xf numFmtId="0" fontId="25" fillId="0" borderId="30"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5" borderId="7" xfId="0" applyFill="1" applyBorder="1" applyAlignment="1" applyProtection="1">
      <alignment vertical="center"/>
      <protection locked="0"/>
    </xf>
    <xf numFmtId="0" fontId="25" fillId="0" borderId="9"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5" borderId="9" xfId="0" applyFont="1" applyFill="1" applyBorder="1" applyAlignment="1" applyProtection="1">
      <alignment horizontal="left" vertical="center" wrapText="1"/>
      <protection locked="0"/>
    </xf>
    <xf numFmtId="0" fontId="25" fillId="5" borderId="1" xfId="0" applyFont="1" applyFill="1" applyBorder="1" applyAlignment="1" applyProtection="1">
      <alignment horizontal="left" vertical="center" wrapText="1"/>
      <protection locked="0"/>
    </xf>
    <xf numFmtId="0" fontId="25" fillId="5" borderId="8"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0" fontId="25" fillId="5" borderId="0" xfId="0" applyFont="1" applyFill="1" applyBorder="1" applyAlignment="1" applyProtection="1">
      <alignment horizontal="left" vertical="center" wrapText="1"/>
      <protection locked="0"/>
    </xf>
    <xf numFmtId="0" fontId="25" fillId="5" borderId="2" xfId="0" applyFont="1" applyFill="1" applyBorder="1" applyAlignment="1" applyProtection="1">
      <alignment horizontal="left" vertical="center" wrapText="1"/>
      <protection locked="0"/>
    </xf>
    <xf numFmtId="0" fontId="25" fillId="5" borderId="6" xfId="0" applyFont="1" applyFill="1" applyBorder="1" applyAlignment="1" applyProtection="1">
      <alignment horizontal="left" vertical="center" wrapText="1"/>
      <protection locked="0"/>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35" fillId="0" borderId="31" xfId="0" applyFont="1" applyBorder="1" applyAlignment="1" applyProtection="1">
      <alignment horizontal="center" vertical="center" wrapText="1"/>
      <protection locked="0"/>
    </xf>
    <xf numFmtId="0" fontId="35" fillId="0" borderId="51" xfId="0" applyFont="1" applyBorder="1" applyAlignment="1" applyProtection="1">
      <alignment horizontal="center" vertical="center" wrapText="1"/>
      <protection locked="0"/>
    </xf>
    <xf numFmtId="0" fontId="35" fillId="0" borderId="30" xfId="0" applyFont="1" applyBorder="1" applyAlignment="1" applyProtection="1">
      <alignment horizontal="center" vertical="center" wrapText="1"/>
      <protection locked="0"/>
    </xf>
    <xf numFmtId="0" fontId="30" fillId="0" borderId="31" xfId="0" applyFont="1" applyBorder="1" applyAlignment="1" applyProtection="1">
      <alignment horizontal="left" vertical="center" wrapText="1" shrinkToFit="1"/>
      <protection locked="0"/>
    </xf>
    <xf numFmtId="0" fontId="30" fillId="0" borderId="51" xfId="0" applyFont="1" applyBorder="1" applyAlignment="1" applyProtection="1">
      <alignment horizontal="left" vertical="center" wrapText="1" shrinkToFit="1"/>
      <protection locked="0"/>
    </xf>
    <xf numFmtId="0" fontId="30" fillId="0" borderId="75" xfId="0" applyFont="1" applyBorder="1" applyAlignment="1" applyProtection="1">
      <alignment horizontal="center" vertical="center" wrapText="1" shrinkToFit="1"/>
      <protection locked="0"/>
    </xf>
    <xf numFmtId="0" fontId="30" fillId="0" borderId="7" xfId="0" applyFont="1" applyBorder="1" applyAlignment="1" applyProtection="1">
      <alignment horizontal="center" vertical="center" wrapText="1" shrinkToFit="1"/>
      <protection locked="0"/>
    </xf>
    <xf numFmtId="0" fontId="30" fillId="5" borderId="7" xfId="0" applyFont="1" applyFill="1" applyBorder="1" applyAlignment="1" applyProtection="1">
      <alignment horizontal="left" vertical="center" wrapText="1" shrinkToFit="1"/>
      <protection locked="0"/>
    </xf>
    <xf numFmtId="0" fontId="25" fillId="5" borderId="7" xfId="0" applyFont="1" applyFill="1" applyBorder="1" applyAlignment="1" applyProtection="1">
      <alignment horizontal="left" vertical="center" wrapText="1"/>
      <protection locked="0"/>
    </xf>
    <xf numFmtId="0" fontId="0" fillId="5" borderId="42" xfId="0" applyFill="1" applyBorder="1" applyAlignment="1" applyProtection="1">
      <alignment horizontal="center" vertical="center"/>
      <protection locked="0"/>
    </xf>
    <xf numFmtId="0" fontId="25" fillId="0" borderId="7" xfId="0" applyFont="1" applyBorder="1" applyAlignment="1" applyProtection="1">
      <alignment horizontal="center" vertical="center" shrinkToFit="1"/>
      <protection locked="0"/>
    </xf>
    <xf numFmtId="0" fontId="25" fillId="5" borderId="7"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wrapText="1"/>
      <protection locked="0"/>
    </xf>
    <xf numFmtId="0" fontId="0" fillId="4" borderId="51"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0" fillId="5" borderId="7" xfId="0" applyFont="1" applyFill="1" applyBorder="1" applyAlignment="1" applyProtection="1">
      <alignment horizontal="left" vertical="center" wrapText="1"/>
      <protection locked="0"/>
    </xf>
    <xf numFmtId="0" fontId="30" fillId="0" borderId="30" xfId="0" applyFont="1" applyBorder="1" applyAlignment="1" applyProtection="1">
      <alignment horizontal="left" vertical="center" wrapText="1" shrinkToFit="1"/>
      <protection locked="0"/>
    </xf>
    <xf numFmtId="0" fontId="30" fillId="5" borderId="9" xfId="0" applyFont="1" applyFill="1" applyBorder="1" applyAlignment="1" applyProtection="1">
      <alignment horizontal="right" vertical="center" wrapText="1"/>
      <protection locked="0"/>
    </xf>
    <xf numFmtId="0" fontId="30" fillId="5" borderId="1" xfId="0" applyFont="1" applyFill="1" applyBorder="1" applyAlignment="1" applyProtection="1">
      <alignment horizontal="right" vertical="center" wrapText="1"/>
      <protection locked="0"/>
    </xf>
    <xf numFmtId="0" fontId="30" fillId="5" borderId="8" xfId="0" applyFont="1" applyFill="1" applyBorder="1" applyAlignment="1" applyProtection="1">
      <alignment horizontal="right" vertical="center" wrapText="1"/>
      <protection locked="0"/>
    </xf>
    <xf numFmtId="0" fontId="30" fillId="5" borderId="6" xfId="0" applyFont="1" applyFill="1" applyBorder="1" applyAlignment="1" applyProtection="1">
      <alignment horizontal="right" vertical="center" wrapText="1"/>
      <protection locked="0"/>
    </xf>
    <xf numFmtId="0" fontId="30" fillId="5" borderId="3" xfId="0" applyFont="1" applyFill="1" applyBorder="1" applyAlignment="1" applyProtection="1">
      <alignment horizontal="right" vertical="center" wrapText="1"/>
      <protection locked="0"/>
    </xf>
    <xf numFmtId="0" fontId="30" fillId="5" borderId="4" xfId="0" applyFont="1" applyFill="1" applyBorder="1" applyAlignment="1" applyProtection="1">
      <alignment horizontal="right" vertical="center" wrapText="1"/>
      <protection locked="0"/>
    </xf>
    <xf numFmtId="191" fontId="0" fillId="0" borderId="0" xfId="0" applyNumberFormat="1" applyAlignment="1" applyProtection="1">
      <alignment horizontal="center" vertical="center"/>
    </xf>
    <xf numFmtId="0" fontId="0" fillId="0" borderId="0" xfId="0" applyAlignment="1" applyProtection="1">
      <alignment horizontal="center" vertical="center"/>
    </xf>
    <xf numFmtId="0" fontId="35" fillId="0" borderId="9"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4" borderId="30" xfId="0" applyFont="1" applyFill="1" applyBorder="1" applyAlignment="1" applyProtection="1">
      <alignment horizontal="center" vertical="center" wrapText="1"/>
      <protection locked="0"/>
    </xf>
    <xf numFmtId="0" fontId="30" fillId="0" borderId="7" xfId="0" applyFont="1" applyBorder="1" applyAlignment="1" applyProtection="1">
      <alignment horizontal="center" vertical="center"/>
      <protection locked="0"/>
    </xf>
    <xf numFmtId="0" fontId="28" fillId="0" borderId="0" xfId="0" applyFont="1" applyFill="1" applyAlignment="1" applyProtection="1">
      <alignment horizontal="center" vertical="center"/>
      <protection locked="0"/>
    </xf>
    <xf numFmtId="0" fontId="35" fillId="0" borderId="7" xfId="0" applyFont="1" applyBorder="1" applyAlignment="1" applyProtection="1">
      <alignment horizontal="center" vertical="center" wrapText="1"/>
      <protection locked="0"/>
    </xf>
    <xf numFmtId="0" fontId="30" fillId="0" borderId="9" xfId="0" applyFont="1" applyBorder="1" applyAlignment="1" applyProtection="1">
      <alignment horizontal="left" vertical="center" wrapText="1" shrinkToFit="1"/>
      <protection locked="0"/>
    </xf>
    <xf numFmtId="0" fontId="30" fillId="0" borderId="1" xfId="0" applyFont="1" applyBorder="1" applyAlignment="1" applyProtection="1">
      <alignment horizontal="left" vertical="center" wrapText="1" shrinkToFit="1"/>
      <protection locked="0"/>
    </xf>
    <xf numFmtId="0" fontId="30" fillId="0" borderId="9"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0" fillId="0" borderId="8"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30" fillId="0" borderId="2"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0" fillId="0" borderId="4" xfId="0" applyFont="1"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5" borderId="9"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8"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29" fillId="0" borderId="5" xfId="0" applyFont="1" applyBorder="1" applyAlignment="1">
      <alignment horizontal="center" vertical="center"/>
    </xf>
    <xf numFmtId="0" fontId="29" fillId="0" borderId="0" xfId="0" applyFont="1" applyBorder="1" applyAlignment="1">
      <alignment horizontal="center" vertical="center"/>
    </xf>
    <xf numFmtId="179" fontId="0" fillId="0" borderId="0" xfId="0" applyNumberFormat="1" applyAlignment="1" applyProtection="1">
      <alignment horizontal="center" vertical="center"/>
    </xf>
    <xf numFmtId="0" fontId="37" fillId="0" borderId="31" xfId="0" applyFont="1" applyBorder="1" applyAlignment="1">
      <alignment horizontal="center" vertical="center" shrinkToFit="1"/>
    </xf>
    <xf numFmtId="0" fontId="37" fillId="0" borderId="51" xfId="0" applyFont="1" applyBorder="1" applyAlignment="1">
      <alignment horizontal="center" vertical="center" shrinkToFit="1"/>
    </xf>
    <xf numFmtId="0" fontId="0" fillId="0" borderId="1"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8" borderId="7" xfId="0" applyFill="1" applyBorder="1" applyAlignment="1">
      <alignment horizontal="center" vertical="center" shrinkToFit="1"/>
    </xf>
    <xf numFmtId="0" fontId="0" fillId="8" borderId="31" xfId="0" applyFill="1" applyBorder="1" applyAlignment="1">
      <alignment horizontal="center" vertical="center" shrinkToFit="1"/>
    </xf>
    <xf numFmtId="0" fontId="0" fillId="8" borderId="51" xfId="0" applyFill="1" applyBorder="1" applyAlignment="1">
      <alignment horizontal="center" vertical="center" shrinkToFit="1"/>
    </xf>
    <xf numFmtId="0" fontId="0" fillId="8" borderId="30" xfId="0" applyFill="1" applyBorder="1" applyAlignment="1">
      <alignment horizontal="center" vertical="center" shrinkToFit="1"/>
    </xf>
    <xf numFmtId="0" fontId="25" fillId="0" borderId="31" xfId="0" applyFont="1" applyBorder="1" applyAlignment="1">
      <alignment horizontal="center" vertical="center"/>
    </xf>
    <xf numFmtId="0" fontId="25" fillId="0" borderId="51" xfId="0" applyFont="1" applyBorder="1" applyAlignment="1">
      <alignment horizontal="center" vertical="center"/>
    </xf>
    <xf numFmtId="0" fontId="25" fillId="0" borderId="31" xfId="0" applyFont="1" applyBorder="1" applyAlignment="1" applyProtection="1">
      <alignment horizontal="left" vertical="center"/>
      <protection locked="0"/>
    </xf>
    <xf numFmtId="0" fontId="25" fillId="0" borderId="51" xfId="0" applyFont="1" applyBorder="1" applyAlignment="1" applyProtection="1">
      <alignment horizontal="left" vertical="center"/>
      <protection locked="0"/>
    </xf>
    <xf numFmtId="0" fontId="25" fillId="0" borderId="30" xfId="0" applyFont="1" applyBorder="1" applyAlignment="1" applyProtection="1">
      <alignment horizontal="left" vertical="center"/>
      <protection locked="0"/>
    </xf>
    <xf numFmtId="0" fontId="25" fillId="0" borderId="5"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14" fillId="0" borderId="0" xfId="4" applyFont="1" applyFill="1" applyBorder="1" applyAlignment="1" applyProtection="1">
      <alignment horizontal="center" vertical="center" shrinkToFit="1"/>
    </xf>
    <xf numFmtId="0" fontId="25" fillId="5" borderId="31" xfId="0" applyFont="1" applyFill="1" applyBorder="1" applyAlignment="1" applyProtection="1">
      <alignment horizontal="center" vertical="center"/>
      <protection locked="0"/>
    </xf>
    <xf numFmtId="0" fontId="0" fillId="5" borderId="51" xfId="0" applyFill="1" applyBorder="1" applyAlignment="1">
      <alignment horizontal="center" vertical="center"/>
    </xf>
    <xf numFmtId="0" fontId="0" fillId="5" borderId="30" xfId="0" applyFill="1" applyBorder="1" applyAlignment="1">
      <alignment horizontal="center" vertical="center"/>
    </xf>
    <xf numFmtId="0" fontId="25" fillId="5" borderId="51" xfId="0" applyFont="1" applyFill="1" applyBorder="1" applyAlignment="1" applyProtection="1">
      <alignment horizontal="center" vertical="center"/>
      <protection locked="0"/>
    </xf>
    <xf numFmtId="0" fontId="25" fillId="5" borderId="30"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shrinkToFit="1"/>
      <protection locked="0"/>
    </xf>
    <xf numFmtId="0" fontId="25" fillId="4" borderId="51" xfId="0" applyFont="1" applyFill="1" applyBorder="1" applyAlignment="1" applyProtection="1">
      <alignment horizontal="center" vertical="center" shrinkToFit="1"/>
      <protection locked="0"/>
    </xf>
    <xf numFmtId="0" fontId="25" fillId="4" borderId="30" xfId="0" applyFont="1" applyFill="1" applyBorder="1" applyAlignment="1" applyProtection="1">
      <alignment horizontal="center" vertical="center" shrinkToFit="1"/>
      <protection locked="0"/>
    </xf>
    <xf numFmtId="0" fontId="25" fillId="4" borderId="31" xfId="0" applyFont="1" applyFill="1" applyBorder="1" applyAlignment="1" applyProtection="1">
      <alignment horizontal="left" vertical="center" shrinkToFit="1"/>
      <protection locked="0"/>
    </xf>
    <xf numFmtId="0" fontId="25" fillId="4" borderId="51" xfId="0" applyFont="1" applyFill="1" applyBorder="1" applyAlignment="1" applyProtection="1">
      <alignment horizontal="left" vertical="center" shrinkToFit="1"/>
      <protection locked="0"/>
    </xf>
    <xf numFmtId="0" fontId="25" fillId="4" borderId="30" xfId="0" applyFont="1" applyFill="1" applyBorder="1" applyAlignment="1" applyProtection="1">
      <alignment horizontal="left" vertical="center" shrinkToFit="1"/>
      <protection locked="0"/>
    </xf>
    <xf numFmtId="0" fontId="25" fillId="4" borderId="31" xfId="0" applyFont="1" applyFill="1" applyBorder="1" applyAlignment="1" applyProtection="1">
      <alignment horizontal="left" vertical="center"/>
      <protection locked="0"/>
    </xf>
    <xf numFmtId="0" fontId="25" fillId="4" borderId="51" xfId="0" applyFont="1" applyFill="1" applyBorder="1" applyAlignment="1" applyProtection="1">
      <alignment horizontal="left" vertical="center"/>
      <protection locked="0"/>
    </xf>
    <xf numFmtId="0" fontId="25" fillId="4" borderId="30" xfId="0" applyFont="1" applyFill="1" applyBorder="1" applyAlignment="1" applyProtection="1">
      <alignment horizontal="left" vertical="center"/>
      <protection locked="0"/>
    </xf>
    <xf numFmtId="0" fontId="25" fillId="5" borderId="6"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25" fillId="5" borderId="4" xfId="0" applyFont="1" applyFill="1" applyBorder="1" applyAlignment="1" applyProtection="1">
      <alignment horizontal="center" vertical="center"/>
      <protection locked="0"/>
    </xf>
    <xf numFmtId="190" fontId="25" fillId="0" borderId="31" xfId="0" applyNumberFormat="1" applyFont="1" applyBorder="1" applyAlignment="1" applyProtection="1">
      <alignment horizontal="center" vertical="center"/>
      <protection locked="0"/>
    </xf>
    <xf numFmtId="190" fontId="25" fillId="0" borderId="51" xfId="0" applyNumberFormat="1" applyFont="1" applyBorder="1" applyAlignment="1" applyProtection="1">
      <alignment horizontal="center" vertical="center"/>
      <protection locked="0"/>
    </xf>
    <xf numFmtId="190" fontId="25" fillId="0" borderId="30" xfId="0" applyNumberFormat="1" applyFont="1" applyBorder="1" applyAlignment="1" applyProtection="1">
      <alignment horizontal="center" vertical="center"/>
      <protection locked="0"/>
    </xf>
    <xf numFmtId="0" fontId="25" fillId="0" borderId="31" xfId="0" applyFont="1" applyBorder="1" applyAlignment="1" applyProtection="1">
      <alignment horizontal="center" vertical="center" shrinkToFit="1"/>
      <protection locked="0"/>
    </xf>
    <xf numFmtId="0" fontId="25" fillId="0" borderId="51" xfId="0" applyFont="1" applyBorder="1" applyAlignment="1" applyProtection="1">
      <alignment horizontal="center" vertical="center" shrinkToFit="1"/>
      <protection locked="0"/>
    </xf>
    <xf numFmtId="0" fontId="25" fillId="0" borderId="30" xfId="0" applyFont="1" applyBorder="1" applyAlignment="1" applyProtection="1">
      <alignment horizontal="center" vertical="center" shrinkToFit="1"/>
      <protection locked="0"/>
    </xf>
    <xf numFmtId="0" fontId="35" fillId="0" borderId="0" xfId="0" applyFont="1" applyAlignment="1">
      <alignment horizontal="left"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189" fontId="25" fillId="0" borderId="0" xfId="0" applyNumberFormat="1" applyFont="1" applyFill="1" applyBorder="1" applyAlignment="1" applyProtection="1">
      <alignment horizontal="center" vertical="center"/>
      <protection locked="0"/>
    </xf>
    <xf numFmtId="178" fontId="25" fillId="0" borderId="31" xfId="0" applyNumberFormat="1" applyFont="1" applyBorder="1" applyAlignment="1" applyProtection="1">
      <alignment horizontal="left" vertical="center"/>
      <protection locked="0"/>
    </xf>
    <xf numFmtId="178" fontId="25" fillId="0" borderId="51" xfId="0" applyNumberFormat="1" applyFont="1" applyBorder="1" applyAlignment="1" applyProtection="1">
      <alignment horizontal="left" vertical="center"/>
      <protection locked="0"/>
    </xf>
    <xf numFmtId="178" fontId="25" fillId="0" borderId="30" xfId="0" applyNumberFormat="1" applyFont="1" applyBorder="1" applyAlignment="1" applyProtection="1">
      <alignment horizontal="left" vertical="center"/>
      <protection locked="0"/>
    </xf>
    <xf numFmtId="0" fontId="25" fillId="5" borderId="31" xfId="2" applyNumberFormat="1" applyFont="1" applyFill="1" applyBorder="1" applyAlignment="1" applyProtection="1">
      <alignment horizontal="center" vertical="center"/>
      <protection locked="0"/>
    </xf>
    <xf numFmtId="0" fontId="23" fillId="5" borderId="51" xfId="2" applyNumberFormat="1" applyFont="1" applyFill="1" applyBorder="1" applyAlignment="1">
      <alignment horizontal="center" vertical="center"/>
    </xf>
    <xf numFmtId="0" fontId="23" fillId="5" borderId="30" xfId="2" applyNumberFormat="1" applyFont="1" applyFill="1" applyBorder="1" applyAlignment="1">
      <alignment horizontal="center" vertical="center"/>
    </xf>
    <xf numFmtId="0" fontId="25" fillId="0" borderId="5"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0" fillId="0" borderId="34" xfId="0" applyBorder="1" applyAlignment="1">
      <alignment horizontal="center" vertical="center"/>
    </xf>
    <xf numFmtId="0" fontId="0" fillId="0" borderId="42" xfId="0" applyBorder="1" applyAlignment="1">
      <alignment horizontal="center" vertical="center"/>
    </xf>
    <xf numFmtId="177" fontId="0" fillId="0" borderId="5" xfId="0" applyNumberFormat="1" applyBorder="1" applyAlignment="1" applyProtection="1">
      <alignment horizontal="center" vertical="center"/>
      <protection locked="0"/>
    </xf>
    <xf numFmtId="177" fontId="0" fillId="0" borderId="0"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8" fontId="0" fillId="0" borderId="51" xfId="0" applyNumberFormat="1" applyBorder="1" applyAlignment="1">
      <alignment horizontal="left" vertical="center"/>
    </xf>
    <xf numFmtId="178" fontId="0" fillId="0" borderId="30" xfId="0" applyNumberFormat="1" applyBorder="1" applyAlignment="1">
      <alignment horizontal="left" vertical="center"/>
    </xf>
    <xf numFmtId="189" fontId="25" fillId="0" borderId="0" xfId="0" applyNumberFormat="1" applyFont="1" applyBorder="1" applyAlignment="1" applyProtection="1">
      <alignment horizontal="center" vertical="center"/>
      <protection locked="0"/>
    </xf>
    <xf numFmtId="177" fontId="28" fillId="0" borderId="9" xfId="0" applyNumberFormat="1" applyFont="1" applyBorder="1" applyAlignment="1">
      <alignment horizontal="center" vertical="center"/>
    </xf>
    <xf numFmtId="177" fontId="28" fillId="0" borderId="1" xfId="0" applyNumberFormat="1" applyFont="1" applyBorder="1" applyAlignment="1">
      <alignment horizontal="center" vertical="center"/>
    </xf>
    <xf numFmtId="177" fontId="28" fillId="0" borderId="6" xfId="0" applyNumberFormat="1" applyFont="1" applyBorder="1" applyAlignment="1">
      <alignment horizontal="center" vertical="center"/>
    </xf>
    <xf numFmtId="177" fontId="28" fillId="0" borderId="3" xfId="0" applyNumberFormat="1" applyFont="1" applyBorder="1" applyAlignment="1">
      <alignment horizontal="center" vertical="center"/>
    </xf>
    <xf numFmtId="177" fontId="28" fillId="0" borderId="102"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03" xfId="0" applyFont="1" applyBorder="1" applyAlignment="1">
      <alignment horizontal="center" vertical="center"/>
    </xf>
    <xf numFmtId="0" fontId="28" fillId="0" borderId="100" xfId="0" applyFont="1" applyBorder="1" applyAlignment="1">
      <alignment horizontal="center" vertical="center"/>
    </xf>
    <xf numFmtId="0" fontId="25" fillId="0" borderId="0" xfId="0" applyNumberFormat="1" applyFont="1" applyBorder="1" applyAlignment="1" applyProtection="1">
      <alignment horizontal="center" vertical="center"/>
      <protection locked="0"/>
    </xf>
    <xf numFmtId="0" fontId="14" fillId="2" borderId="0" xfId="4" applyFont="1" applyFill="1" applyBorder="1" applyAlignment="1" applyProtection="1">
      <alignment horizontal="center" vertical="center" shrinkToFit="1"/>
    </xf>
    <xf numFmtId="0" fontId="39" fillId="0" borderId="31" xfId="0" applyFont="1" applyBorder="1" applyAlignment="1">
      <alignment horizontal="center" vertical="center"/>
    </xf>
    <xf numFmtId="0" fontId="39" fillId="0" borderId="51" xfId="0" applyFont="1" applyBorder="1" applyAlignment="1">
      <alignment horizontal="center" vertical="center"/>
    </xf>
    <xf numFmtId="0" fontId="39" fillId="0" borderId="30" xfId="0" applyFont="1" applyBorder="1" applyAlignment="1">
      <alignment horizontal="center" vertical="center"/>
    </xf>
    <xf numFmtId="0" fontId="0" fillId="0" borderId="5" xfId="0" applyBorder="1" applyAlignment="1">
      <alignment horizontal="center" vertical="center"/>
    </xf>
    <xf numFmtId="177" fontId="0" fillId="0" borderId="9"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0" fontId="0" fillId="0" borderId="97" xfId="0" applyBorder="1" applyAlignment="1">
      <alignment horizontal="center" vertical="center"/>
    </xf>
    <xf numFmtId="0" fontId="0" fillId="0" borderId="38" xfId="0" applyBorder="1" applyAlignment="1">
      <alignment horizontal="center" vertical="center"/>
    </xf>
    <xf numFmtId="0" fontId="0" fillId="0" borderId="98" xfId="0" applyBorder="1" applyAlignment="1">
      <alignment horizontal="center" vertical="center"/>
    </xf>
    <xf numFmtId="177" fontId="28" fillId="0" borderId="51" xfId="0" applyNumberFormat="1" applyFont="1" applyBorder="1" applyAlignment="1">
      <alignment horizontal="center" vertical="center"/>
    </xf>
    <xf numFmtId="0" fontId="30" fillId="0" borderId="1" xfId="0" applyFont="1" applyBorder="1" applyAlignment="1">
      <alignment horizontal="left" vertical="center" wrapText="1"/>
    </xf>
    <xf numFmtId="0" fontId="0" fillId="0" borderId="1"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35" fillId="0" borderId="97" xfId="0" applyFont="1" applyBorder="1" applyAlignment="1">
      <alignment horizontal="center" vertical="center"/>
    </xf>
    <xf numFmtId="0" fontId="35" fillId="0" borderId="38" xfId="0" applyFont="1" applyBorder="1" applyAlignment="1">
      <alignment horizontal="center" vertical="center"/>
    </xf>
    <xf numFmtId="0" fontId="35" fillId="0" borderId="98" xfId="0" applyFont="1" applyBorder="1" applyAlignment="1">
      <alignment horizontal="center" vertical="center"/>
    </xf>
    <xf numFmtId="0" fontId="28" fillId="5" borderId="9" xfId="0" applyFont="1" applyFill="1" applyBorder="1" applyAlignment="1">
      <alignment horizontal="center" vertical="center"/>
    </xf>
    <xf numFmtId="0" fontId="28" fillId="5" borderId="1"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3" xfId="0" applyFont="1" applyFill="1" applyBorder="1" applyAlignment="1">
      <alignment horizontal="center" vertical="center"/>
    </xf>
    <xf numFmtId="0" fontId="28" fillId="5" borderId="4" xfId="0" applyFont="1" applyFill="1" applyBorder="1" applyAlignment="1">
      <alignment horizontal="center" vertical="center"/>
    </xf>
    <xf numFmtId="0" fontId="0" fillId="0" borderId="7" xfId="0" applyFill="1" applyBorder="1" applyAlignment="1">
      <alignment horizontal="center" vertical="center" shrinkToFit="1"/>
    </xf>
    <xf numFmtId="192" fontId="25" fillId="0" borderId="31" xfId="1" applyNumberFormat="1" applyFont="1" applyBorder="1" applyAlignment="1" applyProtection="1">
      <alignment horizontal="left" vertical="center"/>
      <protection locked="0"/>
    </xf>
    <xf numFmtId="192" fontId="25" fillId="0" borderId="51" xfId="1" applyNumberFormat="1" applyFont="1" applyBorder="1" applyAlignment="1" applyProtection="1">
      <alignment horizontal="left" vertical="center"/>
      <protection locked="0"/>
    </xf>
    <xf numFmtId="192" fontId="25" fillId="0" borderId="30" xfId="1" applyNumberFormat="1"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5" fillId="0" borderId="1" xfId="0" applyFont="1" applyBorder="1" applyAlignment="1">
      <alignment horizontal="center" vertical="center"/>
    </xf>
    <xf numFmtId="0" fontId="0" fillId="0" borderId="29" xfId="0" applyBorder="1" applyAlignment="1">
      <alignment horizontal="center" vertical="center"/>
    </xf>
    <xf numFmtId="177" fontId="25" fillId="5" borderId="31" xfId="0" applyNumberFormat="1" applyFont="1" applyFill="1" applyBorder="1" applyAlignment="1" applyProtection="1">
      <alignment horizontal="left" vertical="center"/>
      <protection locked="0"/>
    </xf>
    <xf numFmtId="177" fontId="0" fillId="5" borderId="51" xfId="0" applyNumberFormat="1" applyFill="1" applyBorder="1" applyAlignment="1">
      <alignment horizontal="left" vertical="center"/>
    </xf>
    <xf numFmtId="177" fontId="0" fillId="5" borderId="30" xfId="0" applyNumberFormat="1" applyFill="1" applyBorder="1" applyAlignment="1">
      <alignment horizontal="left" vertical="center"/>
    </xf>
    <xf numFmtId="0" fontId="30" fillId="0" borderId="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shrinkToFit="1"/>
      <protection locked="0"/>
    </xf>
    <xf numFmtId="177" fontId="25" fillId="0" borderId="31" xfId="0" applyNumberFormat="1" applyFont="1" applyBorder="1" applyAlignment="1" applyProtection="1">
      <alignment horizontal="left" vertical="center"/>
      <protection locked="0"/>
    </xf>
    <xf numFmtId="177" fontId="25" fillId="0" borderId="51" xfId="0" applyNumberFormat="1" applyFont="1" applyBorder="1" applyAlignment="1" applyProtection="1">
      <alignment horizontal="left" vertical="center"/>
      <protection locked="0"/>
    </xf>
    <xf numFmtId="177" fontId="25" fillId="0" borderId="30" xfId="0" applyNumberFormat="1" applyFont="1" applyBorder="1" applyAlignment="1" applyProtection="1">
      <alignment horizontal="left" vertical="center"/>
      <protection locked="0"/>
    </xf>
    <xf numFmtId="0" fontId="0" fillId="0" borderId="0" xfId="0" applyBorder="1" applyAlignment="1">
      <alignment horizontal="left" vertical="center"/>
    </xf>
    <xf numFmtId="177" fontId="25" fillId="5" borderId="51" xfId="0" applyNumberFormat="1" applyFont="1" applyFill="1" applyBorder="1" applyAlignment="1">
      <alignment horizontal="left" vertical="center"/>
    </xf>
    <xf numFmtId="177" fontId="25" fillId="5" borderId="30" xfId="0" applyNumberFormat="1" applyFont="1" applyFill="1" applyBorder="1" applyAlignment="1">
      <alignment horizontal="left" vertical="center"/>
    </xf>
    <xf numFmtId="177" fontId="0" fillId="0" borderId="51" xfId="0" applyNumberFormat="1" applyBorder="1" applyAlignment="1">
      <alignment horizontal="left" vertical="center"/>
    </xf>
    <xf numFmtId="177" fontId="0" fillId="0" borderId="30" xfId="0" applyNumberFormat="1" applyBorder="1" applyAlignment="1">
      <alignment horizontal="left" vertical="center"/>
    </xf>
    <xf numFmtId="177" fontId="25" fillId="0" borderId="51" xfId="0" applyNumberFormat="1" applyFont="1" applyBorder="1" applyAlignment="1">
      <alignment horizontal="left" vertical="center"/>
    </xf>
    <xf numFmtId="177" fontId="25" fillId="0" borderId="30" xfId="0" applyNumberFormat="1" applyFont="1" applyBorder="1" applyAlignment="1">
      <alignment horizontal="left" vertical="center"/>
    </xf>
    <xf numFmtId="0" fontId="35" fillId="0" borderId="0" xfId="0" applyFont="1" applyBorder="1" applyAlignment="1" applyProtection="1">
      <alignment horizontal="left" vertical="center" wrapText="1"/>
      <protection locked="0"/>
    </xf>
    <xf numFmtId="193" fontId="25" fillId="0" borderId="31" xfId="0" applyNumberFormat="1" applyFont="1" applyBorder="1" applyAlignment="1" applyProtection="1">
      <alignment horizontal="left" vertical="center"/>
      <protection locked="0"/>
    </xf>
    <xf numFmtId="193" fontId="25" fillId="0" borderId="51" xfId="0" applyNumberFormat="1" applyFont="1" applyBorder="1" applyAlignment="1" applyProtection="1">
      <alignment horizontal="left" vertical="center"/>
      <protection locked="0"/>
    </xf>
    <xf numFmtId="193" fontId="25" fillId="0" borderId="30" xfId="0" applyNumberFormat="1" applyFont="1" applyBorder="1" applyAlignment="1" applyProtection="1">
      <alignment horizontal="left" vertical="center"/>
      <protection locked="0"/>
    </xf>
    <xf numFmtId="192" fontId="25" fillId="0" borderId="31" xfId="0" applyNumberFormat="1"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193" fontId="25" fillId="0" borderId="1" xfId="0" applyNumberFormat="1" applyFont="1" applyBorder="1" applyAlignment="1" applyProtection="1">
      <alignment horizontal="right" vertical="center"/>
      <protection locked="0"/>
    </xf>
    <xf numFmtId="0" fontId="0" fillId="0" borderId="0" xfId="0" applyBorder="1" applyAlignment="1" applyProtection="1">
      <alignment horizontal="left" vertical="center" wrapText="1" shrinkToFit="1"/>
      <protection locked="0"/>
    </xf>
    <xf numFmtId="0" fontId="0" fillId="0" borderId="64" xfId="0" applyBorder="1" applyAlignment="1" applyProtection="1">
      <alignment horizontal="left" vertical="center" wrapText="1" shrinkToFit="1"/>
      <protection locked="0"/>
    </xf>
    <xf numFmtId="183" fontId="25" fillId="0" borderId="31" xfId="0" applyNumberFormat="1" applyFont="1" applyBorder="1" applyAlignment="1" applyProtection="1">
      <alignment horizontal="left" vertical="center"/>
      <protection locked="0"/>
    </xf>
    <xf numFmtId="183" fontId="25" fillId="0" borderId="51" xfId="0" applyNumberFormat="1" applyFont="1" applyBorder="1" applyAlignment="1">
      <alignment horizontal="left" vertical="center"/>
    </xf>
    <xf numFmtId="183" fontId="25" fillId="0" borderId="30" xfId="0" applyNumberFormat="1" applyFont="1" applyBorder="1" applyAlignment="1">
      <alignment horizontal="left" vertical="center"/>
    </xf>
    <xf numFmtId="193" fontId="25" fillId="0" borderId="51" xfId="0" applyNumberFormat="1" applyFont="1" applyBorder="1" applyAlignment="1">
      <alignment horizontal="left" vertical="center"/>
    </xf>
    <xf numFmtId="193" fontId="25" fillId="0" borderId="30" xfId="0" applyNumberFormat="1" applyFont="1" applyBorder="1" applyAlignment="1">
      <alignment horizontal="left" vertical="center"/>
    </xf>
    <xf numFmtId="188" fontId="25" fillId="0" borderId="31" xfId="0" applyNumberFormat="1" applyFont="1" applyBorder="1" applyAlignment="1" applyProtection="1">
      <alignment horizontal="center" vertical="center"/>
      <protection locked="0"/>
    </xf>
    <xf numFmtId="188" fontId="25" fillId="0" borderId="51" xfId="0" applyNumberFormat="1" applyFont="1" applyBorder="1" applyAlignment="1">
      <alignment horizontal="center" vertical="center"/>
    </xf>
    <xf numFmtId="188" fontId="25" fillId="0" borderId="30" xfId="0" applyNumberFormat="1" applyFont="1" applyBorder="1" applyAlignment="1">
      <alignment horizontal="center" vertical="center"/>
    </xf>
    <xf numFmtId="191" fontId="25" fillId="0" borderId="31" xfId="0" applyNumberFormat="1" applyFont="1" applyBorder="1" applyAlignment="1" applyProtection="1">
      <alignment horizontal="center" vertical="center"/>
      <protection locked="0"/>
    </xf>
    <xf numFmtId="191" fontId="25" fillId="0" borderId="51" xfId="0" applyNumberFormat="1" applyFont="1" applyBorder="1" applyAlignment="1" applyProtection="1">
      <alignment horizontal="center" vertical="center"/>
      <protection locked="0"/>
    </xf>
    <xf numFmtId="191" fontId="25" fillId="0" borderId="30" xfId="0" applyNumberFormat="1" applyFont="1" applyBorder="1" applyAlignment="1" applyProtection="1">
      <alignment horizontal="center" vertical="center"/>
      <protection locked="0"/>
    </xf>
    <xf numFmtId="0" fontId="0" fillId="5" borderId="9" xfId="0"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177" fontId="0" fillId="5" borderId="5" xfId="0" applyNumberFormat="1" applyFill="1" applyBorder="1" applyAlignment="1" applyProtection="1">
      <alignment horizontal="center" vertical="center"/>
      <protection locked="0"/>
    </xf>
    <xf numFmtId="177" fontId="0" fillId="5" borderId="0" xfId="0" applyNumberFormat="1" applyFill="1" applyBorder="1" applyAlignment="1" applyProtection="1">
      <alignment horizontal="center" vertical="center"/>
      <protection locked="0"/>
    </xf>
    <xf numFmtId="177" fontId="0" fillId="5" borderId="6" xfId="0" applyNumberFormat="1" applyFill="1" applyBorder="1" applyAlignment="1" applyProtection="1">
      <alignment horizontal="center" vertical="center"/>
      <protection locked="0"/>
    </xf>
    <xf numFmtId="177" fontId="0" fillId="5" borderId="3" xfId="0" applyNumberFormat="1" applyFill="1" applyBorder="1" applyAlignment="1" applyProtection="1">
      <alignment horizontal="center" vertical="center"/>
      <protection locked="0"/>
    </xf>
    <xf numFmtId="0" fontId="30" fillId="0" borderId="3" xfId="0" applyFont="1" applyBorder="1" applyAlignment="1">
      <alignment horizontal="left" vertical="center" wrapText="1"/>
    </xf>
    <xf numFmtId="0" fontId="0" fillId="5" borderId="9" xfId="0" applyFill="1" applyBorder="1" applyAlignment="1" applyProtection="1">
      <alignment horizontal="left" vertical="top" wrapText="1"/>
      <protection locked="0"/>
    </xf>
    <xf numFmtId="0" fontId="0" fillId="5" borderId="1" xfId="0" applyFill="1" applyBorder="1" applyAlignment="1" applyProtection="1">
      <alignment horizontal="left" vertical="top"/>
      <protection locked="0"/>
    </xf>
    <xf numFmtId="0" fontId="0" fillId="5" borderId="8" xfId="0" applyFill="1" applyBorder="1" applyAlignment="1" applyProtection="1">
      <alignment horizontal="left" vertical="top"/>
      <protection locked="0"/>
    </xf>
    <xf numFmtId="0" fontId="0" fillId="5" borderId="5" xfId="0" applyFill="1" applyBorder="1" applyAlignment="1" applyProtection="1">
      <alignment horizontal="left" vertical="top"/>
      <protection locked="0"/>
    </xf>
    <xf numFmtId="0" fontId="0" fillId="5" borderId="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6" xfId="0"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0" fillId="5" borderId="4" xfId="0" applyFill="1" applyBorder="1" applyAlignment="1" applyProtection="1">
      <alignment horizontal="left" vertical="top"/>
      <protection locked="0"/>
    </xf>
    <xf numFmtId="0" fontId="0" fillId="0" borderId="0" xfId="0" applyAlignment="1">
      <alignment horizontal="left" vertical="center" wrapText="1"/>
    </xf>
    <xf numFmtId="0" fontId="25" fillId="0" borderId="7" xfId="0" applyFont="1" applyBorder="1" applyAlignment="1">
      <alignment horizontal="center" vertical="center" wrapText="1"/>
    </xf>
    <xf numFmtId="176" fontId="25" fillId="5" borderId="7" xfId="0" applyNumberFormat="1" applyFont="1" applyFill="1" applyBorder="1" applyAlignment="1" applyProtection="1">
      <alignment horizontal="center" vertical="center" wrapText="1"/>
      <protection locked="0"/>
    </xf>
    <xf numFmtId="176" fontId="0" fillId="0" borderId="7" xfId="0" applyNumberFormat="1" applyBorder="1" applyAlignment="1">
      <alignment horizontal="center" vertical="center"/>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4" borderId="9" xfId="0"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1" xfId="0" applyFont="1" applyFill="1" applyBorder="1" applyAlignment="1">
      <alignment horizontal="center" vertical="center" shrinkToFit="1"/>
    </xf>
    <xf numFmtId="0" fontId="25" fillId="0" borderId="9" xfId="0" applyFont="1" applyBorder="1" applyAlignment="1">
      <alignment horizontal="center" vertical="center"/>
    </xf>
    <xf numFmtId="0" fontId="25" fillId="0" borderId="8" xfId="0" applyFont="1" applyBorder="1" applyAlignment="1">
      <alignment horizontal="center"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4" fillId="5" borderId="1" xfId="0" applyFont="1" applyFill="1" applyBorder="1" applyAlignment="1" applyProtection="1">
      <alignment horizontal="center" vertical="center"/>
      <protection locked="0"/>
    </xf>
    <xf numFmtId="0" fontId="24" fillId="5" borderId="0" xfId="0" applyFont="1" applyFill="1" applyBorder="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0" fillId="4" borderId="1" xfId="0" applyFill="1" applyBorder="1" applyAlignment="1">
      <alignment horizontal="center" vertical="center"/>
    </xf>
    <xf numFmtId="0" fontId="0" fillId="4" borderId="0" xfId="0" applyFill="1" applyBorder="1" applyAlignment="1">
      <alignment horizontal="center" vertical="center"/>
    </xf>
    <xf numFmtId="0" fontId="0" fillId="4" borderId="3" xfId="0" applyFill="1" applyBorder="1" applyAlignment="1">
      <alignment horizontal="center" vertical="center"/>
    </xf>
    <xf numFmtId="0" fontId="31" fillId="5" borderId="1" xfId="0" applyFont="1" applyFill="1" applyBorder="1" applyAlignment="1" applyProtection="1">
      <alignment horizontal="center" vertical="center"/>
      <protection locked="0"/>
    </xf>
    <xf numFmtId="0" fontId="31" fillId="5" borderId="8"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4" xfId="0" applyFont="1" applyFill="1" applyBorder="1" applyAlignment="1" applyProtection="1">
      <alignment horizontal="center" vertical="center"/>
      <protection locked="0"/>
    </xf>
    <xf numFmtId="0" fontId="0" fillId="0" borderId="9"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1" fillId="5" borderId="31" xfId="0" applyFont="1" applyFill="1" applyBorder="1" applyAlignment="1" applyProtection="1">
      <alignment horizontal="center" vertical="center"/>
      <protection locked="0"/>
    </xf>
    <xf numFmtId="0" fontId="0" fillId="0" borderId="31" xfId="0" applyBorder="1" applyAlignment="1">
      <alignment horizontal="left" vertical="center"/>
    </xf>
    <xf numFmtId="0" fontId="0" fillId="0" borderId="51" xfId="0" applyBorder="1" applyAlignment="1">
      <alignment horizontal="left" vertical="center"/>
    </xf>
    <xf numFmtId="0" fontId="0" fillId="0" borderId="30" xfId="0" applyBorder="1" applyAlignment="1">
      <alignment horizontal="left" vertical="center"/>
    </xf>
    <xf numFmtId="0" fontId="31" fillId="5" borderId="9" xfId="0" applyFont="1" applyFill="1" applyBorder="1" applyAlignment="1" applyProtection="1">
      <alignment horizontal="center" vertical="center"/>
      <protection locked="0"/>
    </xf>
    <xf numFmtId="0" fontId="31" fillId="5" borderId="6" xfId="0" applyFont="1" applyFill="1" applyBorder="1" applyAlignment="1" applyProtection="1">
      <alignment horizontal="center" vertical="center"/>
      <protection locked="0"/>
    </xf>
    <xf numFmtId="0" fontId="29" fillId="5" borderId="7" xfId="0" applyFont="1" applyFill="1" applyBorder="1" applyAlignment="1" applyProtection="1">
      <alignment horizontal="center" vertical="center"/>
      <protection locked="0"/>
    </xf>
    <xf numFmtId="0" fontId="40" fillId="5" borderId="7" xfId="0" applyFont="1" applyFill="1" applyBorder="1" applyAlignment="1" applyProtection="1">
      <alignment horizontal="center" vertical="center"/>
      <protection locked="0"/>
    </xf>
    <xf numFmtId="0" fontId="40" fillId="5" borderId="31" xfId="0" applyFont="1" applyFill="1" applyBorder="1" applyAlignment="1" applyProtection="1">
      <alignment horizontal="center" vertical="center"/>
      <protection locked="0"/>
    </xf>
    <xf numFmtId="0" fontId="0" fillId="0" borderId="0" xfId="0" applyFill="1" applyBorder="1" applyAlignment="1">
      <alignment horizontal="left" vertical="center" wrapText="1"/>
    </xf>
    <xf numFmtId="0" fontId="25" fillId="0" borderId="0" xfId="0" applyFont="1" applyBorder="1" applyAlignment="1">
      <alignment horizontal="left" vertical="center" wrapText="1"/>
    </xf>
    <xf numFmtId="0" fontId="40" fillId="5" borderId="9" xfId="0" applyFont="1" applyFill="1" applyBorder="1" applyAlignment="1" applyProtection="1">
      <alignment horizontal="center" vertical="center"/>
      <protection locked="0"/>
    </xf>
    <xf numFmtId="0" fontId="40" fillId="5" borderId="1"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5"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2" xfId="0" applyFont="1" applyFill="1" applyBorder="1" applyAlignment="1" applyProtection="1">
      <alignment horizontal="center" vertical="center"/>
      <protection locked="0"/>
    </xf>
    <xf numFmtId="0" fontId="40" fillId="5" borderId="6" xfId="0" applyFont="1" applyFill="1" applyBorder="1" applyAlignment="1" applyProtection="1">
      <alignment horizontal="center" vertical="center"/>
      <protection locked="0"/>
    </xf>
    <xf numFmtId="0" fontId="40" fillId="5" borderId="3"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7" fillId="2" borderId="107" xfId="4" applyFont="1" applyFill="1" applyBorder="1" applyAlignment="1" applyProtection="1">
      <alignment horizontal="center" vertical="center" shrinkToFit="1"/>
    </xf>
    <xf numFmtId="0" fontId="27" fillId="0" borderId="108" xfId="0" applyFont="1" applyBorder="1" applyAlignment="1" applyProtection="1">
      <alignment horizontal="center" vertical="center" shrinkToFit="1"/>
    </xf>
    <xf numFmtId="0" fontId="5" fillId="2" borderId="37" xfId="0" applyFont="1" applyFill="1" applyBorder="1" applyAlignment="1" applyProtection="1">
      <alignment horizontal="distributed" vertical="center" indent="1"/>
    </xf>
    <xf numFmtId="0" fontId="5" fillId="2" borderId="38" xfId="0" applyFont="1" applyFill="1" applyBorder="1" applyAlignment="1" applyProtection="1">
      <alignment horizontal="distributed" vertical="center" indent="1"/>
    </xf>
    <xf numFmtId="0" fontId="5" fillId="2" borderId="39" xfId="0" applyFont="1" applyFill="1" applyBorder="1" applyAlignment="1" applyProtection="1">
      <alignment horizontal="distributed" vertical="center" indent="1"/>
    </xf>
    <xf numFmtId="0" fontId="7" fillId="2" borderId="117" xfId="4" applyFont="1" applyFill="1" applyBorder="1" applyAlignment="1" applyProtection="1">
      <alignment horizontal="center" vertical="center" shrinkToFit="1"/>
    </xf>
    <xf numFmtId="0" fontId="7" fillId="2" borderId="118" xfId="4" applyFont="1" applyFill="1" applyBorder="1" applyAlignment="1" applyProtection="1">
      <alignment horizontal="center" vertical="center" shrinkToFit="1"/>
    </xf>
    <xf numFmtId="0" fontId="5" fillId="2" borderId="119" xfId="0" applyFont="1" applyFill="1" applyBorder="1" applyAlignment="1" applyProtection="1">
      <alignment horizontal="distributed" vertical="center" indent="1"/>
    </xf>
    <xf numFmtId="0" fontId="5" fillId="2" borderId="95" xfId="0" applyFont="1" applyFill="1" applyBorder="1" applyAlignment="1" applyProtection="1">
      <alignment horizontal="distributed" vertical="center" indent="1"/>
    </xf>
    <xf numFmtId="0" fontId="5" fillId="2" borderId="120" xfId="0" applyFont="1" applyFill="1" applyBorder="1" applyAlignment="1" applyProtection="1">
      <alignment horizontal="distributed" vertical="center" indent="1"/>
    </xf>
    <xf numFmtId="182" fontId="7" fillId="2" borderId="121" xfId="4" applyNumberFormat="1" applyFont="1" applyFill="1" applyBorder="1" applyAlignment="1" applyProtection="1">
      <alignment vertical="center" shrinkToFit="1"/>
    </xf>
    <xf numFmtId="182" fontId="27" fillId="0" borderId="122" xfId="0" applyNumberFormat="1" applyFont="1" applyBorder="1" applyAlignment="1" applyProtection="1">
      <alignment vertical="center" shrinkToFit="1"/>
    </xf>
    <xf numFmtId="182" fontId="5" fillId="2" borderId="123" xfId="0" applyNumberFormat="1" applyFont="1" applyFill="1" applyBorder="1" applyAlignment="1" applyProtection="1">
      <alignment horizontal="center" vertical="center" shrinkToFit="1"/>
    </xf>
    <xf numFmtId="182" fontId="5" fillId="2" borderId="122" xfId="0" applyNumberFormat="1" applyFont="1" applyFill="1" applyBorder="1" applyAlignment="1" applyProtection="1">
      <alignment horizontal="center" vertical="center" shrinkToFit="1"/>
    </xf>
    <xf numFmtId="182" fontId="7" fillId="2" borderId="123" xfId="4" applyNumberFormat="1" applyFont="1" applyFill="1" applyBorder="1" applyAlignment="1" applyProtection="1">
      <alignment horizontal="center" vertical="center" shrinkToFit="1"/>
    </xf>
    <xf numFmtId="182" fontId="7" fillId="2" borderId="122" xfId="4" applyNumberFormat="1" applyFont="1" applyFill="1" applyBorder="1" applyAlignment="1" applyProtection="1">
      <alignment horizontal="center" vertical="center" shrinkToFit="1"/>
    </xf>
    <xf numFmtId="186" fontId="7" fillId="2" borderId="115" xfId="2" applyNumberFormat="1" applyFont="1" applyFill="1" applyBorder="1" applyAlignment="1" applyProtection="1">
      <alignment horizontal="center" vertical="center" shrinkToFit="1"/>
    </xf>
    <xf numFmtId="182" fontId="7" fillId="2" borderId="107" xfId="4" applyNumberFormat="1" applyFont="1" applyFill="1" applyBorder="1" applyAlignment="1" applyProtection="1">
      <alignment horizontal="center" vertical="center" shrinkToFit="1"/>
    </xf>
    <xf numFmtId="182" fontId="27" fillId="0" borderId="108" xfId="0" applyNumberFormat="1" applyFont="1" applyBorder="1" applyAlignment="1" applyProtection="1">
      <alignment horizontal="center" vertical="center" shrinkToFit="1"/>
    </xf>
    <xf numFmtId="0" fontId="5" fillId="2" borderId="124" xfId="0" applyFont="1" applyFill="1" applyBorder="1" applyAlignment="1" applyProtection="1">
      <alignment horizontal="distributed" vertical="center" indent="1"/>
    </xf>
    <xf numFmtId="0" fontId="5" fillId="2" borderId="125" xfId="0" applyFont="1" applyFill="1" applyBorder="1" applyAlignment="1" applyProtection="1">
      <alignment horizontal="distributed" vertical="center" indent="1"/>
    </xf>
    <xf numFmtId="0" fontId="5" fillId="2" borderId="126" xfId="0" applyFont="1" applyFill="1" applyBorder="1" applyAlignment="1" applyProtection="1">
      <alignment horizontal="distributed" vertical="center" indent="1"/>
    </xf>
    <xf numFmtId="182" fontId="7" fillId="2" borderId="127" xfId="4" applyNumberFormat="1" applyFont="1" applyFill="1" applyBorder="1" applyAlignment="1" applyProtection="1">
      <alignment vertical="center" shrinkToFit="1"/>
    </xf>
    <xf numFmtId="182" fontId="27" fillId="0" borderId="116" xfId="0" applyNumberFormat="1" applyFont="1" applyBorder="1" applyAlignment="1" applyProtection="1">
      <alignment vertical="center" shrinkToFit="1"/>
    </xf>
    <xf numFmtId="182" fontId="7" fillId="2" borderId="53" xfId="4" applyNumberFormat="1" applyFont="1" applyFill="1" applyBorder="1" applyAlignment="1" applyProtection="1">
      <alignment horizontal="center" vertical="center" shrinkToFit="1"/>
    </xf>
    <xf numFmtId="182" fontId="7" fillId="2" borderId="116" xfId="4" applyNumberFormat="1" applyFont="1" applyFill="1" applyBorder="1" applyAlignment="1" applyProtection="1">
      <alignment horizontal="center" vertical="center" shrinkToFit="1"/>
    </xf>
    <xf numFmtId="0" fontId="5" fillId="2" borderId="31" xfId="0" applyFont="1" applyFill="1" applyBorder="1" applyAlignment="1" applyProtection="1">
      <alignment horizontal="distributed" vertical="center" indent="1"/>
    </xf>
    <xf numFmtId="0" fontId="5" fillId="2" borderId="51" xfId="0" applyFont="1" applyFill="1" applyBorder="1" applyAlignment="1" applyProtection="1">
      <alignment horizontal="distributed" vertical="center" indent="1"/>
    </xf>
    <xf numFmtId="0" fontId="5" fillId="2" borderId="69" xfId="0" applyFont="1" applyFill="1" applyBorder="1" applyAlignment="1" applyProtection="1">
      <alignment horizontal="distributed" vertical="center" indent="1"/>
    </xf>
    <xf numFmtId="0" fontId="7" fillId="2" borderId="112" xfId="4" applyFont="1" applyFill="1" applyBorder="1" applyAlignment="1" applyProtection="1">
      <alignment horizontal="center" vertical="center" shrinkToFit="1"/>
    </xf>
    <xf numFmtId="0" fontId="7" fillId="2" borderId="113" xfId="4" applyFont="1" applyFill="1" applyBorder="1" applyAlignment="1" applyProtection="1">
      <alignment horizontal="center" vertical="center" shrinkToFit="1"/>
    </xf>
    <xf numFmtId="0" fontId="5" fillId="2" borderId="58" xfId="0" applyFont="1" applyFill="1" applyBorder="1" applyAlignment="1" applyProtection="1">
      <alignment horizontal="distributed" vertical="center" indent="1"/>
    </xf>
    <xf numFmtId="0" fontId="5" fillId="2" borderId="59" xfId="0" applyFont="1" applyFill="1" applyBorder="1" applyAlignment="1" applyProtection="1">
      <alignment horizontal="distributed" vertical="center" indent="1"/>
    </xf>
    <xf numFmtId="0" fontId="5" fillId="2" borderId="114" xfId="0" applyFont="1" applyFill="1" applyBorder="1" applyAlignment="1" applyProtection="1">
      <alignment horizontal="distributed" vertical="center" indent="1"/>
    </xf>
    <xf numFmtId="0" fontId="27" fillId="0" borderId="111" xfId="0" applyFont="1" applyBorder="1" applyAlignment="1" applyProtection="1">
      <alignment vertical="center" textRotation="255"/>
    </xf>
    <xf numFmtId="0" fontId="27" fillId="0" borderId="29" xfId="0" applyFont="1" applyBorder="1" applyAlignment="1" applyProtection="1">
      <alignment vertical="center" textRotation="255"/>
    </xf>
    <xf numFmtId="0" fontId="27" fillId="0" borderId="46" xfId="0" applyFont="1" applyBorder="1" applyAlignment="1" applyProtection="1">
      <alignment vertical="center" textRotation="255"/>
    </xf>
    <xf numFmtId="0" fontId="7" fillId="2" borderId="111" xfId="4" applyFont="1" applyFill="1" applyBorder="1" applyAlignment="1" applyProtection="1">
      <alignment horizontal="distributed" vertical="center" wrapText="1" indent="1"/>
    </xf>
    <xf numFmtId="0" fontId="5" fillId="2" borderId="42" xfId="0" applyFont="1" applyFill="1" applyBorder="1" applyAlignment="1" applyProtection="1">
      <alignment horizontal="distributed" vertical="center" wrapText="1" indent="1"/>
    </xf>
    <xf numFmtId="0" fontId="7" fillId="2" borderId="37" xfId="4" applyFont="1" applyFill="1" applyBorder="1" applyAlignment="1" applyProtection="1">
      <alignment horizontal="distributed" vertical="center" indent="1"/>
    </xf>
    <xf numFmtId="0" fontId="7" fillId="2" borderId="39" xfId="4" applyFont="1" applyFill="1" applyBorder="1" applyAlignment="1" applyProtection="1">
      <alignment horizontal="distributed" vertical="center" indent="1"/>
    </xf>
    <xf numFmtId="0" fontId="5" fillId="2" borderId="29" xfId="0" applyFont="1" applyFill="1" applyBorder="1" applyAlignment="1" applyProtection="1">
      <alignment vertical="center" textRotation="255"/>
    </xf>
    <xf numFmtId="186" fontId="7" fillId="2" borderId="108" xfId="2" applyNumberFormat="1" applyFont="1" applyFill="1" applyBorder="1" applyAlignment="1" applyProtection="1">
      <alignment horizontal="center" vertical="center" shrinkToFit="1"/>
    </xf>
    <xf numFmtId="0" fontId="7" fillId="2" borderId="34" xfId="4" applyFont="1" applyFill="1" applyBorder="1" applyAlignment="1" applyProtection="1">
      <alignment horizontal="center" vertical="center" shrinkToFit="1"/>
    </xf>
    <xf numFmtId="0" fontId="7" fillId="2" borderId="29" xfId="4" applyFont="1" applyFill="1" applyBorder="1" applyAlignment="1" applyProtection="1">
      <alignment horizontal="center" vertical="center" shrinkToFit="1"/>
    </xf>
    <xf numFmtId="0" fontId="7" fillId="2" borderId="42" xfId="4" applyFont="1" applyFill="1" applyBorder="1" applyAlignment="1" applyProtection="1">
      <alignment horizontal="center" vertical="center" shrinkToFit="1"/>
    </xf>
    <xf numFmtId="0" fontId="7" fillId="2" borderId="31" xfId="4" applyFont="1" applyFill="1" applyBorder="1" applyAlignment="1" applyProtection="1">
      <alignment horizontal="distributed" vertical="center" indent="1"/>
    </xf>
    <xf numFmtId="0" fontId="7" fillId="2" borderId="69" xfId="4" applyFont="1" applyFill="1" applyBorder="1" applyAlignment="1" applyProtection="1">
      <alignment horizontal="distributed" vertical="center" indent="1"/>
    </xf>
    <xf numFmtId="0" fontId="5" fillId="9" borderId="31" xfId="0" applyFont="1" applyFill="1" applyBorder="1" applyAlignment="1" applyProtection="1">
      <alignment horizontal="distributed" vertical="center" indent="1"/>
    </xf>
    <xf numFmtId="0" fontId="5" fillId="9" borderId="51" xfId="0" applyFont="1" applyFill="1" applyBorder="1" applyAlignment="1" applyProtection="1">
      <alignment horizontal="distributed" vertical="center" indent="1"/>
    </xf>
    <xf numFmtId="0" fontId="5" fillId="9" borderId="69" xfId="0" applyFont="1" applyFill="1" applyBorder="1" applyAlignment="1" applyProtection="1">
      <alignment horizontal="distributed" vertical="center" indent="1"/>
    </xf>
    <xf numFmtId="0" fontId="5" fillId="2" borderId="31" xfId="0" applyFont="1" applyFill="1" applyBorder="1" applyAlignment="1" applyProtection="1">
      <alignment horizontal="distributed" vertical="center" wrapText="1" indent="1"/>
    </xf>
    <xf numFmtId="0" fontId="5" fillId="2" borderId="51" xfId="0" applyFont="1" applyFill="1" applyBorder="1" applyAlignment="1" applyProtection="1">
      <alignment horizontal="distributed" vertical="center" wrapText="1" indent="1"/>
    </xf>
    <xf numFmtId="0" fontId="5" fillId="2" borderId="69" xfId="0" applyFont="1" applyFill="1" applyBorder="1" applyAlignment="1" applyProtection="1">
      <alignment horizontal="distributed" vertical="center" wrapText="1" indent="1"/>
    </xf>
    <xf numFmtId="0" fontId="5" fillId="2" borderId="111" xfId="0" applyFont="1" applyFill="1" applyBorder="1" applyAlignment="1" applyProtection="1">
      <alignment horizontal="center" vertical="center" textRotation="255" wrapText="1"/>
    </xf>
    <xf numFmtId="0" fontId="5" fillId="2" borderId="29" xfId="0" applyFont="1" applyFill="1" applyBorder="1" applyAlignment="1" applyProtection="1">
      <alignment horizontal="center" vertical="center" textRotation="255" wrapText="1"/>
    </xf>
    <xf numFmtId="0" fontId="5" fillId="2" borderId="46" xfId="0" applyFont="1" applyFill="1" applyBorder="1" applyAlignment="1" applyProtection="1">
      <alignment horizontal="center" vertical="center" textRotation="255" wrapText="1"/>
    </xf>
    <xf numFmtId="0" fontId="7" fillId="2" borderId="51" xfId="4" applyFont="1" applyFill="1" applyBorder="1" applyAlignment="1" applyProtection="1">
      <alignment horizontal="distributed" vertical="center" indent="1"/>
    </xf>
    <xf numFmtId="0" fontId="7" fillId="2" borderId="31" xfId="4" applyFont="1" applyFill="1" applyBorder="1" applyAlignment="1" applyProtection="1">
      <alignment horizontal="distributed" vertical="center" wrapText="1" indent="1"/>
    </xf>
    <xf numFmtId="0" fontId="7" fillId="2" borderId="51" xfId="4" applyFont="1" applyFill="1" applyBorder="1" applyAlignment="1" applyProtection="1">
      <alignment horizontal="distributed" vertical="center" wrapText="1" indent="1"/>
    </xf>
    <xf numFmtId="0" fontId="7" fillId="2" borderId="69" xfId="4" applyFont="1" applyFill="1" applyBorder="1" applyAlignment="1" applyProtection="1">
      <alignment horizontal="distributed" vertical="center" wrapText="1" indent="1"/>
    </xf>
    <xf numFmtId="0" fontId="7" fillId="2" borderId="58" xfId="4" applyFont="1" applyFill="1" applyBorder="1" applyAlignment="1" applyProtection="1">
      <alignment horizontal="distributed" vertical="center" indent="1"/>
    </xf>
    <xf numFmtId="0" fontId="7" fillId="2" borderId="59" xfId="4" applyFont="1" applyFill="1" applyBorder="1" applyAlignment="1" applyProtection="1">
      <alignment horizontal="distributed" vertical="center" indent="1"/>
    </xf>
    <xf numFmtId="0" fontId="7" fillId="2" borderId="114" xfId="4" applyFont="1" applyFill="1" applyBorder="1" applyAlignment="1" applyProtection="1">
      <alignment horizontal="distributed" vertical="center" indent="1"/>
    </xf>
    <xf numFmtId="0" fontId="7" fillId="2" borderId="108" xfId="4" applyFont="1" applyFill="1" applyBorder="1" applyAlignment="1" applyProtection="1">
      <alignment horizontal="center" vertical="center" shrinkToFit="1"/>
    </xf>
    <xf numFmtId="187" fontId="7" fillId="2" borderId="107" xfId="4" applyNumberFormat="1" applyFont="1" applyFill="1" applyBorder="1" applyAlignment="1" applyProtection="1">
      <alignment horizontal="center" vertical="center" shrinkToFit="1"/>
    </xf>
    <xf numFmtId="187" fontId="7" fillId="2" borderId="108" xfId="4" applyNumberFormat="1" applyFont="1" applyFill="1" applyBorder="1" applyAlignment="1" applyProtection="1">
      <alignment horizontal="center" vertical="center" shrinkToFit="1"/>
    </xf>
    <xf numFmtId="0" fontId="7" fillId="2" borderId="9" xfId="4" applyFont="1" applyFill="1" applyBorder="1" applyAlignment="1" applyProtection="1">
      <alignment horizontal="distributed" vertical="center" indent="1"/>
    </xf>
    <xf numFmtId="0" fontId="7" fillId="2" borderId="1" xfId="4" applyFont="1" applyFill="1" applyBorder="1" applyAlignment="1" applyProtection="1">
      <alignment horizontal="distributed" vertical="center" indent="1"/>
    </xf>
    <xf numFmtId="0" fontId="7" fillId="2" borderId="109" xfId="4" applyFont="1" applyFill="1" applyBorder="1" applyAlignment="1" applyProtection="1">
      <alignment horizontal="distributed" vertical="center" indent="1"/>
    </xf>
    <xf numFmtId="186" fontId="7" fillId="2" borderId="110" xfId="2" applyNumberFormat="1" applyFont="1" applyFill="1" applyBorder="1" applyAlignment="1" applyProtection="1">
      <alignment horizontal="center" vertical="center" shrinkToFit="1"/>
    </xf>
    <xf numFmtId="0" fontId="7" fillId="2" borderId="7" xfId="4" applyFont="1" applyFill="1" applyBorder="1" applyAlignment="1" applyProtection="1">
      <alignment horizontal="distributed" vertical="center" indent="1"/>
    </xf>
    <xf numFmtId="0" fontId="7" fillId="2" borderId="34" xfId="4"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7" fillId="9" borderId="34" xfId="4" applyFont="1" applyFill="1" applyBorder="1" applyAlignment="1" applyProtection="1">
      <alignment horizontal="center" vertical="center"/>
    </xf>
    <xf numFmtId="0" fontId="7" fillId="9" borderId="29" xfId="4" applyFont="1" applyFill="1" applyBorder="1" applyAlignment="1" applyProtection="1">
      <alignment horizontal="center" vertical="center"/>
    </xf>
    <xf numFmtId="0" fontId="7" fillId="9" borderId="42" xfId="4" applyFont="1" applyFill="1" applyBorder="1" applyAlignment="1" applyProtection="1">
      <alignment horizontal="center" vertical="center"/>
    </xf>
    <xf numFmtId="180" fontId="5" fillId="2" borderId="31" xfId="0" applyNumberFormat="1" applyFont="1" applyFill="1" applyBorder="1" applyAlignment="1" applyProtection="1">
      <alignment horizontal="left" vertical="center" shrinkToFit="1"/>
    </xf>
    <xf numFmtId="180" fontId="5" fillId="2" borderId="69" xfId="0" applyNumberFormat="1" applyFont="1" applyFill="1" applyBorder="1" applyAlignment="1" applyProtection="1">
      <alignment horizontal="left" vertical="center" shrinkToFit="1"/>
    </xf>
    <xf numFmtId="0" fontId="7" fillId="2" borderId="34" xfId="4" applyFont="1" applyFill="1" applyBorder="1" applyAlignment="1" applyProtection="1">
      <alignment horizontal="distributed" vertical="center" indent="1"/>
    </xf>
    <xf numFmtId="0" fontId="7" fillId="2" borderId="42" xfId="4" applyFont="1" applyFill="1" applyBorder="1" applyAlignment="1" applyProtection="1">
      <alignment horizontal="distributed" vertical="center" indent="1"/>
    </xf>
    <xf numFmtId="0" fontId="7" fillId="9" borderId="31" xfId="4" applyFont="1" applyFill="1" applyBorder="1" applyAlignment="1" applyProtection="1">
      <alignment horizontal="distributed" vertical="center" indent="1"/>
    </xf>
    <xf numFmtId="0" fontId="7" fillId="9" borderId="51" xfId="4" applyFont="1" applyFill="1" applyBorder="1" applyAlignment="1" applyProtection="1">
      <alignment horizontal="distributed" vertical="center" indent="1"/>
    </xf>
    <xf numFmtId="0" fontId="7" fillId="0" borderId="31" xfId="4" applyFont="1" applyFill="1" applyBorder="1" applyAlignment="1" applyProtection="1">
      <alignment horizontal="distributed" vertical="center" indent="1"/>
    </xf>
    <xf numFmtId="0" fontId="7" fillId="0" borderId="51" xfId="4" applyFont="1" applyFill="1" applyBorder="1" applyAlignment="1" applyProtection="1">
      <alignment horizontal="distributed" vertical="center" indent="1"/>
    </xf>
    <xf numFmtId="0" fontId="7" fillId="2" borderId="34" xfId="4" applyFont="1" applyFill="1" applyBorder="1" applyAlignment="1" applyProtection="1">
      <alignment horizontal="distributed" vertical="center" wrapText="1" indent="1"/>
    </xf>
    <xf numFmtId="0" fontId="7" fillId="2" borderId="93" xfId="4" applyFont="1" applyFill="1" applyBorder="1" applyAlignment="1" applyProtection="1">
      <alignment horizontal="center" vertical="center" wrapText="1"/>
    </xf>
    <xf numFmtId="0" fontId="7" fillId="2" borderId="90" xfId="4" applyFont="1" applyFill="1" applyBorder="1" applyAlignment="1" applyProtection="1">
      <alignment horizontal="center" vertical="center" wrapText="1"/>
    </xf>
    <xf numFmtId="0" fontId="7" fillId="2" borderId="12"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94" xfId="4" applyFont="1" applyFill="1" applyBorder="1" applyAlignment="1" applyProtection="1">
      <alignment horizontal="center" vertical="center" wrapText="1"/>
    </xf>
    <xf numFmtId="0" fontId="7" fillId="2" borderId="56"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7" fillId="2" borderId="68" xfId="4" applyFont="1" applyFill="1" applyBorder="1" applyAlignment="1" applyProtection="1">
      <alignment horizontal="center" vertical="center" wrapText="1"/>
    </xf>
    <xf numFmtId="0" fontId="7" fillId="2" borderId="13" xfId="4" applyFont="1" applyFill="1" applyBorder="1" applyAlignment="1" applyProtection="1">
      <alignment horizontal="center" vertical="center"/>
    </xf>
    <xf numFmtId="0" fontId="7" fillId="2" borderId="104" xfId="4" applyFont="1" applyFill="1" applyBorder="1" applyAlignment="1" applyProtection="1">
      <alignment horizontal="center" vertical="center"/>
    </xf>
    <xf numFmtId="0" fontId="7" fillId="0" borderId="105" xfId="4" applyFont="1" applyFill="1" applyBorder="1" applyAlignment="1" applyProtection="1">
      <alignment horizontal="center" vertical="center" wrapText="1"/>
    </xf>
    <xf numFmtId="0" fontId="7" fillId="0" borderId="104" xfId="4" applyFont="1" applyFill="1" applyBorder="1" applyAlignment="1" applyProtection="1">
      <alignment horizontal="center" vertical="center" wrapText="1"/>
    </xf>
    <xf numFmtId="0" fontId="7" fillId="2" borderId="91" xfId="4" applyFont="1" applyFill="1" applyBorder="1" applyAlignment="1" applyProtection="1">
      <alignment horizontal="center" vertical="center" wrapText="1"/>
    </xf>
    <xf numFmtId="0" fontId="5" fillId="2" borderId="11" xfId="0" applyFont="1" applyFill="1" applyBorder="1" applyAlignment="1" applyProtection="1">
      <alignment vertical="center" textRotation="255"/>
    </xf>
    <xf numFmtId="0" fontId="5" fillId="2" borderId="15" xfId="0" applyFont="1" applyFill="1" applyBorder="1" applyAlignment="1" applyProtection="1">
      <alignment vertical="center" textRotation="255"/>
    </xf>
    <xf numFmtId="14" fontId="7" fillId="2" borderId="14" xfId="4" applyNumberFormat="1" applyFont="1" applyFill="1" applyBorder="1" applyAlignment="1" applyProtection="1">
      <alignment horizontal="center" vertical="center" textRotation="255" wrapText="1"/>
    </xf>
    <xf numFmtId="14" fontId="7" fillId="2" borderId="29" xfId="4" applyNumberFormat="1" applyFont="1" applyFill="1" applyBorder="1" applyAlignment="1" applyProtection="1">
      <alignment horizontal="center" vertical="center" textRotation="255" wrapText="1"/>
    </xf>
    <xf numFmtId="0" fontId="7" fillId="2" borderId="26" xfId="4" applyFont="1" applyFill="1" applyBorder="1" applyAlignment="1" applyProtection="1">
      <alignment horizontal="distributed" vertical="center" indent="1"/>
    </xf>
    <xf numFmtId="0" fontId="7" fillId="2" borderId="78" xfId="4" applyFont="1" applyFill="1" applyBorder="1" applyAlignment="1" applyProtection="1">
      <alignment horizontal="distributed" vertical="center" indent="1"/>
    </xf>
    <xf numFmtId="0" fontId="7" fillId="2" borderId="106" xfId="4" applyFont="1" applyFill="1" applyBorder="1" applyAlignment="1" applyProtection="1">
      <alignment horizontal="distributed" vertical="center" indent="1"/>
    </xf>
    <xf numFmtId="0" fontId="7" fillId="2" borderId="14" xfId="4" applyFont="1" applyFill="1" applyBorder="1" applyAlignment="1" applyProtection="1">
      <alignment horizontal="center" vertical="center" shrinkToFit="1"/>
    </xf>
    <xf numFmtId="0" fontId="7" fillId="2" borderId="7" xfId="4" applyFont="1" applyFill="1" applyBorder="1" applyAlignment="1" applyProtection="1">
      <alignment horizontal="center" vertical="center" shrinkToFit="1"/>
    </xf>
    <xf numFmtId="0" fontId="7" fillId="9" borderId="69" xfId="4" applyFont="1" applyFill="1" applyBorder="1" applyAlignment="1" applyProtection="1">
      <alignment horizontal="distributed" vertical="center" indent="1"/>
    </xf>
    <xf numFmtId="0" fontId="0" fillId="5" borderId="9" xfId="0" applyFill="1" applyBorder="1" applyAlignment="1" applyProtection="1">
      <alignment vertical="center"/>
      <protection locked="0"/>
    </xf>
    <xf numFmtId="0" fontId="0" fillId="5" borderId="5" xfId="0" applyFill="1" applyBorder="1" applyAlignment="1" applyProtection="1">
      <alignment vertical="center"/>
      <protection locked="0"/>
    </xf>
    <xf numFmtId="0" fontId="0" fillId="5" borderId="6" xfId="0" applyFill="1" applyBorder="1" applyAlignment="1" applyProtection="1">
      <alignment vertical="center"/>
      <protection locked="0"/>
    </xf>
  </cellXfs>
  <cellStyles count="5">
    <cellStyle name="パーセント" xfId="1" builtinId="5"/>
    <cellStyle name="桁区切り" xfId="2" builtinId="6"/>
    <cellStyle name="標準" xfId="0" builtinId="0"/>
    <cellStyle name="標準 2" xfId="3" xr:uid="{00000000-0005-0000-0000-000003000000}"/>
    <cellStyle name="標準_負荷チェックシート（水谷修正）" xfId="4" xr:uid="{00000000-0005-0000-0000-000004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81916</xdr:colOff>
      <xdr:row>29</xdr:row>
      <xdr:rowOff>13738</xdr:rowOff>
    </xdr:from>
    <xdr:to>
      <xdr:col>1</xdr:col>
      <xdr:colOff>127635</xdr:colOff>
      <xdr:row>32</xdr:row>
      <xdr:rowOff>28575</xdr:rowOff>
    </xdr:to>
    <xdr:sp macro="" textlink="">
      <xdr:nvSpPr>
        <xdr:cNvPr id="2" name="左大かっこ 1">
          <a:extLst>
            <a:ext uri="{FF2B5EF4-FFF2-40B4-BE49-F238E27FC236}">
              <a16:creationId xmlns:a16="http://schemas.microsoft.com/office/drawing/2014/main" id="{B31CDC38-7778-4720-950B-950AF2EFB6A9}"/>
            </a:ext>
          </a:extLst>
        </xdr:cNvPr>
        <xdr:cNvSpPr/>
      </xdr:nvSpPr>
      <xdr:spPr>
        <a:xfrm>
          <a:off x="297181" y="4985788"/>
          <a:ext cx="45719" cy="5291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78105</xdr:colOff>
      <xdr:row>29</xdr:row>
      <xdr:rowOff>15276</xdr:rowOff>
    </xdr:from>
    <xdr:to>
      <xdr:col>30</xdr:col>
      <xdr:colOff>117293</xdr:colOff>
      <xdr:row>32</xdr:row>
      <xdr:rowOff>47651</xdr:rowOff>
    </xdr:to>
    <xdr:sp macro="" textlink="">
      <xdr:nvSpPr>
        <xdr:cNvPr id="3" name="右大かっこ 2">
          <a:extLst>
            <a:ext uri="{FF2B5EF4-FFF2-40B4-BE49-F238E27FC236}">
              <a16:creationId xmlns:a16="http://schemas.microsoft.com/office/drawing/2014/main" id="{BD24E8BD-96B9-42BE-9795-2B8C09ACFBBC}"/>
            </a:ext>
          </a:extLst>
        </xdr:cNvPr>
        <xdr:cNvSpPr/>
      </xdr:nvSpPr>
      <xdr:spPr>
        <a:xfrm>
          <a:off x="6086475" y="4994946"/>
          <a:ext cx="45719" cy="53907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374073</xdr:colOff>
      <xdr:row>2</xdr:row>
      <xdr:rowOff>131619</xdr:rowOff>
    </xdr:from>
    <xdr:to>
      <xdr:col>14</xdr:col>
      <xdr:colOff>433532</xdr:colOff>
      <xdr:row>17</xdr:row>
      <xdr:rowOff>159328</xdr:rowOff>
    </xdr:to>
    <xdr:sp macro="" textlink="">
      <xdr:nvSpPr>
        <xdr:cNvPr id="2" name="正方形/長方形 1">
          <a:extLst>
            <a:ext uri="{FF2B5EF4-FFF2-40B4-BE49-F238E27FC236}">
              <a16:creationId xmlns:a16="http://schemas.microsoft.com/office/drawing/2014/main" id="{9048E768-24E2-4765-A00B-B1423353380B}"/>
            </a:ext>
          </a:extLst>
        </xdr:cNvPr>
        <xdr:cNvSpPr/>
      </xdr:nvSpPr>
      <xdr:spPr>
        <a:xfrm>
          <a:off x="5327073" y="436419"/>
          <a:ext cx="4375150" cy="3373582"/>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・必ず本補助金で導入する設備を記入してください。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計測機器の設置場所</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a:t>
          </a:r>
          <a:r>
            <a:rPr kumimoji="1" lang="ja-JP" altLang="en-US" sz="1100">
              <a:solidFill>
                <a:srgbClr val="FF0000"/>
              </a:solidFill>
            </a:rPr>
            <a:t>削減対策の実施に必要な項目を計測</a:t>
          </a:r>
          <a:r>
            <a:rPr kumimoji="1" lang="ja-JP" altLang="en-US" sz="1100">
              <a:solidFill>
                <a:schemeClr val="tx1"/>
              </a:solidFill>
            </a:rPr>
            <a:t>いただきます。</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その計測項目を対象設備ごとに記載</a:t>
          </a:r>
          <a:r>
            <a:rPr kumimoji="1" lang="ja-JP" altLang="en-US" sz="1100">
              <a:solidFill>
                <a:schemeClr val="tx1"/>
              </a:solidFill>
            </a:rPr>
            <a:t>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・設置する（又は既存）計測機器について、</a:t>
          </a:r>
          <a:r>
            <a:rPr kumimoji="1" lang="ja-JP" altLang="en-US" sz="1100">
              <a:solidFill>
                <a:srgbClr val="FF0000"/>
              </a:solidFill>
            </a:rPr>
            <a:t>通信機器や制御装置、計測計量機器などの種類</a:t>
          </a:r>
          <a:r>
            <a:rPr kumimoji="1" lang="ja-JP" altLang="en-US" sz="1100">
              <a:solidFill>
                <a:schemeClr val="tx1"/>
              </a:solidFill>
            </a:rPr>
            <a:t>を記載してください。</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558165</xdr:colOff>
      <xdr:row>50</xdr:row>
      <xdr:rowOff>163830</xdr:rowOff>
    </xdr:from>
    <xdr:to>
      <xdr:col>14</xdr:col>
      <xdr:colOff>68508</xdr:colOff>
      <xdr:row>52</xdr:row>
      <xdr:rowOff>123870</xdr:rowOff>
    </xdr:to>
    <xdr:sp macro="" textlink="">
      <xdr:nvSpPr>
        <xdr:cNvPr id="2" name="円/楕円 7">
          <a:extLst>
            <a:ext uri="{FF2B5EF4-FFF2-40B4-BE49-F238E27FC236}">
              <a16:creationId xmlns:a16="http://schemas.microsoft.com/office/drawing/2014/main" id="{06D76DBF-8E8E-4080-9B1A-6A2A75DADD75}"/>
            </a:ext>
          </a:extLst>
        </xdr:cNvPr>
        <xdr:cNvSpPr/>
      </xdr:nvSpPr>
      <xdr:spPr>
        <a:xfrm>
          <a:off x="8848725" y="8743950"/>
          <a:ext cx="828675" cy="295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196215</xdr:colOff>
      <xdr:row>54</xdr:row>
      <xdr:rowOff>0</xdr:rowOff>
    </xdr:from>
    <xdr:to>
      <xdr:col>12</xdr:col>
      <xdr:colOff>496954</xdr:colOff>
      <xdr:row>58</xdr:row>
      <xdr:rowOff>11430</xdr:rowOff>
    </xdr:to>
    <xdr:sp macro="" textlink="">
      <xdr:nvSpPr>
        <xdr:cNvPr id="3" name="四角形吹き出し 2">
          <a:extLst>
            <a:ext uri="{FF2B5EF4-FFF2-40B4-BE49-F238E27FC236}">
              <a16:creationId xmlns:a16="http://schemas.microsoft.com/office/drawing/2014/main" id="{D238BA3B-8137-4FB7-953B-2C9D3E61E41D}"/>
            </a:ext>
          </a:extLst>
        </xdr:cNvPr>
        <xdr:cNvSpPr/>
      </xdr:nvSpPr>
      <xdr:spPr>
        <a:xfrm>
          <a:off x="6391275" y="9258300"/>
          <a:ext cx="2388658" cy="704850"/>
        </a:xfrm>
        <a:prstGeom prst="wedgeRectCallout">
          <a:avLst>
            <a:gd name="adj1" fmla="val 62799"/>
            <a:gd name="adj2" fmla="val -9155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chemeClr val="tx1"/>
              </a:solidFill>
            </a:rPr>
            <a:t>（対象事業所全体の場合）この数値を「事業計画書１ページの該当欄に転記してください。</a:t>
          </a:r>
        </a:p>
      </xdr:txBody>
    </xdr:sp>
    <xdr:clientData/>
  </xdr:twoCellAnchor>
  <xdr:twoCellAnchor>
    <xdr:from>
      <xdr:col>3</xdr:col>
      <xdr:colOff>342900</xdr:colOff>
      <xdr:row>1</xdr:row>
      <xdr:rowOff>340995</xdr:rowOff>
    </xdr:from>
    <xdr:to>
      <xdr:col>6</xdr:col>
      <xdr:colOff>880011</xdr:colOff>
      <xdr:row>2</xdr:row>
      <xdr:rowOff>352418</xdr:rowOff>
    </xdr:to>
    <xdr:sp macro="" textlink="">
      <xdr:nvSpPr>
        <xdr:cNvPr id="4" name="四角形吹き出し 3">
          <a:extLst>
            <a:ext uri="{FF2B5EF4-FFF2-40B4-BE49-F238E27FC236}">
              <a16:creationId xmlns:a16="http://schemas.microsoft.com/office/drawing/2014/main" id="{F4A68E18-6141-4843-AA7E-69ABFAB3CC40}"/>
            </a:ext>
          </a:extLst>
        </xdr:cNvPr>
        <xdr:cNvSpPr/>
      </xdr:nvSpPr>
      <xdr:spPr>
        <a:xfrm>
          <a:off x="2438400" y="342900"/>
          <a:ext cx="2362200" cy="1714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r>
            <a:rPr kumimoji="1" lang="ja-JP" altLang="en-US" sz="1100">
              <a:solidFill>
                <a:schemeClr val="tx1"/>
              </a:solidFill>
            </a:rPr>
            <a:t>（注）単位にご注意ください。</a:t>
          </a:r>
        </a:p>
      </xdr:txBody>
    </xdr:sp>
    <xdr:clientData/>
  </xdr:twoCellAnchor>
  <xdr:twoCellAnchor>
    <xdr:from>
      <xdr:col>6</xdr:col>
      <xdr:colOff>901065</xdr:colOff>
      <xdr:row>3</xdr:row>
      <xdr:rowOff>266700</xdr:rowOff>
    </xdr:from>
    <xdr:to>
      <xdr:col>8</xdr:col>
      <xdr:colOff>89674</xdr:colOff>
      <xdr:row>49</xdr:row>
      <xdr:rowOff>276226</xdr:rowOff>
    </xdr:to>
    <xdr:sp macro="" textlink="">
      <xdr:nvSpPr>
        <xdr:cNvPr id="5" name="角丸四角形 4">
          <a:extLst>
            <a:ext uri="{FF2B5EF4-FFF2-40B4-BE49-F238E27FC236}">
              <a16:creationId xmlns:a16="http://schemas.microsoft.com/office/drawing/2014/main" id="{93059C4B-4D09-41D0-840E-038BBE4B752A}"/>
            </a:ext>
          </a:extLst>
        </xdr:cNvPr>
        <xdr:cNvSpPr/>
      </xdr:nvSpPr>
      <xdr:spPr>
        <a:xfrm>
          <a:off x="4800600" y="685800"/>
          <a:ext cx="790575" cy="78867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510540</xdr:colOff>
      <xdr:row>50</xdr:row>
      <xdr:rowOff>230505</xdr:rowOff>
    </xdr:from>
    <xdr:to>
      <xdr:col>17</xdr:col>
      <xdr:colOff>106567</xdr:colOff>
      <xdr:row>53</xdr:row>
      <xdr:rowOff>11431</xdr:rowOff>
    </xdr:to>
    <xdr:sp macro="" textlink="">
      <xdr:nvSpPr>
        <xdr:cNvPr id="6" name="円/楕円 11">
          <a:extLst>
            <a:ext uri="{FF2B5EF4-FFF2-40B4-BE49-F238E27FC236}">
              <a16:creationId xmlns:a16="http://schemas.microsoft.com/office/drawing/2014/main" id="{1472936D-EE42-4124-BEB6-8B2F2314ED0C}"/>
            </a:ext>
          </a:extLst>
        </xdr:cNvPr>
        <xdr:cNvSpPr/>
      </xdr:nvSpPr>
      <xdr:spPr>
        <a:xfrm>
          <a:off x="10858500" y="8743950"/>
          <a:ext cx="914400" cy="3619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617220</xdr:colOff>
      <xdr:row>52</xdr:row>
      <xdr:rowOff>158750</xdr:rowOff>
    </xdr:from>
    <xdr:to>
      <xdr:col>16</xdr:col>
      <xdr:colOff>789411</xdr:colOff>
      <xdr:row>60</xdr:row>
      <xdr:rowOff>91590</xdr:rowOff>
    </xdr:to>
    <xdr:sp macro="" textlink="">
      <xdr:nvSpPr>
        <xdr:cNvPr id="7" name="四角形吹き出し 6">
          <a:extLst>
            <a:ext uri="{FF2B5EF4-FFF2-40B4-BE49-F238E27FC236}">
              <a16:creationId xmlns:a16="http://schemas.microsoft.com/office/drawing/2014/main" id="{DFA66FF3-C534-4EA7-96C7-2A161A9F5C64}"/>
            </a:ext>
          </a:extLst>
        </xdr:cNvPr>
        <xdr:cNvSpPr/>
      </xdr:nvSpPr>
      <xdr:spPr>
        <a:xfrm>
          <a:off x="8915400" y="9074150"/>
          <a:ext cx="2740025" cy="1312069"/>
        </a:xfrm>
        <a:prstGeom prst="wedgeRectCallout">
          <a:avLst>
            <a:gd name="adj1" fmla="val 35933"/>
            <a:gd name="adj2" fmla="val -7018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（導入前、導入後の対象設備の場合）この数値が</a:t>
          </a:r>
          <a:r>
            <a:rPr kumimoji="1" lang="en-US" altLang="ja-JP" sz="1100">
              <a:solidFill>
                <a:schemeClr val="tx1"/>
              </a:solidFill>
            </a:rPr>
            <a:t>CO2</a:t>
          </a:r>
          <a:r>
            <a:rPr kumimoji="1" lang="ja-JP" altLang="en-US" sz="1100">
              <a:solidFill>
                <a:schemeClr val="tx1"/>
              </a:solidFill>
            </a:rPr>
            <a:t>排出量となります。</a:t>
          </a:r>
          <a:endParaRPr kumimoji="1" lang="en-US" altLang="ja-JP" sz="1100">
            <a:solidFill>
              <a:schemeClr val="tx1"/>
            </a:solidFill>
          </a:endParaRPr>
        </a:p>
        <a:p>
          <a:pPr algn="l"/>
          <a:r>
            <a:rPr kumimoji="1" lang="ja-JP" altLang="en-US" sz="1100">
              <a:solidFill>
                <a:schemeClr val="tx1"/>
              </a:solidFill>
            </a:rPr>
            <a:t>①導入前の数値で入力したものを一度打ち出し</a:t>
          </a:r>
          <a:endParaRPr kumimoji="1" lang="en-US" altLang="ja-JP" sz="1100">
            <a:solidFill>
              <a:schemeClr val="tx1"/>
            </a:solidFill>
          </a:endParaRPr>
        </a:p>
        <a:p>
          <a:pPr algn="l"/>
          <a:r>
            <a:rPr kumimoji="1" lang="ja-JP" altLang="en-US" sz="1100">
              <a:solidFill>
                <a:schemeClr val="tx1"/>
              </a:solidFill>
            </a:rPr>
            <a:t>②導入後の数値を入力して打ち出し</a:t>
          </a:r>
          <a:endParaRPr kumimoji="1" lang="en-US" altLang="ja-JP" sz="1100">
            <a:solidFill>
              <a:schemeClr val="tx1"/>
            </a:solidFill>
          </a:endParaRPr>
        </a:p>
        <a:p>
          <a:pPr algn="l">
            <a:lnSpc>
              <a:spcPts val="1200"/>
            </a:lnSpc>
          </a:pPr>
          <a:r>
            <a:rPr kumimoji="1" lang="ja-JP" altLang="en-US" sz="1100">
              <a:solidFill>
                <a:schemeClr val="tx1"/>
              </a:solidFill>
            </a:rPr>
            <a:t>③①から②を差し引いた数値が削減量となります。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201;&#26262;&#21270;&#23550;&#31574;&#35506;/R03&#24180;&#24230;/04&#20013;&#23567;&#20107;&#26989;&#32773;&#23550;&#31574;&#25285;&#24403;/22_&#20107;&#26989;&#32773;&#25903;&#25588;/22_05_CO2&#25490;&#20986;&#21066;&#28187;&#35373;&#20633;&#23566;&#20837;&#35036;&#21161;/22_05_010_&#35373;&#20633;&#35036;&#21161;&#12288;&#20363;&#35215;/03%20&#12473;&#12510;&#12540;&#12488;&#30465;&#12456;&#12493;&#25216;&#34899;&#23566;&#20837;&#20107;&#26989;&#65288;&#22823;&#35215;&#27169;&#12539;&#20013;&#23567;&#35215;&#27169;&#20849;&#36890;&#65289;/&#27096;&#24335;&#31532;2-5&#21495;&#65288;&#20107;&#26989;&#35336;&#30011;&#26360;_&#12473;&#12510;&#12540;&#12488;&#65289;2103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sheetName val="事業内容"/>
      <sheetName val="資金計画"/>
      <sheetName val="費用対効果"/>
      <sheetName val="年間CO2排出削減予測量"/>
      <sheetName val="EMS機器構成"/>
      <sheetName val="計測・制御点一覧"/>
      <sheetName val="システム概要図"/>
      <sheetName val="資産登録"/>
      <sheetName val="換算シート（添付不要）"/>
    </sheetNames>
    <sheetDataSet>
      <sheetData sheetId="0"/>
      <sheetData sheetId="1"/>
      <sheetData sheetId="2"/>
      <sheetData sheetId="3"/>
      <sheetData sheetId="4">
        <row r="6">
          <cell r="BA6" t="str">
            <v>計測</v>
          </cell>
        </row>
        <row r="7">
          <cell r="AU7" t="str">
            <v>都市ガス（13A:45MJ）</v>
          </cell>
          <cell r="BA7" t="str">
            <v>計測・制御</v>
          </cell>
        </row>
        <row r="8">
          <cell r="AU8" t="str">
            <v>都市ガス（13A:46.04M）</v>
          </cell>
        </row>
        <row r="9">
          <cell r="AU9" t="str">
            <v>LPG</v>
          </cell>
        </row>
        <row r="10">
          <cell r="AU10" t="str">
            <v>Ａ重油</v>
          </cell>
        </row>
        <row r="11">
          <cell r="AU11" t="str">
            <v>Ｂ・Ｃ重油</v>
          </cell>
        </row>
        <row r="12">
          <cell r="AU12" t="str">
            <v>ガソリン</v>
          </cell>
        </row>
        <row r="13">
          <cell r="AU13" t="str">
            <v>灯油</v>
          </cell>
        </row>
        <row r="14">
          <cell r="AU14" t="str">
            <v>軽油</v>
          </cell>
        </row>
        <row r="15">
          <cell r="AU15" t="str">
            <v>石油コークス</v>
          </cell>
        </row>
        <row r="16">
          <cell r="AU16" t="str">
            <v>LNG</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M131"/>
  <sheetViews>
    <sheetView tabSelected="1" view="pageBreakPreview" zoomScaleNormal="100" zoomScaleSheetLayoutView="100" workbookViewId="0">
      <selection activeCell="AS25" sqref="AS25"/>
    </sheetView>
  </sheetViews>
  <sheetFormatPr defaultColWidth="9" defaultRowHeight="13.2"/>
  <cols>
    <col min="1" max="1" width="2.33203125" style="194" customWidth="1"/>
    <col min="2" max="37" width="2.6640625" style="194" customWidth="1"/>
    <col min="38" max="38" width="9" style="194" hidden="1" customWidth="1"/>
    <col min="39" max="39" width="9" style="194" customWidth="1"/>
    <col min="40" max="76" width="2.6640625" style="194" customWidth="1"/>
    <col min="77" max="16384" width="9" style="194"/>
  </cols>
  <sheetData>
    <row r="1" spans="1:38">
      <c r="A1" s="194" t="s">
        <v>356</v>
      </c>
    </row>
    <row r="2" spans="1:38" ht="9.9" customHeight="1">
      <c r="A2" s="430" t="s">
        <v>307</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row>
    <row r="3" spans="1:38" ht="9.9" customHeight="1">
      <c r="A3" s="430"/>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row>
    <row r="4" spans="1:38" ht="19.5" customHeight="1">
      <c r="A4" s="450" t="s">
        <v>364</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row>
    <row r="5" spans="1:38">
      <c r="A5" s="194" t="s">
        <v>1</v>
      </c>
    </row>
    <row r="6" spans="1:38" ht="10.199999999999999" customHeight="1">
      <c r="A6" s="390" t="s">
        <v>4</v>
      </c>
      <c r="B6" s="390"/>
      <c r="C6" s="390"/>
      <c r="D6" s="390"/>
      <c r="E6" s="390" t="s">
        <v>0</v>
      </c>
      <c r="F6" s="390"/>
      <c r="G6" s="390"/>
      <c r="H6" s="390"/>
      <c r="I6" s="390" t="s">
        <v>6</v>
      </c>
      <c r="J6" s="390"/>
      <c r="K6" s="390"/>
      <c r="L6" s="431"/>
      <c r="M6" s="431"/>
      <c r="N6" s="431"/>
      <c r="O6" s="431"/>
      <c r="P6" s="431"/>
      <c r="Q6" s="431"/>
      <c r="R6" s="431"/>
      <c r="S6" s="431"/>
      <c r="T6" s="431"/>
      <c r="U6" s="431"/>
      <c r="V6" s="431"/>
      <c r="W6" s="431"/>
      <c r="X6" s="431"/>
      <c r="Y6" s="431"/>
      <c r="Z6" s="431"/>
      <c r="AA6" s="431"/>
      <c r="AB6" s="431"/>
      <c r="AC6" s="431"/>
      <c r="AD6" s="431"/>
      <c r="AE6" s="431"/>
      <c r="AF6" s="431"/>
      <c r="AG6" s="431"/>
      <c r="AH6" s="431"/>
    </row>
    <row r="7" spans="1:38" ht="10.199999999999999" customHeight="1">
      <c r="A7" s="390"/>
      <c r="B7" s="390"/>
      <c r="C7" s="390"/>
      <c r="D7" s="390"/>
      <c r="E7" s="390"/>
      <c r="F7" s="390"/>
      <c r="G7" s="390"/>
      <c r="H7" s="390"/>
      <c r="I7" s="390"/>
      <c r="J7" s="390"/>
      <c r="K7" s="390"/>
      <c r="L7" s="431"/>
      <c r="M7" s="431"/>
      <c r="N7" s="431"/>
      <c r="O7" s="431"/>
      <c r="P7" s="431"/>
      <c r="Q7" s="431"/>
      <c r="R7" s="431"/>
      <c r="S7" s="431"/>
      <c r="T7" s="431"/>
      <c r="U7" s="431"/>
      <c r="V7" s="431"/>
      <c r="W7" s="431"/>
      <c r="X7" s="431"/>
      <c r="Y7" s="431"/>
      <c r="Z7" s="431"/>
      <c r="AA7" s="431"/>
      <c r="AB7" s="431"/>
      <c r="AC7" s="431"/>
      <c r="AD7" s="431"/>
      <c r="AE7" s="431"/>
      <c r="AF7" s="431"/>
      <c r="AG7" s="431"/>
      <c r="AH7" s="431"/>
    </row>
    <row r="8" spans="1:38" ht="20.100000000000001" customHeight="1">
      <c r="A8" s="390"/>
      <c r="B8" s="390"/>
      <c r="C8" s="390"/>
      <c r="D8" s="390"/>
      <c r="E8" s="390"/>
      <c r="F8" s="390"/>
      <c r="G8" s="390"/>
      <c r="H8" s="390"/>
      <c r="I8" s="390" t="s">
        <v>7</v>
      </c>
      <c r="J8" s="390"/>
      <c r="K8" s="390"/>
      <c r="L8" s="447"/>
      <c r="M8" s="447"/>
      <c r="N8" s="447"/>
      <c r="O8" s="447"/>
      <c r="P8" s="447"/>
      <c r="Q8" s="447"/>
      <c r="R8" s="447"/>
      <c r="S8" s="447"/>
      <c r="T8" s="447"/>
      <c r="U8" s="447"/>
      <c r="V8" s="447"/>
      <c r="W8" s="447"/>
      <c r="X8" s="447"/>
      <c r="Y8" s="447"/>
      <c r="Z8" s="447"/>
      <c r="AA8" s="447"/>
      <c r="AB8" s="447"/>
      <c r="AC8" s="447"/>
      <c r="AD8" s="447"/>
      <c r="AE8" s="447"/>
      <c r="AF8" s="447"/>
      <c r="AG8" s="447"/>
      <c r="AH8" s="447"/>
    </row>
    <row r="9" spans="1:38">
      <c r="A9" s="390"/>
      <c r="B9" s="390"/>
      <c r="C9" s="390"/>
      <c r="D9" s="390"/>
      <c r="E9" s="449" t="s">
        <v>8</v>
      </c>
      <c r="F9" s="449"/>
      <c r="G9" s="449"/>
      <c r="H9" s="449"/>
      <c r="I9" s="449"/>
      <c r="J9" s="449"/>
      <c r="K9" s="449"/>
      <c r="L9" s="424" t="s">
        <v>197</v>
      </c>
      <c r="M9" s="447"/>
      <c r="N9" s="447"/>
      <c r="O9" s="447"/>
      <c r="P9" s="447"/>
      <c r="Q9" s="447"/>
      <c r="R9" s="447"/>
      <c r="S9" s="447"/>
      <c r="T9" s="447"/>
      <c r="U9" s="447"/>
      <c r="V9" s="447"/>
      <c r="W9" s="447"/>
      <c r="X9" s="447"/>
      <c r="Y9" s="447"/>
      <c r="Z9" s="447"/>
      <c r="AA9" s="447"/>
      <c r="AB9" s="447"/>
      <c r="AC9" s="447"/>
      <c r="AD9" s="447"/>
      <c r="AE9" s="447"/>
      <c r="AF9" s="447"/>
      <c r="AG9" s="447"/>
      <c r="AH9" s="447"/>
    </row>
    <row r="10" spans="1:38">
      <c r="A10" s="390"/>
      <c r="B10" s="390"/>
      <c r="C10" s="390"/>
      <c r="D10" s="390"/>
      <c r="E10" s="449"/>
      <c r="F10" s="449"/>
      <c r="G10" s="449"/>
      <c r="H10" s="449"/>
      <c r="I10" s="449"/>
      <c r="J10" s="449"/>
      <c r="K10" s="449"/>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row>
    <row r="11" spans="1:38">
      <c r="A11" s="390"/>
      <c r="B11" s="390"/>
      <c r="C11" s="390"/>
      <c r="D11" s="390"/>
      <c r="E11" s="390" t="s">
        <v>193</v>
      </c>
      <c r="F11" s="390"/>
      <c r="G11" s="390"/>
      <c r="H11" s="390"/>
      <c r="I11" s="390"/>
      <c r="J11" s="390"/>
      <c r="K11" s="390"/>
      <c r="L11" s="447"/>
      <c r="M11" s="447"/>
      <c r="N11" s="447"/>
      <c r="O11" s="447"/>
      <c r="P11" s="447"/>
      <c r="Q11" s="447"/>
      <c r="R11" s="447"/>
      <c r="S11" s="447"/>
      <c r="T11" s="447"/>
      <c r="U11" s="441" t="s">
        <v>194</v>
      </c>
      <c r="V11" s="442"/>
      <c r="W11" s="443"/>
      <c r="X11" s="433" t="s">
        <v>365</v>
      </c>
      <c r="Y11" s="434"/>
      <c r="Z11" s="434"/>
      <c r="AA11" s="435"/>
      <c r="AB11" s="441" t="s">
        <v>195</v>
      </c>
      <c r="AC11" s="442"/>
      <c r="AD11" s="443"/>
      <c r="AE11" s="433" t="s">
        <v>196</v>
      </c>
      <c r="AF11" s="434"/>
      <c r="AG11" s="434"/>
      <c r="AH11" s="435"/>
    </row>
    <row r="12" spans="1:38">
      <c r="A12" s="390"/>
      <c r="B12" s="390"/>
      <c r="C12" s="390"/>
      <c r="D12" s="390"/>
      <c r="E12" s="390"/>
      <c r="F12" s="390"/>
      <c r="G12" s="390"/>
      <c r="H12" s="390"/>
      <c r="I12" s="390"/>
      <c r="J12" s="390"/>
      <c r="K12" s="390"/>
      <c r="L12" s="447"/>
      <c r="M12" s="447"/>
      <c r="N12" s="447"/>
      <c r="O12" s="447"/>
      <c r="P12" s="447"/>
      <c r="Q12" s="447"/>
      <c r="R12" s="447"/>
      <c r="S12" s="447"/>
      <c r="T12" s="447"/>
      <c r="U12" s="444"/>
      <c r="V12" s="445"/>
      <c r="W12" s="446"/>
      <c r="X12" s="436"/>
      <c r="Y12" s="437"/>
      <c r="Z12" s="437"/>
      <c r="AA12" s="438"/>
      <c r="AB12" s="444"/>
      <c r="AC12" s="445"/>
      <c r="AD12" s="446"/>
      <c r="AE12" s="436"/>
      <c r="AF12" s="437"/>
      <c r="AG12" s="437"/>
      <c r="AH12" s="438"/>
    </row>
    <row r="13" spans="1:38" ht="22.5" customHeight="1">
      <c r="A13" s="451" t="s">
        <v>211</v>
      </c>
      <c r="B13" s="451"/>
      <c r="C13" s="451"/>
      <c r="D13" s="451"/>
      <c r="E13" s="419" t="s">
        <v>308</v>
      </c>
      <c r="F13" s="420"/>
      <c r="G13" s="420"/>
      <c r="H13" s="420"/>
      <c r="I13" s="420"/>
      <c r="J13" s="420"/>
      <c r="K13" s="420"/>
      <c r="L13" s="420"/>
      <c r="M13" s="420"/>
      <c r="N13" s="420"/>
      <c r="O13" s="420"/>
      <c r="P13" s="420"/>
      <c r="Q13" s="420"/>
      <c r="R13" s="420"/>
      <c r="S13" s="420"/>
      <c r="T13" s="420"/>
      <c r="U13" s="420"/>
      <c r="V13" s="420"/>
      <c r="W13" s="420"/>
      <c r="X13" s="420"/>
      <c r="Y13" s="420"/>
      <c r="Z13" s="432"/>
      <c r="AA13" s="428"/>
      <c r="AB13" s="448"/>
      <c r="AC13" s="454" t="s">
        <v>203</v>
      </c>
      <c r="AD13" s="455"/>
      <c r="AE13" s="455"/>
      <c r="AF13" s="456"/>
      <c r="AG13" s="463" t="str">
        <f>IF(AA13="","",IF(AL15&gt;0,"有","無"))</f>
        <v/>
      </c>
      <c r="AH13" s="463"/>
      <c r="AL13" s="194" t="s">
        <v>212</v>
      </c>
    </row>
    <row r="14" spans="1:38" ht="22.5" customHeight="1">
      <c r="A14" s="451"/>
      <c r="B14" s="451"/>
      <c r="C14" s="451"/>
      <c r="D14" s="451"/>
      <c r="E14" s="419" t="s">
        <v>309</v>
      </c>
      <c r="F14" s="420"/>
      <c r="G14" s="420"/>
      <c r="H14" s="420"/>
      <c r="I14" s="420"/>
      <c r="J14" s="420"/>
      <c r="K14" s="420"/>
      <c r="L14" s="420"/>
      <c r="M14" s="420"/>
      <c r="N14" s="420"/>
      <c r="O14" s="420"/>
      <c r="P14" s="420"/>
      <c r="Q14" s="420"/>
      <c r="R14" s="420"/>
      <c r="S14" s="420"/>
      <c r="T14" s="420"/>
      <c r="U14" s="420"/>
      <c r="V14" s="420"/>
      <c r="W14" s="420"/>
      <c r="X14" s="420"/>
      <c r="Y14" s="420"/>
      <c r="Z14" s="432"/>
      <c r="AA14" s="428"/>
      <c r="AB14" s="448"/>
      <c r="AC14" s="457"/>
      <c r="AD14" s="458"/>
      <c r="AE14" s="458"/>
      <c r="AF14" s="459"/>
      <c r="AG14" s="463"/>
      <c r="AH14" s="463"/>
      <c r="AL14" s="194" t="s">
        <v>213</v>
      </c>
    </row>
    <row r="15" spans="1:38" ht="22.5" customHeight="1">
      <c r="A15" s="451"/>
      <c r="B15" s="451"/>
      <c r="C15" s="451"/>
      <c r="D15" s="451"/>
      <c r="E15" s="452" t="s">
        <v>310</v>
      </c>
      <c r="F15" s="453"/>
      <c r="G15" s="453"/>
      <c r="H15" s="453"/>
      <c r="I15" s="453"/>
      <c r="J15" s="453"/>
      <c r="K15" s="453"/>
      <c r="L15" s="420"/>
      <c r="M15" s="420"/>
      <c r="N15" s="420"/>
      <c r="O15" s="420"/>
      <c r="P15" s="420"/>
      <c r="Q15" s="420"/>
      <c r="R15" s="420"/>
      <c r="S15" s="420"/>
      <c r="T15" s="420"/>
      <c r="U15" s="420"/>
      <c r="V15" s="420"/>
      <c r="W15" s="420"/>
      <c r="X15" s="420"/>
      <c r="Y15" s="420"/>
      <c r="Z15" s="432"/>
      <c r="AA15" s="428"/>
      <c r="AB15" s="448"/>
      <c r="AC15" s="460"/>
      <c r="AD15" s="461"/>
      <c r="AE15" s="461"/>
      <c r="AF15" s="462"/>
      <c r="AG15" s="463"/>
      <c r="AH15" s="463"/>
      <c r="AL15" s="194">
        <f>COUNTIF(AA13:AB15,"有")</f>
        <v>0</v>
      </c>
    </row>
    <row r="16" spans="1:38" ht="13.5" customHeight="1">
      <c r="A16" s="390" t="s">
        <v>2</v>
      </c>
      <c r="B16" s="390"/>
      <c r="C16" s="390"/>
      <c r="D16" s="390"/>
      <c r="E16" s="390" t="s">
        <v>5</v>
      </c>
      <c r="F16" s="390"/>
      <c r="G16" s="390"/>
      <c r="H16" s="390"/>
      <c r="I16" s="390"/>
      <c r="J16" s="390"/>
      <c r="K16" s="390"/>
      <c r="L16" s="464"/>
      <c r="M16" s="465"/>
      <c r="N16" s="465"/>
      <c r="O16" s="465"/>
      <c r="P16" s="465"/>
      <c r="Q16" s="465"/>
      <c r="R16" s="465"/>
      <c r="S16" s="465"/>
      <c r="T16" s="465"/>
      <c r="U16" s="465"/>
      <c r="V16" s="465"/>
      <c r="W16" s="465"/>
      <c r="X16" s="465"/>
      <c r="Y16" s="465"/>
      <c r="Z16" s="465"/>
      <c r="AA16" s="465"/>
      <c r="AB16" s="465"/>
      <c r="AC16" s="465"/>
      <c r="AD16" s="465"/>
      <c r="AE16" s="465"/>
      <c r="AF16" s="465"/>
      <c r="AG16" s="465"/>
      <c r="AH16" s="466"/>
    </row>
    <row r="17" spans="1:34">
      <c r="A17" s="390"/>
      <c r="B17" s="390"/>
      <c r="C17" s="390"/>
      <c r="D17" s="390"/>
      <c r="E17" s="390"/>
      <c r="F17" s="390"/>
      <c r="G17" s="390"/>
      <c r="H17" s="390"/>
      <c r="I17" s="390"/>
      <c r="J17" s="390"/>
      <c r="K17" s="390"/>
      <c r="L17" s="467"/>
      <c r="M17" s="468"/>
      <c r="N17" s="468"/>
      <c r="O17" s="468"/>
      <c r="P17" s="468"/>
      <c r="Q17" s="468"/>
      <c r="R17" s="468"/>
      <c r="S17" s="468"/>
      <c r="T17" s="468"/>
      <c r="U17" s="468"/>
      <c r="V17" s="468"/>
      <c r="W17" s="468"/>
      <c r="X17" s="468"/>
      <c r="Y17" s="468"/>
      <c r="Z17" s="468"/>
      <c r="AA17" s="468"/>
      <c r="AB17" s="468"/>
      <c r="AC17" s="468"/>
      <c r="AD17" s="468"/>
      <c r="AE17" s="468"/>
      <c r="AF17" s="468"/>
      <c r="AG17" s="468"/>
      <c r="AH17" s="469"/>
    </row>
    <row r="18" spans="1:34">
      <c r="A18" s="390"/>
      <c r="B18" s="390"/>
      <c r="C18" s="390"/>
      <c r="D18" s="390"/>
      <c r="E18" s="390" t="s">
        <v>9</v>
      </c>
      <c r="F18" s="390"/>
      <c r="G18" s="390"/>
      <c r="H18" s="390"/>
      <c r="I18" s="390"/>
      <c r="J18" s="390"/>
      <c r="K18" s="390"/>
      <c r="L18" s="424" t="s">
        <v>197</v>
      </c>
      <c r="M18" s="424"/>
      <c r="N18" s="424"/>
      <c r="O18" s="424"/>
      <c r="P18" s="424"/>
      <c r="Q18" s="424"/>
      <c r="R18" s="424"/>
      <c r="S18" s="424"/>
      <c r="T18" s="424"/>
      <c r="U18" s="424"/>
      <c r="V18" s="424"/>
      <c r="W18" s="424"/>
      <c r="X18" s="424"/>
      <c r="Y18" s="424"/>
      <c r="Z18" s="424"/>
      <c r="AA18" s="424"/>
      <c r="AB18" s="424"/>
      <c r="AC18" s="424"/>
      <c r="AD18" s="424"/>
      <c r="AE18" s="424"/>
      <c r="AF18" s="424"/>
      <c r="AG18" s="424"/>
      <c r="AH18" s="424"/>
    </row>
    <row r="19" spans="1:34">
      <c r="A19" s="390"/>
      <c r="B19" s="390"/>
      <c r="C19" s="390"/>
      <c r="D19" s="390"/>
      <c r="E19" s="390"/>
      <c r="F19" s="390"/>
      <c r="G19" s="390"/>
      <c r="H19" s="390"/>
      <c r="I19" s="390"/>
      <c r="J19" s="390"/>
      <c r="K19" s="390"/>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row>
    <row r="20" spans="1:34" ht="33" customHeight="1">
      <c r="A20" s="416" t="s">
        <v>332</v>
      </c>
      <c r="B20" s="417"/>
      <c r="C20" s="417"/>
      <c r="D20" s="418"/>
      <c r="E20" s="428"/>
      <c r="F20" s="429"/>
      <c r="G20" s="419" t="s">
        <v>311</v>
      </c>
      <c r="H20" s="420"/>
      <c r="I20" s="420"/>
      <c r="J20" s="420"/>
      <c r="K20" s="420"/>
      <c r="L20" s="421" t="s">
        <v>312</v>
      </c>
      <c r="M20" s="422"/>
      <c r="N20" s="422"/>
      <c r="O20" s="423"/>
      <c r="P20" s="423"/>
      <c r="Q20" s="423"/>
      <c r="R20" s="423"/>
      <c r="S20" s="423"/>
      <c r="T20" s="423"/>
      <c r="U20" s="423"/>
      <c r="V20" s="423"/>
      <c r="W20" s="423"/>
      <c r="X20" s="423"/>
      <c r="Y20" s="423"/>
      <c r="Z20" s="423"/>
      <c r="AA20" s="423"/>
      <c r="AB20" s="423"/>
      <c r="AC20" s="423"/>
      <c r="AD20" s="423"/>
      <c r="AE20" s="423"/>
      <c r="AF20" s="423"/>
      <c r="AG20" s="423"/>
      <c r="AH20" s="423"/>
    </row>
    <row r="21" spans="1:34" ht="18" customHeight="1">
      <c r="A21" s="390" t="s">
        <v>3</v>
      </c>
      <c r="B21" s="390"/>
      <c r="C21" s="390"/>
      <c r="D21" s="390"/>
      <c r="E21" s="426" t="s">
        <v>11</v>
      </c>
      <c r="F21" s="426"/>
      <c r="G21" s="426"/>
      <c r="H21" s="427"/>
      <c r="I21" s="427"/>
      <c r="J21" s="427"/>
      <c r="K21" s="427"/>
      <c r="L21" s="427"/>
      <c r="M21" s="427"/>
      <c r="N21" s="427"/>
      <c r="O21" s="427"/>
      <c r="P21" s="427"/>
      <c r="Q21" s="427"/>
      <c r="R21" s="427"/>
      <c r="S21" s="390" t="s">
        <v>10</v>
      </c>
      <c r="T21" s="390"/>
      <c r="U21" s="390"/>
      <c r="V21" s="427"/>
      <c r="W21" s="427"/>
      <c r="X21" s="427"/>
      <c r="Y21" s="427"/>
      <c r="Z21" s="427"/>
      <c r="AA21" s="427"/>
      <c r="AB21" s="427"/>
      <c r="AC21" s="427"/>
      <c r="AD21" s="427"/>
      <c r="AE21" s="427"/>
      <c r="AF21" s="427"/>
      <c r="AG21" s="427"/>
      <c r="AH21" s="427"/>
    </row>
    <row r="22" spans="1:34" ht="18" customHeight="1">
      <c r="A22" s="390"/>
      <c r="B22" s="390"/>
      <c r="C22" s="390"/>
      <c r="D22" s="390"/>
      <c r="E22" s="390" t="s">
        <v>12</v>
      </c>
      <c r="F22" s="390"/>
      <c r="G22" s="390"/>
      <c r="H22" s="427"/>
      <c r="I22" s="427"/>
      <c r="J22" s="427"/>
      <c r="K22" s="427"/>
      <c r="L22" s="427"/>
      <c r="M22" s="427"/>
      <c r="N22" s="427"/>
      <c r="O22" s="427"/>
      <c r="P22" s="427"/>
      <c r="Q22" s="427"/>
      <c r="R22" s="427"/>
      <c r="S22" s="390" t="s">
        <v>204</v>
      </c>
      <c r="T22" s="390"/>
      <c r="U22" s="390"/>
      <c r="V22" s="427"/>
      <c r="W22" s="427"/>
      <c r="X22" s="427"/>
      <c r="Y22" s="427"/>
      <c r="Z22" s="427"/>
      <c r="AA22" s="427"/>
      <c r="AB22" s="427"/>
      <c r="AC22" s="427"/>
      <c r="AD22" s="427"/>
      <c r="AE22" s="427"/>
      <c r="AF22" s="427"/>
      <c r="AG22" s="427"/>
      <c r="AH22" s="427"/>
    </row>
    <row r="23" spans="1:34" ht="18" customHeight="1">
      <c r="A23" s="390"/>
      <c r="B23" s="390"/>
      <c r="C23" s="390"/>
      <c r="D23" s="390"/>
      <c r="E23" s="390" t="s">
        <v>13</v>
      </c>
      <c r="F23" s="390"/>
      <c r="G23" s="390"/>
      <c r="H23" s="427"/>
      <c r="I23" s="427"/>
      <c r="J23" s="427"/>
      <c r="K23" s="427"/>
      <c r="L23" s="427"/>
      <c r="M23" s="427"/>
      <c r="N23" s="427"/>
      <c r="O23" s="427"/>
      <c r="P23" s="427"/>
      <c r="Q23" s="427"/>
      <c r="R23" s="427"/>
      <c r="S23" s="426" t="s">
        <v>205</v>
      </c>
      <c r="T23" s="426"/>
      <c r="U23" s="426"/>
      <c r="V23" s="427"/>
      <c r="W23" s="427"/>
      <c r="X23" s="427"/>
      <c r="Y23" s="427"/>
      <c r="Z23" s="427"/>
      <c r="AA23" s="427"/>
      <c r="AB23" s="427"/>
      <c r="AC23" s="427"/>
      <c r="AD23" s="427"/>
      <c r="AE23" s="427"/>
      <c r="AF23" s="427"/>
      <c r="AG23" s="427"/>
      <c r="AH23" s="427"/>
    </row>
    <row r="24" spans="1:34" ht="15" customHeight="1" thickBot="1">
      <c r="A24" s="390"/>
      <c r="B24" s="390"/>
      <c r="C24" s="390"/>
      <c r="D24" s="390"/>
      <c r="E24" s="389" t="s">
        <v>14</v>
      </c>
      <c r="F24" s="389"/>
      <c r="G24" s="389"/>
      <c r="H24" s="389"/>
      <c r="I24" s="389"/>
      <c r="J24" s="250" t="s">
        <v>206</v>
      </c>
      <c r="K24" s="251"/>
      <c r="L24" s="252"/>
      <c r="M24" s="252"/>
      <c r="N24" s="252"/>
      <c r="O24" s="253"/>
      <c r="P24" s="253"/>
      <c r="Q24" s="253"/>
      <c r="R24" s="253"/>
      <c r="S24" s="253"/>
      <c r="T24" s="254"/>
      <c r="U24" s="254"/>
      <c r="V24" s="253"/>
      <c r="W24" s="253"/>
      <c r="X24" s="253"/>
      <c r="Y24" s="253"/>
      <c r="Z24" s="253"/>
      <c r="AA24" s="253"/>
      <c r="AB24" s="253"/>
      <c r="AC24" s="253"/>
      <c r="AD24" s="253"/>
      <c r="AE24" s="253"/>
      <c r="AF24" s="253"/>
      <c r="AG24" s="253"/>
      <c r="AH24" s="255"/>
    </row>
    <row r="25" spans="1:34" ht="18" customHeight="1" thickTop="1">
      <c r="A25" s="390"/>
      <c r="B25" s="390"/>
      <c r="C25" s="390"/>
      <c r="D25" s="390"/>
      <c r="E25" s="389"/>
      <c r="F25" s="389"/>
      <c r="G25" s="389"/>
      <c r="H25" s="389"/>
      <c r="I25" s="389"/>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row>
    <row r="27" spans="1:34">
      <c r="A27" s="194" t="s">
        <v>53</v>
      </c>
    </row>
    <row r="28" spans="1:34" ht="15" customHeight="1">
      <c r="A28" s="390" t="s">
        <v>4</v>
      </c>
      <c r="B28" s="390"/>
      <c r="C28" s="390"/>
      <c r="D28" s="390"/>
      <c r="E28" s="390" t="s">
        <v>0</v>
      </c>
      <c r="F28" s="390"/>
      <c r="G28" s="390"/>
      <c r="H28" s="390"/>
      <c r="I28" s="390" t="s">
        <v>6</v>
      </c>
      <c r="J28" s="390"/>
      <c r="K28" s="390"/>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row>
    <row r="29" spans="1:34" ht="15" customHeight="1">
      <c r="A29" s="390"/>
      <c r="B29" s="390"/>
      <c r="C29" s="390"/>
      <c r="D29" s="390"/>
      <c r="E29" s="390"/>
      <c r="F29" s="390"/>
      <c r="G29" s="390"/>
      <c r="H29" s="390"/>
      <c r="I29" s="390" t="s">
        <v>7</v>
      </c>
      <c r="J29" s="390"/>
      <c r="K29" s="390"/>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row>
    <row r="30" spans="1:34">
      <c r="A30" s="390"/>
      <c r="B30" s="390"/>
      <c r="C30" s="390"/>
      <c r="D30" s="390"/>
      <c r="E30" s="449" t="s">
        <v>8</v>
      </c>
      <c r="F30" s="449"/>
      <c r="G30" s="449"/>
      <c r="H30" s="449"/>
      <c r="I30" s="449"/>
      <c r="J30" s="449"/>
      <c r="K30" s="449"/>
      <c r="L30" s="424" t="s">
        <v>207</v>
      </c>
      <c r="M30" s="447"/>
      <c r="N30" s="447"/>
      <c r="O30" s="447"/>
      <c r="P30" s="447"/>
      <c r="Q30" s="447"/>
      <c r="R30" s="447"/>
      <c r="S30" s="447"/>
      <c r="T30" s="447"/>
      <c r="U30" s="447"/>
      <c r="V30" s="447"/>
      <c r="W30" s="447"/>
      <c r="X30" s="447"/>
      <c r="Y30" s="447"/>
      <c r="Z30" s="447"/>
      <c r="AA30" s="447"/>
      <c r="AB30" s="447"/>
      <c r="AC30" s="447"/>
      <c r="AD30" s="447"/>
      <c r="AE30" s="447"/>
      <c r="AF30" s="447"/>
      <c r="AG30" s="447"/>
      <c r="AH30" s="447"/>
    </row>
    <row r="31" spans="1:34">
      <c r="A31" s="390"/>
      <c r="B31" s="390"/>
      <c r="C31" s="390"/>
      <c r="D31" s="390"/>
      <c r="E31" s="449"/>
      <c r="F31" s="449"/>
      <c r="G31" s="449"/>
      <c r="H31" s="449"/>
      <c r="I31" s="449"/>
      <c r="J31" s="449"/>
      <c r="K31" s="449"/>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row>
    <row r="32" spans="1:34" ht="13.8" customHeight="1">
      <c r="A32" s="390" t="s">
        <v>3</v>
      </c>
      <c r="B32" s="390"/>
      <c r="C32" s="390"/>
      <c r="D32" s="390"/>
      <c r="E32" s="426" t="s">
        <v>11</v>
      </c>
      <c r="F32" s="426"/>
      <c r="G32" s="426"/>
      <c r="H32" s="427"/>
      <c r="I32" s="427"/>
      <c r="J32" s="427"/>
      <c r="K32" s="427"/>
      <c r="L32" s="427"/>
      <c r="M32" s="427"/>
      <c r="N32" s="427"/>
      <c r="O32" s="427"/>
      <c r="P32" s="427"/>
      <c r="Q32" s="427"/>
      <c r="R32" s="427"/>
      <c r="S32" s="390" t="s">
        <v>10</v>
      </c>
      <c r="T32" s="390"/>
      <c r="U32" s="390"/>
      <c r="V32" s="427"/>
      <c r="W32" s="427"/>
      <c r="X32" s="427"/>
      <c r="Y32" s="427"/>
      <c r="Z32" s="427"/>
      <c r="AA32" s="427"/>
      <c r="AB32" s="427"/>
      <c r="AC32" s="427"/>
      <c r="AD32" s="427"/>
      <c r="AE32" s="427"/>
      <c r="AF32" s="427"/>
      <c r="AG32" s="427"/>
      <c r="AH32" s="427"/>
    </row>
    <row r="33" spans="1:65" ht="13.8" customHeight="1">
      <c r="A33" s="390"/>
      <c r="B33" s="390"/>
      <c r="C33" s="390"/>
      <c r="D33" s="390"/>
      <c r="E33" s="390" t="s">
        <v>12</v>
      </c>
      <c r="F33" s="390"/>
      <c r="G33" s="390"/>
      <c r="H33" s="427"/>
      <c r="I33" s="427"/>
      <c r="J33" s="427"/>
      <c r="K33" s="427"/>
      <c r="L33" s="427"/>
      <c r="M33" s="427"/>
      <c r="N33" s="427"/>
      <c r="O33" s="427"/>
      <c r="P33" s="427"/>
      <c r="Q33" s="427"/>
      <c r="R33" s="427"/>
      <c r="S33" s="390" t="s">
        <v>204</v>
      </c>
      <c r="T33" s="390"/>
      <c r="U33" s="390"/>
      <c r="V33" s="427"/>
      <c r="W33" s="427"/>
      <c r="X33" s="427"/>
      <c r="Y33" s="427"/>
      <c r="Z33" s="427"/>
      <c r="AA33" s="427"/>
      <c r="AB33" s="427"/>
      <c r="AC33" s="427"/>
      <c r="AD33" s="427"/>
      <c r="AE33" s="427"/>
      <c r="AF33" s="427"/>
      <c r="AG33" s="427"/>
      <c r="AH33" s="427"/>
    </row>
    <row r="34" spans="1:65" ht="13.8" customHeight="1">
      <c r="A34" s="390"/>
      <c r="B34" s="390"/>
      <c r="C34" s="390"/>
      <c r="D34" s="390"/>
      <c r="E34" s="390" t="s">
        <v>13</v>
      </c>
      <c r="F34" s="390"/>
      <c r="G34" s="390"/>
      <c r="H34" s="427"/>
      <c r="I34" s="427"/>
      <c r="J34" s="427"/>
      <c r="K34" s="427"/>
      <c r="L34" s="427"/>
      <c r="M34" s="427"/>
      <c r="N34" s="427"/>
      <c r="O34" s="427"/>
      <c r="P34" s="427"/>
      <c r="Q34" s="427"/>
      <c r="R34" s="427"/>
      <c r="S34" s="426" t="s">
        <v>208</v>
      </c>
      <c r="T34" s="426"/>
      <c r="U34" s="426"/>
      <c r="V34" s="427"/>
      <c r="W34" s="427"/>
      <c r="X34" s="427"/>
      <c r="Y34" s="427"/>
      <c r="Z34" s="427"/>
      <c r="AA34" s="427"/>
      <c r="AB34" s="427"/>
      <c r="AC34" s="427"/>
      <c r="AD34" s="427"/>
      <c r="AE34" s="427"/>
      <c r="AF34" s="427"/>
      <c r="AG34" s="427"/>
      <c r="AH34" s="427"/>
    </row>
    <row r="35" spans="1:65" ht="15" customHeight="1" thickBot="1">
      <c r="A35" s="390"/>
      <c r="B35" s="390"/>
      <c r="C35" s="390"/>
      <c r="D35" s="390"/>
      <c r="E35" s="389" t="s">
        <v>14</v>
      </c>
      <c r="F35" s="389"/>
      <c r="G35" s="389"/>
      <c r="H35" s="389"/>
      <c r="I35" s="389"/>
      <c r="J35" s="250" t="s">
        <v>209</v>
      </c>
      <c r="K35" s="251"/>
      <c r="L35" s="252"/>
      <c r="M35" s="252"/>
      <c r="N35" s="252"/>
      <c r="O35" s="253"/>
      <c r="P35" s="253"/>
      <c r="Q35" s="253"/>
      <c r="R35" s="253"/>
      <c r="S35" s="253"/>
      <c r="T35" s="254"/>
      <c r="U35" s="254"/>
      <c r="V35" s="253"/>
      <c r="W35" s="253"/>
      <c r="X35" s="253"/>
      <c r="Y35" s="253"/>
      <c r="Z35" s="253"/>
      <c r="AA35" s="253"/>
      <c r="AB35" s="253"/>
      <c r="AC35" s="253"/>
      <c r="AD35" s="253"/>
      <c r="AE35" s="253"/>
      <c r="AF35" s="253"/>
      <c r="AG35" s="253"/>
      <c r="AH35" s="255"/>
    </row>
    <row r="36" spans="1:65" ht="18" customHeight="1" thickTop="1">
      <c r="A36" s="390"/>
      <c r="B36" s="390"/>
      <c r="C36" s="390"/>
      <c r="D36" s="390"/>
      <c r="E36" s="389"/>
      <c r="F36" s="389"/>
      <c r="G36" s="389"/>
      <c r="H36" s="389"/>
      <c r="I36" s="389"/>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row>
    <row r="37" spans="1:65" ht="12.75" customHeight="1">
      <c r="A37" s="196"/>
      <c r="B37" s="196"/>
      <c r="C37" s="196"/>
      <c r="D37" s="196"/>
      <c r="E37" s="195"/>
      <c r="F37" s="195"/>
      <c r="G37" s="195"/>
      <c r="H37" s="195"/>
      <c r="I37" s="195"/>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row>
    <row r="38" spans="1:65">
      <c r="A38" s="194" t="s">
        <v>16</v>
      </c>
    </row>
    <row r="39" spans="1:65" ht="20.25" customHeight="1">
      <c r="A39" s="394" t="s">
        <v>198</v>
      </c>
      <c r="B39" s="395"/>
      <c r="C39" s="395"/>
      <c r="D39" s="396"/>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row>
    <row r="40" spans="1:65" ht="9.6" customHeight="1">
      <c r="A40" s="398" t="s">
        <v>35</v>
      </c>
      <c r="B40" s="399"/>
      <c r="C40" s="399"/>
      <c r="D40" s="400"/>
      <c r="E40" s="407"/>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9"/>
    </row>
    <row r="41" spans="1:65" ht="9.6" customHeight="1">
      <c r="A41" s="401"/>
      <c r="B41" s="402"/>
      <c r="C41" s="402"/>
      <c r="D41" s="403"/>
      <c r="E41" s="410"/>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2"/>
    </row>
    <row r="42" spans="1:65" ht="9.6" customHeight="1">
      <c r="A42" s="401"/>
      <c r="B42" s="402"/>
      <c r="C42" s="402"/>
      <c r="D42" s="403"/>
      <c r="E42" s="410"/>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2"/>
    </row>
    <row r="43" spans="1:65" ht="9.6" customHeight="1">
      <c r="A43" s="404"/>
      <c r="B43" s="405"/>
      <c r="C43" s="405"/>
      <c r="D43" s="406"/>
      <c r="E43" s="413"/>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5"/>
    </row>
    <row r="44" spans="1:65">
      <c r="A44" s="390" t="s">
        <v>17</v>
      </c>
      <c r="B44" s="390"/>
      <c r="C44" s="390"/>
      <c r="D44" s="390"/>
      <c r="E44" s="390" t="s">
        <v>21</v>
      </c>
      <c r="F44" s="390"/>
      <c r="G44" s="390"/>
      <c r="H44" s="390"/>
      <c r="I44" s="390"/>
      <c r="J44" s="390"/>
      <c r="K44" s="390"/>
      <c r="L44" s="390"/>
      <c r="M44" s="390"/>
      <c r="N44" s="390"/>
      <c r="O44" s="390"/>
      <c r="P44" s="390"/>
      <c r="Q44" s="390"/>
      <c r="R44" s="390"/>
      <c r="S44" s="390"/>
      <c r="T44" s="390" t="s">
        <v>22</v>
      </c>
      <c r="U44" s="390"/>
      <c r="V44" s="390"/>
      <c r="W44" s="390"/>
      <c r="X44" s="390"/>
      <c r="Y44" s="390"/>
      <c r="Z44" s="390"/>
      <c r="AA44" s="390"/>
      <c r="AB44" s="390"/>
      <c r="AC44" s="390"/>
      <c r="AD44" s="390"/>
      <c r="AE44" s="390"/>
      <c r="AF44" s="390"/>
      <c r="AG44" s="390"/>
      <c r="AH44" s="390"/>
    </row>
    <row r="45" spans="1:65" ht="15" customHeight="1">
      <c r="A45" s="390"/>
      <c r="B45" s="390"/>
      <c r="C45" s="390"/>
      <c r="D45" s="390"/>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K45" s="194" t="s">
        <v>199</v>
      </c>
    </row>
    <row r="46" spans="1:65" ht="15" customHeight="1">
      <c r="A46" s="390"/>
      <c r="B46" s="390"/>
      <c r="C46" s="390"/>
      <c r="D46" s="390"/>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K46" s="194" t="s">
        <v>210</v>
      </c>
      <c r="AP46" s="439">
        <f>'排出量算定（ボイラ)'!B46</f>
        <v>0</v>
      </c>
      <c r="AQ46" s="439"/>
      <c r="AR46" s="439"/>
      <c r="AS46" s="439"/>
      <c r="AZ46" s="439">
        <f>'排出量算定（ボイラ)'!N46</f>
        <v>0</v>
      </c>
      <c r="BA46" s="439"/>
      <c r="BB46" s="439"/>
      <c r="BC46" s="439"/>
      <c r="BJ46" s="439">
        <f>+AP46-AZ46</f>
        <v>0</v>
      </c>
      <c r="BK46" s="440"/>
      <c r="BL46" s="440"/>
      <c r="BM46" s="440"/>
    </row>
    <row r="47" spans="1:65" ht="15" customHeight="1">
      <c r="A47" s="390"/>
      <c r="B47" s="390"/>
      <c r="C47" s="390"/>
      <c r="D47" s="390"/>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K47" s="194" t="s">
        <v>200</v>
      </c>
      <c r="AP47" s="439">
        <f>'排出量算定（太陽光）'!A56</f>
        <v>0</v>
      </c>
      <c r="AQ47" s="439"/>
      <c r="AR47" s="439"/>
      <c r="AS47" s="439"/>
      <c r="AZ47" s="439">
        <f>'排出量算定（太陽光）'!M56</f>
        <v>0</v>
      </c>
      <c r="BA47" s="439"/>
      <c r="BB47" s="439"/>
      <c r="BC47" s="439"/>
      <c r="BJ47" s="439">
        <f>+AP47-AZ47</f>
        <v>0</v>
      </c>
      <c r="BK47" s="440"/>
      <c r="BL47" s="440"/>
      <c r="BM47" s="440"/>
    </row>
    <row r="48" spans="1:65" ht="15" customHeight="1">
      <c r="A48" s="390"/>
      <c r="B48" s="390"/>
      <c r="C48" s="390"/>
      <c r="D48" s="390"/>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K48" s="194" t="s">
        <v>201</v>
      </c>
      <c r="AP48" s="439">
        <f>'排出量算定(任意）'!A52</f>
        <v>0</v>
      </c>
      <c r="AQ48" s="439"/>
      <c r="AR48" s="439"/>
      <c r="AS48" s="439"/>
      <c r="AZ48" s="439">
        <f>'排出量算定(任意）'!M52</f>
        <v>0</v>
      </c>
      <c r="BA48" s="439"/>
      <c r="BB48" s="439"/>
      <c r="BC48" s="439"/>
      <c r="BJ48" s="439">
        <f>+AP48-AZ48</f>
        <v>0</v>
      </c>
      <c r="BK48" s="440"/>
      <c r="BL48" s="440"/>
      <c r="BM48" s="440"/>
    </row>
    <row r="49" spans="1:65" ht="15" customHeight="1">
      <c r="A49" s="390"/>
      <c r="B49" s="390"/>
      <c r="C49" s="390"/>
      <c r="D49" s="390"/>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P49" s="200"/>
      <c r="AQ49" s="200"/>
      <c r="AR49" s="200"/>
      <c r="AS49" s="200"/>
      <c r="AZ49" s="200"/>
      <c r="BA49" s="200"/>
      <c r="BB49" s="200"/>
      <c r="BC49" s="200"/>
      <c r="BJ49" s="200"/>
      <c r="BK49" s="201"/>
      <c r="BL49" s="201"/>
      <c r="BM49" s="201"/>
    </row>
    <row r="50" spans="1:65" ht="15" customHeight="1">
      <c r="A50" s="390"/>
      <c r="B50" s="390"/>
      <c r="C50" s="390"/>
      <c r="D50" s="390"/>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L50" s="194" t="s">
        <v>202</v>
      </c>
      <c r="AP50" s="439">
        <f>SUM(AP46:AS48)</f>
        <v>0</v>
      </c>
      <c r="AQ50" s="440"/>
      <c r="AR50" s="440"/>
      <c r="AS50" s="440"/>
      <c r="AZ50" s="439">
        <f>SUM(AZ46:BC48)</f>
        <v>0</v>
      </c>
      <c r="BA50" s="439"/>
      <c r="BB50" s="439"/>
      <c r="BC50" s="439"/>
      <c r="BJ50" s="472">
        <f>+AP50-AZ50</f>
        <v>0</v>
      </c>
      <c r="BK50" s="440"/>
      <c r="BL50" s="440"/>
      <c r="BM50" s="440"/>
    </row>
    <row r="51" spans="1:65" ht="15" customHeight="1">
      <c r="A51" s="390"/>
      <c r="B51" s="390"/>
      <c r="C51" s="390"/>
      <c r="D51" s="390"/>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row>
    <row r="52" spans="1:65" ht="15" customHeight="1">
      <c r="A52" s="390"/>
      <c r="B52" s="390"/>
      <c r="C52" s="390"/>
      <c r="D52" s="390"/>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row>
    <row r="53" spans="1:65" ht="15" customHeight="1">
      <c r="A53" s="390"/>
      <c r="B53" s="390"/>
      <c r="C53" s="390"/>
      <c r="D53" s="390"/>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row>
    <row r="54" spans="1:65" ht="15" customHeight="1">
      <c r="A54" s="390"/>
      <c r="B54" s="390"/>
      <c r="C54" s="390"/>
      <c r="D54" s="390"/>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65" ht="15" customHeight="1">
      <c r="A55" s="390"/>
      <c r="B55" s="390"/>
      <c r="C55" s="390"/>
      <c r="D55" s="390"/>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row>
    <row r="56" spans="1:65" ht="15" customHeight="1">
      <c r="A56" s="390"/>
      <c r="B56" s="390"/>
      <c r="C56" s="390"/>
      <c r="D56" s="390"/>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row>
    <row r="57" spans="1:65" ht="15" customHeight="1">
      <c r="A57" s="389" t="s">
        <v>26</v>
      </c>
      <c r="B57" s="390"/>
      <c r="C57" s="390"/>
      <c r="D57" s="390"/>
      <c r="E57" s="390" t="s">
        <v>21</v>
      </c>
      <c r="F57" s="390"/>
      <c r="G57" s="390"/>
      <c r="H57" s="390"/>
      <c r="I57" s="390"/>
      <c r="J57" s="390"/>
      <c r="K57" s="390"/>
      <c r="L57" s="390"/>
      <c r="M57" s="390"/>
      <c r="N57" s="390"/>
      <c r="O57" s="390" t="s">
        <v>22</v>
      </c>
      <c r="P57" s="390"/>
      <c r="Q57" s="390"/>
      <c r="R57" s="390"/>
      <c r="S57" s="390"/>
      <c r="T57" s="390"/>
      <c r="U57" s="390"/>
      <c r="V57" s="390"/>
      <c r="W57" s="390"/>
      <c r="X57" s="390"/>
      <c r="Y57" s="390" t="s">
        <v>27</v>
      </c>
      <c r="Z57" s="390"/>
      <c r="AA57" s="390"/>
      <c r="AB57" s="390"/>
      <c r="AC57" s="390"/>
      <c r="AD57" s="390"/>
      <c r="AE57" s="390"/>
      <c r="AF57" s="390"/>
      <c r="AG57" s="390"/>
      <c r="AH57" s="390"/>
    </row>
    <row r="58" spans="1:65" ht="24.9" customHeight="1">
      <c r="A58" s="390"/>
      <c r="B58" s="390"/>
      <c r="C58" s="390"/>
      <c r="D58" s="390"/>
      <c r="E58" s="391">
        <f>+AP50</f>
        <v>0</v>
      </c>
      <c r="F58" s="391"/>
      <c r="G58" s="391"/>
      <c r="H58" s="391"/>
      <c r="I58" s="391"/>
      <c r="J58" s="392"/>
      <c r="K58" s="393" t="s">
        <v>25</v>
      </c>
      <c r="L58" s="390"/>
      <c r="M58" s="390"/>
      <c r="N58" s="390"/>
      <c r="O58" s="391">
        <f>+AZ50</f>
        <v>0</v>
      </c>
      <c r="P58" s="391"/>
      <c r="Q58" s="391"/>
      <c r="R58" s="391"/>
      <c r="S58" s="391"/>
      <c r="T58" s="392"/>
      <c r="U58" s="393" t="s">
        <v>25</v>
      </c>
      <c r="V58" s="390"/>
      <c r="W58" s="390"/>
      <c r="X58" s="390"/>
      <c r="Y58" s="391">
        <f>E58-O58</f>
        <v>0</v>
      </c>
      <c r="Z58" s="391"/>
      <c r="AA58" s="391"/>
      <c r="AB58" s="391"/>
      <c r="AC58" s="391"/>
      <c r="AD58" s="392"/>
      <c r="AE58" s="393" t="s">
        <v>25</v>
      </c>
      <c r="AF58" s="390"/>
      <c r="AG58" s="390"/>
      <c r="AH58" s="390"/>
      <c r="AK58"/>
      <c r="AL58"/>
      <c r="AM58"/>
      <c r="AN58"/>
      <c r="AO58"/>
      <c r="AP58"/>
      <c r="AQ58"/>
      <c r="AR58"/>
      <c r="AS58"/>
      <c r="AT58"/>
      <c r="AU58"/>
      <c r="AV58"/>
      <c r="AW58"/>
      <c r="AX58"/>
      <c r="AY58"/>
      <c r="AZ58"/>
      <c r="BA58"/>
      <c r="BB58"/>
      <c r="BC58"/>
      <c r="BD58"/>
      <c r="BE58"/>
      <c r="BF58"/>
      <c r="BG58"/>
      <c r="BH58"/>
      <c r="BI58"/>
      <c r="BJ58"/>
      <c r="BK58"/>
      <c r="BL58"/>
      <c r="BM58"/>
    </row>
    <row r="59" spans="1:65" customFormat="1"/>
    <row r="60" spans="1:65" customFormat="1" ht="13.8" thickBot="1">
      <c r="A60" t="s">
        <v>37</v>
      </c>
      <c r="AH60" s="5" t="s">
        <v>215</v>
      </c>
    </row>
    <row r="61" spans="1:65" customFormat="1" ht="20.100000000000001" customHeight="1">
      <c r="A61" s="280" t="s">
        <v>38</v>
      </c>
      <c r="B61" s="281"/>
      <c r="C61" s="281"/>
      <c r="D61" s="281"/>
      <c r="E61" s="281"/>
      <c r="F61" s="281"/>
      <c r="G61" s="281"/>
      <c r="H61" s="281"/>
      <c r="I61" s="281"/>
      <c r="J61" s="281"/>
      <c r="K61" s="282"/>
      <c r="L61" s="286" t="s">
        <v>216</v>
      </c>
      <c r="M61" s="287"/>
      <c r="N61" s="287"/>
      <c r="O61" s="287"/>
      <c r="P61" s="287"/>
      <c r="Q61" s="287"/>
      <c r="R61" s="287"/>
      <c r="S61" s="287"/>
      <c r="T61" s="287"/>
      <c r="U61" s="287"/>
      <c r="V61" s="287"/>
      <c r="W61" s="287"/>
      <c r="X61" s="286" t="s">
        <v>217</v>
      </c>
      <c r="Y61" s="287"/>
      <c r="Z61" s="287"/>
      <c r="AA61" s="287"/>
      <c r="AB61" s="288"/>
      <c r="AC61" s="287" t="s">
        <v>120</v>
      </c>
      <c r="AD61" s="287"/>
      <c r="AE61" s="287"/>
      <c r="AF61" s="287"/>
      <c r="AG61" s="287"/>
      <c r="AH61" s="292"/>
    </row>
    <row r="62" spans="1:65" customFormat="1" ht="20.100000000000001" customHeight="1" thickBot="1">
      <c r="A62" s="283"/>
      <c r="B62" s="284"/>
      <c r="C62" s="284"/>
      <c r="D62" s="284"/>
      <c r="E62" s="284"/>
      <c r="F62" s="284"/>
      <c r="G62" s="284"/>
      <c r="H62" s="284"/>
      <c r="I62" s="284"/>
      <c r="J62" s="284"/>
      <c r="K62" s="285"/>
      <c r="L62" s="294" t="s">
        <v>218</v>
      </c>
      <c r="M62" s="294"/>
      <c r="N62" s="294"/>
      <c r="O62" s="294"/>
      <c r="P62" s="294"/>
      <c r="Q62" s="294" t="s">
        <v>219</v>
      </c>
      <c r="R62" s="294"/>
      <c r="S62" s="294" t="s">
        <v>202</v>
      </c>
      <c r="T62" s="294"/>
      <c r="U62" s="294"/>
      <c r="V62" s="294"/>
      <c r="W62" s="295"/>
      <c r="X62" s="289"/>
      <c r="Y62" s="290"/>
      <c r="Z62" s="290"/>
      <c r="AA62" s="290"/>
      <c r="AB62" s="291"/>
      <c r="AC62" s="290"/>
      <c r="AD62" s="290"/>
      <c r="AE62" s="290"/>
      <c r="AF62" s="290"/>
      <c r="AG62" s="290"/>
      <c r="AH62" s="293"/>
    </row>
    <row r="63" spans="1:65" customFormat="1" ht="20.100000000000001" customHeight="1">
      <c r="A63" s="326" t="s">
        <v>36</v>
      </c>
      <c r="B63" s="316"/>
      <c r="C63" s="317"/>
      <c r="D63" s="317"/>
      <c r="E63" s="317"/>
      <c r="F63" s="317"/>
      <c r="G63" s="317"/>
      <c r="H63" s="317"/>
      <c r="I63" s="317"/>
      <c r="J63" s="317"/>
      <c r="K63" s="317"/>
      <c r="L63" s="318"/>
      <c r="M63" s="318"/>
      <c r="N63" s="318"/>
      <c r="O63" s="318"/>
      <c r="P63" s="318"/>
      <c r="Q63" s="318"/>
      <c r="R63" s="318"/>
      <c r="S63" s="314">
        <f>ROUND(L63*Q63,0)</f>
        <v>0</v>
      </c>
      <c r="T63" s="314"/>
      <c r="U63" s="314"/>
      <c r="V63" s="314"/>
      <c r="W63" s="314"/>
      <c r="X63" s="319"/>
      <c r="Y63" s="319"/>
      <c r="Z63" s="319"/>
      <c r="AA63" s="319"/>
      <c r="AB63" s="319"/>
      <c r="AC63" s="314">
        <f>S63+X63</f>
        <v>0</v>
      </c>
      <c r="AD63" s="314"/>
      <c r="AE63" s="314"/>
      <c r="AF63" s="314"/>
      <c r="AG63" s="314"/>
      <c r="AH63" s="315"/>
    </row>
    <row r="64" spans="1:65" customFormat="1" ht="20.100000000000001" customHeight="1">
      <c r="A64" s="327"/>
      <c r="B64" s="310"/>
      <c r="C64" s="311"/>
      <c r="D64" s="311"/>
      <c r="E64" s="311"/>
      <c r="F64" s="311"/>
      <c r="G64" s="311"/>
      <c r="H64" s="311"/>
      <c r="I64" s="311"/>
      <c r="J64" s="311"/>
      <c r="K64" s="311"/>
      <c r="L64" s="312"/>
      <c r="M64" s="312"/>
      <c r="N64" s="312"/>
      <c r="O64" s="312"/>
      <c r="P64" s="312"/>
      <c r="Q64" s="312"/>
      <c r="R64" s="312"/>
      <c r="S64" s="308">
        <f>ROUND(L64*Q64,0)</f>
        <v>0</v>
      </c>
      <c r="T64" s="308"/>
      <c r="U64" s="308"/>
      <c r="V64" s="308"/>
      <c r="W64" s="308"/>
      <c r="X64" s="313"/>
      <c r="Y64" s="313"/>
      <c r="Z64" s="313"/>
      <c r="AA64" s="313"/>
      <c r="AB64" s="313"/>
      <c r="AC64" s="308">
        <f>S64+X64</f>
        <v>0</v>
      </c>
      <c r="AD64" s="308"/>
      <c r="AE64" s="308"/>
      <c r="AF64" s="308"/>
      <c r="AG64" s="308"/>
      <c r="AH64" s="309"/>
    </row>
    <row r="65" spans="1:34" customFormat="1" ht="20.100000000000001" customHeight="1">
      <c r="A65" s="327"/>
      <c r="B65" s="310"/>
      <c r="C65" s="311"/>
      <c r="D65" s="311"/>
      <c r="E65" s="311"/>
      <c r="F65" s="311"/>
      <c r="G65" s="311"/>
      <c r="H65" s="311"/>
      <c r="I65" s="311"/>
      <c r="J65" s="311"/>
      <c r="K65" s="311"/>
      <c r="L65" s="312"/>
      <c r="M65" s="312"/>
      <c r="N65" s="312"/>
      <c r="O65" s="312"/>
      <c r="P65" s="312"/>
      <c r="Q65" s="312"/>
      <c r="R65" s="312"/>
      <c r="S65" s="308">
        <f>ROUND(L65*Q65,0)</f>
        <v>0</v>
      </c>
      <c r="T65" s="308"/>
      <c r="U65" s="308"/>
      <c r="V65" s="308"/>
      <c r="W65" s="308"/>
      <c r="X65" s="313"/>
      <c r="Y65" s="313"/>
      <c r="Z65" s="313"/>
      <c r="AA65" s="313"/>
      <c r="AB65" s="313"/>
      <c r="AC65" s="308">
        <f>S65+X65</f>
        <v>0</v>
      </c>
      <c r="AD65" s="308"/>
      <c r="AE65" s="308"/>
      <c r="AF65" s="308"/>
      <c r="AG65" s="308"/>
      <c r="AH65" s="309"/>
    </row>
    <row r="66" spans="1:34" customFormat="1" ht="20.100000000000001" customHeight="1" thickBot="1">
      <c r="A66" s="327"/>
      <c r="B66" s="310"/>
      <c r="C66" s="311"/>
      <c r="D66" s="311"/>
      <c r="E66" s="311"/>
      <c r="F66" s="311"/>
      <c r="G66" s="311"/>
      <c r="H66" s="311"/>
      <c r="I66" s="311"/>
      <c r="J66" s="311"/>
      <c r="K66" s="311"/>
      <c r="L66" s="312"/>
      <c r="M66" s="312"/>
      <c r="N66" s="312"/>
      <c r="O66" s="312"/>
      <c r="P66" s="312"/>
      <c r="Q66" s="312"/>
      <c r="R66" s="312"/>
      <c r="S66" s="308">
        <f>ROUND(L66*Q66,0)</f>
        <v>0</v>
      </c>
      <c r="T66" s="308"/>
      <c r="U66" s="308"/>
      <c r="V66" s="308"/>
      <c r="W66" s="308"/>
      <c r="X66" s="313"/>
      <c r="Y66" s="313"/>
      <c r="Z66" s="313"/>
      <c r="AA66" s="313"/>
      <c r="AB66" s="313"/>
      <c r="AC66" s="308">
        <f>S66+X66</f>
        <v>0</v>
      </c>
      <c r="AD66" s="308"/>
      <c r="AE66" s="308"/>
      <c r="AF66" s="308"/>
      <c r="AG66" s="308"/>
      <c r="AH66" s="309"/>
    </row>
    <row r="67" spans="1:34" customFormat="1" ht="20.100000000000001" customHeight="1" thickTop="1" thickBot="1">
      <c r="A67" s="328"/>
      <c r="B67" s="303" t="s">
        <v>315</v>
      </c>
      <c r="C67" s="303"/>
      <c r="D67" s="303"/>
      <c r="E67" s="303"/>
      <c r="F67" s="303"/>
      <c r="G67" s="303"/>
      <c r="H67" s="303"/>
      <c r="I67" s="303"/>
      <c r="J67" s="303"/>
      <c r="K67" s="303"/>
      <c r="L67" s="304"/>
      <c r="M67" s="304"/>
      <c r="N67" s="304"/>
      <c r="O67" s="304"/>
      <c r="P67" s="304"/>
      <c r="Q67" s="304"/>
      <c r="R67" s="304"/>
      <c r="S67" s="305">
        <f>SUM(S63:W66)</f>
        <v>0</v>
      </c>
      <c r="T67" s="305"/>
      <c r="U67" s="305"/>
      <c r="V67" s="305"/>
      <c r="W67" s="305"/>
      <c r="X67" s="305">
        <f>SUM(X63:AB66)</f>
        <v>0</v>
      </c>
      <c r="Y67" s="305"/>
      <c r="Z67" s="305"/>
      <c r="AA67" s="305"/>
      <c r="AB67" s="305"/>
      <c r="AC67" s="306">
        <f>SUM(AC63:AH66)</f>
        <v>0</v>
      </c>
      <c r="AD67" s="306"/>
      <c r="AE67" s="306"/>
      <c r="AF67" s="306"/>
      <c r="AG67" s="306"/>
      <c r="AH67" s="307"/>
    </row>
    <row r="68" spans="1:34" customFormat="1" ht="20.100000000000001" customHeight="1">
      <c r="A68" s="326" t="s">
        <v>24</v>
      </c>
      <c r="B68" s="329" t="s">
        <v>220</v>
      </c>
      <c r="C68" s="330"/>
      <c r="D68" s="330"/>
      <c r="E68" s="330"/>
      <c r="F68" s="330"/>
      <c r="G68" s="330"/>
      <c r="H68" s="330"/>
      <c r="I68" s="330"/>
      <c r="J68" s="330"/>
      <c r="K68" s="330"/>
      <c r="L68" s="331"/>
      <c r="M68" s="331"/>
      <c r="N68" s="331"/>
      <c r="O68" s="331"/>
      <c r="P68" s="331"/>
      <c r="Q68" s="331"/>
      <c r="R68" s="331"/>
      <c r="S68" s="319"/>
      <c r="T68" s="319"/>
      <c r="U68" s="319"/>
      <c r="V68" s="319"/>
      <c r="W68" s="319"/>
      <c r="X68" s="319"/>
      <c r="Y68" s="319"/>
      <c r="Z68" s="319"/>
      <c r="AA68" s="319"/>
      <c r="AB68" s="319"/>
      <c r="AC68" s="314">
        <f t="shared" ref="AC68:AC73" si="0">S68+X68</f>
        <v>0</v>
      </c>
      <c r="AD68" s="314"/>
      <c r="AE68" s="314"/>
      <c r="AF68" s="314"/>
      <c r="AG68" s="314"/>
      <c r="AH68" s="315"/>
    </row>
    <row r="69" spans="1:34" customFormat="1" ht="20.100000000000001" customHeight="1">
      <c r="A69" s="327"/>
      <c r="B69" s="320" t="s">
        <v>221</v>
      </c>
      <c r="C69" s="321"/>
      <c r="D69" s="321"/>
      <c r="E69" s="321"/>
      <c r="F69" s="321"/>
      <c r="G69" s="321"/>
      <c r="H69" s="321"/>
      <c r="I69" s="321"/>
      <c r="J69" s="321"/>
      <c r="K69" s="321"/>
      <c r="L69" s="322"/>
      <c r="M69" s="322"/>
      <c r="N69" s="322"/>
      <c r="O69" s="322"/>
      <c r="P69" s="322"/>
      <c r="Q69" s="322"/>
      <c r="R69" s="322"/>
      <c r="S69" s="313"/>
      <c r="T69" s="313"/>
      <c r="U69" s="313"/>
      <c r="V69" s="313"/>
      <c r="W69" s="313"/>
      <c r="X69" s="313"/>
      <c r="Y69" s="313"/>
      <c r="Z69" s="313"/>
      <c r="AA69" s="313"/>
      <c r="AB69" s="313"/>
      <c r="AC69" s="308">
        <f t="shared" si="0"/>
        <v>0</v>
      </c>
      <c r="AD69" s="308"/>
      <c r="AE69" s="308"/>
      <c r="AF69" s="308"/>
      <c r="AG69" s="308"/>
      <c r="AH69" s="309"/>
    </row>
    <row r="70" spans="1:34" customFormat="1" ht="20.100000000000001" customHeight="1">
      <c r="A70" s="327"/>
      <c r="B70" s="320" t="s">
        <v>222</v>
      </c>
      <c r="C70" s="321"/>
      <c r="D70" s="321"/>
      <c r="E70" s="321"/>
      <c r="F70" s="321"/>
      <c r="G70" s="321"/>
      <c r="H70" s="321"/>
      <c r="I70" s="321"/>
      <c r="J70" s="321"/>
      <c r="K70" s="321"/>
      <c r="L70" s="322"/>
      <c r="M70" s="322"/>
      <c r="N70" s="322"/>
      <c r="O70" s="322"/>
      <c r="P70" s="322"/>
      <c r="Q70" s="322"/>
      <c r="R70" s="322"/>
      <c r="S70" s="313"/>
      <c r="T70" s="313"/>
      <c r="U70" s="313"/>
      <c r="V70" s="313"/>
      <c r="W70" s="313"/>
      <c r="X70" s="313"/>
      <c r="Y70" s="313"/>
      <c r="Z70" s="313"/>
      <c r="AA70" s="313"/>
      <c r="AB70" s="313"/>
      <c r="AC70" s="308">
        <f t="shared" si="0"/>
        <v>0</v>
      </c>
      <c r="AD70" s="308"/>
      <c r="AE70" s="308"/>
      <c r="AF70" s="308"/>
      <c r="AG70" s="308"/>
      <c r="AH70" s="309"/>
    </row>
    <row r="71" spans="1:34" customFormat="1" ht="20.100000000000001" customHeight="1">
      <c r="A71" s="327"/>
      <c r="B71" s="473" t="s">
        <v>223</v>
      </c>
      <c r="C71" s="474"/>
      <c r="D71" s="474"/>
      <c r="E71" s="474"/>
      <c r="F71" s="474"/>
      <c r="G71" s="474"/>
      <c r="H71" s="474"/>
      <c r="I71" s="474"/>
      <c r="J71" s="474"/>
      <c r="K71" s="474"/>
      <c r="L71" s="322"/>
      <c r="M71" s="322"/>
      <c r="N71" s="322"/>
      <c r="O71" s="322"/>
      <c r="P71" s="322"/>
      <c r="Q71" s="322"/>
      <c r="R71" s="322"/>
      <c r="S71" s="313"/>
      <c r="T71" s="313"/>
      <c r="U71" s="313"/>
      <c r="V71" s="313"/>
      <c r="W71" s="313"/>
      <c r="X71" s="313"/>
      <c r="Y71" s="313"/>
      <c r="Z71" s="313"/>
      <c r="AA71" s="313"/>
      <c r="AB71" s="313"/>
      <c r="AC71" s="308">
        <f t="shared" si="0"/>
        <v>0</v>
      </c>
      <c r="AD71" s="308"/>
      <c r="AE71" s="308"/>
      <c r="AF71" s="308"/>
      <c r="AG71" s="308"/>
      <c r="AH71" s="309"/>
    </row>
    <row r="72" spans="1:34" customFormat="1" ht="20.100000000000001" customHeight="1" thickBot="1">
      <c r="A72" s="327"/>
      <c r="B72" s="332" t="s">
        <v>224</v>
      </c>
      <c r="C72" s="333"/>
      <c r="D72" s="333"/>
      <c r="E72" s="333"/>
      <c r="F72" s="333"/>
      <c r="G72" s="333"/>
      <c r="H72" s="333"/>
      <c r="I72" s="333"/>
      <c r="J72" s="333"/>
      <c r="K72" s="333"/>
      <c r="L72" s="334"/>
      <c r="M72" s="334"/>
      <c r="N72" s="334"/>
      <c r="O72" s="334"/>
      <c r="P72" s="334"/>
      <c r="Q72" s="334"/>
      <c r="R72" s="334"/>
      <c r="S72" s="362"/>
      <c r="T72" s="362"/>
      <c r="U72" s="362"/>
      <c r="V72" s="362"/>
      <c r="W72" s="362"/>
      <c r="X72" s="362"/>
      <c r="Y72" s="362"/>
      <c r="Z72" s="362"/>
      <c r="AA72" s="362"/>
      <c r="AB72" s="362"/>
      <c r="AC72" s="363">
        <f t="shared" si="0"/>
        <v>0</v>
      </c>
      <c r="AD72" s="363"/>
      <c r="AE72" s="363"/>
      <c r="AF72" s="363"/>
      <c r="AG72" s="363"/>
      <c r="AH72" s="364"/>
    </row>
    <row r="73" spans="1:34" customFormat="1" ht="20.100000000000001" customHeight="1" thickTop="1" thickBot="1">
      <c r="A73" s="328"/>
      <c r="B73" s="365" t="s">
        <v>202</v>
      </c>
      <c r="C73" s="365"/>
      <c r="D73" s="365"/>
      <c r="E73" s="365"/>
      <c r="F73" s="365"/>
      <c r="G73" s="365"/>
      <c r="H73" s="365"/>
      <c r="I73" s="365"/>
      <c r="J73" s="365"/>
      <c r="K73" s="365"/>
      <c r="L73" s="366"/>
      <c r="M73" s="366"/>
      <c r="N73" s="366"/>
      <c r="O73" s="366"/>
      <c r="P73" s="366"/>
      <c r="Q73" s="366"/>
      <c r="R73" s="366"/>
      <c r="S73" s="367">
        <f>SUM(S68:S72)</f>
        <v>0</v>
      </c>
      <c r="T73" s="367"/>
      <c r="U73" s="367"/>
      <c r="V73" s="367"/>
      <c r="W73" s="367"/>
      <c r="X73" s="367">
        <f>SUM(X68:X72)</f>
        <v>0</v>
      </c>
      <c r="Y73" s="367"/>
      <c r="Z73" s="367"/>
      <c r="AA73" s="367"/>
      <c r="AB73" s="367"/>
      <c r="AC73" s="368">
        <f t="shared" si="0"/>
        <v>0</v>
      </c>
      <c r="AD73" s="368"/>
      <c r="AE73" s="368"/>
      <c r="AF73" s="368"/>
      <c r="AG73" s="368"/>
      <c r="AH73" s="369"/>
    </row>
    <row r="74" spans="1:34" customFormat="1" ht="20.100000000000001" customHeight="1">
      <c r="A74" s="335" t="s">
        <v>40</v>
      </c>
      <c r="B74" s="336"/>
      <c r="C74" s="336"/>
      <c r="D74" s="336"/>
      <c r="E74" s="336"/>
      <c r="F74" s="336"/>
      <c r="G74" s="336"/>
      <c r="H74" s="336"/>
      <c r="I74" s="336"/>
      <c r="J74" s="336"/>
      <c r="K74" s="336"/>
      <c r="L74" s="344" t="s">
        <v>225</v>
      </c>
      <c r="M74" s="345"/>
      <c r="N74" s="345"/>
      <c r="O74" s="345"/>
      <c r="P74" s="345"/>
      <c r="Q74" s="345"/>
      <c r="R74" s="345"/>
      <c r="S74" s="345"/>
      <c r="T74" s="345"/>
      <c r="U74" s="345"/>
      <c r="V74" s="345"/>
      <c r="W74" s="345"/>
      <c r="X74" s="345"/>
      <c r="Y74" s="345"/>
      <c r="Z74" s="345"/>
      <c r="AA74" s="345"/>
      <c r="AB74" s="346"/>
      <c r="AC74" s="347">
        <f>AC67+AC73</f>
        <v>0</v>
      </c>
      <c r="AD74" s="347"/>
      <c r="AE74" s="347"/>
      <c r="AF74" s="347"/>
      <c r="AG74" s="347"/>
      <c r="AH74" s="348"/>
    </row>
    <row r="75" spans="1:34" customFormat="1" ht="20.100000000000001" customHeight="1" thickBot="1">
      <c r="A75" s="349" t="s">
        <v>39</v>
      </c>
      <c r="B75" s="321"/>
      <c r="C75" s="321"/>
      <c r="D75" s="321"/>
      <c r="E75" s="321"/>
      <c r="F75" s="321"/>
      <c r="G75" s="321"/>
      <c r="H75" s="321"/>
      <c r="I75" s="321"/>
      <c r="J75" s="321"/>
      <c r="K75" s="321"/>
      <c r="L75" s="350"/>
      <c r="M75" s="351"/>
      <c r="N75" s="351"/>
      <c r="O75" s="351"/>
      <c r="P75" s="351"/>
      <c r="Q75" s="351"/>
      <c r="R75" s="351"/>
      <c r="S75" s="351"/>
      <c r="T75" s="351"/>
      <c r="U75" s="351"/>
      <c r="V75" s="351"/>
      <c r="W75" s="351"/>
      <c r="X75" s="351"/>
      <c r="Y75" s="351"/>
      <c r="Z75" s="351"/>
      <c r="AA75" s="351"/>
      <c r="AB75" s="352"/>
      <c r="AC75" s="353">
        <f>ROUNDDOWN(AC74*0.1,0)</f>
        <v>0</v>
      </c>
      <c r="AD75" s="353"/>
      <c r="AE75" s="353"/>
      <c r="AF75" s="353"/>
      <c r="AG75" s="353"/>
      <c r="AH75" s="354"/>
    </row>
    <row r="76" spans="1:34" customFormat="1" ht="20.100000000000001" customHeight="1" thickBot="1">
      <c r="A76" s="355" t="s">
        <v>23</v>
      </c>
      <c r="B76" s="356"/>
      <c r="C76" s="356"/>
      <c r="D76" s="356"/>
      <c r="E76" s="356"/>
      <c r="F76" s="356"/>
      <c r="G76" s="356"/>
      <c r="H76" s="356"/>
      <c r="I76" s="356"/>
      <c r="J76" s="356"/>
      <c r="K76" s="356"/>
      <c r="L76" s="357" t="s">
        <v>226</v>
      </c>
      <c r="M76" s="358"/>
      <c r="N76" s="358"/>
      <c r="O76" s="358"/>
      <c r="P76" s="358"/>
      <c r="Q76" s="358"/>
      <c r="R76" s="358"/>
      <c r="S76" s="358"/>
      <c r="T76" s="358"/>
      <c r="U76" s="358"/>
      <c r="V76" s="358"/>
      <c r="W76" s="358"/>
      <c r="X76" s="358"/>
      <c r="Y76" s="358"/>
      <c r="Z76" s="358"/>
      <c r="AA76" s="358"/>
      <c r="AB76" s="359"/>
      <c r="AC76" s="360">
        <f>AC74+AC75</f>
        <v>0</v>
      </c>
      <c r="AD76" s="360"/>
      <c r="AE76" s="360"/>
      <c r="AF76" s="360"/>
      <c r="AG76" s="360"/>
      <c r="AH76" s="361"/>
    </row>
    <row r="77" spans="1:34" customFormat="1">
      <c r="A77" s="342" t="s">
        <v>227</v>
      </c>
      <c r="B77" s="342"/>
      <c r="C77" s="343" t="s">
        <v>362</v>
      </c>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row>
    <row r="78" spans="1:34" customFormat="1" ht="13.8" customHeight="1">
      <c r="D78" s="1"/>
    </row>
    <row r="79" spans="1:34" customFormat="1">
      <c r="A79" t="s">
        <v>41</v>
      </c>
      <c r="D79" s="1"/>
      <c r="AH79" s="5" t="s">
        <v>215</v>
      </c>
    </row>
    <row r="80" spans="1:34" customFormat="1">
      <c r="A80" t="s">
        <v>357</v>
      </c>
      <c r="D80" s="1"/>
      <c r="AC80" s="5"/>
      <c r="AH80" s="5"/>
    </row>
    <row r="81" spans="1:45" customFormat="1" ht="13.5" customHeight="1">
      <c r="B81" s="299" t="s">
        <v>314</v>
      </c>
      <c r="C81" s="299"/>
      <c r="D81" s="299"/>
      <c r="E81" s="299"/>
      <c r="F81" s="299"/>
      <c r="G81" s="299"/>
      <c r="H81" s="299"/>
      <c r="I81" s="243"/>
      <c r="J81" s="213"/>
      <c r="K81" s="213"/>
      <c r="L81" s="213"/>
      <c r="M81" s="213"/>
      <c r="N81" s="244"/>
      <c r="O81" s="244"/>
      <c r="P81" s="213"/>
      <c r="Q81" s="213"/>
      <c r="R81" s="213"/>
      <c r="S81" s="213"/>
      <c r="T81" s="213"/>
      <c r="U81" s="213"/>
      <c r="V81" s="213"/>
      <c r="W81" s="247"/>
      <c r="X81" s="248"/>
      <c r="Y81" s="248"/>
      <c r="Z81" s="194"/>
      <c r="AA81" s="194"/>
      <c r="AB81" s="194"/>
      <c r="AC81" s="194"/>
      <c r="AD81" s="194"/>
      <c r="AE81" s="194"/>
      <c r="AF81" s="194"/>
    </row>
    <row r="82" spans="1:45" customFormat="1" ht="13.5" customHeight="1">
      <c r="B82" s="298">
        <v>10000000</v>
      </c>
      <c r="C82" s="298"/>
      <c r="D82" s="298"/>
      <c r="E82" s="298"/>
      <c r="F82" s="298"/>
      <c r="G82" s="298"/>
      <c r="H82" s="298"/>
      <c r="I82" s="338" t="s">
        <v>358</v>
      </c>
      <c r="J82" s="339"/>
      <c r="K82" s="246"/>
      <c r="L82" s="246"/>
      <c r="M82" s="246"/>
      <c r="N82" s="213"/>
      <c r="O82" s="213"/>
      <c r="P82" s="245"/>
      <c r="Q82" s="245"/>
      <c r="R82" s="245"/>
      <c r="S82" s="245"/>
      <c r="T82" s="245"/>
      <c r="U82" s="245"/>
      <c r="V82" s="245"/>
      <c r="W82" s="248"/>
      <c r="X82" s="248"/>
      <c r="Y82" s="248"/>
      <c r="Z82" s="194"/>
      <c r="AA82" s="194"/>
      <c r="AB82" s="194"/>
      <c r="AC82" s="194"/>
      <c r="AD82" s="194"/>
      <c r="AE82" s="194"/>
      <c r="AF82" s="194"/>
    </row>
    <row r="83" spans="1:45" customFormat="1" ht="15" customHeight="1">
      <c r="B83" s="298"/>
      <c r="C83" s="298"/>
      <c r="D83" s="298"/>
      <c r="E83" s="298"/>
      <c r="F83" s="298"/>
      <c r="G83" s="298"/>
      <c r="H83" s="298"/>
      <c r="I83" s="338"/>
      <c r="J83" s="339"/>
      <c r="K83" s="246"/>
      <c r="L83" s="246"/>
      <c r="M83" s="246"/>
      <c r="N83" s="213"/>
      <c r="O83" s="213"/>
      <c r="P83" s="245"/>
      <c r="Q83" s="245"/>
      <c r="R83" s="245"/>
      <c r="S83" s="245"/>
      <c r="T83" s="245"/>
      <c r="U83" s="245"/>
      <c r="V83" s="245"/>
      <c r="W83" s="248"/>
      <c r="X83" s="248"/>
      <c r="Y83" s="248"/>
      <c r="Z83" s="194"/>
      <c r="AA83" s="194"/>
      <c r="AB83" s="194"/>
      <c r="AC83" s="194"/>
      <c r="AD83" s="194"/>
      <c r="AE83" s="194"/>
      <c r="AF83" s="194"/>
    </row>
    <row r="84" spans="1:45" customFormat="1">
      <c r="D84" s="1"/>
      <c r="AH84" s="5"/>
    </row>
    <row r="85" spans="1:45" customFormat="1">
      <c r="A85" t="s">
        <v>359</v>
      </c>
      <c r="D85" s="1"/>
      <c r="W85" s="6"/>
      <c r="X85" s="6"/>
      <c r="Y85" s="6"/>
      <c r="Z85" s="6"/>
      <c r="AA85" s="6"/>
      <c r="AB85" s="6"/>
      <c r="AC85" s="249"/>
      <c r="AD85" s="6"/>
      <c r="AE85" s="6"/>
      <c r="AF85" s="6"/>
    </row>
    <row r="86" spans="1:45" customFormat="1" ht="13.5" customHeight="1">
      <c r="B86" s="337" t="s">
        <v>229</v>
      </c>
      <c r="C86" s="337"/>
      <c r="D86" s="337"/>
      <c r="E86" s="337"/>
      <c r="F86" s="337"/>
      <c r="G86" s="337"/>
      <c r="H86" s="337"/>
      <c r="I86" s="208"/>
      <c r="K86" s="323" t="s">
        <v>228</v>
      </c>
      <c r="L86" s="324"/>
      <c r="M86" s="325"/>
      <c r="N86" s="194"/>
      <c r="O86" s="194"/>
      <c r="P86" s="299" t="s">
        <v>313</v>
      </c>
      <c r="Q86" s="299"/>
      <c r="R86" s="299"/>
      <c r="S86" s="299"/>
      <c r="T86" s="299"/>
      <c r="U86" s="299"/>
      <c r="V86" s="299"/>
      <c r="W86" s="247"/>
      <c r="X86" s="248"/>
      <c r="Y86" s="248"/>
      <c r="Z86" s="4"/>
      <c r="AA86" s="4"/>
      <c r="AB86" s="4"/>
      <c r="AC86" s="4"/>
      <c r="AD86" s="4"/>
      <c r="AE86" s="4"/>
      <c r="AF86" s="4"/>
    </row>
    <row r="87" spans="1:45" customFormat="1" ht="15" customHeight="1">
      <c r="B87" s="298">
        <f>AC67</f>
        <v>0</v>
      </c>
      <c r="C87" s="298"/>
      <c r="D87" s="298"/>
      <c r="E87" s="298"/>
      <c r="F87" s="298"/>
      <c r="G87" s="298"/>
      <c r="H87" s="298"/>
      <c r="I87" s="297" t="s">
        <v>230</v>
      </c>
      <c r="J87" s="297"/>
      <c r="K87" s="300">
        <f>1/3</f>
        <v>0.33333333333333331</v>
      </c>
      <c r="L87" s="301"/>
      <c r="M87" s="302"/>
      <c r="N87" s="340" t="s">
        <v>28</v>
      </c>
      <c r="O87" s="341"/>
      <c r="P87" s="298">
        <f>ROUNDDOWN(B87*K87,-4)</f>
        <v>0</v>
      </c>
      <c r="Q87" s="298"/>
      <c r="R87" s="298"/>
      <c r="S87" s="298"/>
      <c r="T87" s="298"/>
      <c r="U87" s="298"/>
      <c r="V87" s="298"/>
      <c r="W87" s="470" t="s">
        <v>360</v>
      </c>
      <c r="X87" s="471"/>
      <c r="Y87" s="248"/>
      <c r="Z87" s="216"/>
      <c r="AA87" s="216"/>
      <c r="AB87" s="216"/>
      <c r="AC87" s="216"/>
      <c r="AD87" s="216"/>
      <c r="AE87" s="216"/>
      <c r="AF87" s="216"/>
    </row>
    <row r="88" spans="1:45" customFormat="1" ht="15" customHeight="1">
      <c r="B88" s="298"/>
      <c r="C88" s="298"/>
      <c r="D88" s="298"/>
      <c r="E88" s="298"/>
      <c r="F88" s="298"/>
      <c r="G88" s="298"/>
      <c r="H88" s="298"/>
      <c r="I88" s="297"/>
      <c r="J88" s="297"/>
      <c r="K88" s="300"/>
      <c r="L88" s="301"/>
      <c r="M88" s="302"/>
      <c r="N88" s="340"/>
      <c r="O88" s="341"/>
      <c r="P88" s="298"/>
      <c r="Q88" s="298"/>
      <c r="R88" s="298"/>
      <c r="S88" s="298"/>
      <c r="T88" s="298"/>
      <c r="U88" s="298"/>
      <c r="V88" s="298"/>
      <c r="W88" s="470"/>
      <c r="X88" s="471"/>
      <c r="Y88" s="248"/>
      <c r="Z88" s="216"/>
      <c r="AA88" s="216"/>
      <c r="AB88" s="216"/>
      <c r="AC88" s="216"/>
      <c r="AD88" s="216"/>
      <c r="AE88" s="216"/>
      <c r="AF88" s="216"/>
    </row>
    <row r="89" spans="1:45" customFormat="1" ht="12" customHeight="1">
      <c r="A89" s="209"/>
      <c r="B89" s="209"/>
      <c r="C89" s="209"/>
      <c r="D89" s="209"/>
      <c r="E89" s="209"/>
      <c r="F89" s="209"/>
      <c r="G89" s="209"/>
      <c r="H89" s="209"/>
      <c r="I89" s="198"/>
      <c r="J89" s="198"/>
      <c r="K89" s="210"/>
      <c r="L89" s="210"/>
      <c r="M89" s="210"/>
      <c r="N89" s="198"/>
      <c r="O89" s="198"/>
      <c r="P89" s="217" t="s">
        <v>316</v>
      </c>
      <c r="Q89" s="209"/>
      <c r="R89" s="209"/>
      <c r="S89" s="209"/>
      <c r="T89" s="209"/>
      <c r="U89" s="209"/>
      <c r="V89" s="209"/>
      <c r="W89" s="209"/>
      <c r="X89" s="211"/>
      <c r="Y89" s="212"/>
      <c r="Z89" s="212"/>
    </row>
    <row r="90" spans="1:45" customFormat="1" ht="12" customHeight="1">
      <c r="A90" s="209"/>
      <c r="B90" s="209"/>
      <c r="C90" s="209"/>
      <c r="D90" s="209"/>
      <c r="E90" s="209"/>
      <c r="F90" s="209"/>
      <c r="G90" s="209"/>
      <c r="H90" s="209"/>
      <c r="I90" s="215"/>
      <c r="J90" s="215"/>
      <c r="K90" s="210"/>
      <c r="L90" s="210"/>
      <c r="M90" s="210"/>
      <c r="N90" s="215"/>
      <c r="O90" s="215"/>
      <c r="P90" s="209"/>
      <c r="Q90" s="209"/>
      <c r="R90" s="209"/>
      <c r="S90" s="209"/>
      <c r="T90" s="209"/>
      <c r="U90" s="209"/>
      <c r="V90" s="209"/>
      <c r="W90" s="209"/>
      <c r="X90" s="211"/>
      <c r="Y90" s="212"/>
      <c r="Z90" s="212"/>
      <c r="AM90" s="214"/>
      <c r="AN90" s="197"/>
      <c r="AO90" s="197"/>
      <c r="AP90" s="197"/>
      <c r="AQ90" s="197"/>
      <c r="AR90" s="197"/>
      <c r="AS90" s="197"/>
    </row>
    <row r="91" spans="1:45" customFormat="1">
      <c r="A91" t="s">
        <v>363</v>
      </c>
      <c r="C91" s="199"/>
      <c r="D91" s="199"/>
      <c r="E91" s="199"/>
      <c r="F91" s="199"/>
      <c r="G91" s="199"/>
      <c r="H91" s="199"/>
      <c r="I91" s="199"/>
      <c r="J91" s="199"/>
      <c r="K91" s="199"/>
      <c r="L91" s="199"/>
      <c r="M91" s="199"/>
      <c r="N91" s="199"/>
      <c r="O91" s="199"/>
      <c r="P91" s="199"/>
      <c r="Q91" s="199"/>
      <c r="R91" s="199"/>
      <c r="S91" s="199"/>
      <c r="T91" s="199"/>
      <c r="U91" s="199"/>
      <c r="V91" s="199"/>
      <c r="W91" s="199"/>
      <c r="X91" s="213"/>
      <c r="Y91" s="197"/>
      <c r="Z91" s="197"/>
      <c r="AA91" s="197"/>
      <c r="AB91" s="197"/>
      <c r="AC91" s="197"/>
      <c r="AD91" s="197"/>
      <c r="AE91" s="197"/>
      <c r="AF91" s="197"/>
      <c r="AG91" s="197"/>
      <c r="AH91" s="197"/>
    </row>
    <row r="92" spans="1:45" customFormat="1" ht="15" customHeight="1">
      <c r="A92" s="4" t="s">
        <v>361</v>
      </c>
      <c r="C92" s="199"/>
      <c r="D92" s="199"/>
      <c r="E92" s="199"/>
      <c r="F92" s="199"/>
      <c r="G92" s="199"/>
      <c r="H92" s="199"/>
      <c r="I92" s="199"/>
      <c r="J92" s="199"/>
      <c r="K92" s="199"/>
      <c r="L92" s="199"/>
      <c r="M92" s="199"/>
      <c r="N92" s="199"/>
      <c r="O92" s="199"/>
      <c r="P92" s="199"/>
      <c r="Q92" s="199"/>
      <c r="R92" s="199"/>
      <c r="S92" s="199"/>
      <c r="T92" s="199"/>
      <c r="V92" s="323" t="s">
        <v>231</v>
      </c>
      <c r="W92" s="324"/>
      <c r="X92" s="324"/>
      <c r="Y92" s="324"/>
      <c r="Z92" s="324"/>
      <c r="AA92" s="324"/>
      <c r="AB92" s="324"/>
      <c r="AC92" s="325"/>
      <c r="AD92" s="197"/>
      <c r="AE92" s="197"/>
      <c r="AF92" s="197"/>
      <c r="AG92" s="197"/>
      <c r="AH92" s="197"/>
    </row>
    <row r="93" spans="1:45" customFormat="1" ht="13.5" customHeight="1">
      <c r="V93" s="370">
        <f>MIN(B82,P87)</f>
        <v>0</v>
      </c>
      <c r="W93" s="371"/>
      <c r="X93" s="371"/>
      <c r="Y93" s="371"/>
      <c r="Z93" s="371"/>
      <c r="AA93" s="371"/>
      <c r="AB93" s="371"/>
      <c r="AC93" s="372"/>
    </row>
    <row r="94" spans="1:45" customFormat="1" ht="13.5" customHeight="1">
      <c r="I94" s="194"/>
      <c r="J94" s="194"/>
      <c r="V94" s="373"/>
      <c r="W94" s="374"/>
      <c r="X94" s="374"/>
      <c r="Y94" s="374"/>
      <c r="Z94" s="374"/>
      <c r="AA94" s="374"/>
      <c r="AB94" s="374"/>
      <c r="AC94" s="375"/>
    </row>
    <row r="95" spans="1:45" customFormat="1">
      <c r="D95" s="1"/>
      <c r="I95" s="194"/>
      <c r="J95" s="194"/>
    </row>
    <row r="96" spans="1:45" customFormat="1">
      <c r="A96" t="s">
        <v>42</v>
      </c>
    </row>
    <row r="97" spans="1:49" customFormat="1" ht="13.5" customHeight="1">
      <c r="A97" s="376" t="s">
        <v>232</v>
      </c>
      <c r="B97" s="376"/>
      <c r="C97" s="376"/>
      <c r="D97" s="376"/>
      <c r="E97" s="376"/>
      <c r="F97" s="376"/>
      <c r="G97" s="376"/>
      <c r="H97" s="376"/>
      <c r="I97" s="376" t="s">
        <v>233</v>
      </c>
      <c r="J97" s="376"/>
      <c r="K97" s="376"/>
      <c r="L97" s="376"/>
      <c r="M97" s="376"/>
      <c r="N97" s="376"/>
      <c r="O97" s="376"/>
      <c r="P97" s="376"/>
      <c r="Q97" s="376"/>
      <c r="R97" s="376"/>
      <c r="S97" s="376"/>
      <c r="T97" s="376"/>
      <c r="U97" s="377">
        <f>事業実施者・事業内容・資金計画!Y58</f>
        <v>0</v>
      </c>
      <c r="V97" s="377"/>
      <c r="W97" s="377"/>
      <c r="X97" s="377"/>
      <c r="Y97" s="377"/>
      <c r="Z97" s="377"/>
      <c r="AA97" s="378"/>
      <c r="AB97" s="379" t="s">
        <v>25</v>
      </c>
      <c r="AC97" s="376"/>
      <c r="AD97" s="376"/>
      <c r="AE97" s="376"/>
      <c r="AF97" s="376"/>
      <c r="AG97" s="376"/>
      <c r="AH97" s="376"/>
    </row>
    <row r="98" spans="1:49" customFormat="1" ht="13.5" customHeight="1">
      <c r="A98" s="376"/>
      <c r="B98" s="376"/>
      <c r="C98" s="376"/>
      <c r="D98" s="376"/>
      <c r="E98" s="376"/>
      <c r="F98" s="376"/>
      <c r="G98" s="376"/>
      <c r="H98" s="376"/>
      <c r="I98" s="376"/>
      <c r="J98" s="376"/>
      <c r="K98" s="376"/>
      <c r="L98" s="376"/>
      <c r="M98" s="376"/>
      <c r="N98" s="376"/>
      <c r="O98" s="376"/>
      <c r="P98" s="376"/>
      <c r="Q98" s="376"/>
      <c r="R98" s="376"/>
      <c r="S98" s="376"/>
      <c r="T98" s="376"/>
      <c r="U98" s="377"/>
      <c r="V98" s="377"/>
      <c r="W98" s="377"/>
      <c r="X98" s="377"/>
      <c r="Y98" s="377"/>
      <c r="Z98" s="377"/>
      <c r="AA98" s="378"/>
      <c r="AB98" s="379"/>
      <c r="AC98" s="376"/>
      <c r="AD98" s="376"/>
      <c r="AE98" s="376"/>
      <c r="AF98" s="376"/>
      <c r="AG98" s="376"/>
      <c r="AH98" s="376"/>
    </row>
    <row r="99" spans="1:49" customFormat="1">
      <c r="A99" s="376"/>
      <c r="B99" s="376"/>
      <c r="C99" s="376"/>
      <c r="D99" s="376"/>
      <c r="E99" s="376"/>
      <c r="F99" s="376"/>
      <c r="G99" s="376"/>
      <c r="H99" s="376"/>
      <c r="I99" s="376" t="s">
        <v>347</v>
      </c>
      <c r="J99" s="376"/>
      <c r="K99" s="376"/>
      <c r="L99" s="376"/>
      <c r="M99" s="376"/>
      <c r="N99" s="376"/>
      <c r="O99" s="376"/>
      <c r="P99" s="376"/>
      <c r="Q99" s="376"/>
      <c r="R99" s="376"/>
      <c r="S99" s="376"/>
      <c r="T99" s="376"/>
      <c r="U99" s="380"/>
      <c r="V99" s="380"/>
      <c r="W99" s="380"/>
      <c r="X99" s="380"/>
      <c r="Y99" s="380"/>
      <c r="Z99" s="380"/>
      <c r="AA99" s="381"/>
      <c r="AB99" s="325" t="s">
        <v>18</v>
      </c>
      <c r="AC99" s="299"/>
      <c r="AD99" s="299"/>
      <c r="AE99" s="299"/>
      <c r="AF99" s="299"/>
      <c r="AG99" s="299"/>
      <c r="AH99" s="299"/>
    </row>
    <row r="100" spans="1:49" customFormat="1">
      <c r="A100" s="376"/>
      <c r="B100" s="376"/>
      <c r="C100" s="376"/>
      <c r="D100" s="376"/>
      <c r="E100" s="376"/>
      <c r="F100" s="376"/>
      <c r="G100" s="376"/>
      <c r="H100" s="376"/>
      <c r="I100" s="376"/>
      <c r="J100" s="376"/>
      <c r="K100" s="376"/>
      <c r="L100" s="376"/>
      <c r="M100" s="376"/>
      <c r="N100" s="376"/>
      <c r="O100" s="376"/>
      <c r="P100" s="376"/>
      <c r="Q100" s="376"/>
      <c r="R100" s="376"/>
      <c r="S100" s="376"/>
      <c r="T100" s="376"/>
      <c r="U100" s="380"/>
      <c r="V100" s="380"/>
      <c r="W100" s="380"/>
      <c r="X100" s="380"/>
      <c r="Y100" s="380"/>
      <c r="Z100" s="380"/>
      <c r="AA100" s="381"/>
      <c r="AB100" s="325"/>
      <c r="AC100" s="299"/>
      <c r="AD100" s="299"/>
      <c r="AE100" s="299"/>
      <c r="AF100" s="299"/>
      <c r="AG100" s="299"/>
      <c r="AH100" s="299"/>
    </row>
    <row r="101" spans="1:49" customFormat="1">
      <c r="A101" s="376"/>
      <c r="B101" s="376"/>
      <c r="C101" s="376"/>
      <c r="D101" s="376"/>
      <c r="E101" s="376"/>
      <c r="F101" s="376"/>
      <c r="G101" s="376"/>
      <c r="H101" s="376"/>
      <c r="I101" s="382" t="s">
        <v>349</v>
      </c>
      <c r="J101" s="382"/>
      <c r="K101" s="382"/>
      <c r="L101" s="382"/>
      <c r="M101" s="382"/>
      <c r="N101" s="382"/>
      <c r="O101" s="382"/>
      <c r="P101" s="382"/>
      <c r="Q101" s="382"/>
      <c r="R101" s="382"/>
      <c r="S101" s="382"/>
      <c r="T101" s="382"/>
      <c r="U101" s="383">
        <f>事業実施者・事業内容・資金計画!AT106</f>
        <v>0</v>
      </c>
      <c r="V101" s="383"/>
      <c r="W101" s="383"/>
      <c r="X101" s="383"/>
      <c r="Y101" s="383"/>
      <c r="Z101" s="383"/>
      <c r="AA101" s="384"/>
      <c r="AB101" s="379" t="s">
        <v>350</v>
      </c>
      <c r="AC101" s="376"/>
      <c r="AD101" s="376"/>
      <c r="AE101" s="376"/>
      <c r="AF101" s="376"/>
      <c r="AG101" s="376"/>
      <c r="AH101" s="376"/>
    </row>
    <row r="102" spans="1:49" customFormat="1">
      <c r="A102" s="376"/>
      <c r="B102" s="376"/>
      <c r="C102" s="376"/>
      <c r="D102" s="376"/>
      <c r="E102" s="376"/>
      <c r="F102" s="376"/>
      <c r="G102" s="376"/>
      <c r="H102" s="376"/>
      <c r="I102" s="382"/>
      <c r="J102" s="382"/>
      <c r="K102" s="382"/>
      <c r="L102" s="382"/>
      <c r="M102" s="382"/>
      <c r="N102" s="382"/>
      <c r="O102" s="382"/>
      <c r="P102" s="382"/>
      <c r="Q102" s="382"/>
      <c r="R102" s="382"/>
      <c r="S102" s="382"/>
      <c r="T102" s="382"/>
      <c r="U102" s="383"/>
      <c r="V102" s="383"/>
      <c r="W102" s="383"/>
      <c r="X102" s="383"/>
      <c r="Y102" s="383"/>
      <c r="Z102" s="383"/>
      <c r="AA102" s="384"/>
      <c r="AB102" s="379"/>
      <c r="AC102" s="376"/>
      <c r="AD102" s="376"/>
      <c r="AE102" s="376"/>
      <c r="AF102" s="376"/>
      <c r="AG102" s="376"/>
      <c r="AH102" s="376"/>
      <c r="AN102" t="s">
        <v>239</v>
      </c>
    </row>
    <row r="103" spans="1:49" customFormat="1">
      <c r="A103" s="376" t="s">
        <v>234</v>
      </c>
      <c r="B103" s="376"/>
      <c r="C103" s="376"/>
      <c r="D103" s="376"/>
      <c r="E103" s="376"/>
      <c r="F103" s="376"/>
      <c r="G103" s="376"/>
      <c r="H103" s="376"/>
      <c r="I103" s="376" t="s">
        <v>235</v>
      </c>
      <c r="J103" s="376"/>
      <c r="K103" s="376"/>
      <c r="L103" s="376"/>
      <c r="M103" s="376"/>
      <c r="N103" s="376"/>
      <c r="O103" s="376"/>
      <c r="P103" s="376"/>
      <c r="Q103" s="376"/>
      <c r="R103" s="376"/>
      <c r="S103" s="376"/>
      <c r="T103" s="376"/>
      <c r="U103" s="298">
        <f>V93</f>
        <v>0</v>
      </c>
      <c r="V103" s="386"/>
      <c r="W103" s="386"/>
      <c r="X103" s="386"/>
      <c r="Y103" s="386"/>
      <c r="Z103" s="386"/>
      <c r="AA103" s="386"/>
      <c r="AB103" s="386"/>
      <c r="AC103" s="386"/>
      <c r="AD103" s="386"/>
      <c r="AE103" s="386"/>
      <c r="AF103" s="386"/>
      <c r="AG103" s="387"/>
      <c r="AH103" s="379" t="s">
        <v>236</v>
      </c>
      <c r="AO103" t="s">
        <v>240</v>
      </c>
      <c r="AT103" s="296">
        <f>'排出量算定（ボイラ)'!Z50</f>
        <v>0</v>
      </c>
      <c r="AU103" s="296"/>
      <c r="AV103" s="296"/>
      <c r="AW103" s="296"/>
    </row>
    <row r="104" spans="1:49" customFormat="1">
      <c r="A104" s="376"/>
      <c r="B104" s="376"/>
      <c r="C104" s="376"/>
      <c r="D104" s="376"/>
      <c r="E104" s="376"/>
      <c r="F104" s="376"/>
      <c r="G104" s="376"/>
      <c r="H104" s="376"/>
      <c r="I104" s="376"/>
      <c r="J104" s="376"/>
      <c r="K104" s="376"/>
      <c r="L104" s="376"/>
      <c r="M104" s="376"/>
      <c r="N104" s="376"/>
      <c r="O104" s="376"/>
      <c r="P104" s="376"/>
      <c r="Q104" s="376"/>
      <c r="R104" s="376"/>
      <c r="S104" s="376"/>
      <c r="T104" s="376"/>
      <c r="U104" s="386"/>
      <c r="V104" s="386"/>
      <c r="W104" s="386"/>
      <c r="X104" s="386"/>
      <c r="Y104" s="386"/>
      <c r="Z104" s="386"/>
      <c r="AA104" s="386"/>
      <c r="AB104" s="386"/>
      <c r="AC104" s="386"/>
      <c r="AD104" s="386"/>
      <c r="AE104" s="386"/>
      <c r="AF104" s="386"/>
      <c r="AG104" s="387"/>
      <c r="AH104" s="379"/>
      <c r="AO104" t="s">
        <v>200</v>
      </c>
      <c r="AT104" s="296">
        <f>'排出量算定（太陽光）'!Y61</f>
        <v>0</v>
      </c>
      <c r="AU104" s="296"/>
      <c r="AV104" s="296"/>
      <c r="AW104" s="296"/>
    </row>
    <row r="105" spans="1:49" customFormat="1">
      <c r="A105" s="376"/>
      <c r="B105" s="376"/>
      <c r="C105" s="376"/>
      <c r="D105" s="376"/>
      <c r="E105" s="376"/>
      <c r="F105" s="376"/>
      <c r="G105" s="376"/>
      <c r="H105" s="376"/>
      <c r="I105" s="382" t="s">
        <v>349</v>
      </c>
      <c r="J105" s="382"/>
      <c r="K105" s="382"/>
      <c r="L105" s="382"/>
      <c r="M105" s="382"/>
      <c r="N105" s="382"/>
      <c r="O105" s="382"/>
      <c r="P105" s="382"/>
      <c r="Q105" s="382"/>
      <c r="R105" s="382"/>
      <c r="S105" s="382"/>
      <c r="T105" s="382"/>
      <c r="U105" s="383">
        <f>U101</f>
        <v>0</v>
      </c>
      <c r="V105" s="383"/>
      <c r="W105" s="383"/>
      <c r="X105" s="383"/>
      <c r="Y105" s="383"/>
      <c r="Z105" s="383"/>
      <c r="AA105" s="384"/>
      <c r="AB105" s="379" t="s">
        <v>350</v>
      </c>
      <c r="AC105" s="376"/>
      <c r="AD105" s="376"/>
      <c r="AE105" s="376"/>
      <c r="AF105" s="376"/>
      <c r="AG105" s="376"/>
      <c r="AH105" s="376"/>
      <c r="AO105" t="s">
        <v>201</v>
      </c>
      <c r="AT105" s="296">
        <f>'排出量算定(任意）'!W56</f>
        <v>0</v>
      </c>
      <c r="AU105" s="296"/>
      <c r="AV105" s="296"/>
      <c r="AW105" s="296"/>
    </row>
    <row r="106" spans="1:49" customFormat="1">
      <c r="A106" s="376"/>
      <c r="B106" s="376"/>
      <c r="C106" s="376"/>
      <c r="D106" s="376"/>
      <c r="E106" s="376"/>
      <c r="F106" s="376"/>
      <c r="G106" s="376"/>
      <c r="H106" s="376"/>
      <c r="I106" s="382"/>
      <c r="J106" s="382"/>
      <c r="K106" s="382"/>
      <c r="L106" s="382"/>
      <c r="M106" s="382"/>
      <c r="N106" s="382"/>
      <c r="O106" s="382"/>
      <c r="P106" s="382"/>
      <c r="Q106" s="382"/>
      <c r="R106" s="382"/>
      <c r="S106" s="382"/>
      <c r="T106" s="382"/>
      <c r="U106" s="383"/>
      <c r="V106" s="383"/>
      <c r="W106" s="383"/>
      <c r="X106" s="383"/>
      <c r="Y106" s="383"/>
      <c r="Z106" s="383"/>
      <c r="AA106" s="384"/>
      <c r="AB106" s="379"/>
      <c r="AC106" s="376"/>
      <c r="AD106" s="376"/>
      <c r="AE106" s="376"/>
      <c r="AF106" s="376"/>
      <c r="AG106" s="376"/>
      <c r="AH106" s="376"/>
      <c r="AP106" t="s">
        <v>202</v>
      </c>
      <c r="AT106" s="296">
        <f>SUM(AT103:AW105)</f>
        <v>0</v>
      </c>
      <c r="AU106" s="297"/>
      <c r="AV106" s="297"/>
      <c r="AW106" s="297"/>
    </row>
    <row r="107" spans="1:49" customFormat="1">
      <c r="A107" s="376"/>
      <c r="B107" s="376"/>
      <c r="C107" s="376"/>
      <c r="D107" s="376"/>
      <c r="E107" s="376"/>
      <c r="F107" s="376"/>
      <c r="G107" s="376"/>
      <c r="H107" s="376"/>
      <c r="I107" s="376" t="s">
        <v>237</v>
      </c>
      <c r="J107" s="376"/>
      <c r="K107" s="376"/>
      <c r="L107" s="376"/>
      <c r="M107" s="376"/>
      <c r="N107" s="376"/>
      <c r="O107" s="376"/>
      <c r="P107" s="376"/>
      <c r="Q107" s="376"/>
      <c r="R107" s="376"/>
      <c r="S107" s="376"/>
      <c r="T107" s="376"/>
      <c r="U107" s="298" t="e">
        <f>ROUNDDOWN(U103/U105,0)</f>
        <v>#DIV/0!</v>
      </c>
      <c r="V107" s="298"/>
      <c r="W107" s="298"/>
      <c r="X107" s="298"/>
      <c r="Y107" s="298"/>
      <c r="Z107" s="298"/>
      <c r="AA107" s="388"/>
      <c r="AB107" s="325" t="s">
        <v>238</v>
      </c>
      <c r="AC107" s="299"/>
      <c r="AD107" s="299"/>
      <c r="AE107" s="299"/>
      <c r="AF107" s="299"/>
      <c r="AG107" s="299"/>
      <c r="AH107" s="299"/>
    </row>
    <row r="108" spans="1:49" customFormat="1">
      <c r="A108" s="376"/>
      <c r="B108" s="376"/>
      <c r="C108" s="376"/>
      <c r="D108" s="376"/>
      <c r="E108" s="376"/>
      <c r="F108" s="376"/>
      <c r="G108" s="376"/>
      <c r="H108" s="376"/>
      <c r="I108" s="376"/>
      <c r="J108" s="376"/>
      <c r="K108" s="376"/>
      <c r="L108" s="376"/>
      <c r="M108" s="376"/>
      <c r="N108" s="376"/>
      <c r="O108" s="376"/>
      <c r="P108" s="376"/>
      <c r="Q108" s="376"/>
      <c r="R108" s="376"/>
      <c r="S108" s="376"/>
      <c r="T108" s="376"/>
      <c r="U108" s="298"/>
      <c r="V108" s="298"/>
      <c r="W108" s="298"/>
      <c r="X108" s="298"/>
      <c r="Y108" s="298"/>
      <c r="Z108" s="298"/>
      <c r="AA108" s="388"/>
      <c r="AB108" s="325"/>
      <c r="AC108" s="299"/>
      <c r="AD108" s="299"/>
      <c r="AE108" s="299"/>
      <c r="AF108" s="299"/>
      <c r="AG108" s="299"/>
      <c r="AH108" s="299"/>
    </row>
    <row r="109" spans="1:49" customFormat="1"/>
    <row r="110" spans="1:49" customFormat="1">
      <c r="A110" s="342" t="s">
        <v>227</v>
      </c>
      <c r="B110" s="342"/>
      <c r="C110" s="385" t="s">
        <v>348</v>
      </c>
      <c r="D110" s="385"/>
      <c r="E110" s="385"/>
      <c r="F110" s="385"/>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row>
    <row r="111" spans="1:49" customFormat="1">
      <c r="C111" s="385"/>
      <c r="D111" s="385"/>
      <c r="E111" s="385"/>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row>
    <row r="112" spans="1:49" customFormat="1"/>
    <row r="113" spans="37:65" customFormat="1"/>
    <row r="114" spans="37:65" customFormat="1"/>
    <row r="115" spans="37:65" customFormat="1">
      <c r="AK115" s="194"/>
      <c r="AL115" s="194"/>
      <c r="AM115" s="194"/>
      <c r="AX115" s="194"/>
      <c r="AY115" s="194"/>
      <c r="AZ115" s="194"/>
      <c r="BA115" s="194"/>
      <c r="BB115" s="194"/>
      <c r="BC115" s="194"/>
      <c r="BD115" s="194"/>
      <c r="BE115" s="194"/>
      <c r="BF115" s="194"/>
      <c r="BG115" s="194"/>
      <c r="BH115" s="194"/>
      <c r="BI115" s="194"/>
      <c r="BJ115" s="194"/>
      <c r="BK115" s="194"/>
      <c r="BL115" s="194"/>
      <c r="BM115" s="194"/>
    </row>
    <row r="116" spans="37:65">
      <c r="AN116"/>
      <c r="AO116"/>
      <c r="AP116"/>
      <c r="AQ116"/>
      <c r="AR116"/>
      <c r="AS116"/>
      <c r="AT116"/>
      <c r="AU116"/>
      <c r="AV116"/>
      <c r="AW116"/>
    </row>
    <row r="117" spans="37:65">
      <c r="AN117"/>
      <c r="AO117"/>
      <c r="AP117"/>
      <c r="AQ117"/>
      <c r="AR117"/>
      <c r="AS117"/>
      <c r="AT117"/>
      <c r="AU117"/>
      <c r="AV117"/>
      <c r="AW117"/>
    </row>
    <row r="118" spans="37:65">
      <c r="AN118"/>
      <c r="AO118"/>
      <c r="AP118"/>
      <c r="AQ118"/>
      <c r="AR118"/>
      <c r="AS118"/>
      <c r="AT118"/>
      <c r="AU118"/>
      <c r="AV118"/>
      <c r="AW118"/>
    </row>
    <row r="119" spans="37:65">
      <c r="AN119"/>
      <c r="AO119"/>
      <c r="AP119"/>
      <c r="AQ119"/>
      <c r="AR119"/>
      <c r="AS119"/>
      <c r="AT119"/>
      <c r="AU119"/>
      <c r="AV119"/>
      <c r="AW119"/>
    </row>
    <row r="120" spans="37:65">
      <c r="AN120"/>
    </row>
    <row r="122" spans="37:65" ht="15" customHeight="1"/>
    <row r="123" spans="37:65" ht="15" customHeight="1"/>
    <row r="124" spans="37:65" ht="20.100000000000001" customHeight="1"/>
    <row r="125" spans="37:65" ht="20.100000000000001" customHeight="1"/>
    <row r="126" spans="37:65" ht="20.100000000000001" customHeight="1"/>
    <row r="127" spans="37:65" ht="20.100000000000001" customHeight="1"/>
    <row r="130" ht="13.5" customHeight="1"/>
    <row r="131" ht="24.9" customHeight="1"/>
  </sheetData>
  <mergeCells count="230">
    <mergeCell ref="W87:X88"/>
    <mergeCell ref="AZ50:BC50"/>
    <mergeCell ref="BJ50:BM50"/>
    <mergeCell ref="Y57:AH57"/>
    <mergeCell ref="E34:G34"/>
    <mergeCell ref="H34:R34"/>
    <mergeCell ref="S34:U34"/>
    <mergeCell ref="V34:AH34"/>
    <mergeCell ref="AP46:AS46"/>
    <mergeCell ref="AZ46:BC46"/>
    <mergeCell ref="AZ47:BC47"/>
    <mergeCell ref="BJ47:BM47"/>
    <mergeCell ref="AP48:AS48"/>
    <mergeCell ref="AZ48:BC48"/>
    <mergeCell ref="BJ48:BM48"/>
    <mergeCell ref="AP47:AS47"/>
    <mergeCell ref="AP50:AS50"/>
    <mergeCell ref="AC70:AH70"/>
    <mergeCell ref="B71:K71"/>
    <mergeCell ref="L71:P71"/>
    <mergeCell ref="Q71:R71"/>
    <mergeCell ref="S71:W71"/>
    <mergeCell ref="X71:AB71"/>
    <mergeCell ref="AC71:AH71"/>
    <mergeCell ref="V33:AH33"/>
    <mergeCell ref="H32:R32"/>
    <mergeCell ref="S32:U32"/>
    <mergeCell ref="V32:AH32"/>
    <mergeCell ref="A16:D19"/>
    <mergeCell ref="E16:K17"/>
    <mergeCell ref="E18:K19"/>
    <mergeCell ref="A28:D31"/>
    <mergeCell ref="E28:H29"/>
    <mergeCell ref="I28:K28"/>
    <mergeCell ref="E30:K31"/>
    <mergeCell ref="H23:R23"/>
    <mergeCell ref="L30:AH31"/>
    <mergeCell ref="S23:U23"/>
    <mergeCell ref="I8:K8"/>
    <mergeCell ref="L8:AH8"/>
    <mergeCell ref="E9:K10"/>
    <mergeCell ref="L9:AH10"/>
    <mergeCell ref="A4:AH4"/>
    <mergeCell ref="A21:D25"/>
    <mergeCell ref="E21:G21"/>
    <mergeCell ref="S21:U21"/>
    <mergeCell ref="E23:G23"/>
    <mergeCell ref="V21:AH21"/>
    <mergeCell ref="AA13:AB13"/>
    <mergeCell ref="L18:AH19"/>
    <mergeCell ref="A13:D15"/>
    <mergeCell ref="E15:Z15"/>
    <mergeCell ref="AC13:AF15"/>
    <mergeCell ref="AG13:AH15"/>
    <mergeCell ref="L16:AH17"/>
    <mergeCell ref="A2:AH3"/>
    <mergeCell ref="A6:D12"/>
    <mergeCell ref="E6:H8"/>
    <mergeCell ref="I6:K7"/>
    <mergeCell ref="L6:AH7"/>
    <mergeCell ref="E13:Z13"/>
    <mergeCell ref="AE11:AH12"/>
    <mergeCell ref="BJ46:BM46"/>
    <mergeCell ref="U11:W12"/>
    <mergeCell ref="E11:K12"/>
    <mergeCell ref="X11:AA12"/>
    <mergeCell ref="AB11:AD12"/>
    <mergeCell ref="V23:AH23"/>
    <mergeCell ref="L11:T12"/>
    <mergeCell ref="I29:K29"/>
    <mergeCell ref="L29:AH29"/>
    <mergeCell ref="L28:AH28"/>
    <mergeCell ref="E24:I25"/>
    <mergeCell ref="J25:AH25"/>
    <mergeCell ref="AA14:AB14"/>
    <mergeCell ref="AA15:AB15"/>
    <mergeCell ref="E22:G22"/>
    <mergeCell ref="H22:R22"/>
    <mergeCell ref="E14:Z14"/>
    <mergeCell ref="A39:D39"/>
    <mergeCell ref="E39:AH39"/>
    <mergeCell ref="A40:D43"/>
    <mergeCell ref="E40:AH43"/>
    <mergeCell ref="A20:D20"/>
    <mergeCell ref="G20:K20"/>
    <mergeCell ref="L20:N20"/>
    <mergeCell ref="O20:AH20"/>
    <mergeCell ref="A44:D56"/>
    <mergeCell ref="E44:S44"/>
    <mergeCell ref="T44:AH44"/>
    <mergeCell ref="E45:S56"/>
    <mergeCell ref="T45:AH56"/>
    <mergeCell ref="J36:AH36"/>
    <mergeCell ref="E32:G32"/>
    <mergeCell ref="S22:U22"/>
    <mergeCell ref="V22:AH22"/>
    <mergeCell ref="E35:I36"/>
    <mergeCell ref="H21:R21"/>
    <mergeCell ref="E20:F20"/>
    <mergeCell ref="A32:D36"/>
    <mergeCell ref="E33:G33"/>
    <mergeCell ref="H33:R33"/>
    <mergeCell ref="S33:U33"/>
    <mergeCell ref="A57:D58"/>
    <mergeCell ref="E57:N57"/>
    <mergeCell ref="O57:X57"/>
    <mergeCell ref="E58:J58"/>
    <mergeCell ref="K58:N58"/>
    <mergeCell ref="O58:T58"/>
    <mergeCell ref="Y58:AD58"/>
    <mergeCell ref="AE58:AH58"/>
    <mergeCell ref="U58:X58"/>
    <mergeCell ref="AB107:AH108"/>
    <mergeCell ref="A110:B110"/>
    <mergeCell ref="C110:AH111"/>
    <mergeCell ref="AB101:AH102"/>
    <mergeCell ref="A103:H108"/>
    <mergeCell ref="I103:T104"/>
    <mergeCell ref="U103:AG104"/>
    <mergeCell ref="AH103:AH104"/>
    <mergeCell ref="I105:T106"/>
    <mergeCell ref="U105:AA106"/>
    <mergeCell ref="AB105:AH106"/>
    <mergeCell ref="I107:T108"/>
    <mergeCell ref="U107:AA108"/>
    <mergeCell ref="V93:AC94"/>
    <mergeCell ref="A97:H102"/>
    <mergeCell ref="I97:T98"/>
    <mergeCell ref="U97:AA98"/>
    <mergeCell ref="AB97:AH98"/>
    <mergeCell ref="I99:T100"/>
    <mergeCell ref="U99:AA100"/>
    <mergeCell ref="AB99:AH100"/>
    <mergeCell ref="I101:T102"/>
    <mergeCell ref="U101:AA102"/>
    <mergeCell ref="V92:AC92"/>
    <mergeCell ref="I82:J83"/>
    <mergeCell ref="N87:O88"/>
    <mergeCell ref="P87:V88"/>
    <mergeCell ref="A77:B77"/>
    <mergeCell ref="C77:AH77"/>
    <mergeCell ref="A63:A67"/>
    <mergeCell ref="L74:AB74"/>
    <mergeCell ref="AC74:AH74"/>
    <mergeCell ref="A75:K75"/>
    <mergeCell ref="L75:AB75"/>
    <mergeCell ref="AC75:AH75"/>
    <mergeCell ref="A76:K76"/>
    <mergeCell ref="L76:AB76"/>
    <mergeCell ref="AC76:AH76"/>
    <mergeCell ref="S72:W72"/>
    <mergeCell ref="X72:AB72"/>
    <mergeCell ref="AC72:AH72"/>
    <mergeCell ref="B73:K73"/>
    <mergeCell ref="L73:P73"/>
    <mergeCell ref="Q73:R73"/>
    <mergeCell ref="S73:W73"/>
    <mergeCell ref="X73:AB73"/>
    <mergeCell ref="AC73:AH73"/>
    <mergeCell ref="AC68:AH68"/>
    <mergeCell ref="B69:K69"/>
    <mergeCell ref="L69:P69"/>
    <mergeCell ref="Q69:R69"/>
    <mergeCell ref="S69:W69"/>
    <mergeCell ref="X69:AB69"/>
    <mergeCell ref="AC69:AH69"/>
    <mergeCell ref="S68:W68"/>
    <mergeCell ref="X68:AB68"/>
    <mergeCell ref="B70:K70"/>
    <mergeCell ref="L70:P70"/>
    <mergeCell ref="Q70:R70"/>
    <mergeCell ref="S70:W70"/>
    <mergeCell ref="X70:AB70"/>
    <mergeCell ref="K86:M86"/>
    <mergeCell ref="P86:V86"/>
    <mergeCell ref="A68:A73"/>
    <mergeCell ref="B68:K68"/>
    <mergeCell ref="L68:P68"/>
    <mergeCell ref="Q68:R68"/>
    <mergeCell ref="B72:K72"/>
    <mergeCell ref="L72:P72"/>
    <mergeCell ref="Q72:R72"/>
    <mergeCell ref="A74:K74"/>
    <mergeCell ref="B86:H86"/>
    <mergeCell ref="L66:P66"/>
    <mergeCell ref="Q66:R66"/>
    <mergeCell ref="S66:W66"/>
    <mergeCell ref="X66:AB66"/>
    <mergeCell ref="AC66:AH66"/>
    <mergeCell ref="AC63:AH63"/>
    <mergeCell ref="B64:K64"/>
    <mergeCell ref="L64:P64"/>
    <mergeCell ref="Q64:R64"/>
    <mergeCell ref="S64:W64"/>
    <mergeCell ref="X64:AB64"/>
    <mergeCell ref="AC64:AH64"/>
    <mergeCell ref="B63:K63"/>
    <mergeCell ref="L63:P63"/>
    <mergeCell ref="Q63:R63"/>
    <mergeCell ref="S63:W63"/>
    <mergeCell ref="X63:AB63"/>
    <mergeCell ref="B65:K65"/>
    <mergeCell ref="L65:P65"/>
    <mergeCell ref="Q65:R65"/>
    <mergeCell ref="S65:W65"/>
    <mergeCell ref="X65:AB65"/>
    <mergeCell ref="A61:K62"/>
    <mergeCell ref="L61:W61"/>
    <mergeCell ref="X61:AB62"/>
    <mergeCell ref="AC61:AH62"/>
    <mergeCell ref="L62:P62"/>
    <mergeCell ref="Q62:R62"/>
    <mergeCell ref="S62:W62"/>
    <mergeCell ref="AT105:AW105"/>
    <mergeCell ref="AT106:AW106"/>
    <mergeCell ref="AT103:AW103"/>
    <mergeCell ref="AT104:AW104"/>
    <mergeCell ref="B82:H83"/>
    <mergeCell ref="B81:H81"/>
    <mergeCell ref="B87:H88"/>
    <mergeCell ref="I87:J88"/>
    <mergeCell ref="K87:M88"/>
    <mergeCell ref="B67:K67"/>
    <mergeCell ref="L67:P67"/>
    <mergeCell ref="Q67:R67"/>
    <mergeCell ref="S67:W67"/>
    <mergeCell ref="X67:AB67"/>
    <mergeCell ref="AC67:AH67"/>
    <mergeCell ref="AC65:AH65"/>
    <mergeCell ref="B66:K66"/>
  </mergeCells>
  <phoneticPr fontId="3"/>
  <dataValidations count="1">
    <dataValidation type="list" allowBlank="1" showInputMessage="1" showErrorMessage="1" sqref="E20:F20 AA13:AB15" xr:uid="{00000000-0002-0000-0000-000000000000}">
      <formula1>$AL$13:$AL$14</formula1>
    </dataValidation>
  </dataValidations>
  <pageMargins left="0.70866141732283472" right="0.70866141732283472" top="0.35433070866141736" bottom="0" header="0.31496062992125984" footer="0.31496062992125984"/>
  <pageSetup paperSize="9" scale="98" orientation="portrait" r:id="rId1"/>
  <rowBreaks count="1" manualBreakCount="1">
    <brk id="58" max="3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53"/>
  <sheetViews>
    <sheetView view="pageBreakPreview" topLeftCell="B1" zoomScale="96" zoomScaleNormal="100" zoomScaleSheetLayoutView="96" workbookViewId="0">
      <selection activeCell="V12" sqref="V12"/>
    </sheetView>
  </sheetViews>
  <sheetFormatPr defaultColWidth="9" defaultRowHeight="13.2"/>
  <cols>
    <col min="1" max="1" width="1.6640625" style="28" customWidth="1"/>
    <col min="2" max="2" width="1.88671875" style="28" customWidth="1"/>
    <col min="3" max="3" width="4.109375" style="28" customWidth="1"/>
    <col min="4" max="4" width="5.21875" style="28" customWidth="1"/>
    <col min="5" max="5" width="12.21875" style="28" customWidth="1"/>
    <col min="6" max="6" width="13" style="28" customWidth="1"/>
    <col min="7" max="7" width="15.109375" style="28" customWidth="1"/>
    <col min="8" max="8" width="14.6640625" style="28" customWidth="1"/>
    <col min="9" max="9" width="6.77734375" style="28" customWidth="1"/>
    <col min="10" max="10" width="12.6640625" style="28" customWidth="1"/>
    <col min="11" max="11" width="8.21875" style="28" customWidth="1"/>
    <col min="12" max="12" width="15.33203125" style="28" customWidth="1"/>
    <col min="13" max="13" width="9.44140625" style="29" customWidth="1"/>
    <col min="14" max="14" width="15.6640625" style="28" customWidth="1"/>
    <col min="15" max="15" width="9" style="35"/>
    <col min="16" max="16" width="9.109375" style="28" customWidth="1"/>
    <col min="17" max="17" width="14.88671875" style="28" customWidth="1"/>
    <col min="18" max="16384" width="9" style="28"/>
  </cols>
  <sheetData>
    <row r="1" spans="2:17" ht="23.25" customHeight="1" thickBot="1">
      <c r="B1" s="30"/>
      <c r="C1" s="31" t="s">
        <v>121</v>
      </c>
      <c r="D1" s="32"/>
      <c r="E1" s="32"/>
      <c r="F1" s="32"/>
      <c r="G1" s="32"/>
      <c r="H1" s="33"/>
      <c r="I1" s="32"/>
      <c r="J1" s="34"/>
      <c r="K1" s="34"/>
      <c r="L1" s="34"/>
      <c r="M1" s="34"/>
      <c r="P1" s="36"/>
      <c r="Q1" s="37"/>
    </row>
    <row r="2" spans="2:17" s="29" customFormat="1" ht="54" customHeight="1">
      <c r="B2" s="38"/>
      <c r="C2" s="39"/>
      <c r="D2" s="785" t="s">
        <v>62</v>
      </c>
      <c r="E2" s="786"/>
      <c r="F2" s="786"/>
      <c r="G2" s="787"/>
      <c r="H2" s="794" t="s">
        <v>63</v>
      </c>
      <c r="I2" s="795"/>
      <c r="J2" s="796" t="s">
        <v>64</v>
      </c>
      <c r="K2" s="797"/>
      <c r="L2" s="41" t="s">
        <v>297</v>
      </c>
      <c r="M2" s="42" t="s">
        <v>65</v>
      </c>
      <c r="N2" s="43" t="s">
        <v>66</v>
      </c>
      <c r="O2" s="786" t="s">
        <v>296</v>
      </c>
      <c r="P2" s="798"/>
      <c r="Q2" s="40" t="s">
        <v>295</v>
      </c>
    </row>
    <row r="3" spans="2:17" s="29" customFormat="1" ht="30" customHeight="1">
      <c r="B3" s="38"/>
      <c r="C3" s="44"/>
      <c r="D3" s="788"/>
      <c r="E3" s="789"/>
      <c r="F3" s="789"/>
      <c r="G3" s="790"/>
      <c r="H3" s="45" t="s">
        <v>294</v>
      </c>
      <c r="I3" s="46"/>
      <c r="J3" s="47" t="s">
        <v>268</v>
      </c>
      <c r="K3" s="48"/>
      <c r="L3" s="45" t="s">
        <v>293</v>
      </c>
      <c r="M3" s="49" t="s">
        <v>292</v>
      </c>
      <c r="N3" s="49" t="s">
        <v>265</v>
      </c>
      <c r="O3" s="50" t="s">
        <v>291</v>
      </c>
      <c r="P3" s="48"/>
      <c r="Q3" s="51" t="s">
        <v>290</v>
      </c>
    </row>
    <row r="4" spans="2:17" ht="21.75" customHeight="1" thickBot="1">
      <c r="B4" s="30"/>
      <c r="C4" s="52"/>
      <c r="D4" s="791"/>
      <c r="E4" s="792"/>
      <c r="F4" s="792"/>
      <c r="G4" s="793"/>
      <c r="H4" s="53" t="s">
        <v>67</v>
      </c>
      <c r="I4" s="54" t="s">
        <v>289</v>
      </c>
      <c r="J4" s="55"/>
      <c r="K4" s="56" t="s">
        <v>68</v>
      </c>
      <c r="L4" s="57" t="s">
        <v>288</v>
      </c>
      <c r="M4" s="58" t="s">
        <v>287</v>
      </c>
      <c r="N4" s="58" t="s">
        <v>69</v>
      </c>
      <c r="O4" s="59"/>
      <c r="P4" s="56" t="s">
        <v>68</v>
      </c>
      <c r="Q4" s="60" t="s">
        <v>286</v>
      </c>
    </row>
    <row r="5" spans="2:17" ht="28.5" customHeight="1">
      <c r="B5" s="30"/>
      <c r="C5" s="799" t="s">
        <v>70</v>
      </c>
      <c r="D5" s="801" t="s">
        <v>71</v>
      </c>
      <c r="E5" s="803" t="s">
        <v>72</v>
      </c>
      <c r="F5" s="804"/>
      <c r="G5" s="805"/>
      <c r="H5" s="61"/>
      <c r="I5" s="62" t="s">
        <v>69</v>
      </c>
      <c r="J5" s="63">
        <v>38.200000000000003</v>
      </c>
      <c r="K5" s="64" t="s">
        <v>77</v>
      </c>
      <c r="L5" s="65">
        <f t="shared" ref="L5:L31" si="0">H5*J5</f>
        <v>0</v>
      </c>
      <c r="M5" s="806">
        <v>2.58E-2</v>
      </c>
      <c r="N5" s="174">
        <f t="shared" ref="N5:N31" si="1">H5*J5*M$5</f>
        <v>0</v>
      </c>
      <c r="O5" s="66">
        <v>1.8700000000000001E-2</v>
      </c>
      <c r="P5" s="67" t="s">
        <v>73</v>
      </c>
      <c r="Q5" s="178">
        <f t="shared" ref="Q5:Q31" si="2">H5*J5*O5*44/12</f>
        <v>0</v>
      </c>
    </row>
    <row r="6" spans="2:17" ht="28.5" customHeight="1">
      <c r="B6" s="30"/>
      <c r="C6" s="800"/>
      <c r="D6" s="802"/>
      <c r="E6" s="745" t="s">
        <v>74</v>
      </c>
      <c r="F6" s="756"/>
      <c r="G6" s="746"/>
      <c r="H6" s="61"/>
      <c r="I6" s="70" t="s">
        <v>283</v>
      </c>
      <c r="J6" s="71">
        <v>35.299999999999997</v>
      </c>
      <c r="K6" s="70" t="s">
        <v>282</v>
      </c>
      <c r="L6" s="72">
        <f t="shared" si="0"/>
        <v>0</v>
      </c>
      <c r="M6" s="743"/>
      <c r="N6" s="174">
        <f t="shared" si="1"/>
        <v>0</v>
      </c>
      <c r="O6" s="73">
        <v>1.84E-2</v>
      </c>
      <c r="P6" s="74" t="s">
        <v>73</v>
      </c>
      <c r="Q6" s="178">
        <f t="shared" si="2"/>
        <v>0</v>
      </c>
    </row>
    <row r="7" spans="2:17" ht="28.5" customHeight="1">
      <c r="B7" s="30"/>
      <c r="C7" s="800"/>
      <c r="D7" s="802"/>
      <c r="E7" s="745" t="s">
        <v>75</v>
      </c>
      <c r="F7" s="756"/>
      <c r="G7" s="746"/>
      <c r="H7" s="61"/>
      <c r="I7" s="70" t="s">
        <v>283</v>
      </c>
      <c r="J7" s="71">
        <v>34.6</v>
      </c>
      <c r="K7" s="70" t="s">
        <v>282</v>
      </c>
      <c r="L7" s="72">
        <f t="shared" si="0"/>
        <v>0</v>
      </c>
      <c r="M7" s="743"/>
      <c r="N7" s="174">
        <f t="shared" si="1"/>
        <v>0</v>
      </c>
      <c r="O7" s="73">
        <v>1.83E-2</v>
      </c>
      <c r="P7" s="75" t="s">
        <v>269</v>
      </c>
      <c r="Q7" s="178">
        <f t="shared" si="2"/>
        <v>0</v>
      </c>
    </row>
    <row r="8" spans="2:17" ht="28.5" customHeight="1">
      <c r="B8" s="30"/>
      <c r="C8" s="800"/>
      <c r="D8" s="802"/>
      <c r="E8" s="745" t="s">
        <v>285</v>
      </c>
      <c r="F8" s="756"/>
      <c r="G8" s="746"/>
      <c r="H8" s="61"/>
      <c r="I8" s="70" t="s">
        <v>283</v>
      </c>
      <c r="J8" s="71">
        <v>33.6</v>
      </c>
      <c r="K8" s="70" t="s">
        <v>282</v>
      </c>
      <c r="L8" s="72">
        <f t="shared" si="0"/>
        <v>0</v>
      </c>
      <c r="M8" s="743"/>
      <c r="N8" s="174">
        <f t="shared" si="1"/>
        <v>0</v>
      </c>
      <c r="O8" s="73">
        <v>1.8200000000000001E-2</v>
      </c>
      <c r="P8" s="75" t="s">
        <v>269</v>
      </c>
      <c r="Q8" s="178">
        <f t="shared" si="2"/>
        <v>0</v>
      </c>
    </row>
    <row r="9" spans="2:17" ht="28.5" customHeight="1">
      <c r="B9" s="30"/>
      <c r="C9" s="800"/>
      <c r="D9" s="802"/>
      <c r="E9" s="780" t="s">
        <v>76</v>
      </c>
      <c r="F9" s="781"/>
      <c r="G9" s="808"/>
      <c r="H9" s="61"/>
      <c r="I9" s="70" t="s">
        <v>283</v>
      </c>
      <c r="J9" s="71">
        <v>36.700000000000003</v>
      </c>
      <c r="K9" s="70" t="s">
        <v>282</v>
      </c>
      <c r="L9" s="72">
        <f t="shared" si="0"/>
        <v>0</v>
      </c>
      <c r="M9" s="743"/>
      <c r="N9" s="174">
        <f t="shared" si="1"/>
        <v>0</v>
      </c>
      <c r="O9" s="73">
        <v>1.8499999999999999E-2</v>
      </c>
      <c r="P9" s="75" t="s">
        <v>269</v>
      </c>
      <c r="Q9" s="178">
        <f t="shared" si="2"/>
        <v>0</v>
      </c>
    </row>
    <row r="10" spans="2:17" ht="28.5" customHeight="1">
      <c r="B10" s="30"/>
      <c r="C10" s="800"/>
      <c r="D10" s="802"/>
      <c r="E10" s="745" t="s">
        <v>78</v>
      </c>
      <c r="F10" s="756"/>
      <c r="G10" s="746"/>
      <c r="H10" s="61"/>
      <c r="I10" s="70" t="s">
        <v>283</v>
      </c>
      <c r="J10" s="71">
        <v>37.700000000000003</v>
      </c>
      <c r="K10" s="70" t="s">
        <v>282</v>
      </c>
      <c r="L10" s="72">
        <f t="shared" si="0"/>
        <v>0</v>
      </c>
      <c r="M10" s="743"/>
      <c r="N10" s="174">
        <f t="shared" si="1"/>
        <v>0</v>
      </c>
      <c r="O10" s="73">
        <v>1.8700000000000001E-2</v>
      </c>
      <c r="P10" s="75" t="s">
        <v>269</v>
      </c>
      <c r="Q10" s="178">
        <f t="shared" si="2"/>
        <v>0</v>
      </c>
    </row>
    <row r="11" spans="2:17" ht="28.5" customHeight="1">
      <c r="B11" s="30"/>
      <c r="C11" s="800"/>
      <c r="D11" s="802"/>
      <c r="E11" s="780" t="s">
        <v>79</v>
      </c>
      <c r="F11" s="781"/>
      <c r="G11" s="808"/>
      <c r="H11" s="61"/>
      <c r="I11" s="70" t="s">
        <v>284</v>
      </c>
      <c r="J11" s="71">
        <v>39.1</v>
      </c>
      <c r="K11" s="70" t="s">
        <v>282</v>
      </c>
      <c r="L11" s="72">
        <f t="shared" si="0"/>
        <v>0</v>
      </c>
      <c r="M11" s="743"/>
      <c r="N11" s="174">
        <f t="shared" si="1"/>
        <v>0</v>
      </c>
      <c r="O11" s="73">
        <v>1.89E-2</v>
      </c>
      <c r="P11" s="75" t="s">
        <v>269</v>
      </c>
      <c r="Q11" s="178">
        <f t="shared" si="2"/>
        <v>0</v>
      </c>
    </row>
    <row r="12" spans="2:17" ht="28.5" customHeight="1">
      <c r="B12" s="30"/>
      <c r="C12" s="800"/>
      <c r="D12" s="802"/>
      <c r="E12" s="780" t="s">
        <v>80</v>
      </c>
      <c r="F12" s="781"/>
      <c r="G12" s="808"/>
      <c r="H12" s="61"/>
      <c r="I12" s="70" t="s">
        <v>283</v>
      </c>
      <c r="J12" s="71">
        <v>41.9</v>
      </c>
      <c r="K12" s="70" t="s">
        <v>282</v>
      </c>
      <c r="L12" s="72">
        <f t="shared" si="0"/>
        <v>0</v>
      </c>
      <c r="M12" s="743"/>
      <c r="N12" s="174">
        <f t="shared" si="1"/>
        <v>0</v>
      </c>
      <c r="O12" s="73">
        <v>1.95E-2</v>
      </c>
      <c r="P12" s="75" t="s">
        <v>269</v>
      </c>
      <c r="Q12" s="178">
        <f t="shared" si="2"/>
        <v>0</v>
      </c>
    </row>
    <row r="13" spans="2:17" ht="28.5" customHeight="1">
      <c r="B13" s="30"/>
      <c r="C13" s="800"/>
      <c r="D13" s="802"/>
      <c r="E13" s="745" t="s">
        <v>81</v>
      </c>
      <c r="F13" s="756"/>
      <c r="G13" s="746"/>
      <c r="H13" s="61"/>
      <c r="I13" s="70" t="s">
        <v>278</v>
      </c>
      <c r="J13" s="71">
        <v>40.9</v>
      </c>
      <c r="K13" s="70" t="s">
        <v>277</v>
      </c>
      <c r="L13" s="72">
        <f t="shared" si="0"/>
        <v>0</v>
      </c>
      <c r="M13" s="743"/>
      <c r="N13" s="174">
        <f t="shared" si="1"/>
        <v>0</v>
      </c>
      <c r="O13" s="73">
        <v>2.0799999999999999E-2</v>
      </c>
      <c r="P13" s="75" t="s">
        <v>269</v>
      </c>
      <c r="Q13" s="178">
        <f t="shared" si="2"/>
        <v>0</v>
      </c>
    </row>
    <row r="14" spans="2:17" ht="28.5" customHeight="1">
      <c r="B14" s="30"/>
      <c r="C14" s="800"/>
      <c r="D14" s="802"/>
      <c r="E14" s="745" t="s">
        <v>82</v>
      </c>
      <c r="F14" s="756"/>
      <c r="G14" s="746"/>
      <c r="H14" s="61"/>
      <c r="I14" s="70" t="s">
        <v>278</v>
      </c>
      <c r="J14" s="71">
        <v>29.9</v>
      </c>
      <c r="K14" s="70" t="s">
        <v>277</v>
      </c>
      <c r="L14" s="72">
        <f t="shared" si="0"/>
        <v>0</v>
      </c>
      <c r="M14" s="743"/>
      <c r="N14" s="174">
        <f t="shared" si="1"/>
        <v>0</v>
      </c>
      <c r="O14" s="73">
        <v>2.5399999999999999E-2</v>
      </c>
      <c r="P14" s="75" t="s">
        <v>269</v>
      </c>
      <c r="Q14" s="178">
        <f t="shared" si="2"/>
        <v>0</v>
      </c>
    </row>
    <row r="15" spans="2:17" ht="28.5" customHeight="1">
      <c r="B15" s="30"/>
      <c r="C15" s="800"/>
      <c r="D15" s="802"/>
      <c r="E15" s="778" t="s">
        <v>83</v>
      </c>
      <c r="F15" s="780" t="s">
        <v>281</v>
      </c>
      <c r="G15" s="781"/>
      <c r="H15" s="76"/>
      <c r="I15" s="70" t="s">
        <v>278</v>
      </c>
      <c r="J15" s="71">
        <v>50.8</v>
      </c>
      <c r="K15" s="70" t="s">
        <v>277</v>
      </c>
      <c r="L15" s="72">
        <f t="shared" si="0"/>
        <v>0</v>
      </c>
      <c r="M15" s="743"/>
      <c r="N15" s="174">
        <f t="shared" si="1"/>
        <v>0</v>
      </c>
      <c r="O15" s="73">
        <v>1.61E-2</v>
      </c>
      <c r="P15" s="75" t="s">
        <v>269</v>
      </c>
      <c r="Q15" s="178">
        <f t="shared" si="2"/>
        <v>0</v>
      </c>
    </row>
    <row r="16" spans="2:17" ht="28.5" customHeight="1">
      <c r="B16" s="30"/>
      <c r="C16" s="800"/>
      <c r="D16" s="802"/>
      <c r="E16" s="779"/>
      <c r="F16" s="782" t="s">
        <v>84</v>
      </c>
      <c r="G16" s="783"/>
      <c r="H16" s="77"/>
      <c r="I16" s="75" t="s">
        <v>85</v>
      </c>
      <c r="J16" s="71">
        <v>44.9</v>
      </c>
      <c r="K16" s="75" t="s">
        <v>270</v>
      </c>
      <c r="L16" s="72">
        <f t="shared" si="0"/>
        <v>0</v>
      </c>
      <c r="M16" s="743"/>
      <c r="N16" s="174">
        <f t="shared" si="1"/>
        <v>0</v>
      </c>
      <c r="O16" s="73">
        <v>1.4200000000000001E-2</v>
      </c>
      <c r="P16" s="75" t="s">
        <v>269</v>
      </c>
      <c r="Q16" s="178">
        <f t="shared" si="2"/>
        <v>0</v>
      </c>
    </row>
    <row r="17" spans="2:17" ht="28.5" customHeight="1">
      <c r="B17" s="30"/>
      <c r="C17" s="800"/>
      <c r="D17" s="802"/>
      <c r="E17" s="784" t="s">
        <v>86</v>
      </c>
      <c r="F17" s="780" t="s">
        <v>87</v>
      </c>
      <c r="G17" s="781"/>
      <c r="H17" s="77"/>
      <c r="I17" s="70" t="s">
        <v>278</v>
      </c>
      <c r="J17" s="71">
        <v>54.6</v>
      </c>
      <c r="K17" s="70" t="s">
        <v>277</v>
      </c>
      <c r="L17" s="72">
        <f t="shared" si="0"/>
        <v>0</v>
      </c>
      <c r="M17" s="743"/>
      <c r="N17" s="174">
        <f t="shared" si="1"/>
        <v>0</v>
      </c>
      <c r="O17" s="73">
        <v>1.35E-2</v>
      </c>
      <c r="P17" s="75" t="s">
        <v>269</v>
      </c>
      <c r="Q17" s="178">
        <f t="shared" si="2"/>
        <v>0</v>
      </c>
    </row>
    <row r="18" spans="2:17" ht="28.5" customHeight="1">
      <c r="B18" s="30"/>
      <c r="C18" s="800"/>
      <c r="D18" s="802"/>
      <c r="E18" s="779"/>
      <c r="F18" s="782" t="s">
        <v>88</v>
      </c>
      <c r="G18" s="783"/>
      <c r="H18" s="77"/>
      <c r="I18" s="75" t="s">
        <v>85</v>
      </c>
      <c r="J18" s="71">
        <v>43.5</v>
      </c>
      <c r="K18" s="75" t="s">
        <v>270</v>
      </c>
      <c r="L18" s="72">
        <f t="shared" si="0"/>
        <v>0</v>
      </c>
      <c r="M18" s="743"/>
      <c r="N18" s="174">
        <f t="shared" si="1"/>
        <v>0</v>
      </c>
      <c r="O18" s="73">
        <v>1.3899999999999999E-2</v>
      </c>
      <c r="P18" s="75" t="s">
        <v>269</v>
      </c>
      <c r="Q18" s="178">
        <f t="shared" si="2"/>
        <v>0</v>
      </c>
    </row>
    <row r="19" spans="2:17" ht="28.5" customHeight="1">
      <c r="B19" s="30"/>
      <c r="C19" s="800"/>
      <c r="D19" s="802"/>
      <c r="E19" s="770" t="s">
        <v>89</v>
      </c>
      <c r="F19" s="770" t="s">
        <v>90</v>
      </c>
      <c r="G19" s="745"/>
      <c r="H19" s="76"/>
      <c r="I19" s="70" t="s">
        <v>278</v>
      </c>
      <c r="J19" s="71">
        <v>29</v>
      </c>
      <c r="K19" s="70" t="s">
        <v>277</v>
      </c>
      <c r="L19" s="72">
        <f t="shared" si="0"/>
        <v>0</v>
      </c>
      <c r="M19" s="743"/>
      <c r="N19" s="174">
        <f t="shared" si="1"/>
        <v>0</v>
      </c>
      <c r="O19" s="73">
        <v>2.4500000000000001E-2</v>
      </c>
      <c r="P19" s="75" t="s">
        <v>269</v>
      </c>
      <c r="Q19" s="178">
        <f t="shared" si="2"/>
        <v>0</v>
      </c>
    </row>
    <row r="20" spans="2:17" ht="28.5" customHeight="1">
      <c r="B20" s="30"/>
      <c r="C20" s="800"/>
      <c r="D20" s="802"/>
      <c r="E20" s="770"/>
      <c r="F20" s="770" t="s">
        <v>91</v>
      </c>
      <c r="G20" s="745"/>
      <c r="H20" s="76"/>
      <c r="I20" s="70" t="s">
        <v>278</v>
      </c>
      <c r="J20" s="71">
        <v>25.7</v>
      </c>
      <c r="K20" s="70" t="s">
        <v>277</v>
      </c>
      <c r="L20" s="78">
        <f t="shared" si="0"/>
        <v>0</v>
      </c>
      <c r="M20" s="743"/>
      <c r="N20" s="174">
        <f t="shared" si="1"/>
        <v>0</v>
      </c>
      <c r="O20" s="73">
        <v>2.47E-2</v>
      </c>
      <c r="P20" s="75" t="s">
        <v>269</v>
      </c>
      <c r="Q20" s="178">
        <f t="shared" si="2"/>
        <v>0</v>
      </c>
    </row>
    <row r="21" spans="2:17" ht="28.5" customHeight="1">
      <c r="B21" s="30"/>
      <c r="C21" s="800"/>
      <c r="D21" s="802"/>
      <c r="E21" s="770"/>
      <c r="F21" s="770" t="s">
        <v>92</v>
      </c>
      <c r="G21" s="745"/>
      <c r="H21" s="76"/>
      <c r="I21" s="70" t="s">
        <v>278</v>
      </c>
      <c r="J21" s="71">
        <v>26.9</v>
      </c>
      <c r="K21" s="70" t="s">
        <v>277</v>
      </c>
      <c r="L21" s="72">
        <f t="shared" si="0"/>
        <v>0</v>
      </c>
      <c r="M21" s="807"/>
      <c r="N21" s="174">
        <f t="shared" si="1"/>
        <v>0</v>
      </c>
      <c r="O21" s="73">
        <v>2.5499999999999998E-2</v>
      </c>
      <c r="P21" s="75" t="s">
        <v>269</v>
      </c>
      <c r="Q21" s="178">
        <f t="shared" si="2"/>
        <v>0</v>
      </c>
    </row>
    <row r="22" spans="2:17" ht="28.5" customHeight="1">
      <c r="B22" s="30"/>
      <c r="C22" s="800"/>
      <c r="D22" s="802"/>
      <c r="E22" s="770" t="s">
        <v>93</v>
      </c>
      <c r="F22" s="770"/>
      <c r="G22" s="745"/>
      <c r="H22" s="76"/>
      <c r="I22" s="70" t="s">
        <v>278</v>
      </c>
      <c r="J22" s="71">
        <v>29.4</v>
      </c>
      <c r="K22" s="70" t="s">
        <v>280</v>
      </c>
      <c r="L22" s="72">
        <f t="shared" si="0"/>
        <v>0</v>
      </c>
      <c r="M22" s="807"/>
      <c r="N22" s="174">
        <f t="shared" si="1"/>
        <v>0</v>
      </c>
      <c r="O22" s="73">
        <v>2.9399999999999999E-2</v>
      </c>
      <c r="P22" s="75" t="s">
        <v>269</v>
      </c>
      <c r="Q22" s="178">
        <f t="shared" si="2"/>
        <v>0</v>
      </c>
    </row>
    <row r="23" spans="2:17" ht="28.5" customHeight="1">
      <c r="B23" s="30"/>
      <c r="C23" s="800"/>
      <c r="D23" s="802"/>
      <c r="E23" s="770" t="s">
        <v>279</v>
      </c>
      <c r="F23" s="770"/>
      <c r="G23" s="745"/>
      <c r="H23" s="76"/>
      <c r="I23" s="70" t="s">
        <v>278</v>
      </c>
      <c r="J23" s="71">
        <v>37.299999999999997</v>
      </c>
      <c r="K23" s="70" t="s">
        <v>277</v>
      </c>
      <c r="L23" s="72">
        <f t="shared" si="0"/>
        <v>0</v>
      </c>
      <c r="M23" s="807"/>
      <c r="N23" s="174">
        <f t="shared" si="1"/>
        <v>0</v>
      </c>
      <c r="O23" s="73">
        <v>2.0899999999999998E-2</v>
      </c>
      <c r="P23" s="75" t="s">
        <v>269</v>
      </c>
      <c r="Q23" s="178">
        <f t="shared" si="2"/>
        <v>0</v>
      </c>
    </row>
    <row r="24" spans="2:17" ht="28.5" customHeight="1">
      <c r="B24" s="30"/>
      <c r="C24" s="800"/>
      <c r="D24" s="802"/>
      <c r="E24" s="745" t="s">
        <v>94</v>
      </c>
      <c r="F24" s="756"/>
      <c r="G24" s="756"/>
      <c r="H24" s="77"/>
      <c r="I24" s="79" t="s">
        <v>85</v>
      </c>
      <c r="J24" s="71">
        <v>21.1</v>
      </c>
      <c r="K24" s="75" t="s">
        <v>270</v>
      </c>
      <c r="L24" s="72">
        <f t="shared" si="0"/>
        <v>0</v>
      </c>
      <c r="M24" s="743"/>
      <c r="N24" s="174">
        <f t="shared" si="1"/>
        <v>0</v>
      </c>
      <c r="O24" s="73">
        <v>1.0999999999999999E-2</v>
      </c>
      <c r="P24" s="75" t="s">
        <v>269</v>
      </c>
      <c r="Q24" s="178">
        <f t="shared" si="2"/>
        <v>0</v>
      </c>
    </row>
    <row r="25" spans="2:17" ht="28.5" customHeight="1">
      <c r="B25" s="30"/>
      <c r="C25" s="800"/>
      <c r="D25" s="802"/>
      <c r="E25" s="745" t="s">
        <v>95</v>
      </c>
      <c r="F25" s="756"/>
      <c r="G25" s="756"/>
      <c r="H25" s="77"/>
      <c r="I25" s="75" t="s">
        <v>85</v>
      </c>
      <c r="J25" s="71">
        <v>3.41</v>
      </c>
      <c r="K25" s="75" t="s">
        <v>276</v>
      </c>
      <c r="L25" s="72">
        <f t="shared" si="0"/>
        <v>0</v>
      </c>
      <c r="M25" s="743"/>
      <c r="N25" s="174">
        <f t="shared" si="1"/>
        <v>0</v>
      </c>
      <c r="O25" s="73">
        <v>2.6599999999999999E-2</v>
      </c>
      <c r="P25" s="75" t="s">
        <v>269</v>
      </c>
      <c r="Q25" s="178">
        <f t="shared" si="2"/>
        <v>0</v>
      </c>
    </row>
    <row r="26" spans="2:17" ht="28.5" customHeight="1">
      <c r="B26" s="30"/>
      <c r="C26" s="800"/>
      <c r="D26" s="802"/>
      <c r="E26" s="745" t="s">
        <v>96</v>
      </c>
      <c r="F26" s="756"/>
      <c r="G26" s="746"/>
      <c r="H26" s="61"/>
      <c r="I26" s="79" t="s">
        <v>85</v>
      </c>
      <c r="J26" s="71">
        <v>8.41</v>
      </c>
      <c r="K26" s="75" t="s">
        <v>276</v>
      </c>
      <c r="L26" s="72">
        <f t="shared" si="0"/>
        <v>0</v>
      </c>
      <c r="M26" s="743"/>
      <c r="N26" s="174">
        <f t="shared" si="1"/>
        <v>0</v>
      </c>
      <c r="O26" s="73">
        <v>3.8399999999999997E-2</v>
      </c>
      <c r="P26" s="75" t="s">
        <v>269</v>
      </c>
      <c r="Q26" s="178">
        <f t="shared" si="2"/>
        <v>0</v>
      </c>
    </row>
    <row r="27" spans="2:17" ht="28.5" customHeight="1">
      <c r="B27" s="30"/>
      <c r="C27" s="800"/>
      <c r="D27" s="802"/>
      <c r="E27" s="771" t="s">
        <v>97</v>
      </c>
      <c r="F27" s="773" t="s">
        <v>98</v>
      </c>
      <c r="G27" s="80" t="s">
        <v>275</v>
      </c>
      <c r="H27" s="61"/>
      <c r="I27" s="79" t="s">
        <v>85</v>
      </c>
      <c r="J27" s="71">
        <v>45</v>
      </c>
      <c r="K27" s="75" t="s">
        <v>270</v>
      </c>
      <c r="L27" s="72">
        <f t="shared" si="0"/>
        <v>0</v>
      </c>
      <c r="M27" s="743"/>
      <c r="N27" s="174">
        <f t="shared" si="1"/>
        <v>0</v>
      </c>
      <c r="O27" s="73">
        <v>1.3599999999999999E-2</v>
      </c>
      <c r="P27" s="75" t="s">
        <v>269</v>
      </c>
      <c r="Q27" s="178">
        <f t="shared" si="2"/>
        <v>0</v>
      </c>
    </row>
    <row r="28" spans="2:17" ht="28.5" customHeight="1">
      <c r="B28" s="30"/>
      <c r="C28" s="800"/>
      <c r="D28" s="802"/>
      <c r="E28" s="772"/>
      <c r="F28" s="774"/>
      <c r="G28" s="80" t="s">
        <v>274</v>
      </c>
      <c r="H28" s="61"/>
      <c r="I28" s="79" t="s">
        <v>85</v>
      </c>
      <c r="J28" s="71">
        <v>43.12</v>
      </c>
      <c r="K28" s="75" t="s">
        <v>270</v>
      </c>
      <c r="L28" s="72">
        <f t="shared" si="0"/>
        <v>0</v>
      </c>
      <c r="M28" s="743"/>
      <c r="N28" s="174">
        <f t="shared" si="1"/>
        <v>0</v>
      </c>
      <c r="O28" s="73">
        <v>1.3599999999999999E-2</v>
      </c>
      <c r="P28" s="75" t="s">
        <v>269</v>
      </c>
      <c r="Q28" s="178">
        <f t="shared" si="2"/>
        <v>0</v>
      </c>
    </row>
    <row r="29" spans="2:17" ht="28.5" customHeight="1">
      <c r="B29" s="30"/>
      <c r="C29" s="800"/>
      <c r="D29" s="802"/>
      <c r="E29" s="772"/>
      <c r="F29" s="774"/>
      <c r="G29" s="80" t="s">
        <v>273</v>
      </c>
      <c r="H29" s="61"/>
      <c r="I29" s="79" t="s">
        <v>85</v>
      </c>
      <c r="J29" s="71">
        <v>46.04</v>
      </c>
      <c r="K29" s="75" t="s">
        <v>270</v>
      </c>
      <c r="L29" s="72">
        <f t="shared" si="0"/>
        <v>0</v>
      </c>
      <c r="M29" s="743"/>
      <c r="N29" s="174">
        <f t="shared" si="1"/>
        <v>0</v>
      </c>
      <c r="O29" s="73">
        <v>1.3599999999999999E-2</v>
      </c>
      <c r="P29" s="75" t="s">
        <v>269</v>
      </c>
      <c r="Q29" s="178">
        <f t="shared" si="2"/>
        <v>0</v>
      </c>
    </row>
    <row r="30" spans="2:17" ht="28.5" customHeight="1">
      <c r="B30" s="30"/>
      <c r="C30" s="800"/>
      <c r="D30" s="802"/>
      <c r="E30" s="772"/>
      <c r="F30" s="774"/>
      <c r="G30" s="80" t="s">
        <v>272</v>
      </c>
      <c r="H30" s="61"/>
      <c r="I30" s="79" t="s">
        <v>85</v>
      </c>
      <c r="J30" s="71">
        <v>41.86</v>
      </c>
      <c r="K30" s="75" t="s">
        <v>270</v>
      </c>
      <c r="L30" s="72">
        <f t="shared" si="0"/>
        <v>0</v>
      </c>
      <c r="M30" s="743"/>
      <c r="N30" s="174">
        <f t="shared" si="1"/>
        <v>0</v>
      </c>
      <c r="O30" s="73">
        <v>1.3599999999999999E-2</v>
      </c>
      <c r="P30" s="75" t="s">
        <v>269</v>
      </c>
      <c r="Q30" s="178">
        <f t="shared" si="2"/>
        <v>0</v>
      </c>
    </row>
    <row r="31" spans="2:17" ht="28.5" customHeight="1">
      <c r="B31" s="30"/>
      <c r="C31" s="800"/>
      <c r="D31" s="802"/>
      <c r="E31" s="772"/>
      <c r="F31" s="775"/>
      <c r="G31" s="80" t="s">
        <v>271</v>
      </c>
      <c r="H31" s="61"/>
      <c r="I31" s="79" t="s">
        <v>85</v>
      </c>
      <c r="J31" s="71">
        <v>29.3</v>
      </c>
      <c r="K31" s="75" t="s">
        <v>270</v>
      </c>
      <c r="L31" s="72">
        <f t="shared" si="0"/>
        <v>0</v>
      </c>
      <c r="M31" s="743"/>
      <c r="N31" s="174">
        <f t="shared" si="1"/>
        <v>0</v>
      </c>
      <c r="O31" s="73">
        <v>1.3599999999999999E-2</v>
      </c>
      <c r="P31" s="75" t="s">
        <v>269</v>
      </c>
      <c r="Q31" s="178">
        <f t="shared" si="2"/>
        <v>0</v>
      </c>
    </row>
    <row r="32" spans="2:17" ht="28.5" customHeight="1">
      <c r="B32" s="30"/>
      <c r="C32" s="800"/>
      <c r="D32" s="802"/>
      <c r="E32" s="772"/>
      <c r="F32" s="776"/>
      <c r="G32" s="777"/>
      <c r="H32" s="81"/>
      <c r="I32" s="82"/>
      <c r="J32" s="83"/>
      <c r="K32" s="82"/>
      <c r="L32" s="72">
        <f>IF(ISERROR(H32*J32),"",H32*J32)</f>
        <v>0</v>
      </c>
      <c r="M32" s="743"/>
      <c r="N32" s="174">
        <f>IF(ISERROR(H32*J32*M$5),"",H32*J32*M$5)</f>
        <v>0</v>
      </c>
      <c r="O32" s="84"/>
      <c r="P32" s="85"/>
      <c r="Q32" s="179">
        <f>IF(ISERROR(H32*J32*O32*44/12),"",H32*J32*O32*44/12)</f>
        <v>0</v>
      </c>
    </row>
    <row r="33" spans="2:17" ht="28.5" customHeight="1">
      <c r="B33" s="30"/>
      <c r="C33" s="800"/>
      <c r="D33" s="802"/>
      <c r="E33" s="772"/>
      <c r="F33" s="776"/>
      <c r="G33" s="777"/>
      <c r="H33" s="81"/>
      <c r="I33" s="82"/>
      <c r="J33" s="83"/>
      <c r="K33" s="82"/>
      <c r="L33" s="72">
        <f>IF(ISERROR(H33*J33),"",H33*J33)</f>
        <v>0</v>
      </c>
      <c r="M33" s="743"/>
      <c r="N33" s="174">
        <f>IF(ISERROR(H33*J33*M$5),"",H33*J33*M$5)</f>
        <v>0</v>
      </c>
      <c r="O33" s="84"/>
      <c r="P33" s="85"/>
      <c r="Q33" s="179">
        <f>IF(ISERROR(H33*J33*O33*44/12),"",H33*J33*O33*44/12)</f>
        <v>0</v>
      </c>
    </row>
    <row r="34" spans="2:17" ht="28.5" customHeight="1" thickBot="1">
      <c r="B34" s="30"/>
      <c r="C34" s="800"/>
      <c r="D34" s="69"/>
      <c r="E34" s="766" t="s">
        <v>257</v>
      </c>
      <c r="F34" s="767"/>
      <c r="G34" s="768"/>
      <c r="H34" s="769"/>
      <c r="I34" s="741"/>
      <c r="J34" s="699"/>
      <c r="K34" s="763"/>
      <c r="L34" s="86">
        <f>SUM(L5:L33)</f>
        <v>0</v>
      </c>
      <c r="M34" s="743"/>
      <c r="N34" s="175">
        <f>L34*M5</f>
        <v>0</v>
      </c>
      <c r="O34" s="764"/>
      <c r="P34" s="765"/>
      <c r="Q34" s="180">
        <f>SUM(Q5:Q33)</f>
        <v>0</v>
      </c>
    </row>
    <row r="35" spans="2:17" ht="16.5" customHeight="1" thickTop="1">
      <c r="B35" s="30"/>
      <c r="C35" s="800"/>
      <c r="D35" s="753" t="s">
        <v>99</v>
      </c>
      <c r="E35" s="87"/>
      <c r="F35" s="88"/>
      <c r="G35" s="89"/>
      <c r="H35" s="90" t="s">
        <v>100</v>
      </c>
      <c r="I35" s="91"/>
      <c r="J35" s="92" t="s">
        <v>268</v>
      </c>
      <c r="K35" s="91"/>
      <c r="L35" s="93" t="s">
        <v>267</v>
      </c>
      <c r="M35" s="94" t="s">
        <v>266</v>
      </c>
      <c r="N35" s="95" t="s">
        <v>265</v>
      </c>
      <c r="O35" s="96" t="s">
        <v>101</v>
      </c>
      <c r="P35" s="91"/>
      <c r="Q35" s="181" t="s">
        <v>264</v>
      </c>
    </row>
    <row r="36" spans="2:17" ht="28.5" customHeight="1">
      <c r="B36" s="30"/>
      <c r="C36" s="800"/>
      <c r="D36" s="754"/>
      <c r="E36" s="745" t="s">
        <v>102</v>
      </c>
      <c r="F36" s="756"/>
      <c r="G36" s="746"/>
      <c r="H36" s="61"/>
      <c r="I36" s="70" t="s">
        <v>261</v>
      </c>
      <c r="J36" s="71">
        <v>1.02</v>
      </c>
      <c r="K36" s="70" t="s">
        <v>263</v>
      </c>
      <c r="L36" s="72">
        <f>H36*J36</f>
        <v>0</v>
      </c>
      <c r="M36" s="743">
        <v>2.58E-2</v>
      </c>
      <c r="N36" s="174">
        <f>H36*J36*M$5</f>
        <v>0</v>
      </c>
      <c r="O36" s="98">
        <v>0.06</v>
      </c>
      <c r="P36" s="75" t="s">
        <v>262</v>
      </c>
      <c r="Q36" s="178">
        <f>H36*O36</f>
        <v>0</v>
      </c>
    </row>
    <row r="37" spans="2:17" ht="28.5" customHeight="1">
      <c r="B37" s="30"/>
      <c r="C37" s="800"/>
      <c r="D37" s="754"/>
      <c r="E37" s="757" t="s">
        <v>103</v>
      </c>
      <c r="F37" s="758"/>
      <c r="G37" s="759"/>
      <c r="H37" s="61"/>
      <c r="I37" s="70" t="s">
        <v>261</v>
      </c>
      <c r="J37" s="71">
        <v>1.36</v>
      </c>
      <c r="K37" s="70" t="s">
        <v>263</v>
      </c>
      <c r="L37" s="72">
        <f>H37*J37</f>
        <v>0</v>
      </c>
      <c r="M37" s="743"/>
      <c r="N37" s="174">
        <f>H37*J37*M$5</f>
        <v>0</v>
      </c>
      <c r="O37" s="98">
        <v>5.7000000000000002E-2</v>
      </c>
      <c r="P37" s="75" t="s">
        <v>262</v>
      </c>
      <c r="Q37" s="178">
        <f>H37*O37</f>
        <v>0</v>
      </c>
    </row>
    <row r="38" spans="2:17" ht="28.5" customHeight="1">
      <c r="B38" s="30"/>
      <c r="C38" s="800"/>
      <c r="D38" s="754"/>
      <c r="E38" s="745" t="s">
        <v>104</v>
      </c>
      <c r="F38" s="756"/>
      <c r="G38" s="746"/>
      <c r="H38" s="61"/>
      <c r="I38" s="70" t="s">
        <v>261</v>
      </c>
      <c r="J38" s="71">
        <v>1.36</v>
      </c>
      <c r="K38" s="70" t="s">
        <v>263</v>
      </c>
      <c r="L38" s="72">
        <f>H38*J38</f>
        <v>0</v>
      </c>
      <c r="M38" s="743"/>
      <c r="N38" s="174">
        <f>H38*J38*M$5</f>
        <v>0</v>
      </c>
      <c r="O38" s="98">
        <v>5.7000000000000002E-2</v>
      </c>
      <c r="P38" s="75" t="s">
        <v>262</v>
      </c>
      <c r="Q38" s="178">
        <f>H38*O38</f>
        <v>0</v>
      </c>
    </row>
    <row r="39" spans="2:17" ht="28.5" customHeight="1">
      <c r="B39" s="30"/>
      <c r="C39" s="800"/>
      <c r="D39" s="754"/>
      <c r="E39" s="745" t="s">
        <v>105</v>
      </c>
      <c r="F39" s="756"/>
      <c r="G39" s="746"/>
      <c r="H39" s="61"/>
      <c r="I39" s="70" t="s">
        <v>261</v>
      </c>
      <c r="J39" s="99">
        <v>1.36</v>
      </c>
      <c r="K39" s="70" t="s">
        <v>263</v>
      </c>
      <c r="L39" s="72">
        <f>H39*J39</f>
        <v>0</v>
      </c>
      <c r="M39" s="743"/>
      <c r="N39" s="174">
        <f>H39*J39*M$5</f>
        <v>0</v>
      </c>
      <c r="O39" s="98">
        <v>5.7000000000000002E-2</v>
      </c>
      <c r="P39" s="75" t="s">
        <v>262</v>
      </c>
      <c r="Q39" s="178">
        <f>H39*O39</f>
        <v>0</v>
      </c>
    </row>
    <row r="40" spans="2:17" ht="28.5" customHeight="1">
      <c r="B40" s="30"/>
      <c r="C40" s="800"/>
      <c r="D40" s="754"/>
      <c r="E40" s="750" t="s">
        <v>106</v>
      </c>
      <c r="F40" s="751"/>
      <c r="G40" s="752"/>
      <c r="H40" s="61"/>
      <c r="I40" s="100" t="s">
        <v>261</v>
      </c>
      <c r="J40" s="728"/>
      <c r="K40" s="729"/>
      <c r="L40" s="101"/>
      <c r="M40" s="744"/>
      <c r="N40" s="101"/>
      <c r="O40" s="98">
        <v>5.7000000000000002E-2</v>
      </c>
      <c r="P40" s="75" t="s">
        <v>260</v>
      </c>
      <c r="Q40" s="178">
        <f>H40*O40</f>
        <v>0</v>
      </c>
    </row>
    <row r="41" spans="2:17" ht="28.5" customHeight="1" thickBot="1">
      <c r="B41" s="30"/>
      <c r="C41" s="800"/>
      <c r="D41" s="755"/>
      <c r="E41" s="760" t="s">
        <v>257</v>
      </c>
      <c r="F41" s="761"/>
      <c r="G41" s="762"/>
      <c r="H41" s="715"/>
      <c r="I41" s="741"/>
      <c r="J41" s="699"/>
      <c r="K41" s="763"/>
      <c r="L41" s="102">
        <f>SUM(L36:L40)</f>
        <v>0</v>
      </c>
      <c r="M41" s="103"/>
      <c r="N41" s="104">
        <f>L41*M36</f>
        <v>0</v>
      </c>
      <c r="O41" s="764"/>
      <c r="P41" s="765"/>
      <c r="Q41" s="180">
        <f>SUM(Q36:Q40)</f>
        <v>0</v>
      </c>
    </row>
    <row r="42" spans="2:17" ht="28.5" hidden="1" customHeight="1" thickTop="1">
      <c r="B42" s="30"/>
      <c r="C42" s="800"/>
      <c r="D42" s="733" t="s">
        <v>107</v>
      </c>
      <c r="E42" s="736" t="s">
        <v>108</v>
      </c>
      <c r="F42" s="738" t="s">
        <v>109</v>
      </c>
      <c r="G42" s="739"/>
      <c r="H42" s="61"/>
      <c r="I42" s="105" t="s">
        <v>110</v>
      </c>
      <c r="J42" s="99">
        <v>9.9700000000000006</v>
      </c>
      <c r="K42" s="74" t="s">
        <v>111</v>
      </c>
      <c r="L42" s="106">
        <f>H42*J42</f>
        <v>0</v>
      </c>
      <c r="M42" s="742">
        <v>2.58E-2</v>
      </c>
      <c r="N42" s="97">
        <f>H42*J42*M$42</f>
        <v>0</v>
      </c>
      <c r="O42" s="98">
        <v>0.495</v>
      </c>
      <c r="P42" s="75" t="s">
        <v>112</v>
      </c>
      <c r="Q42" s="107">
        <f>H42*O42</f>
        <v>0</v>
      </c>
    </row>
    <row r="43" spans="2:17" ht="28.5" hidden="1" customHeight="1">
      <c r="B43" s="30"/>
      <c r="C43" s="800"/>
      <c r="D43" s="734"/>
      <c r="E43" s="737"/>
      <c r="F43" s="745" t="s">
        <v>113</v>
      </c>
      <c r="G43" s="746"/>
      <c r="H43" s="61"/>
      <c r="I43" s="79" t="s">
        <v>110</v>
      </c>
      <c r="J43" s="99">
        <v>9.2799999999999994</v>
      </c>
      <c r="K43" s="75" t="s">
        <v>111</v>
      </c>
      <c r="L43" s="106">
        <f>H43*J43</f>
        <v>0</v>
      </c>
      <c r="M43" s="743"/>
      <c r="N43" s="97">
        <f>H43*J43*M$42</f>
        <v>0</v>
      </c>
      <c r="O43" s="98">
        <v>0.495</v>
      </c>
      <c r="P43" s="74" t="s">
        <v>112</v>
      </c>
      <c r="Q43" s="107">
        <f>H43*O43</f>
        <v>0</v>
      </c>
    </row>
    <row r="44" spans="2:17" ht="28.5" customHeight="1" thickTop="1">
      <c r="B44" s="30"/>
      <c r="C44" s="800"/>
      <c r="D44" s="734"/>
      <c r="E44" s="747" t="s">
        <v>259</v>
      </c>
      <c r="F44" s="748"/>
      <c r="G44" s="749"/>
      <c r="H44" s="61"/>
      <c r="I44" s="75" t="s">
        <v>110</v>
      </c>
      <c r="J44" s="99">
        <v>9.76</v>
      </c>
      <c r="K44" s="75" t="s">
        <v>111</v>
      </c>
      <c r="L44" s="108">
        <f>H44*J44</f>
        <v>0</v>
      </c>
      <c r="M44" s="743"/>
      <c r="N44" s="174">
        <f>H44*J44*M$5</f>
        <v>0</v>
      </c>
      <c r="O44" s="98">
        <v>0.495</v>
      </c>
      <c r="P44" s="74" t="s">
        <v>112</v>
      </c>
      <c r="Q44" s="182">
        <f>H44*O44</f>
        <v>0</v>
      </c>
    </row>
    <row r="45" spans="2:17" ht="28.5" hidden="1" customHeight="1">
      <c r="B45" s="30"/>
      <c r="C45" s="68"/>
      <c r="D45" s="734"/>
      <c r="E45" s="750" t="s">
        <v>114</v>
      </c>
      <c r="F45" s="751"/>
      <c r="G45" s="752"/>
      <c r="H45" s="61"/>
      <c r="I45" s="79" t="s">
        <v>110</v>
      </c>
      <c r="J45" s="728"/>
      <c r="K45" s="729"/>
      <c r="L45" s="101"/>
      <c r="M45" s="743"/>
      <c r="N45" s="101"/>
      <c r="O45" s="98">
        <v>0.495</v>
      </c>
      <c r="P45" s="74" t="s">
        <v>112</v>
      </c>
      <c r="Q45" s="182">
        <f>H45*O45</f>
        <v>0</v>
      </c>
    </row>
    <row r="46" spans="2:17" ht="28.5" customHeight="1">
      <c r="B46" s="30"/>
      <c r="C46" s="68"/>
      <c r="D46" s="734"/>
      <c r="E46" s="750" t="s">
        <v>115</v>
      </c>
      <c r="F46" s="751"/>
      <c r="G46" s="752"/>
      <c r="H46" s="61"/>
      <c r="I46" s="75" t="s">
        <v>110</v>
      </c>
      <c r="J46" s="728"/>
      <c r="K46" s="729"/>
      <c r="L46" s="101"/>
      <c r="M46" s="744"/>
      <c r="N46" s="109"/>
      <c r="O46" s="144">
        <v>-0.495</v>
      </c>
      <c r="P46" s="74" t="s">
        <v>112</v>
      </c>
      <c r="Q46" s="182">
        <f>-ABS(H46*O46*0.5)</f>
        <v>0</v>
      </c>
    </row>
    <row r="47" spans="2:17" ht="28.5" customHeight="1" thickBot="1">
      <c r="B47" s="30"/>
      <c r="C47" s="68"/>
      <c r="D47" s="735"/>
      <c r="E47" s="730" t="s">
        <v>257</v>
      </c>
      <c r="F47" s="731"/>
      <c r="G47" s="732"/>
      <c r="H47" s="715"/>
      <c r="I47" s="741"/>
      <c r="J47" s="699"/>
      <c r="K47" s="700"/>
      <c r="L47" s="102">
        <f>SUM(L42:L44)</f>
        <v>0</v>
      </c>
      <c r="M47" s="110"/>
      <c r="N47" s="111">
        <f>L47*M42</f>
        <v>0</v>
      </c>
      <c r="O47" s="699"/>
      <c r="P47" s="700"/>
      <c r="Q47" s="183">
        <f>SUM(Q42:Q46)</f>
        <v>0</v>
      </c>
    </row>
    <row r="48" spans="2:17" ht="28.5" customHeight="1" thickTop="1">
      <c r="B48" s="30"/>
      <c r="C48" s="68"/>
      <c r="D48" s="740" t="s">
        <v>116</v>
      </c>
      <c r="E48" s="701" t="s">
        <v>117</v>
      </c>
      <c r="F48" s="702"/>
      <c r="G48" s="703"/>
      <c r="H48" s="61"/>
      <c r="I48" s="112" t="s">
        <v>258</v>
      </c>
      <c r="J48" s="704"/>
      <c r="K48" s="705"/>
      <c r="L48" s="113"/>
      <c r="M48" s="114"/>
      <c r="N48" s="115"/>
      <c r="O48" s="96"/>
      <c r="P48" s="116"/>
      <c r="Q48" s="184">
        <f>IF(ISERROR(-ABS(H48*O48)),"",-ABS(H48*O48))</f>
        <v>0</v>
      </c>
    </row>
    <row r="49" spans="2:17" ht="28.5" customHeight="1">
      <c r="B49" s="30"/>
      <c r="C49" s="68"/>
      <c r="D49" s="740"/>
      <c r="E49" s="725" t="s">
        <v>118</v>
      </c>
      <c r="F49" s="726"/>
      <c r="G49" s="727"/>
      <c r="H49" s="61"/>
      <c r="I49" s="75" t="s">
        <v>110</v>
      </c>
      <c r="J49" s="728"/>
      <c r="K49" s="729"/>
      <c r="L49" s="101"/>
      <c r="M49" s="117"/>
      <c r="N49" s="118"/>
      <c r="O49" s="119"/>
      <c r="P49" s="85"/>
      <c r="Q49" s="178">
        <f>IF(ISERROR(-ABS(H49*O49)),"",-ABS(H49*O49))</f>
        <v>0</v>
      </c>
    </row>
    <row r="50" spans="2:17" ht="28.5" customHeight="1" thickBot="1">
      <c r="B50" s="30"/>
      <c r="C50" s="68"/>
      <c r="D50" s="740"/>
      <c r="E50" s="730" t="s">
        <v>257</v>
      </c>
      <c r="F50" s="731"/>
      <c r="G50" s="732"/>
      <c r="H50" s="715"/>
      <c r="I50" s="700"/>
      <c r="J50" s="699"/>
      <c r="K50" s="700"/>
      <c r="L50" s="120"/>
      <c r="M50" s="121"/>
      <c r="N50" s="122"/>
      <c r="O50" s="716"/>
      <c r="P50" s="717"/>
      <c r="Q50" s="183">
        <f>SUM(Q48:Q49)</f>
        <v>0</v>
      </c>
    </row>
    <row r="51" spans="2:17" ht="28.5" customHeight="1" thickTop="1" thickBot="1">
      <c r="B51" s="30"/>
      <c r="C51" s="123"/>
      <c r="D51" s="718" t="s">
        <v>119</v>
      </c>
      <c r="E51" s="719"/>
      <c r="F51" s="719"/>
      <c r="G51" s="720"/>
      <c r="H51" s="721"/>
      <c r="I51" s="722"/>
      <c r="J51" s="723"/>
      <c r="K51" s="724"/>
      <c r="L51" s="124"/>
      <c r="M51" s="125"/>
      <c r="N51" s="126"/>
      <c r="O51" s="723"/>
      <c r="P51" s="724"/>
      <c r="Q51" s="185"/>
    </row>
    <row r="52" spans="2:17" ht="28.5" customHeight="1" thickTop="1" thickBot="1">
      <c r="C52" s="127"/>
      <c r="D52" s="706" t="s">
        <v>120</v>
      </c>
      <c r="E52" s="707"/>
      <c r="F52" s="707"/>
      <c r="G52" s="708"/>
      <c r="H52" s="709"/>
      <c r="I52" s="710"/>
      <c r="J52" s="711"/>
      <c r="K52" s="712"/>
      <c r="L52" s="128">
        <f>SUM(L34,L41,L47)</f>
        <v>0</v>
      </c>
      <c r="M52" s="129">
        <v>2.58E-2</v>
      </c>
      <c r="N52" s="177">
        <f>+N34+N41+N47+N50+N51</f>
        <v>0</v>
      </c>
      <c r="O52" s="713"/>
      <c r="P52" s="714"/>
      <c r="Q52" s="176">
        <f>+Q34+Q41+Q47+Q50+Q51</f>
        <v>0</v>
      </c>
    </row>
    <row r="53" spans="2:17">
      <c r="Q53" s="130" t="s">
        <v>256</v>
      </c>
    </row>
  </sheetData>
  <mergeCells count="83">
    <mergeCell ref="D2:G4"/>
    <mergeCell ref="H2:I2"/>
    <mergeCell ref="J2:K2"/>
    <mergeCell ref="O2:P2"/>
    <mergeCell ref="C5:C44"/>
    <mergeCell ref="D5:D33"/>
    <mergeCell ref="E5:G5"/>
    <mergeCell ref="M5:M34"/>
    <mergeCell ref="E6:G6"/>
    <mergeCell ref="E7:G7"/>
    <mergeCell ref="E8:G8"/>
    <mergeCell ref="E9:G9"/>
    <mergeCell ref="E10:G10"/>
    <mergeCell ref="E11:G11"/>
    <mergeCell ref="E12:G12"/>
    <mergeCell ref="E13:G13"/>
    <mergeCell ref="E14:G14"/>
    <mergeCell ref="E15:E16"/>
    <mergeCell ref="F15:G15"/>
    <mergeCell ref="F16:G16"/>
    <mergeCell ref="E17:E18"/>
    <mergeCell ref="F17:G17"/>
    <mergeCell ref="F18:G18"/>
    <mergeCell ref="E19:E21"/>
    <mergeCell ref="F19:G19"/>
    <mergeCell ref="F20:G20"/>
    <mergeCell ref="F21:G21"/>
    <mergeCell ref="E22:G22"/>
    <mergeCell ref="E23:G23"/>
    <mergeCell ref="E39:G39"/>
    <mergeCell ref="E24:G24"/>
    <mergeCell ref="E25:G25"/>
    <mergeCell ref="E26:G26"/>
    <mergeCell ref="E27:E33"/>
    <mergeCell ref="F27:F31"/>
    <mergeCell ref="F32:G32"/>
    <mergeCell ref="F33:G33"/>
    <mergeCell ref="O41:P41"/>
    <mergeCell ref="E34:G34"/>
    <mergeCell ref="H34:I34"/>
    <mergeCell ref="J34:K34"/>
    <mergeCell ref="O34:P34"/>
    <mergeCell ref="D35:D41"/>
    <mergeCell ref="E36:G36"/>
    <mergeCell ref="M36:M40"/>
    <mergeCell ref="E37:G37"/>
    <mergeCell ref="E38:G38"/>
    <mergeCell ref="E40:G40"/>
    <mergeCell ref="J40:K40"/>
    <mergeCell ref="E41:G41"/>
    <mergeCell ref="H41:I41"/>
    <mergeCell ref="J41:K41"/>
    <mergeCell ref="H47:I47"/>
    <mergeCell ref="J47:K47"/>
    <mergeCell ref="M42:M46"/>
    <mergeCell ref="F43:G43"/>
    <mergeCell ref="E44:G44"/>
    <mergeCell ref="E45:G45"/>
    <mergeCell ref="J45:K45"/>
    <mergeCell ref="E46:G46"/>
    <mergeCell ref="J46:K46"/>
    <mergeCell ref="E50:G50"/>
    <mergeCell ref="D42:D47"/>
    <mergeCell ref="E42:E43"/>
    <mergeCell ref="F42:G42"/>
    <mergeCell ref="D48:D50"/>
    <mergeCell ref="E47:G47"/>
    <mergeCell ref="O47:P47"/>
    <mergeCell ref="E48:G48"/>
    <mergeCell ref="J48:K48"/>
    <mergeCell ref="D52:G52"/>
    <mergeCell ref="H52:I52"/>
    <mergeCell ref="J52:K52"/>
    <mergeCell ref="O52:P52"/>
    <mergeCell ref="H50:I50"/>
    <mergeCell ref="J50:K50"/>
    <mergeCell ref="O50:P50"/>
    <mergeCell ref="D51:G51"/>
    <mergeCell ref="H51:I51"/>
    <mergeCell ref="J51:K51"/>
    <mergeCell ref="O51:P51"/>
    <mergeCell ref="E49:G49"/>
    <mergeCell ref="J49:K49"/>
  </mergeCells>
  <phoneticPr fontId="19"/>
  <printOptions horizontalCentered="1"/>
  <pageMargins left="0.23622047244094491" right="0.23622047244094491" top="0.74803149606299213" bottom="0.74803149606299213" header="0.31496062992125984" footer="0.31496062992125984"/>
  <pageSetup paperSize="9" scale="52" orientation="portrait" r:id="rId1"/>
  <rowBreaks count="1" manualBreakCount="1">
    <brk id="51" max="16" man="1"/>
  </rowBreaks>
  <colBreaks count="1" manualBreakCount="1">
    <brk id="16" max="60"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3"/>
  <sheetViews>
    <sheetView view="pageBreakPreview" zoomScaleNormal="100" zoomScaleSheetLayoutView="100" workbookViewId="0">
      <selection activeCell="N50" sqref="N50:R51"/>
    </sheetView>
  </sheetViews>
  <sheetFormatPr defaultRowHeight="13.2"/>
  <cols>
    <col min="1" max="40" width="2.6640625" customWidth="1"/>
  </cols>
  <sheetData>
    <row r="1" spans="1:36">
      <c r="AD1" s="479" t="s">
        <v>158</v>
      </c>
      <c r="AE1" s="475"/>
      <c r="AF1" s="475"/>
      <c r="AG1" s="475"/>
      <c r="AH1" s="475"/>
      <c r="AI1" s="480"/>
    </row>
    <row r="2" spans="1:36">
      <c r="A2" t="s">
        <v>43</v>
      </c>
      <c r="AD2" s="481"/>
      <c r="AE2" s="482"/>
      <c r="AF2" s="482"/>
      <c r="AG2" s="482"/>
      <c r="AH2" s="482"/>
      <c r="AI2" s="483"/>
    </row>
    <row r="3" spans="1:36">
      <c r="A3" s="488" t="s">
        <v>21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379"/>
      <c r="AJ3" s="150"/>
    </row>
    <row r="4" spans="1:36" ht="13.5" customHeight="1">
      <c r="A4" s="10"/>
      <c r="B4" s="186" t="s">
        <v>164</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1"/>
      <c r="AH4" s="11"/>
      <c r="AI4" s="12"/>
    </row>
    <row r="5" spans="1:36" ht="13.5" customHeight="1">
      <c r="A5" s="13"/>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40"/>
      <c r="AH5" s="140"/>
      <c r="AI5" s="14"/>
    </row>
    <row r="6" spans="1:36" ht="13.5" customHeight="1">
      <c r="A6" s="13"/>
      <c r="B6" s="186" t="s">
        <v>135</v>
      </c>
      <c r="C6" s="187"/>
      <c r="D6" s="187"/>
      <c r="E6" s="186"/>
      <c r="F6" s="186"/>
      <c r="G6" s="186"/>
      <c r="H6" s="186"/>
      <c r="I6" s="501"/>
      <c r="J6" s="502"/>
      <c r="K6" s="502"/>
      <c r="L6" s="502"/>
      <c r="M6" s="502"/>
      <c r="N6" s="502"/>
      <c r="O6" s="502"/>
      <c r="P6" s="503"/>
      <c r="Q6" s="186"/>
      <c r="R6" s="186"/>
      <c r="S6" s="186"/>
      <c r="T6" s="186"/>
      <c r="U6" s="186"/>
      <c r="V6" s="186"/>
      <c r="W6" s="186"/>
      <c r="X6" s="186"/>
      <c r="Y6" s="186"/>
      <c r="Z6" s="186"/>
      <c r="AA6" s="186"/>
      <c r="AB6" s="186"/>
      <c r="AC6" s="186"/>
      <c r="AD6" s="186"/>
      <c r="AE6" s="186"/>
      <c r="AF6" s="186"/>
      <c r="AG6" s="141"/>
      <c r="AH6" s="141"/>
      <c r="AI6" s="14"/>
    </row>
    <row r="7" spans="1:36" ht="13.5" customHeight="1">
      <c r="A7" s="13"/>
      <c r="B7" s="186" t="s">
        <v>134</v>
      </c>
      <c r="C7" s="186"/>
      <c r="D7" s="186"/>
      <c r="E7" s="186"/>
      <c r="F7" s="186"/>
      <c r="G7" s="186"/>
      <c r="H7" s="186"/>
      <c r="I7" s="527"/>
      <c r="J7" s="528"/>
      <c r="K7" s="528"/>
      <c r="L7" s="528"/>
      <c r="M7" s="529"/>
      <c r="N7" s="530" t="e">
        <f>VLOOKUP(+I6,B54:U63,10,)</f>
        <v>#N/A</v>
      </c>
      <c r="O7" s="531"/>
      <c r="P7" s="531"/>
      <c r="Q7" s="186"/>
      <c r="R7" s="131"/>
      <c r="S7" s="134"/>
      <c r="T7" s="187"/>
      <c r="U7" s="186"/>
      <c r="V7" s="187"/>
      <c r="W7" s="186"/>
      <c r="X7" s="133"/>
      <c r="Y7" s="135"/>
      <c r="Z7" s="135"/>
      <c r="AA7" s="135"/>
      <c r="AB7" s="186"/>
      <c r="AC7" s="186"/>
      <c r="AD7" s="186"/>
      <c r="AE7" s="186"/>
      <c r="AF7" s="186"/>
      <c r="AG7" s="186"/>
      <c r="AH7" s="186"/>
      <c r="AI7" s="14"/>
    </row>
    <row r="8" spans="1:36" ht="13.5" customHeight="1">
      <c r="A8" s="13"/>
      <c r="B8" s="186" t="s">
        <v>124</v>
      </c>
      <c r="C8" s="186"/>
      <c r="D8" s="186"/>
      <c r="E8" s="186"/>
      <c r="F8" s="186"/>
      <c r="G8" s="186"/>
      <c r="H8" s="186"/>
      <c r="I8" s="496"/>
      <c r="J8" s="497"/>
      <c r="K8" s="497"/>
      <c r="L8" s="497"/>
      <c r="M8" s="498"/>
      <c r="N8" s="186" t="s">
        <v>125</v>
      </c>
      <c r="O8" s="186"/>
      <c r="P8" s="186"/>
      <c r="Q8" s="186"/>
      <c r="R8" s="186"/>
      <c r="S8" s="186"/>
      <c r="T8" s="186"/>
      <c r="U8" s="186"/>
      <c r="V8" s="186"/>
      <c r="W8" s="186"/>
      <c r="X8" s="186"/>
      <c r="Y8" s="186"/>
      <c r="Z8" s="186"/>
      <c r="AA8" s="186"/>
      <c r="AB8" s="186"/>
      <c r="AC8" s="186"/>
      <c r="AD8" s="186"/>
      <c r="AE8" s="186"/>
      <c r="AF8" s="186"/>
      <c r="AG8" s="141"/>
      <c r="AH8" s="141"/>
      <c r="AI8" s="14"/>
    </row>
    <row r="9" spans="1:36" ht="13.5" customHeight="1">
      <c r="A9" s="13"/>
      <c r="B9" s="140" t="s">
        <v>157</v>
      </c>
      <c r="C9" s="140"/>
      <c r="D9" s="140"/>
      <c r="E9" s="186"/>
      <c r="F9" s="186"/>
      <c r="G9" s="140"/>
      <c r="H9" s="186"/>
      <c r="I9" s="496"/>
      <c r="J9" s="499"/>
      <c r="K9" s="499"/>
      <c r="L9" s="499"/>
      <c r="M9" s="500"/>
      <c r="N9" s="186" t="s">
        <v>60</v>
      </c>
      <c r="O9" s="186"/>
      <c r="P9" s="186"/>
      <c r="Q9" s="186"/>
      <c r="R9" s="186"/>
      <c r="S9" s="186"/>
      <c r="T9" s="186"/>
      <c r="U9" s="186"/>
      <c r="V9" s="186"/>
      <c r="W9" s="186"/>
      <c r="X9" s="186"/>
      <c r="Y9" s="186"/>
      <c r="Z9" s="186"/>
      <c r="AA9" s="186"/>
      <c r="AB9" s="186"/>
      <c r="AC9" s="186"/>
      <c r="AD9" s="186"/>
      <c r="AE9" s="186"/>
      <c r="AF9" s="186"/>
      <c r="AG9" s="186"/>
      <c r="AH9" s="186"/>
      <c r="AI9" s="14"/>
    </row>
    <row r="10" spans="1:36" ht="13.5" customHeight="1">
      <c r="A10" s="13"/>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41"/>
      <c r="AH10" s="141"/>
      <c r="AI10" s="14"/>
    </row>
    <row r="11" spans="1:36" ht="13.5" customHeight="1">
      <c r="A11" s="13"/>
      <c r="B11" s="186"/>
      <c r="C11" s="186"/>
      <c r="D11" s="186"/>
      <c r="E11" s="186"/>
      <c r="F11" s="186"/>
      <c r="G11" s="6"/>
      <c r="H11" s="186"/>
      <c r="J11" s="6"/>
      <c r="K11" s="186"/>
      <c r="L11" s="186"/>
      <c r="M11" s="6"/>
      <c r="O11" s="6"/>
      <c r="P11" s="6"/>
      <c r="Q11" s="186"/>
      <c r="R11" s="186"/>
      <c r="S11" s="186"/>
      <c r="T11" s="186"/>
      <c r="U11" s="186"/>
      <c r="V11" s="186"/>
      <c r="W11" s="186"/>
      <c r="X11" s="186"/>
      <c r="Y11" s="186"/>
      <c r="Z11" s="186"/>
      <c r="AA11" s="186"/>
      <c r="AB11" s="186"/>
      <c r="AC11" s="186"/>
      <c r="AD11" s="186"/>
      <c r="AE11" s="186"/>
      <c r="AF11" s="186"/>
      <c r="AG11" s="186"/>
      <c r="AH11" s="186"/>
      <c r="AI11" s="14"/>
    </row>
    <row r="12" spans="1:36" ht="13.5" customHeight="1">
      <c r="A12" s="13"/>
      <c r="B12" s="490">
        <f>I7</f>
        <v>0</v>
      </c>
      <c r="C12" s="491"/>
      <c r="D12" s="491"/>
      <c r="E12" s="492"/>
      <c r="F12" s="493" t="e">
        <f>+N7</f>
        <v>#N/A</v>
      </c>
      <c r="G12" s="494"/>
      <c r="H12" s="186" t="s">
        <v>54</v>
      </c>
      <c r="I12" s="495" t="e">
        <f>VLOOKUP(I6,B54:U63,13,FALSE)</f>
        <v>#N/A</v>
      </c>
      <c r="J12" s="495"/>
      <c r="K12" s="495"/>
      <c r="L12" s="149" t="s">
        <v>150</v>
      </c>
      <c r="M12" s="188" t="s">
        <v>54</v>
      </c>
      <c r="N12" s="523" t="e">
        <f>VLOOKUP(I6,B54:U63,17,FALSE)</f>
        <v>#N/A</v>
      </c>
      <c r="O12" s="523"/>
      <c r="P12" s="523"/>
      <c r="Q12" s="186" t="s">
        <v>73</v>
      </c>
      <c r="R12" s="6"/>
      <c r="S12" s="186"/>
      <c r="T12" s="186" t="s">
        <v>54</v>
      </c>
      <c r="U12" s="131" t="s">
        <v>173</v>
      </c>
      <c r="V12" s="134"/>
      <c r="W12" s="187"/>
      <c r="X12" s="186" t="s">
        <v>58</v>
      </c>
      <c r="Y12" s="6"/>
      <c r="Z12" s="524">
        <f>IF(I6="",0,(ROUND(B12*I12*N12*44/12,1)))</f>
        <v>0</v>
      </c>
      <c r="AA12" s="538"/>
      <c r="AB12" s="538"/>
      <c r="AC12" s="539"/>
      <c r="AD12" s="186" t="s">
        <v>59</v>
      </c>
      <c r="AE12" s="6"/>
      <c r="AF12" s="6"/>
      <c r="AG12" s="141"/>
      <c r="AH12" s="141"/>
      <c r="AI12" s="14"/>
    </row>
    <row r="13" spans="1:36" ht="13.5" customHeight="1">
      <c r="A13" s="13"/>
      <c r="B13" s="186"/>
      <c r="C13" s="186"/>
      <c r="D13" s="186"/>
      <c r="E13" s="186"/>
      <c r="F13" s="186"/>
      <c r="G13" s="186"/>
      <c r="H13" s="186"/>
      <c r="I13" s="186" t="s">
        <v>149</v>
      </c>
      <c r="J13" s="186"/>
      <c r="K13" s="186"/>
      <c r="L13" s="186"/>
      <c r="M13" s="186"/>
      <c r="N13" s="186" t="s">
        <v>123</v>
      </c>
      <c r="O13" s="186"/>
      <c r="P13" s="186"/>
      <c r="Q13" s="186"/>
      <c r="R13" s="186"/>
      <c r="S13" s="186"/>
      <c r="T13" s="186"/>
      <c r="U13" s="186"/>
      <c r="V13" s="186"/>
      <c r="W13" s="186"/>
      <c r="X13" s="186"/>
      <c r="Y13" s="186"/>
      <c r="Z13" s="186"/>
      <c r="AA13" s="186"/>
      <c r="AB13" s="186"/>
      <c r="AC13" s="186"/>
      <c r="AD13" s="186"/>
      <c r="AE13" s="186"/>
      <c r="AF13" s="186"/>
      <c r="AG13" s="186"/>
      <c r="AH13" s="186"/>
      <c r="AI13" s="14"/>
    </row>
    <row r="14" spans="1:36" ht="13.5" customHeight="1">
      <c r="A14" s="13"/>
      <c r="B14" s="4"/>
      <c r="C14" s="4"/>
      <c r="D14" s="186"/>
      <c r="E14" s="186"/>
      <c r="F14" s="140"/>
      <c r="G14" s="4"/>
      <c r="H14" s="186"/>
      <c r="I14" s="186"/>
      <c r="J14" s="140"/>
      <c r="K14" s="4"/>
      <c r="L14" s="186"/>
      <c r="M14" s="186"/>
      <c r="N14" s="186"/>
      <c r="O14" s="186"/>
      <c r="P14" s="140"/>
      <c r="Q14" s="4"/>
      <c r="R14" s="186"/>
      <c r="S14" s="186"/>
      <c r="T14" s="140"/>
      <c r="U14" s="4"/>
      <c r="V14" s="186"/>
      <c r="W14" s="141"/>
      <c r="X14" s="189"/>
      <c r="Y14" s="189"/>
      <c r="Z14" s="189"/>
      <c r="AA14" s="4"/>
      <c r="AB14" s="186"/>
      <c r="AC14" s="141"/>
      <c r="AD14" s="141"/>
      <c r="AE14" s="141"/>
      <c r="AF14" s="141"/>
      <c r="AG14" s="141"/>
      <c r="AH14" s="141"/>
      <c r="AI14" s="14"/>
    </row>
    <row r="15" spans="1:36" ht="13.5" customHeight="1">
      <c r="A15" s="13"/>
      <c r="B15" s="4"/>
      <c r="C15" s="4"/>
      <c r="D15" s="186"/>
      <c r="E15" s="186"/>
      <c r="F15" s="140"/>
      <c r="G15" s="4"/>
      <c r="H15" s="186"/>
      <c r="I15" s="186"/>
      <c r="J15" s="140"/>
      <c r="K15" s="4"/>
      <c r="L15" s="186"/>
      <c r="M15" s="186"/>
      <c r="N15" s="186"/>
      <c r="O15" s="186"/>
      <c r="P15" s="140"/>
      <c r="Q15" s="4"/>
      <c r="R15" s="193" t="s">
        <v>32</v>
      </c>
      <c r="S15" s="519" t="s">
        <v>214</v>
      </c>
      <c r="T15" s="519"/>
      <c r="U15" s="519"/>
      <c r="V15" s="519"/>
      <c r="W15" s="519"/>
      <c r="X15" s="519"/>
      <c r="Y15" s="519"/>
      <c r="Z15" s="519"/>
      <c r="AA15" s="519"/>
      <c r="AB15" s="519"/>
      <c r="AC15" s="519"/>
      <c r="AD15" s="519"/>
      <c r="AE15" s="519"/>
      <c r="AF15" s="519"/>
      <c r="AG15" s="519"/>
      <c r="AH15" s="519"/>
      <c r="AI15" s="520"/>
    </row>
    <row r="16" spans="1:36" ht="13.5" customHeight="1">
      <c r="A16" s="15"/>
      <c r="B16" s="16"/>
      <c r="C16" s="16"/>
      <c r="D16" s="16"/>
      <c r="E16" s="16"/>
      <c r="F16" s="16"/>
      <c r="G16" s="16"/>
      <c r="H16" s="16"/>
      <c r="I16" s="16"/>
      <c r="J16" s="16"/>
      <c r="K16" s="16"/>
      <c r="L16" s="16"/>
      <c r="M16" s="16"/>
      <c r="N16" s="16"/>
      <c r="O16" s="16"/>
      <c r="P16" s="16"/>
      <c r="Q16" s="16"/>
      <c r="S16" s="521"/>
      <c r="T16" s="521"/>
      <c r="U16" s="521"/>
      <c r="V16" s="521"/>
      <c r="W16" s="521"/>
      <c r="X16" s="521"/>
      <c r="Y16" s="521"/>
      <c r="Z16" s="521"/>
      <c r="AA16" s="521"/>
      <c r="AB16" s="521"/>
      <c r="AC16" s="521"/>
      <c r="AD16" s="521"/>
      <c r="AE16" s="521"/>
      <c r="AF16" s="521"/>
      <c r="AG16" s="521"/>
      <c r="AH16" s="521"/>
      <c r="AI16" s="522"/>
    </row>
    <row r="17" spans="1:35">
      <c r="A17" s="157" t="s">
        <v>32</v>
      </c>
      <c r="B17" s="27" t="s">
        <v>33</v>
      </c>
      <c r="C17" s="139"/>
      <c r="D17" s="139"/>
      <c r="E17" s="139"/>
      <c r="F17" s="139"/>
      <c r="G17" s="139"/>
      <c r="H17" s="139"/>
      <c r="I17" s="139"/>
      <c r="J17" s="139"/>
      <c r="K17" s="139"/>
      <c r="L17" s="139"/>
      <c r="M17" s="139"/>
      <c r="N17" s="139"/>
      <c r="O17" s="139"/>
      <c r="P17" s="139"/>
      <c r="Q17" s="139"/>
      <c r="R17" s="532" t="s">
        <v>29</v>
      </c>
      <c r="S17" s="532"/>
      <c r="T17" s="532"/>
      <c r="U17" s="532"/>
      <c r="V17" s="532"/>
      <c r="W17" s="532"/>
      <c r="X17" s="532"/>
      <c r="Y17" s="532"/>
      <c r="Z17" s="534">
        <f>Z12</f>
        <v>0</v>
      </c>
      <c r="AA17" s="535"/>
      <c r="AB17" s="535"/>
      <c r="AC17" s="535"/>
      <c r="AD17" s="535"/>
      <c r="AE17" s="535"/>
      <c r="AF17" s="340" t="s">
        <v>25</v>
      </c>
      <c r="AG17" s="340"/>
      <c r="AH17" s="340"/>
      <c r="AI17" s="341"/>
    </row>
    <row r="18" spans="1:35">
      <c r="A18" s="157"/>
      <c r="B18" s="27"/>
      <c r="C18" s="139"/>
      <c r="D18" s="139"/>
      <c r="E18" s="139"/>
      <c r="F18" s="139"/>
      <c r="G18" s="139"/>
      <c r="H18" s="139"/>
      <c r="I18" s="139"/>
      <c r="J18" s="139"/>
      <c r="K18" s="139"/>
      <c r="L18" s="139"/>
      <c r="M18" s="139"/>
      <c r="N18" s="139"/>
      <c r="O18" s="139"/>
      <c r="P18" s="139"/>
      <c r="Q18" s="139"/>
      <c r="R18" s="533"/>
      <c r="S18" s="533"/>
      <c r="T18" s="533"/>
      <c r="U18" s="533"/>
      <c r="V18" s="533"/>
      <c r="W18" s="533"/>
      <c r="X18" s="533"/>
      <c r="Y18" s="533"/>
      <c r="Z18" s="536"/>
      <c r="AA18" s="537"/>
      <c r="AB18" s="537"/>
      <c r="AC18" s="537"/>
      <c r="AD18" s="537"/>
      <c r="AE18" s="537"/>
      <c r="AF18" s="482"/>
      <c r="AG18" s="482"/>
      <c r="AH18" s="482"/>
      <c r="AI18" s="483"/>
    </row>
    <row r="19" spans="1:35">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row>
    <row r="20" spans="1:35">
      <c r="A20" s="488" t="s">
        <v>22</v>
      </c>
      <c r="B20" s="489"/>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379"/>
    </row>
    <row r="21" spans="1:35" ht="13.5" customHeight="1">
      <c r="A21" s="13"/>
      <c r="B21" s="155" t="s">
        <v>122</v>
      </c>
      <c r="C21" s="155"/>
      <c r="D21" s="155"/>
      <c r="E21" s="155"/>
      <c r="F21" s="155"/>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4"/>
    </row>
    <row r="22" spans="1:35" ht="13.5" customHeight="1">
      <c r="A22" s="13"/>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4"/>
    </row>
    <row r="23" spans="1:35" ht="13.5" customHeight="1">
      <c r="A23" s="13"/>
      <c r="B23" s="186" t="s">
        <v>159</v>
      </c>
      <c r="C23" s="148"/>
      <c r="D23" s="148"/>
      <c r="E23" s="186"/>
      <c r="F23" s="186"/>
      <c r="G23" s="186"/>
      <c r="H23" s="186"/>
      <c r="I23" s="504"/>
      <c r="J23" s="505"/>
      <c r="K23" s="505"/>
      <c r="L23" s="505"/>
      <c r="M23" s="505"/>
      <c r="N23" s="505"/>
      <c r="O23" s="505"/>
      <c r="P23" s="506"/>
      <c r="Q23" s="150"/>
      <c r="R23" s="186"/>
      <c r="S23" s="131"/>
      <c r="T23" s="151"/>
      <c r="U23" s="148"/>
      <c r="V23" s="186"/>
      <c r="W23" s="148"/>
      <c r="X23" s="186"/>
      <c r="Y23" s="133"/>
      <c r="Z23" s="152"/>
      <c r="AA23" s="152"/>
      <c r="AB23" s="152"/>
      <c r="AC23" s="186"/>
      <c r="AD23" s="186"/>
      <c r="AE23" s="186"/>
      <c r="AF23" s="186"/>
      <c r="AG23" s="147"/>
      <c r="AH23" s="6"/>
      <c r="AI23" s="14"/>
    </row>
    <row r="24" spans="1:35" ht="13.5" customHeight="1">
      <c r="A24" s="13"/>
      <c r="B24" s="186" t="s">
        <v>162</v>
      </c>
      <c r="C24" s="186"/>
      <c r="D24" s="186"/>
      <c r="E24" s="186"/>
      <c r="F24" s="186"/>
      <c r="G24" s="186"/>
      <c r="H24" s="186"/>
      <c r="I24" s="507"/>
      <c r="J24" s="508"/>
      <c r="K24" s="508"/>
      <c r="L24" s="508"/>
      <c r="M24" s="508"/>
      <c r="N24" s="508"/>
      <c r="O24" s="508"/>
      <c r="P24" s="509"/>
      <c r="Q24" s="256" t="s">
        <v>155</v>
      </c>
      <c r="R24" s="256"/>
      <c r="S24" s="256"/>
      <c r="T24" s="256"/>
      <c r="U24" s="256"/>
      <c r="V24" s="256"/>
      <c r="W24" s="256"/>
      <c r="X24" s="256"/>
      <c r="Y24" s="256"/>
      <c r="Z24" s="256"/>
      <c r="AA24" s="256"/>
      <c r="AB24" s="256"/>
      <c r="AC24" s="256"/>
      <c r="AD24" s="256"/>
      <c r="AE24" s="256"/>
      <c r="AF24" s="256"/>
      <c r="AG24" s="186"/>
      <c r="AH24" s="186"/>
      <c r="AI24" s="14"/>
    </row>
    <row r="25" spans="1:35" ht="13.5" customHeight="1">
      <c r="A25" s="13"/>
      <c r="B25" s="186" t="s">
        <v>135</v>
      </c>
      <c r="C25" s="148"/>
      <c r="D25" s="148"/>
      <c r="E25" s="186"/>
      <c r="F25" s="186"/>
      <c r="G25" s="186"/>
      <c r="H25" s="186"/>
      <c r="I25" s="504"/>
      <c r="J25" s="505"/>
      <c r="K25" s="505"/>
      <c r="L25" s="505"/>
      <c r="M25" s="505"/>
      <c r="N25" s="505"/>
      <c r="O25" s="505"/>
      <c r="P25" s="506"/>
      <c r="Q25" s="186"/>
      <c r="R25" s="186"/>
      <c r="S25" s="186"/>
      <c r="T25" s="186"/>
      <c r="U25" s="186"/>
      <c r="V25" s="186"/>
      <c r="W25" s="186"/>
      <c r="X25" s="186"/>
      <c r="Y25" s="186"/>
      <c r="Z25" s="186"/>
      <c r="AA25" s="186"/>
      <c r="AB25" s="186"/>
      <c r="AC25" s="186"/>
      <c r="AD25" s="186"/>
      <c r="AE25" s="186"/>
      <c r="AF25" s="186"/>
      <c r="AG25" s="186"/>
      <c r="AH25" s="186"/>
      <c r="AI25" s="14"/>
    </row>
    <row r="26" spans="1:35" ht="13.5" customHeight="1">
      <c r="A26" s="13"/>
      <c r="B26" s="186" t="s">
        <v>126</v>
      </c>
      <c r="C26" s="186"/>
      <c r="D26" s="186"/>
      <c r="E26" s="186"/>
      <c r="F26" s="186"/>
      <c r="G26" s="186"/>
      <c r="H26" s="186"/>
      <c r="I26" s="510"/>
      <c r="J26" s="511"/>
      <c r="K26" s="511"/>
      <c r="L26" s="511"/>
      <c r="M26" s="512"/>
      <c r="N26" s="186" t="s">
        <v>125</v>
      </c>
      <c r="O26" s="186" t="s">
        <v>178</v>
      </c>
      <c r="P26" s="186"/>
      <c r="Q26" s="186"/>
      <c r="R26" s="186"/>
      <c r="S26" s="186"/>
      <c r="T26" s="186"/>
      <c r="U26" s="186"/>
      <c r="V26" s="186"/>
      <c r="W26" s="186"/>
      <c r="X26" s="186"/>
      <c r="Y26" s="186"/>
      <c r="Z26" s="186"/>
      <c r="AA26" s="186"/>
      <c r="AB26" s="186"/>
      <c r="AC26" s="186"/>
      <c r="AD26" s="186"/>
      <c r="AE26" s="186"/>
      <c r="AF26" s="186"/>
      <c r="AG26" s="186"/>
      <c r="AH26" s="186"/>
      <c r="AI26" s="14"/>
    </row>
    <row r="27" spans="1:35" ht="13.5" customHeight="1">
      <c r="A27" s="13"/>
      <c r="B27" s="140" t="s">
        <v>157</v>
      </c>
      <c r="C27" s="140"/>
      <c r="D27" s="140"/>
      <c r="E27" s="186"/>
      <c r="F27" s="186"/>
      <c r="G27" s="140"/>
      <c r="H27" s="186"/>
      <c r="I27" s="496"/>
      <c r="J27" s="499"/>
      <c r="K27" s="499"/>
      <c r="L27" s="499"/>
      <c r="M27" s="500"/>
      <c r="N27" s="186" t="s">
        <v>60</v>
      </c>
      <c r="O27" s="186"/>
      <c r="P27" s="186"/>
      <c r="Q27" s="186"/>
      <c r="R27" s="186"/>
      <c r="S27" s="186"/>
      <c r="T27" s="186"/>
      <c r="U27" s="186"/>
      <c r="V27" s="186"/>
      <c r="W27" s="186"/>
      <c r="X27" s="186"/>
      <c r="Y27" s="186"/>
      <c r="Z27" s="186"/>
      <c r="AA27" s="186"/>
      <c r="AB27" s="186"/>
      <c r="AC27" s="186"/>
      <c r="AD27" s="186"/>
      <c r="AE27" s="186"/>
      <c r="AF27" s="186"/>
      <c r="AG27" s="186"/>
      <c r="AH27" s="186"/>
      <c r="AI27" s="14"/>
    </row>
    <row r="28" spans="1:35" ht="13.5" customHeight="1">
      <c r="A28" s="13"/>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4"/>
    </row>
    <row r="29" spans="1:35" ht="13.5" customHeight="1">
      <c r="A29" s="13"/>
      <c r="B29" s="186" t="s">
        <v>191</v>
      </c>
      <c r="D29" s="186"/>
      <c r="F29" s="186"/>
      <c r="G29" s="186"/>
      <c r="H29" s="186"/>
      <c r="I29" s="186"/>
      <c r="J29" s="186"/>
      <c r="K29" s="186"/>
      <c r="L29" s="186"/>
      <c r="M29" s="186"/>
      <c r="N29" s="186"/>
      <c r="O29" s="186"/>
      <c r="P29" s="186"/>
      <c r="Q29" s="186"/>
      <c r="R29" s="186"/>
      <c r="S29" s="186"/>
      <c r="T29" s="186"/>
      <c r="U29" s="186"/>
      <c r="V29" s="186"/>
      <c r="W29" s="186"/>
      <c r="AA29" s="186"/>
      <c r="AB29" s="158"/>
      <c r="AC29" s="158"/>
      <c r="AD29" s="158"/>
      <c r="AE29" s="158"/>
      <c r="AF29" s="186"/>
      <c r="AG29" s="147"/>
      <c r="AH29" s="186"/>
      <c r="AI29" s="14"/>
    </row>
    <row r="30" spans="1:35" ht="13.5" customHeight="1">
      <c r="A30" s="13"/>
      <c r="B30" s="186"/>
      <c r="C30" s="147" t="s">
        <v>177</v>
      </c>
      <c r="D30" s="186"/>
      <c r="E30" s="186"/>
      <c r="G30" s="147"/>
      <c r="H30" s="147"/>
      <c r="I30" s="186"/>
      <c r="J30" s="186"/>
      <c r="K30" s="186"/>
      <c r="L30" s="186"/>
      <c r="M30" s="147"/>
      <c r="N30" s="186"/>
      <c r="P30" s="147"/>
      <c r="Q30" s="186"/>
      <c r="R30" s="186"/>
      <c r="S30" s="186"/>
      <c r="T30" s="186"/>
      <c r="U30" s="186"/>
      <c r="V30" s="186"/>
      <c r="W30" s="186"/>
      <c r="X30" s="186"/>
      <c r="Y30" s="186"/>
      <c r="Z30" s="186"/>
      <c r="AA30" s="186"/>
      <c r="AB30" s="186"/>
      <c r="AC30" s="186"/>
      <c r="AD30" s="186"/>
      <c r="AE30" s="186"/>
      <c r="AF30" s="6"/>
      <c r="AG30" s="186"/>
      <c r="AH30" s="186"/>
      <c r="AI30" s="14"/>
    </row>
    <row r="31" spans="1:35" ht="13.5" customHeight="1">
      <c r="A31" s="13"/>
      <c r="B31" s="140"/>
      <c r="C31" s="140"/>
      <c r="D31" s="516">
        <f>+B12</f>
        <v>0</v>
      </c>
      <c r="E31" s="517"/>
      <c r="F31" s="517"/>
      <c r="G31" s="518"/>
      <c r="H31" s="494" t="e">
        <f>+F12</f>
        <v>#N/A</v>
      </c>
      <c r="I31" s="494"/>
      <c r="J31" s="186" t="s">
        <v>54</v>
      </c>
      <c r="K31" s="549" t="e">
        <f>+I12</f>
        <v>#N/A</v>
      </c>
      <c r="L31" s="549"/>
      <c r="M31" s="549"/>
      <c r="N31" s="153" t="s">
        <v>150</v>
      </c>
      <c r="P31" s="147" t="s">
        <v>57</v>
      </c>
      <c r="Q31" s="550" t="e">
        <f>VLOOKUP(I25,B54:U63,13,FALSE)</f>
        <v>#N/A</v>
      </c>
      <c r="R31" s="550"/>
      <c r="S31" s="550"/>
      <c r="T31" s="153" t="s">
        <v>150</v>
      </c>
      <c r="V31" s="186" t="s">
        <v>58</v>
      </c>
      <c r="W31" s="513" t="e">
        <f>+D31*K31/Q31</f>
        <v>#N/A</v>
      </c>
      <c r="X31" s="514"/>
      <c r="Y31" s="514"/>
      <c r="Z31" s="515"/>
      <c r="AA31" s="493" t="e">
        <f>VLOOKUP(I25,B54:U63,10,FALSE)</f>
        <v>#N/A</v>
      </c>
      <c r="AB31" s="494"/>
      <c r="AF31" s="140"/>
      <c r="AG31" s="140"/>
      <c r="AH31" s="6"/>
      <c r="AI31" s="14"/>
    </row>
    <row r="32" spans="1:35" ht="13.5" customHeight="1">
      <c r="A32" s="13"/>
      <c r="C32" s="186"/>
      <c r="D32" s="186" t="s">
        <v>163</v>
      </c>
      <c r="E32" s="186"/>
      <c r="F32" s="186"/>
      <c r="H32" s="186"/>
      <c r="I32" s="186"/>
      <c r="J32" s="186"/>
      <c r="K32" s="186"/>
      <c r="L32" s="186"/>
      <c r="M32" s="186"/>
      <c r="N32" s="186"/>
      <c r="O32" s="186"/>
      <c r="P32" s="186"/>
      <c r="Q32" s="186"/>
      <c r="R32" s="147"/>
      <c r="S32" s="186"/>
      <c r="T32" s="186"/>
      <c r="U32" s="186"/>
      <c r="V32" s="186"/>
      <c r="W32" s="191" t="s">
        <v>190</v>
      </c>
      <c r="X32" s="186"/>
      <c r="Y32" s="186"/>
      <c r="Z32" s="186"/>
      <c r="AA32" s="186"/>
      <c r="AB32" s="186"/>
      <c r="AC32" s="186"/>
      <c r="AD32" s="186"/>
      <c r="AE32" s="186"/>
      <c r="AF32" s="186"/>
      <c r="AG32" s="186"/>
      <c r="AH32" s="186"/>
      <c r="AI32" s="14"/>
    </row>
    <row r="33" spans="1:35" ht="13.5" customHeight="1">
      <c r="A33" s="13"/>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47"/>
      <c r="Z33" s="147"/>
      <c r="AA33" s="147"/>
      <c r="AB33" s="147"/>
      <c r="AC33" s="147"/>
      <c r="AD33" s="147"/>
      <c r="AE33" s="147"/>
      <c r="AF33" s="147"/>
      <c r="AG33" s="186"/>
      <c r="AH33" s="186"/>
      <c r="AI33" s="14"/>
    </row>
    <row r="34" spans="1:35" ht="13.5" customHeight="1">
      <c r="A34" s="13"/>
      <c r="B34" s="190" t="s">
        <v>192</v>
      </c>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4"/>
    </row>
    <row r="35" spans="1:35" ht="13.5" customHeight="1">
      <c r="A35" s="13"/>
      <c r="B35" s="186"/>
      <c r="C35" s="186"/>
      <c r="D35" s="186"/>
      <c r="E35" s="186"/>
      <c r="F35" s="147"/>
      <c r="G35" s="147"/>
      <c r="H35" s="147"/>
      <c r="J35" s="186"/>
      <c r="M35" s="147"/>
      <c r="R35" s="186"/>
      <c r="S35" s="186"/>
      <c r="T35" s="186"/>
      <c r="V35" s="186"/>
      <c r="W35" s="186" t="s">
        <v>127</v>
      </c>
      <c r="X35" s="186"/>
      <c r="Y35" s="186"/>
      <c r="AA35" s="186"/>
      <c r="AB35" s="186" t="s">
        <v>128</v>
      </c>
      <c r="AC35" s="186"/>
      <c r="AD35" s="186"/>
      <c r="AE35" s="186"/>
      <c r="AG35" s="186"/>
      <c r="AH35" s="186"/>
      <c r="AI35" s="14"/>
    </row>
    <row r="36" spans="1:35" ht="13.5" customHeight="1">
      <c r="A36" s="13"/>
      <c r="D36" s="513" t="e">
        <f>+W31</f>
        <v>#N/A</v>
      </c>
      <c r="E36" s="514"/>
      <c r="F36" s="514"/>
      <c r="G36" s="515"/>
      <c r="H36" s="493" t="e">
        <f>+AA31</f>
        <v>#N/A</v>
      </c>
      <c r="I36" s="494"/>
      <c r="J36" s="186" t="s">
        <v>54</v>
      </c>
      <c r="K36" s="550" t="e">
        <f>+Q31</f>
        <v>#N/A</v>
      </c>
      <c r="L36" s="550"/>
      <c r="M36" s="550"/>
      <c r="N36" s="153" t="s">
        <v>150</v>
      </c>
      <c r="O36" s="147" t="s">
        <v>54</v>
      </c>
      <c r="P36" s="540" t="e">
        <f>VLOOKUP(I25,B54:U63,17,FALSE)</f>
        <v>#N/A</v>
      </c>
      <c r="Q36" s="540"/>
      <c r="R36" s="540"/>
      <c r="S36" s="186" t="s">
        <v>73</v>
      </c>
      <c r="V36" s="186" t="s">
        <v>54</v>
      </c>
      <c r="W36" s="488">
        <f>+I8</f>
        <v>0</v>
      </c>
      <c r="X36" s="489"/>
      <c r="Y36" s="379"/>
      <c r="Z36" s="150" t="s">
        <v>125</v>
      </c>
      <c r="AA36" s="150" t="s">
        <v>57</v>
      </c>
      <c r="AB36" s="488">
        <f>+I26</f>
        <v>0</v>
      </c>
      <c r="AC36" s="489"/>
      <c r="AD36" s="379"/>
      <c r="AE36" s="150" t="s">
        <v>125</v>
      </c>
      <c r="AF36" s="186" t="s">
        <v>54</v>
      </c>
      <c r="AG36" s="131" t="s">
        <v>173</v>
      </c>
      <c r="AH36" s="6"/>
      <c r="AI36" s="14"/>
    </row>
    <row r="37" spans="1:35" ht="13.5" customHeight="1">
      <c r="A37" s="13"/>
      <c r="B37" s="186"/>
      <c r="C37" s="186"/>
      <c r="D37" s="186"/>
      <c r="E37" s="186"/>
      <c r="F37" s="186"/>
      <c r="G37" s="186"/>
      <c r="H37" s="186"/>
      <c r="I37" s="186"/>
      <c r="J37" s="186"/>
      <c r="K37" s="186" t="s">
        <v>149</v>
      </c>
      <c r="L37" s="186"/>
      <c r="M37" s="186"/>
      <c r="N37" s="186"/>
      <c r="O37" s="186"/>
      <c r="P37" s="186" t="s">
        <v>123</v>
      </c>
      <c r="Q37" s="186"/>
      <c r="R37" s="147"/>
      <c r="S37" s="186"/>
      <c r="T37" s="186"/>
      <c r="U37" s="186"/>
      <c r="V37" s="186"/>
      <c r="W37" s="147"/>
      <c r="X37" s="186"/>
      <c r="Y37" s="186"/>
      <c r="Z37" s="186"/>
      <c r="AA37" s="186"/>
      <c r="AB37" s="186"/>
      <c r="AC37" s="186"/>
      <c r="AD37" s="186"/>
      <c r="AE37" s="186"/>
      <c r="AF37" s="186"/>
      <c r="AG37" s="186"/>
      <c r="AH37" s="186"/>
      <c r="AI37" s="14"/>
    </row>
    <row r="38" spans="1:35" ht="13.5" customHeight="1">
      <c r="A38" s="13"/>
      <c r="B38" s="186"/>
      <c r="C38" s="186"/>
      <c r="D38" s="186"/>
      <c r="E38" s="186"/>
      <c r="F38" s="186"/>
      <c r="G38" s="186"/>
      <c r="H38" s="186"/>
      <c r="I38" s="186"/>
      <c r="J38" s="186"/>
      <c r="K38" s="186"/>
      <c r="L38" s="186"/>
      <c r="M38" s="186"/>
      <c r="N38" s="186"/>
      <c r="O38" s="186"/>
      <c r="P38" s="186"/>
      <c r="Q38" s="186"/>
      <c r="R38" s="186"/>
      <c r="S38" s="186"/>
      <c r="T38" s="186"/>
      <c r="U38" s="186"/>
      <c r="V38" s="186"/>
      <c r="W38" s="186"/>
      <c r="AA38" s="186" t="s">
        <v>58</v>
      </c>
      <c r="AB38" s="524">
        <f>IF(I25="",0,(ROUND(D36*K36*P36*W36/AB36*44/12,1)))</f>
        <v>0</v>
      </c>
      <c r="AC38" s="525"/>
      <c r="AD38" s="525"/>
      <c r="AE38" s="526"/>
      <c r="AF38" s="186" t="s">
        <v>59</v>
      </c>
      <c r="AG38" s="154"/>
      <c r="AH38" s="186"/>
      <c r="AI38" s="14"/>
    </row>
    <row r="39" spans="1:35" ht="13.5" customHeight="1">
      <c r="A39" s="13"/>
      <c r="B39" s="192"/>
      <c r="C39" s="192"/>
      <c r="D39" s="192"/>
      <c r="E39" s="192"/>
      <c r="F39" s="192"/>
      <c r="G39" s="192"/>
      <c r="H39" s="192"/>
      <c r="I39" s="192"/>
      <c r="J39" s="192"/>
      <c r="K39" s="192"/>
      <c r="L39" s="192"/>
      <c r="M39" s="192"/>
      <c r="N39" s="192"/>
      <c r="O39" s="192"/>
      <c r="P39" s="192"/>
      <c r="Q39" s="192"/>
      <c r="R39" s="192"/>
      <c r="S39" s="192"/>
      <c r="T39" s="192"/>
      <c r="U39" s="192"/>
      <c r="V39" s="192"/>
      <c r="W39" s="192"/>
      <c r="AA39" s="192"/>
      <c r="AB39" s="133"/>
      <c r="AC39" s="133"/>
      <c r="AD39" s="133"/>
      <c r="AE39" s="133"/>
      <c r="AF39" s="192"/>
      <c r="AG39" s="147"/>
      <c r="AH39" s="192"/>
      <c r="AI39" s="14"/>
    </row>
    <row r="40" spans="1:35" ht="13.5" customHeight="1">
      <c r="A40" s="13"/>
      <c r="B40" s="20"/>
      <c r="C40" s="20"/>
      <c r="D40" s="20"/>
      <c r="E40" s="20"/>
      <c r="F40" s="20"/>
      <c r="G40" s="20"/>
      <c r="H40" s="20"/>
      <c r="I40" s="20"/>
      <c r="J40" s="20"/>
      <c r="K40" s="20"/>
      <c r="L40" s="20"/>
      <c r="M40" s="20"/>
      <c r="N40" s="20"/>
      <c r="O40" s="20"/>
      <c r="P40" s="20"/>
      <c r="Q40" s="20"/>
      <c r="R40" s="193" t="s">
        <v>32</v>
      </c>
      <c r="S40" s="519" t="s">
        <v>174</v>
      </c>
      <c r="T40" s="519"/>
      <c r="U40" s="519"/>
      <c r="V40" s="519"/>
      <c r="W40" s="519"/>
      <c r="X40" s="519"/>
      <c r="Y40" s="519"/>
      <c r="Z40" s="519"/>
      <c r="AA40" s="519"/>
      <c r="AB40" s="519"/>
      <c r="AC40" s="519"/>
      <c r="AD40" s="519"/>
      <c r="AE40" s="519"/>
      <c r="AF40" s="519"/>
      <c r="AG40" s="519"/>
      <c r="AH40" s="519"/>
      <c r="AI40" s="520"/>
    </row>
    <row r="41" spans="1:35">
      <c r="A41" s="22"/>
      <c r="B41" s="23"/>
      <c r="C41" s="23"/>
      <c r="D41" s="23"/>
      <c r="E41" s="23"/>
      <c r="F41" s="23"/>
      <c r="G41" s="23"/>
      <c r="H41" s="23"/>
      <c r="I41" s="23"/>
      <c r="J41" s="23"/>
      <c r="K41" s="23"/>
      <c r="L41" s="23"/>
      <c r="M41" s="23"/>
      <c r="N41" s="23"/>
      <c r="O41" s="23"/>
      <c r="P41" s="23"/>
      <c r="Q41" s="23"/>
      <c r="S41" s="521"/>
      <c r="T41" s="521"/>
      <c r="U41" s="521"/>
      <c r="V41" s="521"/>
      <c r="W41" s="521"/>
      <c r="X41" s="521"/>
      <c r="Y41" s="521"/>
      <c r="Z41" s="521"/>
      <c r="AA41" s="521"/>
      <c r="AB41" s="521"/>
      <c r="AC41" s="521"/>
      <c r="AD41" s="521"/>
      <c r="AE41" s="521"/>
      <c r="AF41" s="521"/>
      <c r="AG41" s="521"/>
      <c r="AH41" s="521"/>
      <c r="AI41" s="522"/>
    </row>
    <row r="42" spans="1:35">
      <c r="A42" s="157" t="s">
        <v>32</v>
      </c>
      <c r="B42" s="27" t="s">
        <v>33</v>
      </c>
      <c r="C42" s="139"/>
      <c r="D42" s="139"/>
      <c r="E42" s="139"/>
      <c r="F42" s="139"/>
      <c r="G42" s="139"/>
      <c r="H42" s="139"/>
      <c r="I42" s="139"/>
      <c r="J42" s="139"/>
      <c r="K42" s="139"/>
      <c r="L42" s="139"/>
      <c r="M42" s="139"/>
      <c r="N42" s="139"/>
      <c r="O42" s="139"/>
      <c r="P42" s="139"/>
      <c r="Q42" s="139"/>
      <c r="R42" s="479" t="s">
        <v>30</v>
      </c>
      <c r="S42" s="475"/>
      <c r="T42" s="475"/>
      <c r="U42" s="475"/>
      <c r="V42" s="475"/>
      <c r="W42" s="475"/>
      <c r="X42" s="475"/>
      <c r="Y42" s="480"/>
      <c r="Z42" s="555">
        <f>AB38</f>
        <v>0</v>
      </c>
      <c r="AA42" s="556"/>
      <c r="AB42" s="556"/>
      <c r="AC42" s="556"/>
      <c r="AD42" s="556"/>
      <c r="AE42" s="556"/>
      <c r="AF42" s="475" t="s">
        <v>25</v>
      </c>
      <c r="AG42" s="475"/>
      <c r="AH42" s="475"/>
      <c r="AI42" s="480"/>
    </row>
    <row r="43" spans="1:35">
      <c r="A43" s="157"/>
      <c r="B43" s="27"/>
      <c r="C43" s="139"/>
      <c r="D43" s="139"/>
      <c r="E43" s="139"/>
      <c r="F43" s="139"/>
      <c r="G43" s="139"/>
      <c r="H43" s="139"/>
      <c r="I43" s="139"/>
      <c r="J43" s="139"/>
      <c r="K43" s="139"/>
      <c r="L43" s="139"/>
      <c r="M43" s="139"/>
      <c r="N43" s="139"/>
      <c r="O43" s="139"/>
      <c r="P43" s="139"/>
      <c r="Q43" s="139"/>
      <c r="R43" s="481"/>
      <c r="S43" s="482"/>
      <c r="T43" s="482"/>
      <c r="U43" s="482"/>
      <c r="V43" s="482"/>
      <c r="W43" s="482"/>
      <c r="X43" s="482"/>
      <c r="Y43" s="483"/>
      <c r="Z43" s="536"/>
      <c r="AA43" s="537"/>
      <c r="AB43" s="537"/>
      <c r="AC43" s="537"/>
      <c r="AD43" s="537"/>
      <c r="AE43" s="537"/>
      <c r="AF43" s="482"/>
      <c r="AG43" s="482"/>
      <c r="AH43" s="482"/>
      <c r="AI43" s="483"/>
    </row>
    <row r="44" spans="1:35" ht="13.8" thickBot="1">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row>
    <row r="45" spans="1:35" ht="13.8" thickTop="1">
      <c r="A45" s="6"/>
      <c r="B45" s="299" t="s">
        <v>29</v>
      </c>
      <c r="C45" s="299"/>
      <c r="D45" s="299"/>
      <c r="E45" s="299"/>
      <c r="F45" s="299"/>
      <c r="G45" s="299"/>
      <c r="H45" s="299"/>
      <c r="I45" s="299"/>
      <c r="J45" s="299"/>
      <c r="K45" s="299"/>
      <c r="N45" s="323" t="s">
        <v>30</v>
      </c>
      <c r="O45" s="324"/>
      <c r="P45" s="324"/>
      <c r="Q45" s="324"/>
      <c r="R45" s="324"/>
      <c r="S45" s="324"/>
      <c r="T45" s="324"/>
      <c r="U45" s="324"/>
      <c r="V45" s="324"/>
      <c r="W45" s="325"/>
      <c r="Z45" s="557" t="s">
        <v>27</v>
      </c>
      <c r="AA45" s="558"/>
      <c r="AB45" s="558"/>
      <c r="AC45" s="558"/>
      <c r="AD45" s="558"/>
      <c r="AE45" s="558"/>
      <c r="AF45" s="558"/>
      <c r="AG45" s="558"/>
      <c r="AH45" s="558"/>
      <c r="AI45" s="559"/>
    </row>
    <row r="46" spans="1:35" ht="13.5" customHeight="1">
      <c r="A46" s="6"/>
      <c r="B46" s="384">
        <f>Z17</f>
        <v>0</v>
      </c>
      <c r="C46" s="560"/>
      <c r="D46" s="560"/>
      <c r="E46" s="560"/>
      <c r="F46" s="560"/>
      <c r="G46" s="560"/>
      <c r="H46" s="324" t="s">
        <v>25</v>
      </c>
      <c r="I46" s="324"/>
      <c r="J46" s="324"/>
      <c r="K46" s="325"/>
      <c r="L46" s="554" t="s">
        <v>31</v>
      </c>
      <c r="M46" s="341"/>
      <c r="N46" s="541">
        <f>Z42</f>
        <v>0</v>
      </c>
      <c r="O46" s="542"/>
      <c r="P46" s="542"/>
      <c r="Q46" s="542"/>
      <c r="R46" s="542"/>
      <c r="S46" s="542"/>
      <c r="T46" s="475" t="s">
        <v>25</v>
      </c>
      <c r="U46" s="475"/>
      <c r="V46" s="475"/>
      <c r="W46" s="480"/>
      <c r="X46" s="554" t="s">
        <v>28</v>
      </c>
      <c r="Y46" s="340"/>
      <c r="Z46" s="545">
        <f>B46-N46</f>
        <v>0</v>
      </c>
      <c r="AA46" s="546"/>
      <c r="AB46" s="546"/>
      <c r="AC46" s="546"/>
      <c r="AD46" s="546"/>
      <c r="AE46" s="546"/>
      <c r="AF46" s="475" t="s">
        <v>25</v>
      </c>
      <c r="AG46" s="475"/>
      <c r="AH46" s="475"/>
      <c r="AI46" s="476"/>
    </row>
    <row r="47" spans="1:35" ht="14.25" customHeight="1" thickBot="1">
      <c r="A47" s="156"/>
      <c r="B47" s="384"/>
      <c r="C47" s="560"/>
      <c r="D47" s="560"/>
      <c r="E47" s="560"/>
      <c r="F47" s="560"/>
      <c r="G47" s="560"/>
      <c r="H47" s="324"/>
      <c r="I47" s="324"/>
      <c r="J47" s="324"/>
      <c r="K47" s="325"/>
      <c r="L47" s="554"/>
      <c r="M47" s="341"/>
      <c r="N47" s="543"/>
      <c r="O47" s="544"/>
      <c r="P47" s="544"/>
      <c r="Q47" s="544"/>
      <c r="R47" s="544"/>
      <c r="S47" s="544"/>
      <c r="T47" s="482"/>
      <c r="U47" s="482"/>
      <c r="V47" s="482"/>
      <c r="W47" s="483"/>
      <c r="X47" s="554"/>
      <c r="Y47" s="340"/>
      <c r="Z47" s="547"/>
      <c r="AA47" s="548"/>
      <c r="AB47" s="548"/>
      <c r="AC47" s="548"/>
      <c r="AD47" s="548"/>
      <c r="AE47" s="548"/>
      <c r="AF47" s="477"/>
      <c r="AG47" s="477"/>
      <c r="AH47" s="477"/>
      <c r="AI47" s="478"/>
    </row>
    <row r="48" spans="1:35" ht="14.4" thickTop="1" thickBot="1"/>
    <row r="49" spans="2:35" ht="13.8" thickTop="1">
      <c r="N49" s="551" t="s">
        <v>352</v>
      </c>
      <c r="O49" s="552"/>
      <c r="P49" s="552"/>
      <c r="Q49" s="552"/>
      <c r="R49" s="552"/>
      <c r="S49" s="552"/>
      <c r="T49" s="553"/>
      <c r="Z49" s="566" t="s">
        <v>353</v>
      </c>
      <c r="AA49" s="567"/>
      <c r="AB49" s="567"/>
      <c r="AC49" s="567"/>
      <c r="AD49" s="567"/>
      <c r="AE49" s="567"/>
      <c r="AF49" s="567"/>
      <c r="AG49" s="567"/>
      <c r="AH49" s="567"/>
      <c r="AI49" s="568"/>
    </row>
    <row r="50" spans="2:35" ht="13.5" customHeight="1">
      <c r="N50" s="569"/>
      <c r="O50" s="570"/>
      <c r="P50" s="570"/>
      <c r="Q50" s="570"/>
      <c r="R50" s="571"/>
      <c r="S50" s="479" t="s">
        <v>61</v>
      </c>
      <c r="T50" s="480"/>
      <c r="Z50" s="545">
        <f>Z46*N50</f>
        <v>0</v>
      </c>
      <c r="AA50" s="546"/>
      <c r="AB50" s="546"/>
      <c r="AC50" s="546"/>
      <c r="AD50" s="546"/>
      <c r="AE50" s="546"/>
      <c r="AF50" s="561" t="s">
        <v>354</v>
      </c>
      <c r="AG50" s="562"/>
      <c r="AH50" s="562"/>
      <c r="AI50" s="563"/>
    </row>
    <row r="51" spans="2:35" ht="14.25" customHeight="1" thickBot="1">
      <c r="N51" s="572"/>
      <c r="O51" s="573"/>
      <c r="P51" s="573"/>
      <c r="Q51" s="573"/>
      <c r="R51" s="574"/>
      <c r="S51" s="481"/>
      <c r="T51" s="483"/>
      <c r="Z51" s="547"/>
      <c r="AA51" s="548"/>
      <c r="AB51" s="548"/>
      <c r="AC51" s="548"/>
      <c r="AD51" s="548"/>
      <c r="AE51" s="548"/>
      <c r="AF51" s="564"/>
      <c r="AG51" s="564"/>
      <c r="AH51" s="564"/>
      <c r="AI51" s="565"/>
    </row>
    <row r="52" spans="2:35" ht="15" thickTop="1">
      <c r="P52" s="142"/>
    </row>
    <row r="53" spans="2:35">
      <c r="B53" s="484" t="s">
        <v>135</v>
      </c>
      <c r="C53" s="484"/>
      <c r="D53" s="484"/>
      <c r="E53" s="484"/>
      <c r="F53" s="484"/>
      <c r="G53" s="484"/>
      <c r="H53" s="484"/>
      <c r="I53" s="484"/>
      <c r="J53" s="484"/>
      <c r="K53" s="484" t="s">
        <v>146</v>
      </c>
      <c r="L53" s="484"/>
      <c r="M53" s="484"/>
      <c r="N53" s="485" t="s">
        <v>149</v>
      </c>
      <c r="O53" s="486"/>
      <c r="P53" s="486"/>
      <c r="Q53" s="487"/>
      <c r="R53" s="484" t="s">
        <v>123</v>
      </c>
      <c r="S53" s="484"/>
      <c r="T53" s="484"/>
      <c r="U53" s="484"/>
      <c r="W53" s="484" t="s">
        <v>159</v>
      </c>
      <c r="X53" s="484"/>
      <c r="Y53" s="484"/>
      <c r="Z53" s="484"/>
      <c r="AA53" s="484"/>
      <c r="AB53" s="484"/>
      <c r="AC53" s="484"/>
      <c r="AD53" s="484"/>
      <c r="AE53" s="484"/>
      <c r="AF53" s="484"/>
    </row>
    <row r="54" spans="2:35">
      <c r="B54" s="337" t="s">
        <v>136</v>
      </c>
      <c r="C54" s="337"/>
      <c r="D54" s="337"/>
      <c r="E54" s="337"/>
      <c r="F54" s="337"/>
      <c r="G54" s="337"/>
      <c r="H54" s="337"/>
      <c r="I54" s="337"/>
      <c r="J54" s="337"/>
      <c r="K54" s="337" t="s">
        <v>156</v>
      </c>
      <c r="L54" s="337"/>
      <c r="M54" s="337"/>
      <c r="N54" s="337">
        <v>36.700000000000003</v>
      </c>
      <c r="O54" s="337"/>
      <c r="P54" s="337"/>
      <c r="Q54" s="337"/>
      <c r="R54" s="337">
        <v>1.8499999999999999E-2</v>
      </c>
      <c r="S54" s="337"/>
      <c r="T54" s="337"/>
      <c r="U54" s="337"/>
      <c r="W54" s="337" t="s">
        <v>160</v>
      </c>
      <c r="X54" s="337"/>
      <c r="Y54" s="337"/>
      <c r="Z54" s="337"/>
      <c r="AA54" s="337"/>
      <c r="AB54" s="337"/>
      <c r="AC54" s="337"/>
      <c r="AD54" s="337"/>
      <c r="AE54" s="337"/>
      <c r="AF54" s="337"/>
    </row>
    <row r="55" spans="2:35">
      <c r="B55" s="337" t="s">
        <v>137</v>
      </c>
      <c r="C55" s="337"/>
      <c r="D55" s="337"/>
      <c r="E55" s="337"/>
      <c r="F55" s="337"/>
      <c r="G55" s="337"/>
      <c r="H55" s="337"/>
      <c r="I55" s="337"/>
      <c r="J55" s="337"/>
      <c r="K55" s="337" t="s">
        <v>156</v>
      </c>
      <c r="L55" s="337"/>
      <c r="M55" s="337"/>
      <c r="N55" s="337">
        <v>39.1</v>
      </c>
      <c r="O55" s="337"/>
      <c r="P55" s="337"/>
      <c r="Q55" s="337"/>
      <c r="R55" s="337">
        <v>1.89E-2</v>
      </c>
      <c r="S55" s="337"/>
      <c r="T55" s="337"/>
      <c r="U55" s="337"/>
      <c r="W55" s="337" t="s">
        <v>133</v>
      </c>
      <c r="X55" s="337"/>
      <c r="Y55" s="337"/>
      <c r="Z55" s="337"/>
      <c r="AA55" s="337"/>
      <c r="AB55" s="337"/>
      <c r="AC55" s="337"/>
      <c r="AD55" s="337"/>
      <c r="AE55" s="337"/>
      <c r="AF55" s="337"/>
    </row>
    <row r="56" spans="2:35">
      <c r="B56" s="337" t="s">
        <v>138</v>
      </c>
      <c r="C56" s="337"/>
      <c r="D56" s="337"/>
      <c r="E56" s="337"/>
      <c r="F56" s="337"/>
      <c r="G56" s="337"/>
      <c r="H56" s="337"/>
      <c r="I56" s="337"/>
      <c r="J56" s="337"/>
      <c r="K56" s="337" t="s">
        <v>156</v>
      </c>
      <c r="L56" s="337"/>
      <c r="M56" s="337"/>
      <c r="N56" s="337">
        <v>41.9</v>
      </c>
      <c r="O56" s="337"/>
      <c r="P56" s="337"/>
      <c r="Q56" s="337"/>
      <c r="R56" s="337">
        <v>1.95E-2</v>
      </c>
      <c r="S56" s="337"/>
      <c r="T56" s="337"/>
      <c r="U56" s="337"/>
      <c r="W56" s="337" t="s">
        <v>161</v>
      </c>
      <c r="X56" s="337"/>
      <c r="Y56" s="337"/>
      <c r="Z56" s="337"/>
      <c r="AA56" s="337"/>
      <c r="AB56" s="337"/>
      <c r="AC56" s="337"/>
      <c r="AD56" s="337"/>
      <c r="AE56" s="337"/>
      <c r="AF56" s="337"/>
    </row>
    <row r="57" spans="2:35">
      <c r="B57" s="337" t="s">
        <v>139</v>
      </c>
      <c r="C57" s="337"/>
      <c r="D57" s="337"/>
      <c r="E57" s="337"/>
      <c r="F57" s="337"/>
      <c r="G57" s="337"/>
      <c r="H57" s="337"/>
      <c r="I57" s="337"/>
      <c r="J57" s="337"/>
      <c r="K57" s="337" t="s">
        <v>147</v>
      </c>
      <c r="L57" s="337"/>
      <c r="M57" s="337"/>
      <c r="N57" s="337">
        <v>50.8</v>
      </c>
      <c r="O57" s="337"/>
      <c r="P57" s="337"/>
      <c r="Q57" s="337"/>
      <c r="R57" s="337">
        <v>1.61E-2</v>
      </c>
      <c r="S57" s="337"/>
      <c r="T57" s="337"/>
      <c r="U57" s="337"/>
      <c r="W57" s="161"/>
      <c r="X57" s="161"/>
      <c r="Y57" s="161"/>
      <c r="Z57" s="161"/>
      <c r="AA57" s="161"/>
      <c r="AB57" s="161"/>
      <c r="AC57" s="161"/>
      <c r="AD57" s="161"/>
      <c r="AE57" s="161"/>
      <c r="AF57" s="161"/>
    </row>
    <row r="58" spans="2:35">
      <c r="B58" s="337" t="s">
        <v>140</v>
      </c>
      <c r="C58" s="337"/>
      <c r="D58" s="337"/>
      <c r="E58" s="337"/>
      <c r="F58" s="337"/>
      <c r="G58" s="337"/>
      <c r="H58" s="337"/>
      <c r="I58" s="337"/>
      <c r="J58" s="337"/>
      <c r="K58" s="337" t="s">
        <v>147</v>
      </c>
      <c r="L58" s="337"/>
      <c r="M58" s="337"/>
      <c r="N58" s="337">
        <v>54.6</v>
      </c>
      <c r="O58" s="337"/>
      <c r="P58" s="337"/>
      <c r="Q58" s="337"/>
      <c r="R58" s="337">
        <v>1.35E-2</v>
      </c>
      <c r="S58" s="337"/>
      <c r="T58" s="337"/>
      <c r="U58" s="337"/>
      <c r="W58" s="484" t="s">
        <v>162</v>
      </c>
      <c r="X58" s="484"/>
      <c r="Y58" s="484"/>
      <c r="Z58" s="484"/>
      <c r="AA58" s="484"/>
      <c r="AB58" s="484"/>
      <c r="AC58" s="484"/>
      <c r="AD58" s="484"/>
      <c r="AE58" s="484"/>
      <c r="AF58" s="484"/>
    </row>
    <row r="59" spans="2:35">
      <c r="B59" s="337" t="s">
        <v>141</v>
      </c>
      <c r="C59" s="337"/>
      <c r="D59" s="337"/>
      <c r="E59" s="337"/>
      <c r="F59" s="337"/>
      <c r="G59" s="337"/>
      <c r="H59" s="337"/>
      <c r="I59" s="337"/>
      <c r="J59" s="337"/>
      <c r="K59" s="337" t="s">
        <v>148</v>
      </c>
      <c r="L59" s="337"/>
      <c r="M59" s="337"/>
      <c r="N59" s="337">
        <v>45</v>
      </c>
      <c r="O59" s="337"/>
      <c r="P59" s="337"/>
      <c r="Q59" s="337"/>
      <c r="R59" s="337">
        <v>1.3599999999999999E-2</v>
      </c>
      <c r="S59" s="337"/>
      <c r="T59" s="337"/>
      <c r="U59" s="337"/>
      <c r="W59" s="337" t="s">
        <v>154</v>
      </c>
      <c r="X59" s="337"/>
      <c r="Y59" s="337"/>
      <c r="Z59" s="337"/>
      <c r="AA59" s="337"/>
      <c r="AB59" s="337"/>
      <c r="AC59" s="337"/>
      <c r="AD59" s="337"/>
      <c r="AE59" s="337"/>
      <c r="AF59" s="337"/>
    </row>
    <row r="60" spans="2:35">
      <c r="B60" s="337" t="s">
        <v>142</v>
      </c>
      <c r="C60" s="337"/>
      <c r="D60" s="337"/>
      <c r="E60" s="337"/>
      <c r="F60" s="337"/>
      <c r="G60" s="337"/>
      <c r="H60" s="337"/>
      <c r="I60" s="337"/>
      <c r="J60" s="337"/>
      <c r="K60" s="337" t="s">
        <v>148</v>
      </c>
      <c r="L60" s="337"/>
      <c r="M60" s="337"/>
      <c r="N60" s="337">
        <v>43.12</v>
      </c>
      <c r="O60" s="337"/>
      <c r="P60" s="337"/>
      <c r="Q60" s="337"/>
      <c r="R60" s="337">
        <v>1.3599999999999999E-2</v>
      </c>
      <c r="S60" s="337"/>
      <c r="T60" s="337"/>
      <c r="U60" s="337"/>
      <c r="W60" s="337" t="s">
        <v>153</v>
      </c>
      <c r="X60" s="337"/>
      <c r="Y60" s="337"/>
      <c r="Z60" s="337"/>
      <c r="AA60" s="337"/>
      <c r="AB60" s="337"/>
      <c r="AC60" s="337"/>
      <c r="AD60" s="337"/>
      <c r="AE60" s="337"/>
      <c r="AF60" s="337"/>
    </row>
    <row r="61" spans="2:35">
      <c r="B61" s="337" t="s">
        <v>143</v>
      </c>
      <c r="C61" s="337"/>
      <c r="D61" s="337"/>
      <c r="E61" s="337"/>
      <c r="F61" s="337"/>
      <c r="G61" s="337"/>
      <c r="H61" s="337"/>
      <c r="I61" s="337"/>
      <c r="J61" s="337"/>
      <c r="K61" s="337" t="s">
        <v>148</v>
      </c>
      <c r="L61" s="337"/>
      <c r="M61" s="337"/>
      <c r="N61" s="337">
        <v>46.04</v>
      </c>
      <c r="O61" s="337"/>
      <c r="P61" s="337"/>
      <c r="Q61" s="337"/>
      <c r="R61" s="337">
        <v>1.3599999999999999E-2</v>
      </c>
      <c r="S61" s="337"/>
      <c r="T61" s="337"/>
      <c r="U61" s="337"/>
      <c r="W61" s="337" t="s">
        <v>151</v>
      </c>
      <c r="X61" s="337"/>
      <c r="Y61" s="337"/>
      <c r="Z61" s="337"/>
      <c r="AA61" s="337"/>
      <c r="AB61" s="337"/>
      <c r="AC61" s="337"/>
      <c r="AD61" s="337"/>
      <c r="AE61" s="337"/>
      <c r="AF61" s="337"/>
    </row>
    <row r="62" spans="2:35">
      <c r="B62" s="337" t="s">
        <v>144</v>
      </c>
      <c r="C62" s="337"/>
      <c r="D62" s="337"/>
      <c r="E62" s="337"/>
      <c r="F62" s="337"/>
      <c r="G62" s="337"/>
      <c r="H62" s="337"/>
      <c r="I62" s="337"/>
      <c r="J62" s="337"/>
      <c r="K62" s="337" t="s">
        <v>148</v>
      </c>
      <c r="L62" s="337"/>
      <c r="M62" s="337"/>
      <c r="N62" s="337">
        <v>41.86</v>
      </c>
      <c r="O62" s="337"/>
      <c r="P62" s="337"/>
      <c r="Q62" s="337"/>
      <c r="R62" s="337">
        <v>1.3599999999999999E-2</v>
      </c>
      <c r="S62" s="337"/>
      <c r="T62" s="337"/>
      <c r="U62" s="337"/>
      <c r="W62" s="575" t="s">
        <v>152</v>
      </c>
      <c r="X62" s="575"/>
      <c r="Y62" s="575"/>
      <c r="Z62" s="575"/>
      <c r="AA62" s="575"/>
      <c r="AB62" s="575"/>
      <c r="AC62" s="575"/>
      <c r="AD62" s="575"/>
      <c r="AE62" s="575"/>
      <c r="AF62" s="575"/>
    </row>
    <row r="63" spans="2:35">
      <c r="B63" s="337" t="s">
        <v>145</v>
      </c>
      <c r="C63" s="337"/>
      <c r="D63" s="337"/>
      <c r="E63" s="337"/>
      <c r="F63" s="337"/>
      <c r="G63" s="337"/>
      <c r="H63" s="337"/>
      <c r="I63" s="337"/>
      <c r="J63" s="337"/>
      <c r="K63" s="337" t="s">
        <v>148</v>
      </c>
      <c r="L63" s="337"/>
      <c r="M63" s="337"/>
      <c r="N63" s="337">
        <v>29.3</v>
      </c>
      <c r="O63" s="337"/>
      <c r="P63" s="337"/>
      <c r="Q63" s="337"/>
      <c r="R63" s="337">
        <v>1.3599999999999999E-2</v>
      </c>
      <c r="S63" s="337"/>
      <c r="T63" s="337"/>
      <c r="U63" s="337"/>
    </row>
  </sheetData>
  <sheetProtection selectLockedCells="1"/>
  <mergeCells count="109">
    <mergeCell ref="W61:AF61"/>
    <mergeCell ref="B58:J58"/>
    <mergeCell ref="W62:AF62"/>
    <mergeCell ref="W60:AF60"/>
    <mergeCell ref="N62:Q62"/>
    <mergeCell ref="R62:U62"/>
    <mergeCell ref="B61:J61"/>
    <mergeCell ref="B63:J63"/>
    <mergeCell ref="K63:M63"/>
    <mergeCell ref="N63:Q63"/>
    <mergeCell ref="R63:U63"/>
    <mergeCell ref="B60:J60"/>
    <mergeCell ref="K60:M60"/>
    <mergeCell ref="N60:Q60"/>
    <mergeCell ref="R60:U60"/>
    <mergeCell ref="B62:J62"/>
    <mergeCell ref="K62:M62"/>
    <mergeCell ref="K61:M61"/>
    <mergeCell ref="N61:Q61"/>
    <mergeCell ref="R61:U61"/>
    <mergeCell ref="W59:AF59"/>
    <mergeCell ref="K58:M58"/>
    <mergeCell ref="N58:Q58"/>
    <mergeCell ref="R58:U58"/>
    <mergeCell ref="B54:J54"/>
    <mergeCell ref="K54:M54"/>
    <mergeCell ref="N54:Q54"/>
    <mergeCell ref="R54:U54"/>
    <mergeCell ref="L46:M47"/>
    <mergeCell ref="W56:AF56"/>
    <mergeCell ref="B57:J57"/>
    <mergeCell ref="K57:M57"/>
    <mergeCell ref="N57:Q57"/>
    <mergeCell ref="R57:U57"/>
    <mergeCell ref="W54:AF54"/>
    <mergeCell ref="B56:J56"/>
    <mergeCell ref="K56:M56"/>
    <mergeCell ref="N56:Q56"/>
    <mergeCell ref="R56:U56"/>
    <mergeCell ref="B55:J55"/>
    <mergeCell ref="K55:M55"/>
    <mergeCell ref="N55:Q55"/>
    <mergeCell ref="R55:U55"/>
    <mergeCell ref="W55:AF55"/>
    <mergeCell ref="R53:U53"/>
    <mergeCell ref="Z49:AI49"/>
    <mergeCell ref="N50:R51"/>
    <mergeCell ref="S50:T51"/>
    <mergeCell ref="W58:AF58"/>
    <mergeCell ref="B59:J59"/>
    <mergeCell ref="K59:M59"/>
    <mergeCell ref="N59:Q59"/>
    <mergeCell ref="R59:U59"/>
    <mergeCell ref="W53:AF53"/>
    <mergeCell ref="N46:S47"/>
    <mergeCell ref="Z46:AE47"/>
    <mergeCell ref="H31:I31"/>
    <mergeCell ref="K31:M31"/>
    <mergeCell ref="Q31:S31"/>
    <mergeCell ref="AA31:AB31"/>
    <mergeCell ref="AB36:AD36"/>
    <mergeCell ref="K36:M36"/>
    <mergeCell ref="N49:T49"/>
    <mergeCell ref="T46:W47"/>
    <mergeCell ref="X46:Y47"/>
    <mergeCell ref="Z42:AE43"/>
    <mergeCell ref="B45:K45"/>
    <mergeCell ref="N45:W45"/>
    <mergeCell ref="Z45:AI45"/>
    <mergeCell ref="B46:G47"/>
    <mergeCell ref="Z50:AE51"/>
    <mergeCell ref="AF50:AI51"/>
    <mergeCell ref="N12:P12"/>
    <mergeCell ref="AB38:AE38"/>
    <mergeCell ref="AF42:AI43"/>
    <mergeCell ref="I27:M27"/>
    <mergeCell ref="I7:M7"/>
    <mergeCell ref="N7:P7"/>
    <mergeCell ref="R17:Y18"/>
    <mergeCell ref="Z17:AE18"/>
    <mergeCell ref="Z12:AC12"/>
    <mergeCell ref="S15:AI16"/>
    <mergeCell ref="W31:Z31"/>
    <mergeCell ref="W36:Y36"/>
    <mergeCell ref="P36:R36"/>
    <mergeCell ref="AF46:AI47"/>
    <mergeCell ref="R42:Y43"/>
    <mergeCell ref="H46:K47"/>
    <mergeCell ref="B53:J53"/>
    <mergeCell ref="K53:M53"/>
    <mergeCell ref="N53:Q53"/>
    <mergeCell ref="AD1:AI2"/>
    <mergeCell ref="A3:AI3"/>
    <mergeCell ref="B12:E12"/>
    <mergeCell ref="F12:G12"/>
    <mergeCell ref="I12:K12"/>
    <mergeCell ref="H36:I36"/>
    <mergeCell ref="AF17:AI18"/>
    <mergeCell ref="A20:AI20"/>
    <mergeCell ref="I8:M8"/>
    <mergeCell ref="I9:M9"/>
    <mergeCell ref="I6:P6"/>
    <mergeCell ref="I23:P23"/>
    <mergeCell ref="I24:P24"/>
    <mergeCell ref="I25:P25"/>
    <mergeCell ref="I26:M26"/>
    <mergeCell ref="D36:G36"/>
    <mergeCell ref="D31:G31"/>
    <mergeCell ref="S40:AI41"/>
  </mergeCells>
  <phoneticPr fontId="16"/>
  <dataValidations count="4">
    <dataValidation type="list" allowBlank="1" showInputMessage="1" sqref="I25:P25 I6:P6" xr:uid="{00000000-0002-0000-0100-000000000000}">
      <formula1>$B$54:$B$63</formula1>
    </dataValidation>
    <dataValidation type="list" allowBlank="1" showInputMessage="1" sqref="I24:P24" xr:uid="{00000000-0002-0000-0100-000001000000}">
      <formula1>$W$59:$W$62</formula1>
    </dataValidation>
    <dataValidation type="list" allowBlank="1" showInputMessage="1" sqref="I23:P23" xr:uid="{00000000-0002-0000-0100-000002000000}">
      <formula1>$W$54:$W$56</formula1>
    </dataValidation>
    <dataValidation type="list" allowBlank="1" showInputMessage="1" showErrorMessage="1" sqref="E23" xr:uid="{00000000-0002-0000-0100-000003000000}">
      <formula1>"ｋL，ｔ"</formula1>
    </dataValidation>
  </dataValidations>
  <printOptions horizontalCentered="1"/>
  <pageMargins left="0.51181102362204722" right="0.51181102362204722" top="0.35433070866141736" bottom="0.35433070866141736"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L63"/>
  <sheetViews>
    <sheetView view="pageBreakPreview" topLeftCell="A58" zoomScaleNormal="100" zoomScaleSheetLayoutView="100" workbookViewId="0">
      <selection activeCell="M61" sqref="M61:Q62"/>
    </sheetView>
  </sheetViews>
  <sheetFormatPr defaultRowHeight="13.2"/>
  <cols>
    <col min="1" max="1" width="2.33203125" customWidth="1"/>
    <col min="2" max="37" width="2.6640625" customWidth="1"/>
  </cols>
  <sheetData>
    <row r="1" spans="1:34">
      <c r="AC1" s="479" t="s">
        <v>165</v>
      </c>
      <c r="AD1" s="475"/>
      <c r="AE1" s="475"/>
      <c r="AF1" s="475"/>
      <c r="AG1" s="475"/>
      <c r="AH1" s="480"/>
    </row>
    <row r="2" spans="1:34">
      <c r="A2" t="s">
        <v>43</v>
      </c>
      <c r="AC2" s="481"/>
      <c r="AD2" s="482"/>
      <c r="AE2" s="482"/>
      <c r="AF2" s="482"/>
      <c r="AG2" s="482"/>
      <c r="AH2" s="483"/>
    </row>
    <row r="3" spans="1:34">
      <c r="A3" s="488" t="s">
        <v>21</v>
      </c>
      <c r="B3" s="489"/>
      <c r="C3" s="489"/>
      <c r="D3" s="489"/>
      <c r="E3" s="489"/>
      <c r="F3" s="489"/>
      <c r="G3" s="489"/>
      <c r="H3" s="489"/>
      <c r="I3" s="489"/>
      <c r="J3" s="489"/>
      <c r="K3" s="489"/>
      <c r="L3" s="489"/>
      <c r="M3" s="580"/>
      <c r="N3" s="580"/>
      <c r="O3" s="580"/>
      <c r="P3" s="580"/>
      <c r="Q3" s="580"/>
      <c r="R3" s="489"/>
      <c r="S3" s="489"/>
      <c r="T3" s="489"/>
      <c r="U3" s="489"/>
      <c r="V3" s="489"/>
      <c r="W3" s="489"/>
      <c r="X3" s="489"/>
      <c r="Y3" s="489"/>
      <c r="Z3" s="489"/>
      <c r="AA3" s="489"/>
      <c r="AB3" s="489"/>
      <c r="AC3" s="489"/>
      <c r="AD3" s="489"/>
      <c r="AE3" s="489"/>
      <c r="AF3" s="489"/>
      <c r="AG3" s="489"/>
      <c r="AH3" s="379"/>
    </row>
    <row r="4" spans="1:34">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2"/>
    </row>
    <row r="5" spans="1:34">
      <c r="A5" s="13"/>
      <c r="B5" s="159" t="s">
        <v>179</v>
      </c>
      <c r="C5" s="159"/>
      <c r="D5" s="159"/>
      <c r="E5" s="159"/>
      <c r="F5" s="159"/>
      <c r="G5" s="159"/>
      <c r="H5" s="159"/>
      <c r="I5" s="159"/>
      <c r="J5" s="159"/>
      <c r="K5" s="159"/>
      <c r="L5" s="159"/>
      <c r="M5" s="582"/>
      <c r="N5" s="583"/>
      <c r="O5" s="583"/>
      <c r="P5" s="583"/>
      <c r="Q5" s="584"/>
      <c r="R5" s="159" t="s">
        <v>167</v>
      </c>
      <c r="S5" s="159"/>
      <c r="T5" s="159"/>
      <c r="U5" s="159"/>
      <c r="V5" s="159"/>
      <c r="W5" s="159"/>
      <c r="X5" s="159"/>
      <c r="Y5" s="159"/>
      <c r="Z5" s="159"/>
      <c r="AA5" s="159"/>
      <c r="AB5" s="159"/>
      <c r="AC5" s="159"/>
      <c r="AD5" s="159"/>
      <c r="AE5" s="159"/>
      <c r="AF5" s="159"/>
      <c r="AG5" s="159"/>
      <c r="AH5" s="14"/>
    </row>
    <row r="6" spans="1:34">
      <c r="A6" s="13"/>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4"/>
    </row>
    <row r="7" spans="1:34">
      <c r="A7" s="13"/>
      <c r="B7" s="159"/>
      <c r="C7" s="159"/>
      <c r="D7" s="159"/>
      <c r="E7" s="159"/>
      <c r="F7" s="159"/>
      <c r="G7" s="159"/>
      <c r="H7" s="159"/>
      <c r="I7" s="159"/>
      <c r="J7" s="159" t="s">
        <v>123</v>
      </c>
      <c r="K7" s="159"/>
      <c r="L7" s="159"/>
      <c r="M7" s="159"/>
      <c r="N7" s="159"/>
      <c r="O7" s="159"/>
      <c r="P7" s="159"/>
      <c r="Q7" s="159"/>
      <c r="R7" s="159"/>
      <c r="S7" s="159"/>
      <c r="T7" s="159"/>
      <c r="U7" s="159"/>
      <c r="V7" s="159"/>
      <c r="W7" s="159"/>
      <c r="X7" s="159"/>
      <c r="Y7" s="159"/>
      <c r="Z7" s="159"/>
      <c r="AA7" s="159"/>
      <c r="AB7" s="159"/>
      <c r="AC7" s="159"/>
      <c r="AD7" s="159"/>
      <c r="AE7" s="159"/>
      <c r="AF7" s="159"/>
      <c r="AG7" s="159"/>
      <c r="AH7" s="14"/>
    </row>
    <row r="8" spans="1:34">
      <c r="A8" s="13"/>
      <c r="B8" s="159"/>
      <c r="C8" s="587">
        <f>M5</f>
        <v>0</v>
      </c>
      <c r="D8" s="593"/>
      <c r="E8" s="593"/>
      <c r="F8" s="594"/>
      <c r="G8" s="159" t="s">
        <v>166</v>
      </c>
      <c r="H8" s="159"/>
      <c r="I8" s="159" t="s">
        <v>55</v>
      </c>
      <c r="J8" s="579">
        <v>0.495</v>
      </c>
      <c r="K8" s="590"/>
      <c r="L8" s="160" t="s">
        <v>57</v>
      </c>
      <c r="M8" s="579">
        <v>1000</v>
      </c>
      <c r="N8" s="590"/>
      <c r="O8" s="159"/>
      <c r="P8" s="579"/>
      <c r="Q8" s="590"/>
      <c r="R8" s="159" t="s">
        <v>58</v>
      </c>
      <c r="S8" s="587">
        <f>C8*J8/M8</f>
        <v>0</v>
      </c>
      <c r="T8" s="593"/>
      <c r="U8" s="593"/>
      <c r="V8" s="594"/>
      <c r="W8" s="159" t="s">
        <v>59</v>
      </c>
      <c r="X8" s="159"/>
      <c r="Y8" s="159"/>
      <c r="Z8" s="159"/>
      <c r="AA8" s="159"/>
      <c r="AB8" s="159"/>
      <c r="AC8" s="159"/>
      <c r="AD8" s="159"/>
      <c r="AE8" s="159"/>
      <c r="AF8" s="159"/>
      <c r="AG8" s="159"/>
      <c r="AH8" s="14"/>
    </row>
    <row r="9" spans="1:34">
      <c r="A9" s="13"/>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4"/>
    </row>
    <row r="10" spans="1:34">
      <c r="A10" s="15"/>
      <c r="B10" s="16"/>
      <c r="C10" s="16"/>
      <c r="D10" s="16"/>
      <c r="E10" s="16"/>
      <c r="F10" s="16"/>
      <c r="G10" s="16"/>
      <c r="H10" s="16"/>
      <c r="I10" s="16"/>
      <c r="J10" s="16"/>
      <c r="K10" s="16"/>
      <c r="L10" s="16"/>
      <c r="M10" s="16"/>
      <c r="N10" s="16"/>
      <c r="O10" s="16"/>
      <c r="P10" s="16"/>
      <c r="Q10" s="16"/>
      <c r="R10" s="16"/>
      <c r="S10" s="16"/>
      <c r="T10" s="16"/>
      <c r="U10" s="16"/>
      <c r="V10" s="16"/>
      <c r="W10" s="16"/>
      <c r="X10" s="16"/>
      <c r="Y10" s="585" t="s">
        <v>187</v>
      </c>
      <c r="Z10" s="585"/>
      <c r="AA10" s="585"/>
      <c r="AB10" s="585"/>
      <c r="AC10" s="585"/>
      <c r="AD10" s="585"/>
      <c r="AE10" s="585"/>
      <c r="AF10" s="585"/>
      <c r="AG10" s="585"/>
      <c r="AH10" s="586"/>
    </row>
    <row r="11" spans="1:34">
      <c r="A11" s="2"/>
      <c r="B11" s="2"/>
      <c r="C11" s="2"/>
      <c r="D11" s="2"/>
      <c r="E11" s="2"/>
      <c r="F11" s="2"/>
      <c r="G11" s="2"/>
      <c r="H11" s="2"/>
      <c r="I11" s="2"/>
      <c r="J11" s="2"/>
      <c r="K11" s="2"/>
      <c r="L11" s="2"/>
      <c r="M11" s="2"/>
      <c r="N11" s="2"/>
      <c r="O11" s="2"/>
      <c r="P11" s="2"/>
      <c r="Q11" s="581" t="s">
        <v>29</v>
      </c>
      <c r="R11" s="581"/>
      <c r="S11" s="581"/>
      <c r="T11" s="581"/>
      <c r="U11" s="581"/>
      <c r="V11" s="581"/>
      <c r="W11" s="581"/>
      <c r="X11" s="581"/>
      <c r="Y11" s="534">
        <v>0</v>
      </c>
      <c r="Z11" s="535"/>
      <c r="AA11" s="535"/>
      <c r="AB11" s="535"/>
      <c r="AC11" s="535"/>
      <c r="AD11" s="535"/>
      <c r="AE11" s="340" t="s">
        <v>25</v>
      </c>
      <c r="AF11" s="340"/>
      <c r="AG11" s="340"/>
      <c r="AH11" s="341"/>
    </row>
    <row r="12" spans="1:34">
      <c r="A12" s="2"/>
      <c r="B12" s="2"/>
      <c r="C12" s="2"/>
      <c r="D12" s="2"/>
      <c r="E12" s="2"/>
      <c r="F12" s="2"/>
      <c r="G12" s="2"/>
      <c r="H12" s="2"/>
      <c r="I12" s="2"/>
      <c r="J12" s="2"/>
      <c r="K12" s="2"/>
      <c r="L12" s="2"/>
      <c r="M12" s="2"/>
      <c r="N12" s="2"/>
      <c r="O12" s="2"/>
      <c r="P12" s="2"/>
      <c r="Q12" s="533"/>
      <c r="R12" s="533"/>
      <c r="S12" s="533"/>
      <c r="T12" s="533"/>
      <c r="U12" s="533"/>
      <c r="V12" s="533"/>
      <c r="W12" s="533"/>
      <c r="X12" s="533"/>
      <c r="Y12" s="536"/>
      <c r="Z12" s="537"/>
      <c r="AA12" s="537"/>
      <c r="AB12" s="537"/>
      <c r="AC12" s="537"/>
      <c r="AD12" s="537"/>
      <c r="AE12" s="482"/>
      <c r="AF12" s="482"/>
      <c r="AG12" s="482"/>
      <c r="AH12" s="483"/>
    </row>
    <row r="13" spans="1:3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c r="A14" s="488" t="s">
        <v>22</v>
      </c>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379"/>
    </row>
    <row r="15" spans="1:34">
      <c r="A15" s="17"/>
      <c r="B15" s="11" t="s">
        <v>168</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8"/>
    </row>
    <row r="16" spans="1:34">
      <c r="A16" s="19" t="s">
        <v>326</v>
      </c>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1"/>
    </row>
    <row r="17" spans="1:38">
      <c r="A17" s="8"/>
      <c r="B17" s="224"/>
      <c r="C17" s="224"/>
      <c r="D17" s="224"/>
      <c r="E17" s="224"/>
      <c r="F17" s="224"/>
      <c r="G17" s="224"/>
      <c r="H17" s="224"/>
      <c r="I17" s="224"/>
      <c r="J17" s="224"/>
      <c r="K17" s="224"/>
      <c r="L17" s="224"/>
      <c r="M17" s="224"/>
      <c r="N17" s="6"/>
      <c r="O17" s="224"/>
      <c r="P17" s="224"/>
      <c r="Q17" s="224"/>
      <c r="R17" s="224"/>
      <c r="S17" s="224"/>
      <c r="T17" s="224"/>
      <c r="U17" s="224"/>
      <c r="V17" s="224"/>
      <c r="W17" s="224"/>
      <c r="X17" s="224"/>
      <c r="Y17" s="224"/>
      <c r="Z17" s="224"/>
      <c r="AA17" s="224"/>
      <c r="AB17" s="224"/>
      <c r="AC17" s="224"/>
      <c r="AD17" s="224"/>
      <c r="AE17" s="224"/>
      <c r="AF17" s="224"/>
      <c r="AG17" s="224"/>
      <c r="AH17" s="21"/>
    </row>
    <row r="18" spans="1:38">
      <c r="A18" s="19"/>
      <c r="B18" s="6"/>
      <c r="C18" s="224" t="s">
        <v>180</v>
      </c>
      <c r="D18" s="6"/>
      <c r="E18" s="224"/>
      <c r="F18" s="224"/>
      <c r="G18" s="224"/>
      <c r="H18" s="224"/>
      <c r="I18" s="224"/>
      <c r="J18" s="224"/>
      <c r="K18" s="224"/>
      <c r="L18" s="224"/>
      <c r="M18" s="224"/>
      <c r="N18" s="582"/>
      <c r="O18" s="591"/>
      <c r="P18" s="591"/>
      <c r="Q18" s="591"/>
      <c r="R18" s="591"/>
      <c r="S18" s="592"/>
      <c r="T18" s="224" t="s">
        <v>167</v>
      </c>
      <c r="U18" s="224"/>
      <c r="V18" s="224"/>
      <c r="W18" s="224"/>
      <c r="X18" s="224"/>
      <c r="Y18" s="224"/>
      <c r="Z18" s="224"/>
      <c r="AA18" s="224"/>
      <c r="AB18" s="224"/>
      <c r="AC18" s="224"/>
      <c r="AD18" s="224"/>
      <c r="AE18" s="224"/>
      <c r="AF18" s="224"/>
      <c r="AG18" s="224"/>
      <c r="AH18" s="21"/>
    </row>
    <row r="19" spans="1:38">
      <c r="A19" s="19"/>
      <c r="B19" s="224"/>
      <c r="C19" s="597" t="s">
        <v>327</v>
      </c>
      <c r="D19" s="597"/>
      <c r="E19" s="597"/>
      <c r="F19" s="597"/>
      <c r="G19" s="597"/>
      <c r="H19" s="597"/>
      <c r="I19" s="597"/>
      <c r="J19" s="597"/>
      <c r="K19" s="597"/>
      <c r="L19" s="597"/>
      <c r="M19" s="224"/>
      <c r="N19" s="224" t="s">
        <v>169</v>
      </c>
      <c r="O19" s="224"/>
      <c r="P19" s="224"/>
      <c r="Q19" s="224"/>
      <c r="R19" s="224"/>
      <c r="S19" s="224"/>
      <c r="T19" s="224"/>
      <c r="U19" s="224"/>
      <c r="V19" s="224"/>
      <c r="W19" s="224"/>
      <c r="X19" s="224"/>
      <c r="Y19" s="224"/>
      <c r="Z19" s="224"/>
      <c r="AA19" s="224"/>
      <c r="AB19" s="224"/>
      <c r="AC19" s="224"/>
      <c r="AD19" s="224"/>
      <c r="AE19" s="224"/>
      <c r="AF19" s="224"/>
      <c r="AG19" s="224"/>
      <c r="AH19" s="21"/>
    </row>
    <row r="20" spans="1:38">
      <c r="A20" s="13"/>
      <c r="B20" s="224"/>
      <c r="C20" s="597"/>
      <c r="D20" s="597"/>
      <c r="E20" s="597"/>
      <c r="F20" s="597"/>
      <c r="G20" s="597"/>
      <c r="H20" s="597"/>
      <c r="I20" s="597"/>
      <c r="J20" s="597"/>
      <c r="K20" s="597"/>
      <c r="L20" s="597"/>
      <c r="M20" s="224"/>
      <c r="N20" s="224"/>
      <c r="O20" s="224"/>
      <c r="P20" s="224"/>
      <c r="Q20" s="224"/>
      <c r="R20" s="224"/>
      <c r="S20" s="224"/>
      <c r="T20" s="224"/>
      <c r="U20" s="224"/>
      <c r="V20" s="224"/>
      <c r="W20" s="224"/>
      <c r="X20" s="224"/>
      <c r="Y20" s="224"/>
      <c r="Z20" s="224"/>
      <c r="AA20" s="224"/>
      <c r="AB20" s="224"/>
      <c r="AC20" s="224"/>
      <c r="AD20" s="224"/>
      <c r="AE20" s="224"/>
      <c r="AF20" s="224"/>
      <c r="AG20" s="224"/>
      <c r="AH20" s="14"/>
    </row>
    <row r="21" spans="1:38">
      <c r="A21" s="19"/>
      <c r="B21" s="224"/>
      <c r="C21" s="224"/>
      <c r="D21" s="224"/>
      <c r="E21" s="224"/>
      <c r="F21" s="224"/>
      <c r="G21" s="224"/>
      <c r="H21" s="224"/>
      <c r="I21" s="224"/>
      <c r="J21" s="224"/>
      <c r="K21" s="224"/>
      <c r="L21" s="224"/>
      <c r="M21" s="224"/>
      <c r="N21" s="224"/>
      <c r="O21" s="224"/>
      <c r="P21" s="224"/>
      <c r="Q21" s="224"/>
      <c r="R21" s="224"/>
      <c r="S21" s="224"/>
      <c r="T21" s="224"/>
      <c r="U21" s="224"/>
      <c r="V21" s="224"/>
      <c r="W21" s="224" t="s">
        <v>181</v>
      </c>
      <c r="X21" s="224"/>
      <c r="Y21" s="224"/>
      <c r="Z21" s="224"/>
      <c r="AA21" s="224"/>
      <c r="AB21" s="224"/>
      <c r="AC21" s="224"/>
      <c r="AD21" s="224"/>
      <c r="AE21" s="224"/>
      <c r="AF21" s="224"/>
      <c r="AG21" s="224"/>
      <c r="AH21" s="21"/>
    </row>
    <row r="22" spans="1:38">
      <c r="A22" s="19"/>
      <c r="B22" s="147"/>
      <c r="C22" s="224" t="s">
        <v>188</v>
      </c>
      <c r="D22" s="224"/>
      <c r="E22" s="224"/>
      <c r="F22" s="224"/>
      <c r="G22" s="224"/>
      <c r="H22" s="224"/>
      <c r="I22" s="224"/>
      <c r="J22" s="224"/>
      <c r="K22" s="224"/>
      <c r="L22" s="224"/>
      <c r="M22" s="224"/>
      <c r="N22" s="496"/>
      <c r="O22" s="499"/>
      <c r="P22" s="499"/>
      <c r="Q22" s="500"/>
      <c r="R22" s="224" t="s">
        <v>170</v>
      </c>
      <c r="S22" s="579">
        <v>365</v>
      </c>
      <c r="T22" s="579"/>
      <c r="U22" s="224" t="s">
        <v>56</v>
      </c>
      <c r="V22" s="224" t="s">
        <v>131</v>
      </c>
      <c r="W22" s="576">
        <f>+N22/S22*100</f>
        <v>0</v>
      </c>
      <c r="X22" s="577"/>
      <c r="Y22" s="578"/>
      <c r="Z22" s="224" t="s">
        <v>125</v>
      </c>
      <c r="AA22" s="224"/>
      <c r="AB22" s="224"/>
      <c r="AC22" s="224"/>
      <c r="AD22" s="224"/>
      <c r="AE22" s="224"/>
      <c r="AF22" s="224"/>
      <c r="AG22" s="224"/>
      <c r="AH22" s="21"/>
    </row>
    <row r="23" spans="1:38">
      <c r="A23" s="19"/>
      <c r="B23" s="224"/>
      <c r="C23" s="141"/>
      <c r="D23" s="146"/>
      <c r="E23" s="146"/>
      <c r="F23" s="146"/>
      <c r="G23" s="224"/>
      <c r="H23" s="224"/>
      <c r="I23" s="224"/>
      <c r="J23" s="224"/>
      <c r="K23" s="141"/>
      <c r="L23" s="146"/>
      <c r="M23" s="146"/>
      <c r="N23" s="146"/>
      <c r="O23" s="224"/>
      <c r="P23" s="224"/>
      <c r="Q23" s="224"/>
      <c r="R23" s="224"/>
      <c r="S23" s="141"/>
      <c r="T23" s="146"/>
      <c r="U23" s="146"/>
      <c r="V23" s="146"/>
      <c r="W23" s="224"/>
      <c r="X23" s="224"/>
      <c r="Y23" s="224"/>
      <c r="Z23" s="224"/>
      <c r="AA23" s="224"/>
      <c r="AB23" s="224"/>
      <c r="AC23" s="224"/>
      <c r="AD23" s="224"/>
      <c r="AE23" s="224"/>
      <c r="AF23" s="224"/>
      <c r="AG23" s="224"/>
      <c r="AH23" s="21"/>
    </row>
    <row r="24" spans="1:38">
      <c r="A24" s="19"/>
      <c r="B24" s="147"/>
      <c r="C24" s="224" t="s">
        <v>183</v>
      </c>
      <c r="D24" s="224"/>
      <c r="E24" s="224"/>
      <c r="F24" s="224"/>
      <c r="G24" s="224"/>
      <c r="H24" s="224"/>
      <c r="I24" s="224"/>
      <c r="J24" s="224"/>
      <c r="K24" s="147"/>
      <c r="L24" s="224" t="s">
        <v>184</v>
      </c>
      <c r="M24" s="224"/>
      <c r="N24" s="224"/>
      <c r="O24" s="224"/>
      <c r="P24" s="224"/>
      <c r="Q24" s="224"/>
      <c r="R24" s="224"/>
      <c r="S24" s="224"/>
      <c r="T24" s="224"/>
      <c r="U24" s="224"/>
      <c r="V24" s="224"/>
      <c r="W24" s="224"/>
      <c r="X24" s="224"/>
      <c r="Y24" s="224"/>
      <c r="Z24" s="224"/>
      <c r="AA24" s="224"/>
      <c r="AB24" s="224"/>
      <c r="AC24" s="224" t="s">
        <v>182</v>
      </c>
      <c r="AD24" s="224"/>
      <c r="AE24" s="224"/>
      <c r="AF24" s="224"/>
      <c r="AG24" s="224"/>
      <c r="AH24" s="21"/>
    </row>
    <row r="25" spans="1:38">
      <c r="A25" s="13"/>
      <c r="B25" s="224"/>
      <c r="C25" s="587">
        <f>M5</f>
        <v>0</v>
      </c>
      <c r="D25" s="595"/>
      <c r="E25" s="595"/>
      <c r="F25" s="595"/>
      <c r="G25" s="596"/>
      <c r="H25" s="224" t="s">
        <v>132</v>
      </c>
      <c r="I25" s="224"/>
      <c r="J25" s="224" t="s">
        <v>130</v>
      </c>
      <c r="K25" s="224"/>
      <c r="L25" s="587">
        <f>N18</f>
        <v>0</v>
      </c>
      <c r="M25" s="595"/>
      <c r="N25" s="595"/>
      <c r="O25" s="595"/>
      <c r="P25" s="596"/>
      <c r="Q25" s="224" t="s">
        <v>132</v>
      </c>
      <c r="R25" s="224"/>
      <c r="S25" s="224" t="s">
        <v>131</v>
      </c>
      <c r="T25" s="598">
        <f>C25-L25</f>
        <v>0</v>
      </c>
      <c r="U25" s="610"/>
      <c r="V25" s="610"/>
      <c r="W25" s="610"/>
      <c r="X25" s="610"/>
      <c r="Y25" s="611"/>
      <c r="Z25" s="224" t="s">
        <v>132</v>
      </c>
      <c r="AA25" s="224"/>
      <c r="AB25" s="224"/>
      <c r="AC25" s="603" t="str">
        <f>IF(T25&gt;=0,"余剰なし","余剰あり")</f>
        <v>余剰なし</v>
      </c>
      <c r="AD25" s="602"/>
      <c r="AE25" s="602"/>
      <c r="AF25" s="602"/>
      <c r="AG25" s="393"/>
      <c r="AH25" s="14"/>
    </row>
    <row r="26" spans="1:38">
      <c r="A26" s="19"/>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604">
        <f>IF(T25&gt;=0,0,+L25-C25)</f>
        <v>0</v>
      </c>
      <c r="AD26" s="604"/>
      <c r="AE26" s="604"/>
      <c r="AF26" s="604"/>
      <c r="AG26" s="604"/>
      <c r="AH26" s="21"/>
      <c r="AL26" s="143"/>
    </row>
    <row r="27" spans="1:38">
      <c r="A27" s="19"/>
      <c r="B27" s="224"/>
      <c r="C27" s="147"/>
      <c r="D27" s="224"/>
      <c r="E27" s="224"/>
      <c r="F27" s="224"/>
      <c r="G27" s="224"/>
      <c r="H27" s="224"/>
      <c r="I27" s="224"/>
      <c r="J27" s="224"/>
      <c r="K27" s="147"/>
      <c r="L27" s="224"/>
      <c r="M27" s="224"/>
      <c r="N27" s="224"/>
      <c r="O27" s="224"/>
      <c r="P27" s="224"/>
      <c r="Q27" s="224"/>
      <c r="R27" s="224"/>
      <c r="S27" s="224"/>
      <c r="T27" s="147"/>
      <c r="U27" s="224"/>
      <c r="V27" s="224"/>
      <c r="W27" s="224"/>
      <c r="X27" s="224"/>
      <c r="Y27" s="224"/>
      <c r="Z27" s="224"/>
      <c r="AA27" s="224"/>
      <c r="AB27" s="224"/>
      <c r="AC27" s="224"/>
      <c r="AD27" s="224"/>
      <c r="AE27" s="224"/>
      <c r="AF27" s="224"/>
      <c r="AG27" s="224"/>
      <c r="AH27" s="21"/>
    </row>
    <row r="28" spans="1:38">
      <c r="A28" s="19"/>
      <c r="B28" s="224"/>
      <c r="C28" s="147" t="s">
        <v>184</v>
      </c>
      <c r="D28" s="147"/>
      <c r="E28" s="147"/>
      <c r="F28" s="147"/>
      <c r="G28" s="147"/>
      <c r="H28" s="224"/>
      <c r="I28" s="147"/>
      <c r="J28" s="224"/>
      <c r="K28" s="147" t="s">
        <v>185</v>
      </c>
      <c r="L28" s="147"/>
      <c r="M28" s="147"/>
      <c r="N28" s="147"/>
      <c r="O28" s="147"/>
      <c r="P28" s="148"/>
      <c r="Q28" s="147"/>
      <c r="R28" s="224" t="s">
        <v>181</v>
      </c>
      <c r="S28" s="147"/>
      <c r="T28" s="147"/>
      <c r="U28" s="147"/>
      <c r="V28" s="147"/>
      <c r="W28" s="147" t="s">
        <v>186</v>
      </c>
      <c r="X28" s="147"/>
      <c r="Y28" s="224"/>
      <c r="Z28" s="224"/>
      <c r="AA28" s="224"/>
      <c r="AB28" s="224"/>
      <c r="AC28" s="224"/>
      <c r="AD28" s="224"/>
      <c r="AE28" s="224"/>
      <c r="AF28" s="224"/>
      <c r="AG28" s="224"/>
      <c r="AH28" s="21"/>
    </row>
    <row r="29" spans="1:38">
      <c r="A29" s="19"/>
      <c r="B29" s="223" t="s">
        <v>171</v>
      </c>
      <c r="C29" s="587">
        <f>+N18</f>
        <v>0</v>
      </c>
      <c r="D29" s="595"/>
      <c r="E29" s="595"/>
      <c r="F29" s="595"/>
      <c r="G29" s="596"/>
      <c r="H29" s="224" t="s">
        <v>132</v>
      </c>
      <c r="I29" s="224"/>
      <c r="J29" s="224" t="s">
        <v>130</v>
      </c>
      <c r="K29" s="598">
        <f>+AC26</f>
        <v>0</v>
      </c>
      <c r="L29" s="599"/>
      <c r="M29" s="599"/>
      <c r="N29" s="599"/>
      <c r="O29" s="600"/>
      <c r="P29" s="223" t="s">
        <v>172</v>
      </c>
      <c r="Q29" s="224" t="s">
        <v>54</v>
      </c>
      <c r="R29" s="601">
        <f>+W22</f>
        <v>0</v>
      </c>
      <c r="S29" s="602"/>
      <c r="T29" s="393"/>
      <c r="U29" s="224" t="s">
        <v>125</v>
      </c>
      <c r="V29" s="224" t="s">
        <v>131</v>
      </c>
      <c r="W29" s="587">
        <f>+(C29-K29)*R29/100</f>
        <v>0</v>
      </c>
      <c r="X29" s="588"/>
      <c r="Y29" s="588"/>
      <c r="Z29" s="588"/>
      <c r="AA29" s="588"/>
      <c r="AB29" s="589"/>
      <c r="AC29" s="224" t="s">
        <v>166</v>
      </c>
      <c r="AD29" s="224"/>
      <c r="AE29" s="224"/>
      <c r="AF29" s="224"/>
      <c r="AG29" s="224"/>
      <c r="AH29" s="21"/>
    </row>
    <row r="30" spans="1:38">
      <c r="A30" s="19"/>
      <c r="B30" s="223"/>
      <c r="C30" s="218"/>
      <c r="D30" s="219"/>
      <c r="E30" s="219"/>
      <c r="F30" s="219"/>
      <c r="G30" s="219"/>
      <c r="H30" s="224"/>
      <c r="I30" s="224"/>
      <c r="J30" s="224"/>
      <c r="K30" s="220"/>
      <c r="L30" s="220"/>
      <c r="M30" s="220"/>
      <c r="N30" s="220"/>
      <c r="O30" s="220"/>
      <c r="P30" s="223"/>
      <c r="Q30" s="224"/>
      <c r="R30" s="221"/>
      <c r="S30" s="223"/>
      <c r="T30" s="223"/>
      <c r="U30" s="224"/>
      <c r="V30" s="224"/>
      <c r="W30" s="218"/>
      <c r="X30" s="218"/>
      <c r="Y30" s="218"/>
      <c r="Z30" s="218"/>
      <c r="AA30" s="218"/>
      <c r="AB30" s="218"/>
      <c r="AC30" s="224"/>
      <c r="AD30" s="224"/>
      <c r="AE30" s="224"/>
      <c r="AF30" s="224"/>
      <c r="AG30" s="224"/>
      <c r="AH30" s="21"/>
    </row>
    <row r="31" spans="1:38">
      <c r="A31" s="145" t="s">
        <v>325</v>
      </c>
      <c r="B31" s="6"/>
      <c r="C31" s="218"/>
      <c r="D31" s="219"/>
      <c r="E31" s="219"/>
      <c r="F31" s="219"/>
      <c r="G31" s="219"/>
      <c r="H31" s="224"/>
      <c r="I31" s="224"/>
      <c r="J31" s="224"/>
      <c r="K31" s="220"/>
      <c r="L31" s="220"/>
      <c r="M31" s="220"/>
      <c r="N31" s="220"/>
      <c r="O31" s="220"/>
      <c r="P31" s="223"/>
      <c r="Q31" s="224"/>
      <c r="R31" s="221"/>
      <c r="S31" s="223"/>
      <c r="T31" s="223"/>
      <c r="U31" s="224"/>
      <c r="V31" s="224"/>
      <c r="W31" s="218"/>
      <c r="X31" s="218"/>
      <c r="Y31" s="218"/>
      <c r="Z31" s="218"/>
      <c r="AA31" s="218"/>
      <c r="AB31" s="218"/>
      <c r="AC31" s="224"/>
      <c r="AD31" s="224"/>
      <c r="AE31" s="224"/>
      <c r="AF31" s="224"/>
      <c r="AG31" s="224"/>
      <c r="AH31" s="21"/>
    </row>
    <row r="32" spans="1:38">
      <c r="A32" s="19"/>
      <c r="B32" s="223"/>
      <c r="C32" s="218"/>
      <c r="D32" s="219"/>
      <c r="E32" s="219"/>
      <c r="F32" s="219"/>
      <c r="G32" s="219"/>
      <c r="H32" s="224"/>
      <c r="I32" s="224"/>
      <c r="J32" s="224"/>
      <c r="K32" s="220"/>
      <c r="L32" s="220"/>
      <c r="M32" s="220"/>
      <c r="N32" s="220"/>
      <c r="O32" s="220"/>
      <c r="P32" s="223"/>
      <c r="Q32" s="224"/>
      <c r="R32" s="221"/>
      <c r="S32" s="223"/>
      <c r="T32" s="223"/>
      <c r="U32" s="224"/>
      <c r="V32" s="224"/>
      <c r="W32" s="218"/>
      <c r="X32" s="218"/>
      <c r="Y32" s="218"/>
      <c r="Z32" s="218"/>
      <c r="AA32" s="218"/>
      <c r="AB32" s="218"/>
      <c r="AC32" s="224"/>
      <c r="AD32" s="224"/>
      <c r="AE32" s="224"/>
      <c r="AF32" s="224"/>
      <c r="AG32" s="224"/>
      <c r="AH32" s="21"/>
    </row>
    <row r="33" spans="1:34">
      <c r="A33" s="19"/>
      <c r="B33" s="223"/>
      <c r="C33" s="218" t="s">
        <v>317</v>
      </c>
      <c r="D33" s="219"/>
      <c r="E33" s="219"/>
      <c r="F33" s="219"/>
      <c r="G33" s="219"/>
      <c r="H33" s="224"/>
      <c r="I33" s="224"/>
      <c r="J33" s="224"/>
      <c r="K33" s="220"/>
      <c r="L33" s="220"/>
      <c r="M33" s="220"/>
      <c r="N33" s="582"/>
      <c r="O33" s="591"/>
      <c r="P33" s="591"/>
      <c r="Q33" s="591"/>
      <c r="R33" s="591"/>
      <c r="S33" s="592"/>
      <c r="T33" s="224" t="s">
        <v>132</v>
      </c>
      <c r="U33" s="224"/>
      <c r="V33" s="224"/>
      <c r="W33" s="218"/>
      <c r="X33" s="218"/>
      <c r="Y33" s="218"/>
      <c r="Z33" s="218"/>
      <c r="AA33" s="218"/>
      <c r="AB33" s="218"/>
      <c r="AC33" s="224"/>
      <c r="AD33" s="224"/>
      <c r="AE33" s="224"/>
      <c r="AF33" s="224"/>
      <c r="AG33" s="224"/>
      <c r="AH33" s="21"/>
    </row>
    <row r="34" spans="1:34">
      <c r="A34" s="19"/>
      <c r="B34" s="223"/>
      <c r="C34" s="218"/>
      <c r="D34" s="219"/>
      <c r="E34" s="219"/>
      <c r="F34" s="219"/>
      <c r="G34" s="219"/>
      <c r="H34" s="224"/>
      <c r="I34" s="224"/>
      <c r="J34" s="224"/>
      <c r="K34" s="220"/>
      <c r="L34" s="220"/>
      <c r="M34" s="220"/>
      <c r="N34" s="220"/>
      <c r="O34" s="220"/>
      <c r="P34" s="223"/>
      <c r="Q34" s="224"/>
      <c r="R34" s="221"/>
      <c r="S34" s="223"/>
      <c r="T34" s="223"/>
      <c r="U34" s="224"/>
      <c r="V34" s="224"/>
      <c r="W34" s="218"/>
      <c r="X34" s="218"/>
      <c r="Y34" s="218"/>
      <c r="Z34" s="218"/>
      <c r="AA34" s="218"/>
      <c r="AB34" s="218"/>
      <c r="AC34" s="224"/>
      <c r="AD34" s="224"/>
      <c r="AE34" s="224"/>
      <c r="AF34" s="224"/>
      <c r="AG34" s="224"/>
      <c r="AH34" s="21"/>
    </row>
    <row r="35" spans="1:34">
      <c r="A35" s="19"/>
      <c r="B35" s="223"/>
      <c r="C35" s="218" t="s">
        <v>318</v>
      </c>
      <c r="D35" s="219"/>
      <c r="E35" s="219"/>
      <c r="F35" s="219"/>
      <c r="G35" s="219"/>
      <c r="H35" s="224"/>
      <c r="I35" s="224"/>
      <c r="J35" s="224"/>
      <c r="K35" s="220" t="s">
        <v>319</v>
      </c>
      <c r="L35" s="220"/>
      <c r="M35" s="220"/>
      <c r="N35" s="220"/>
      <c r="O35" s="220"/>
      <c r="P35" s="223"/>
      <c r="Q35" s="224"/>
      <c r="R35" s="221"/>
      <c r="S35" s="223"/>
      <c r="T35" s="223"/>
      <c r="U35" s="224"/>
      <c r="V35" s="220" t="s">
        <v>320</v>
      </c>
      <c r="W35" s="220"/>
      <c r="X35" s="220"/>
      <c r="Y35" s="220"/>
      <c r="Z35" s="220"/>
      <c r="AA35" s="223"/>
      <c r="AB35" s="218"/>
      <c r="AC35" s="224"/>
      <c r="AD35" s="224"/>
      <c r="AE35" s="224"/>
      <c r="AF35" s="224"/>
      <c r="AG35" s="224"/>
      <c r="AH35" s="21"/>
    </row>
    <row r="36" spans="1:34">
      <c r="A36" s="19"/>
      <c r="B36" s="223"/>
      <c r="C36" s="612">
        <f>365-N22</f>
        <v>365</v>
      </c>
      <c r="D36" s="613"/>
      <c r="E36" s="613"/>
      <c r="F36" s="613"/>
      <c r="G36" s="614"/>
      <c r="H36" s="224" t="s">
        <v>56</v>
      </c>
      <c r="I36" s="224"/>
      <c r="J36" s="224"/>
      <c r="K36" s="587">
        <f>C29-W29</f>
        <v>0</v>
      </c>
      <c r="L36" s="595"/>
      <c r="M36" s="595"/>
      <c r="N36" s="595"/>
      <c r="O36" s="596"/>
      <c r="P36" s="224" t="s">
        <v>132</v>
      </c>
      <c r="Q36" s="224"/>
      <c r="R36" s="221"/>
      <c r="S36" s="223"/>
      <c r="T36" s="223"/>
      <c r="U36" s="224"/>
      <c r="V36" s="587">
        <f>K36/C36</f>
        <v>0</v>
      </c>
      <c r="W36" s="595"/>
      <c r="X36" s="595"/>
      <c r="Y36" s="595"/>
      <c r="Z36" s="596"/>
      <c r="AA36" s="224" t="s">
        <v>321</v>
      </c>
      <c r="AB36" s="218"/>
      <c r="AC36" s="224"/>
      <c r="AD36" s="224"/>
      <c r="AE36" s="224"/>
      <c r="AF36" s="224"/>
      <c r="AG36" s="224"/>
      <c r="AH36" s="21"/>
    </row>
    <row r="37" spans="1:34">
      <c r="A37" s="19"/>
      <c r="B37" s="223"/>
      <c r="C37" s="218"/>
      <c r="D37" s="219"/>
      <c r="E37" s="219"/>
      <c r="F37" s="219"/>
      <c r="G37" s="219"/>
      <c r="H37" s="224"/>
      <c r="I37" s="224"/>
      <c r="J37" s="224"/>
      <c r="K37" s="220"/>
      <c r="L37" s="220"/>
      <c r="M37" s="220"/>
      <c r="N37" s="220"/>
      <c r="O37" s="220"/>
      <c r="P37" s="223"/>
      <c r="Q37" s="224"/>
      <c r="R37" s="221"/>
      <c r="S37" s="223"/>
      <c r="T37" s="223"/>
      <c r="U37" s="224"/>
      <c r="V37" s="224"/>
      <c r="W37" s="218"/>
      <c r="X37" s="218"/>
      <c r="Y37" s="218"/>
      <c r="Z37" s="218"/>
      <c r="AA37" s="218"/>
      <c r="AB37" s="218"/>
      <c r="AC37" s="224"/>
      <c r="AD37" s="224"/>
      <c r="AE37" s="224"/>
      <c r="AF37" s="224"/>
      <c r="AG37" s="224"/>
      <c r="AH37" s="21"/>
    </row>
    <row r="38" spans="1:34">
      <c r="A38" s="19"/>
      <c r="B38" s="223"/>
      <c r="C38" s="218" t="s">
        <v>322</v>
      </c>
      <c r="D38" s="219"/>
      <c r="E38" s="219"/>
      <c r="F38" s="219"/>
      <c r="G38" s="219"/>
      <c r="H38" s="224"/>
      <c r="I38" s="224"/>
      <c r="J38" s="224"/>
      <c r="K38" s="587">
        <f>MIN(N33,V36)*C36</f>
        <v>0</v>
      </c>
      <c r="L38" s="595"/>
      <c r="M38" s="595"/>
      <c r="N38" s="595"/>
      <c r="O38" s="596"/>
      <c r="P38" s="224" t="s">
        <v>132</v>
      </c>
      <c r="Q38" s="224"/>
      <c r="R38" s="222" t="s">
        <v>323</v>
      </c>
      <c r="S38" s="223"/>
      <c r="T38" s="223"/>
      <c r="U38" s="224"/>
      <c r="V38" s="224"/>
      <c r="W38" s="218"/>
      <c r="X38" s="218"/>
      <c r="Y38" s="218"/>
      <c r="Z38" s="218"/>
      <c r="AA38" s="218"/>
      <c r="AB38" s="218"/>
      <c r="AC38" s="224"/>
      <c r="AD38" s="224"/>
      <c r="AE38" s="224"/>
      <c r="AF38" s="224"/>
      <c r="AG38" s="224"/>
      <c r="AH38" s="21"/>
    </row>
    <row r="39" spans="1:34">
      <c r="A39" s="19"/>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1"/>
    </row>
    <row r="40" spans="1:34">
      <c r="A40" s="145" t="s">
        <v>328</v>
      </c>
      <c r="B40" s="6"/>
      <c r="C40" s="218"/>
      <c r="D40" s="219"/>
      <c r="E40" s="219"/>
      <c r="F40" s="219"/>
      <c r="G40" s="219"/>
      <c r="H40" s="224"/>
      <c r="I40" s="224"/>
      <c r="J40" s="224"/>
      <c r="K40" s="220"/>
      <c r="L40" s="220"/>
      <c r="M40" s="220"/>
      <c r="N40" s="220"/>
      <c r="O40" s="220"/>
      <c r="P40" s="223"/>
      <c r="Q40" s="224"/>
      <c r="R40" s="221"/>
      <c r="S40" s="223"/>
      <c r="T40" s="223"/>
      <c r="U40" s="224"/>
      <c r="V40" s="224"/>
      <c r="W40" s="218"/>
      <c r="X40" s="218"/>
      <c r="Y40" s="218"/>
      <c r="Z40" s="218"/>
      <c r="AA40" s="218"/>
      <c r="AB40" s="218"/>
      <c r="AC40" s="224"/>
      <c r="AD40" s="224"/>
      <c r="AE40" s="224"/>
      <c r="AF40" s="224"/>
      <c r="AG40" s="224"/>
      <c r="AH40" s="21"/>
    </row>
    <row r="41" spans="1:34">
      <c r="A41" s="19"/>
      <c r="B41" s="224" t="s">
        <v>324</v>
      </c>
      <c r="C41" s="6"/>
      <c r="D41" s="224"/>
      <c r="E41" s="224"/>
      <c r="F41" s="224"/>
      <c r="G41" s="224"/>
      <c r="H41" s="224"/>
      <c r="I41" s="224"/>
      <c r="J41" s="224"/>
      <c r="K41" s="224"/>
      <c r="L41" s="224" t="s">
        <v>123</v>
      </c>
      <c r="M41" s="224"/>
      <c r="N41" s="224"/>
      <c r="O41" s="224"/>
      <c r="P41" s="224"/>
      <c r="Q41" s="224"/>
      <c r="R41" s="224"/>
      <c r="S41" s="224"/>
      <c r="T41" s="224"/>
      <c r="U41" s="224"/>
      <c r="V41" s="224"/>
      <c r="W41" s="224"/>
      <c r="X41" s="224"/>
      <c r="Y41" s="224"/>
      <c r="Z41" s="224"/>
      <c r="AA41" s="224"/>
      <c r="AB41" s="224"/>
      <c r="AC41" s="224"/>
      <c r="AD41" s="224"/>
      <c r="AE41" s="224"/>
      <c r="AF41" s="224"/>
      <c r="AG41" s="224"/>
      <c r="AH41" s="21"/>
    </row>
    <row r="42" spans="1:34">
      <c r="A42" s="145"/>
      <c r="B42" s="224"/>
      <c r="C42" s="587">
        <f>W29+K38</f>
        <v>0</v>
      </c>
      <c r="D42" s="588"/>
      <c r="E42" s="588"/>
      <c r="F42" s="588"/>
      <c r="G42" s="588"/>
      <c r="H42" s="589"/>
      <c r="I42" s="224" t="s">
        <v>129</v>
      </c>
      <c r="J42" s="224"/>
      <c r="K42" s="224" t="s">
        <v>55</v>
      </c>
      <c r="L42" s="402">
        <v>0.495</v>
      </c>
      <c r="M42" s="402"/>
      <c r="N42" s="148" t="s">
        <v>57</v>
      </c>
      <c r="O42" s="402">
        <v>1000</v>
      </c>
      <c r="P42" s="402"/>
      <c r="Q42" s="150"/>
      <c r="R42" s="224" t="s">
        <v>58</v>
      </c>
      <c r="S42" s="607">
        <f>C42*L42/O42</f>
        <v>0</v>
      </c>
      <c r="T42" s="608"/>
      <c r="U42" s="608"/>
      <c r="V42" s="609"/>
      <c r="W42" s="224" t="s">
        <v>59</v>
      </c>
      <c r="X42" s="224"/>
      <c r="Y42" s="224"/>
      <c r="Z42" s="224"/>
      <c r="AA42" s="224"/>
      <c r="AB42" s="224"/>
      <c r="AC42" s="224"/>
      <c r="AD42" s="224"/>
      <c r="AE42" s="224"/>
      <c r="AF42" s="224"/>
      <c r="AG42" s="224"/>
      <c r="AH42" s="21"/>
    </row>
    <row r="43" spans="1:34">
      <c r="A43" s="13"/>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14"/>
    </row>
    <row r="44" spans="1:34">
      <c r="A44" s="19"/>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5"/>
      <c r="AG44" s="224"/>
      <c r="AH44" s="21"/>
    </row>
    <row r="45" spans="1:34">
      <c r="A45" s="19"/>
      <c r="B45" s="166"/>
      <c r="C45" s="605" t="s">
        <v>189</v>
      </c>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6"/>
      <c r="AG45" s="20"/>
      <c r="AH45" s="21"/>
    </row>
    <row r="46" spans="1:34">
      <c r="A46" s="19"/>
      <c r="B46" s="166"/>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6"/>
      <c r="AG46" s="20"/>
      <c r="AH46" s="21"/>
    </row>
    <row r="47" spans="1:34">
      <c r="A47" s="13"/>
      <c r="B47" s="167"/>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168"/>
      <c r="AG47" s="224"/>
      <c r="AH47" s="14"/>
    </row>
    <row r="48" spans="1:34">
      <c r="A48" s="19"/>
      <c r="B48" s="167"/>
      <c r="C48" s="224"/>
      <c r="D48" s="224" t="s">
        <v>329</v>
      </c>
      <c r="E48" s="224"/>
      <c r="F48" s="224"/>
      <c r="G48" s="224"/>
      <c r="H48" s="224"/>
      <c r="I48" s="224"/>
      <c r="J48" s="224"/>
      <c r="K48" s="224"/>
      <c r="L48" s="224"/>
      <c r="M48" s="224" t="s">
        <v>180</v>
      </c>
      <c r="N48" s="224"/>
      <c r="O48" s="224"/>
      <c r="P48" s="224"/>
      <c r="Q48" s="224"/>
      <c r="R48" s="224"/>
      <c r="S48" s="224"/>
      <c r="T48" s="224"/>
      <c r="U48" s="224"/>
      <c r="V48" s="224"/>
      <c r="W48" s="224" t="s">
        <v>330</v>
      </c>
      <c r="X48" s="224"/>
      <c r="Y48" s="224"/>
      <c r="Z48" s="224"/>
      <c r="AA48" s="224"/>
      <c r="AB48" s="224"/>
      <c r="AC48" s="224"/>
      <c r="AD48" s="224"/>
      <c r="AE48" s="224"/>
      <c r="AF48" s="168"/>
      <c r="AG48" s="224"/>
      <c r="AH48" s="21"/>
    </row>
    <row r="49" spans="1:34">
      <c r="A49" s="19"/>
      <c r="B49" s="169"/>
      <c r="C49" s="137"/>
      <c r="D49" s="587">
        <f>+W29</f>
        <v>0</v>
      </c>
      <c r="E49" s="588"/>
      <c r="F49" s="588"/>
      <c r="G49" s="588"/>
      <c r="H49" s="588"/>
      <c r="I49" s="589"/>
      <c r="J49" s="224" t="s">
        <v>129</v>
      </c>
      <c r="K49" s="224"/>
      <c r="L49" s="225" t="s">
        <v>170</v>
      </c>
      <c r="M49" s="587">
        <f>+N18</f>
        <v>0</v>
      </c>
      <c r="N49" s="595"/>
      <c r="O49" s="595"/>
      <c r="P49" s="595"/>
      <c r="Q49" s="595"/>
      <c r="R49" s="596"/>
      <c r="S49" s="224" t="s">
        <v>132</v>
      </c>
      <c r="T49" s="224"/>
      <c r="U49" s="224"/>
      <c r="V49" s="138" t="s">
        <v>131</v>
      </c>
      <c r="W49" s="615" t="e">
        <f>+D49/M49*100</f>
        <v>#DIV/0!</v>
      </c>
      <c r="X49" s="616"/>
      <c r="Y49" s="617"/>
      <c r="Z49" s="20" t="s">
        <v>125</v>
      </c>
      <c r="AA49" s="20"/>
      <c r="AB49" s="20"/>
      <c r="AC49" s="20"/>
      <c r="AD49" s="20"/>
      <c r="AE49" s="20"/>
      <c r="AF49" s="170"/>
      <c r="AG49" s="20"/>
      <c r="AH49" s="21"/>
    </row>
    <row r="50" spans="1:34">
      <c r="A50" s="13"/>
      <c r="B50" s="17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3"/>
      <c r="AG50" s="224"/>
      <c r="AH50" s="14"/>
    </row>
    <row r="51" spans="1:34">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4"/>
    </row>
    <row r="52" spans="1:34">
      <c r="A52" s="2"/>
      <c r="B52" s="2"/>
      <c r="C52" s="2"/>
      <c r="D52" s="2"/>
      <c r="E52" s="2"/>
      <c r="F52" s="2"/>
      <c r="G52" s="2"/>
      <c r="H52" s="2"/>
      <c r="I52" s="2"/>
      <c r="J52" s="2"/>
      <c r="K52" s="2"/>
      <c r="L52" s="2"/>
      <c r="M52" s="2"/>
      <c r="N52" s="2"/>
      <c r="O52" s="2"/>
      <c r="P52" s="2"/>
      <c r="Q52" s="581" t="s">
        <v>30</v>
      </c>
      <c r="R52" s="581"/>
      <c r="S52" s="581"/>
      <c r="T52" s="581"/>
      <c r="U52" s="581"/>
      <c r="V52" s="581"/>
      <c r="W52" s="581"/>
      <c r="X52" s="581"/>
      <c r="Y52" s="534">
        <f>ROUND(-S42,1)</f>
        <v>0</v>
      </c>
      <c r="Z52" s="535"/>
      <c r="AA52" s="535"/>
      <c r="AB52" s="535"/>
      <c r="AC52" s="535"/>
      <c r="AD52" s="535"/>
      <c r="AE52" s="340" t="s">
        <v>25</v>
      </c>
      <c r="AF52" s="340"/>
      <c r="AG52" s="340"/>
      <c r="AH52" s="341"/>
    </row>
    <row r="53" spans="1:34">
      <c r="A53" s="2"/>
      <c r="B53" s="2"/>
      <c r="C53" s="2"/>
      <c r="D53" s="2"/>
      <c r="E53" s="2"/>
      <c r="F53" s="2"/>
      <c r="G53" s="2"/>
      <c r="H53" s="2"/>
      <c r="I53" s="2"/>
      <c r="J53" s="2"/>
      <c r="K53" s="2"/>
      <c r="L53" s="2"/>
      <c r="M53" s="2"/>
      <c r="N53" s="2"/>
      <c r="O53" s="2"/>
      <c r="P53" s="2"/>
      <c r="Q53" s="533"/>
      <c r="R53" s="533"/>
      <c r="S53" s="533"/>
      <c r="T53" s="533"/>
      <c r="U53" s="533"/>
      <c r="V53" s="533"/>
      <c r="W53" s="533"/>
      <c r="X53" s="533"/>
      <c r="Y53" s="536"/>
      <c r="Z53" s="537"/>
      <c r="AA53" s="537"/>
      <c r="AB53" s="537"/>
      <c r="AC53" s="537"/>
      <c r="AD53" s="537"/>
      <c r="AE53" s="482"/>
      <c r="AF53" s="482"/>
      <c r="AG53" s="482"/>
      <c r="AH53" s="483"/>
    </row>
    <row r="54" spans="1:34" ht="13.8" thickBo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ht="13.8" thickTop="1">
      <c r="A55" s="323" t="s">
        <v>29</v>
      </c>
      <c r="B55" s="324"/>
      <c r="C55" s="324"/>
      <c r="D55" s="324"/>
      <c r="E55" s="324"/>
      <c r="F55" s="324"/>
      <c r="G55" s="324"/>
      <c r="H55" s="324"/>
      <c r="I55" s="324"/>
      <c r="J55" s="325"/>
      <c r="M55" s="323" t="s">
        <v>30</v>
      </c>
      <c r="N55" s="324"/>
      <c r="O55" s="324"/>
      <c r="P55" s="324"/>
      <c r="Q55" s="324"/>
      <c r="R55" s="324"/>
      <c r="S55" s="324"/>
      <c r="T55" s="324"/>
      <c r="U55" s="324"/>
      <c r="V55" s="325"/>
      <c r="Y55" s="557" t="s">
        <v>27</v>
      </c>
      <c r="Z55" s="558"/>
      <c r="AA55" s="558"/>
      <c r="AB55" s="558"/>
      <c r="AC55" s="558"/>
      <c r="AD55" s="558"/>
      <c r="AE55" s="558"/>
      <c r="AF55" s="558"/>
      <c r="AG55" s="558"/>
      <c r="AH55" s="559"/>
    </row>
    <row r="56" spans="1:34">
      <c r="A56" s="541">
        <f>Y11</f>
        <v>0</v>
      </c>
      <c r="B56" s="542"/>
      <c r="C56" s="542"/>
      <c r="D56" s="542"/>
      <c r="E56" s="542"/>
      <c r="F56" s="542"/>
      <c r="G56" s="475" t="s">
        <v>25</v>
      </c>
      <c r="H56" s="475"/>
      <c r="I56" s="475"/>
      <c r="J56" s="480"/>
      <c r="K56" s="554" t="s">
        <v>31</v>
      </c>
      <c r="L56" s="341"/>
      <c r="M56" s="541">
        <f>Y52</f>
        <v>0</v>
      </c>
      <c r="N56" s="542"/>
      <c r="O56" s="542"/>
      <c r="P56" s="542"/>
      <c r="Q56" s="542"/>
      <c r="R56" s="542"/>
      <c r="S56" s="475" t="s">
        <v>25</v>
      </c>
      <c r="T56" s="475"/>
      <c r="U56" s="475"/>
      <c r="V56" s="480"/>
      <c r="W56" s="554" t="s">
        <v>28</v>
      </c>
      <c r="X56" s="340"/>
      <c r="Y56" s="545">
        <f>A56-M56</f>
        <v>0</v>
      </c>
      <c r="Z56" s="546"/>
      <c r="AA56" s="546"/>
      <c r="AB56" s="546"/>
      <c r="AC56" s="546"/>
      <c r="AD56" s="546"/>
      <c r="AE56" s="475" t="s">
        <v>25</v>
      </c>
      <c r="AF56" s="475"/>
      <c r="AG56" s="475"/>
      <c r="AH56" s="476"/>
    </row>
    <row r="57" spans="1:34" ht="13.8" thickBot="1">
      <c r="A57" s="543"/>
      <c r="B57" s="544"/>
      <c r="C57" s="544"/>
      <c r="D57" s="544"/>
      <c r="E57" s="544"/>
      <c r="F57" s="544"/>
      <c r="G57" s="482"/>
      <c r="H57" s="482"/>
      <c r="I57" s="482"/>
      <c r="J57" s="483"/>
      <c r="K57" s="554"/>
      <c r="L57" s="341"/>
      <c r="M57" s="543"/>
      <c r="N57" s="544"/>
      <c r="O57" s="544"/>
      <c r="P57" s="544"/>
      <c r="Q57" s="544"/>
      <c r="R57" s="544"/>
      <c r="S57" s="482"/>
      <c r="T57" s="482"/>
      <c r="U57" s="482"/>
      <c r="V57" s="483"/>
      <c r="W57" s="554"/>
      <c r="X57" s="340"/>
      <c r="Y57" s="547"/>
      <c r="Z57" s="548"/>
      <c r="AA57" s="548"/>
      <c r="AB57" s="548"/>
      <c r="AC57" s="548"/>
      <c r="AD57" s="548"/>
      <c r="AE57" s="477"/>
      <c r="AF57" s="477"/>
      <c r="AG57" s="477"/>
      <c r="AH57" s="478"/>
    </row>
    <row r="58" spans="1:34" ht="7.5" customHeight="1" thickTop="1">
      <c r="A58" s="132"/>
      <c r="B58" s="132"/>
      <c r="C58" s="132"/>
      <c r="D58" s="132"/>
      <c r="E58" s="132"/>
      <c r="F58" s="132"/>
      <c r="G58" s="26"/>
      <c r="H58" s="26"/>
      <c r="I58" s="26"/>
      <c r="J58" s="26"/>
      <c r="K58" s="26"/>
      <c r="L58" s="26"/>
      <c r="M58" s="132"/>
      <c r="N58" s="132"/>
      <c r="O58" s="132"/>
      <c r="P58" s="132"/>
      <c r="Q58" s="132"/>
      <c r="R58" s="132"/>
      <c r="S58" s="26"/>
      <c r="T58" s="26"/>
      <c r="U58" s="26"/>
      <c r="V58" s="26"/>
      <c r="W58" s="26"/>
      <c r="X58" s="26"/>
      <c r="Y58" s="136"/>
      <c r="Z58" s="136"/>
      <c r="AA58" s="136"/>
      <c r="AB58" s="136"/>
      <c r="AC58" s="136"/>
      <c r="AD58" s="136"/>
      <c r="AE58" s="26"/>
      <c r="AF58" s="26"/>
      <c r="AG58" s="26"/>
      <c r="AH58" s="26"/>
    </row>
    <row r="59" spans="1:34" ht="7.5" customHeight="1" thickBot="1">
      <c r="A59" s="132"/>
      <c r="B59" s="132"/>
      <c r="C59" s="132"/>
      <c r="D59" s="132"/>
      <c r="E59" s="132"/>
      <c r="F59" s="132"/>
      <c r="G59" s="26"/>
      <c r="H59" s="26"/>
      <c r="I59" s="26"/>
      <c r="J59" s="26"/>
      <c r="K59" s="26"/>
      <c r="L59" s="26"/>
      <c r="M59" s="132"/>
      <c r="N59" s="132"/>
      <c r="O59" s="132"/>
      <c r="P59" s="132"/>
      <c r="Q59" s="132"/>
      <c r="R59" s="132"/>
      <c r="S59" s="26"/>
      <c r="T59" s="26"/>
      <c r="U59" s="26"/>
      <c r="V59" s="26"/>
      <c r="W59" s="26"/>
      <c r="X59" s="26"/>
      <c r="Y59" s="136"/>
      <c r="Z59" s="136"/>
      <c r="AA59" s="136"/>
      <c r="AB59" s="136"/>
      <c r="AC59" s="136"/>
      <c r="AD59" s="136"/>
      <c r="AE59" s="26"/>
      <c r="AF59" s="26"/>
      <c r="AG59" s="26"/>
      <c r="AH59" s="26"/>
    </row>
    <row r="60" spans="1:34" ht="13.8" thickTop="1">
      <c r="M60" s="551" t="s">
        <v>352</v>
      </c>
      <c r="N60" s="552"/>
      <c r="O60" s="552"/>
      <c r="P60" s="552"/>
      <c r="Q60" s="552"/>
      <c r="R60" s="552"/>
      <c r="S60" s="553"/>
      <c r="Y60" s="566" t="s">
        <v>353</v>
      </c>
      <c r="Z60" s="567"/>
      <c r="AA60" s="567"/>
      <c r="AB60" s="567"/>
      <c r="AC60" s="567"/>
      <c r="AD60" s="567"/>
      <c r="AE60" s="567"/>
      <c r="AF60" s="567"/>
      <c r="AG60" s="567"/>
      <c r="AH60" s="568"/>
    </row>
    <row r="61" spans="1:34" ht="13.5" customHeight="1">
      <c r="B61" s="1"/>
      <c r="C61" s="1"/>
      <c r="M61" s="569"/>
      <c r="N61" s="570"/>
      <c r="O61" s="570"/>
      <c r="P61" s="570"/>
      <c r="Q61" s="571"/>
      <c r="R61" s="479" t="s">
        <v>61</v>
      </c>
      <c r="S61" s="480"/>
      <c r="Y61" s="545">
        <f>Y56*M61</f>
        <v>0</v>
      </c>
      <c r="Z61" s="546"/>
      <c r="AA61" s="546"/>
      <c r="AB61" s="546"/>
      <c r="AC61" s="546"/>
      <c r="AD61" s="546"/>
      <c r="AE61" s="561" t="s">
        <v>354</v>
      </c>
      <c r="AF61" s="562"/>
      <c r="AG61" s="562"/>
      <c r="AH61" s="563"/>
    </row>
    <row r="62" spans="1:34" ht="14.25" customHeight="1" thickBot="1">
      <c r="B62" s="1"/>
      <c r="C62" s="1"/>
      <c r="M62" s="572"/>
      <c r="N62" s="573"/>
      <c r="O62" s="573"/>
      <c r="P62" s="573"/>
      <c r="Q62" s="574"/>
      <c r="R62" s="481"/>
      <c r="S62" s="483"/>
      <c r="Y62" s="547"/>
      <c r="Z62" s="548"/>
      <c r="AA62" s="548"/>
      <c r="AB62" s="548"/>
      <c r="AC62" s="548"/>
      <c r="AD62" s="548"/>
      <c r="AE62" s="564"/>
      <c r="AF62" s="564"/>
      <c r="AG62" s="564"/>
      <c r="AH62" s="565"/>
    </row>
    <row r="63" spans="1:34" ht="13.8" thickTop="1"/>
  </sheetData>
  <sheetProtection selectLockedCells="1"/>
  <mergeCells count="60">
    <mergeCell ref="A55:J55"/>
    <mergeCell ref="Y56:AD57"/>
    <mergeCell ref="AE56:AH57"/>
    <mergeCell ref="K56:L57"/>
    <mergeCell ref="C42:H42"/>
    <mergeCell ref="C45:AF46"/>
    <mergeCell ref="M55:V55"/>
    <mergeCell ref="Y55:AH55"/>
    <mergeCell ref="M56:R57"/>
    <mergeCell ref="S56:V57"/>
    <mergeCell ref="W56:X57"/>
    <mergeCell ref="A56:F57"/>
    <mergeCell ref="G56:J57"/>
    <mergeCell ref="S42:V42"/>
    <mergeCell ref="D49:I49"/>
    <mergeCell ref="M49:R49"/>
    <mergeCell ref="AE61:AH62"/>
    <mergeCell ref="L42:M42"/>
    <mergeCell ref="K29:O29"/>
    <mergeCell ref="K36:O36"/>
    <mergeCell ref="V36:Z36"/>
    <mergeCell ref="K38:O38"/>
    <mergeCell ref="R29:T29"/>
    <mergeCell ref="M60:S60"/>
    <mergeCell ref="Y60:AH60"/>
    <mergeCell ref="M61:Q62"/>
    <mergeCell ref="R61:S62"/>
    <mergeCell ref="W49:Y49"/>
    <mergeCell ref="Y61:AD62"/>
    <mergeCell ref="C29:G29"/>
    <mergeCell ref="L25:P25"/>
    <mergeCell ref="C19:L20"/>
    <mergeCell ref="A14:AH14"/>
    <mergeCell ref="Q52:X53"/>
    <mergeCell ref="Y52:AD53"/>
    <mergeCell ref="AE52:AH53"/>
    <mergeCell ref="C25:G25"/>
    <mergeCell ref="AC25:AG25"/>
    <mergeCell ref="AC26:AG26"/>
    <mergeCell ref="T25:Y25"/>
    <mergeCell ref="C36:G36"/>
    <mergeCell ref="W29:AB29"/>
    <mergeCell ref="O42:P42"/>
    <mergeCell ref="M8:N8"/>
    <mergeCell ref="N33:S33"/>
    <mergeCell ref="P8:Q8"/>
    <mergeCell ref="S8:V8"/>
    <mergeCell ref="N18:S18"/>
    <mergeCell ref="AC1:AH2"/>
    <mergeCell ref="N22:Q22"/>
    <mergeCell ref="W22:Y22"/>
    <mergeCell ref="S22:T22"/>
    <mergeCell ref="A3:AH3"/>
    <mergeCell ref="Q11:X12"/>
    <mergeCell ref="Y11:AD12"/>
    <mergeCell ref="AE11:AH12"/>
    <mergeCell ref="M5:Q5"/>
    <mergeCell ref="Y10:AH10"/>
    <mergeCell ref="C8:F8"/>
    <mergeCell ref="J8:K8"/>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H60"/>
  <sheetViews>
    <sheetView view="pageBreakPreview" zoomScaleNormal="100" zoomScaleSheetLayoutView="100" workbookViewId="0">
      <selection activeCell="J22" sqref="J22"/>
    </sheetView>
  </sheetViews>
  <sheetFormatPr defaultRowHeight="13.2"/>
  <cols>
    <col min="1" max="1" width="2.33203125" customWidth="1"/>
    <col min="2" max="37" width="2.6640625" customWidth="1"/>
  </cols>
  <sheetData>
    <row r="1" spans="1:34">
      <c r="Z1" s="297" t="s">
        <v>331</v>
      </c>
      <c r="AA1" s="297"/>
      <c r="AB1" s="297"/>
      <c r="AC1" s="341"/>
      <c r="AD1" s="618"/>
      <c r="AE1" s="619"/>
      <c r="AF1" s="619"/>
      <c r="AG1" s="619"/>
      <c r="AH1" s="620"/>
    </row>
    <row r="2" spans="1:34">
      <c r="A2" t="s">
        <v>43</v>
      </c>
      <c r="Z2" s="482"/>
      <c r="AA2" s="482"/>
      <c r="AB2" s="482"/>
      <c r="AC2" s="483"/>
      <c r="AD2" s="621"/>
      <c r="AE2" s="622"/>
      <c r="AF2" s="622"/>
      <c r="AG2" s="622"/>
      <c r="AH2" s="623"/>
    </row>
    <row r="3" spans="1:34">
      <c r="A3" s="488" t="s">
        <v>21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379"/>
    </row>
    <row r="4" spans="1:34">
      <c r="A4" s="257"/>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9"/>
    </row>
    <row r="5" spans="1:34">
      <c r="A5" s="260"/>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61"/>
    </row>
    <row r="6" spans="1:34">
      <c r="A6" s="260"/>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61"/>
    </row>
    <row r="7" spans="1:34">
      <c r="A7" s="26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61"/>
    </row>
    <row r="8" spans="1:34">
      <c r="A8" s="26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61"/>
    </row>
    <row r="9" spans="1:34">
      <c r="A9" s="26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61"/>
    </row>
    <row r="10" spans="1:34">
      <c r="A10" s="26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61"/>
    </row>
    <row r="11" spans="1:34">
      <c r="A11" s="26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61"/>
    </row>
    <row r="12" spans="1:34">
      <c r="A12" s="260"/>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61"/>
    </row>
    <row r="13" spans="1:34">
      <c r="A13" s="260"/>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61"/>
    </row>
    <row r="14" spans="1:34">
      <c r="A14" s="260"/>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61"/>
    </row>
    <row r="15" spans="1:34">
      <c r="A15" s="260"/>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61"/>
    </row>
    <row r="16" spans="1:34">
      <c r="A16" s="260"/>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61"/>
    </row>
    <row r="17" spans="1:34">
      <c r="A17" s="260"/>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61"/>
    </row>
    <row r="18" spans="1:34">
      <c r="A18" s="260"/>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61"/>
    </row>
    <row r="19" spans="1:34">
      <c r="A19" s="260"/>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61"/>
    </row>
    <row r="20" spans="1:34">
      <c r="A20" s="260"/>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61"/>
    </row>
    <row r="21" spans="1:34">
      <c r="A21" s="260"/>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61"/>
    </row>
    <row r="22" spans="1:34">
      <c r="A22" s="260"/>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61"/>
    </row>
    <row r="23" spans="1:34">
      <c r="A23" s="262"/>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4"/>
    </row>
    <row r="24" spans="1:34">
      <c r="A24" s="2"/>
      <c r="B24" s="2"/>
      <c r="C24" s="2"/>
      <c r="D24" s="2"/>
      <c r="E24" s="2"/>
      <c r="F24" s="2"/>
      <c r="G24" s="2"/>
      <c r="H24" s="2"/>
      <c r="I24" s="2"/>
      <c r="J24" s="2"/>
      <c r="K24" s="2"/>
      <c r="L24" s="2"/>
      <c r="M24" s="2"/>
      <c r="N24" s="2"/>
      <c r="O24" s="2"/>
      <c r="P24" s="2"/>
      <c r="Q24" s="581" t="s">
        <v>29</v>
      </c>
      <c r="R24" s="581"/>
      <c r="S24" s="581"/>
      <c r="T24" s="581"/>
      <c r="U24" s="581"/>
      <c r="V24" s="581"/>
      <c r="W24" s="581"/>
      <c r="X24" s="581"/>
      <c r="Y24" s="624"/>
      <c r="Z24" s="625"/>
      <c r="AA24" s="625"/>
      <c r="AB24" s="625"/>
      <c r="AC24" s="625"/>
      <c r="AD24" s="625"/>
      <c r="AE24" s="340" t="s">
        <v>25</v>
      </c>
      <c r="AF24" s="340"/>
      <c r="AG24" s="340"/>
      <c r="AH24" s="341"/>
    </row>
    <row r="25" spans="1:34">
      <c r="A25" s="2"/>
      <c r="B25" s="2"/>
      <c r="C25" s="2"/>
      <c r="D25" s="2"/>
      <c r="E25" s="2"/>
      <c r="F25" s="2"/>
      <c r="G25" s="2"/>
      <c r="H25" s="2"/>
      <c r="I25" s="2"/>
      <c r="J25" s="2"/>
      <c r="K25" s="2"/>
      <c r="L25" s="2"/>
      <c r="M25" s="2"/>
      <c r="N25" s="2"/>
      <c r="O25" s="2"/>
      <c r="P25" s="2"/>
      <c r="Q25" s="533"/>
      <c r="R25" s="533"/>
      <c r="S25" s="533"/>
      <c r="T25" s="533"/>
      <c r="U25" s="533"/>
      <c r="V25" s="533"/>
      <c r="W25" s="533"/>
      <c r="X25" s="533"/>
      <c r="Y25" s="626"/>
      <c r="Z25" s="627"/>
      <c r="AA25" s="627"/>
      <c r="AB25" s="627"/>
      <c r="AC25" s="627"/>
      <c r="AD25" s="627"/>
      <c r="AE25" s="482"/>
      <c r="AF25" s="482"/>
      <c r="AG25" s="482"/>
      <c r="AH25" s="483"/>
    </row>
    <row r="26" spans="1:3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488" t="s">
        <v>22</v>
      </c>
      <c r="B27" s="489"/>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379"/>
    </row>
    <row r="28" spans="1:34">
      <c r="A28" s="265"/>
      <c r="B28" s="266"/>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7"/>
    </row>
    <row r="29" spans="1:34">
      <c r="A29" s="268"/>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70"/>
    </row>
    <row r="30" spans="1:34">
      <c r="A30" s="268"/>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70"/>
    </row>
    <row r="31" spans="1:34">
      <c r="A31" s="268"/>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70"/>
    </row>
    <row r="32" spans="1:34">
      <c r="A32" s="268"/>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70"/>
    </row>
    <row r="33" spans="1:34">
      <c r="A33" s="268"/>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70"/>
    </row>
    <row r="34" spans="1:34">
      <c r="A34" s="268"/>
      <c r="B34" s="269"/>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70"/>
    </row>
    <row r="35" spans="1:34">
      <c r="A35" s="268"/>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70"/>
    </row>
    <row r="36" spans="1:34">
      <c r="A36" s="268"/>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70"/>
    </row>
    <row r="37" spans="1:34">
      <c r="A37" s="268"/>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70"/>
    </row>
    <row r="38" spans="1:34">
      <c r="A38" s="268"/>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70"/>
    </row>
    <row r="39" spans="1:34">
      <c r="A39" s="268"/>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70"/>
    </row>
    <row r="40" spans="1:34">
      <c r="A40" s="268"/>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70"/>
    </row>
    <row r="41" spans="1:34">
      <c r="A41" s="268"/>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70"/>
    </row>
    <row r="42" spans="1:34">
      <c r="A42" s="268"/>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70"/>
    </row>
    <row r="43" spans="1:34">
      <c r="A43" s="268"/>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70"/>
    </row>
    <row r="44" spans="1:34">
      <c r="A44" s="268"/>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70"/>
    </row>
    <row r="45" spans="1:34">
      <c r="A45" s="268"/>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70"/>
    </row>
    <row r="46" spans="1:34">
      <c r="A46" s="268"/>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70"/>
    </row>
    <row r="47" spans="1:34">
      <c r="A47" s="271"/>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3"/>
    </row>
    <row r="48" spans="1:34">
      <c r="A48" s="2"/>
      <c r="B48" s="2"/>
      <c r="C48" s="2"/>
      <c r="D48" s="2"/>
      <c r="E48" s="2"/>
      <c r="F48" s="2"/>
      <c r="G48" s="2"/>
      <c r="H48" s="2"/>
      <c r="I48" s="2"/>
      <c r="J48" s="2"/>
      <c r="K48" s="2"/>
      <c r="L48" s="2"/>
      <c r="M48" s="2"/>
      <c r="N48" s="2"/>
      <c r="O48" s="2"/>
      <c r="P48" s="2"/>
      <c r="Q48" s="581" t="s">
        <v>30</v>
      </c>
      <c r="R48" s="581"/>
      <c r="S48" s="581"/>
      <c r="T48" s="581"/>
      <c r="U48" s="581"/>
      <c r="V48" s="581"/>
      <c r="W48" s="581"/>
      <c r="X48" s="581"/>
      <c r="Y48" s="624"/>
      <c r="Z48" s="625"/>
      <c r="AA48" s="625"/>
      <c r="AB48" s="625"/>
      <c r="AC48" s="625"/>
      <c r="AD48" s="625"/>
      <c r="AE48" s="340" t="s">
        <v>25</v>
      </c>
      <c r="AF48" s="340"/>
      <c r="AG48" s="340"/>
      <c r="AH48" s="341"/>
    </row>
    <row r="49" spans="1:34">
      <c r="A49" s="2"/>
      <c r="B49" s="2"/>
      <c r="C49" s="2"/>
      <c r="D49" s="2"/>
      <c r="E49" s="2"/>
      <c r="F49" s="2"/>
      <c r="G49" s="2"/>
      <c r="H49" s="2"/>
      <c r="I49" s="2"/>
      <c r="J49" s="2"/>
      <c r="K49" s="2"/>
      <c r="L49" s="2"/>
      <c r="M49" s="2"/>
      <c r="N49" s="2"/>
      <c r="O49" s="2"/>
      <c r="P49" s="2"/>
      <c r="Q49" s="533"/>
      <c r="R49" s="533"/>
      <c r="S49" s="533"/>
      <c r="T49" s="533"/>
      <c r="U49" s="533"/>
      <c r="V49" s="533"/>
      <c r="W49" s="533"/>
      <c r="X49" s="533"/>
      <c r="Y49" s="626"/>
      <c r="Z49" s="627"/>
      <c r="AA49" s="627"/>
      <c r="AB49" s="627"/>
      <c r="AC49" s="627"/>
      <c r="AD49" s="627"/>
      <c r="AE49" s="482"/>
      <c r="AF49" s="482"/>
      <c r="AG49" s="482"/>
      <c r="AH49" s="483"/>
    </row>
    <row r="50" spans="1:34" ht="13.8" thickBo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13.8" thickTop="1">
      <c r="A51" s="323" t="s">
        <v>29</v>
      </c>
      <c r="B51" s="324"/>
      <c r="C51" s="324"/>
      <c r="D51" s="324"/>
      <c r="E51" s="324"/>
      <c r="F51" s="324"/>
      <c r="G51" s="324"/>
      <c r="H51" s="324"/>
      <c r="I51" s="324"/>
      <c r="J51" s="325"/>
      <c r="M51" s="323" t="s">
        <v>30</v>
      </c>
      <c r="N51" s="324"/>
      <c r="O51" s="324"/>
      <c r="P51" s="324"/>
      <c r="Q51" s="324"/>
      <c r="R51" s="324"/>
      <c r="S51" s="324"/>
      <c r="T51" s="324"/>
      <c r="U51" s="324"/>
      <c r="V51" s="325"/>
      <c r="Y51" s="557" t="s">
        <v>27</v>
      </c>
      <c r="Z51" s="558"/>
      <c r="AA51" s="558"/>
      <c r="AB51" s="558"/>
      <c r="AC51" s="558"/>
      <c r="AD51" s="558"/>
      <c r="AE51" s="558"/>
      <c r="AF51" s="558"/>
      <c r="AG51" s="558"/>
      <c r="AH51" s="559"/>
    </row>
    <row r="52" spans="1:34">
      <c r="A52" s="541">
        <f>ROUND(Y24,1)</f>
        <v>0</v>
      </c>
      <c r="B52" s="542"/>
      <c r="C52" s="542"/>
      <c r="D52" s="542"/>
      <c r="E52" s="542"/>
      <c r="F52" s="542"/>
      <c r="G52" s="475" t="s">
        <v>25</v>
      </c>
      <c r="H52" s="475"/>
      <c r="I52" s="475"/>
      <c r="J52" s="480"/>
      <c r="K52" s="554" t="s">
        <v>31</v>
      </c>
      <c r="L52" s="341"/>
      <c r="M52" s="541">
        <f>ROUND(Y48,1)</f>
        <v>0</v>
      </c>
      <c r="N52" s="542"/>
      <c r="O52" s="542"/>
      <c r="P52" s="542"/>
      <c r="Q52" s="542"/>
      <c r="R52" s="542"/>
      <c r="S52" s="475" t="s">
        <v>25</v>
      </c>
      <c r="T52" s="475"/>
      <c r="U52" s="475"/>
      <c r="V52" s="480"/>
      <c r="W52" s="554" t="s">
        <v>28</v>
      </c>
      <c r="X52" s="340"/>
      <c r="Y52" s="545">
        <f>A52-M52</f>
        <v>0</v>
      </c>
      <c r="Z52" s="546"/>
      <c r="AA52" s="546"/>
      <c r="AB52" s="546"/>
      <c r="AC52" s="546"/>
      <c r="AD52" s="546"/>
      <c r="AE52" s="475" t="s">
        <v>25</v>
      </c>
      <c r="AF52" s="475"/>
      <c r="AG52" s="475"/>
      <c r="AH52" s="476"/>
    </row>
    <row r="53" spans="1:34" ht="13.8" thickBot="1">
      <c r="A53" s="543"/>
      <c r="B53" s="544"/>
      <c r="C53" s="544"/>
      <c r="D53" s="544"/>
      <c r="E53" s="544"/>
      <c r="F53" s="544"/>
      <c r="G53" s="482"/>
      <c r="H53" s="482"/>
      <c r="I53" s="482"/>
      <c r="J53" s="483"/>
      <c r="K53" s="554"/>
      <c r="L53" s="341"/>
      <c r="M53" s="543"/>
      <c r="N53" s="544"/>
      <c r="O53" s="544"/>
      <c r="P53" s="544"/>
      <c r="Q53" s="544"/>
      <c r="R53" s="544"/>
      <c r="S53" s="482"/>
      <c r="T53" s="482"/>
      <c r="U53" s="482"/>
      <c r="V53" s="483"/>
      <c r="W53" s="554"/>
      <c r="X53" s="340"/>
      <c r="Y53" s="547"/>
      <c r="Z53" s="548"/>
      <c r="AA53" s="548"/>
      <c r="AB53" s="548"/>
      <c r="AC53" s="548"/>
      <c r="AD53" s="548"/>
      <c r="AE53" s="477"/>
      <c r="AF53" s="477"/>
      <c r="AG53" s="477"/>
      <c r="AH53" s="478"/>
    </row>
    <row r="54" spans="1:34" ht="14.4" thickTop="1" thickBot="1"/>
    <row r="55" spans="1:34" ht="13.5" customHeight="1" thickTop="1">
      <c r="K55" s="551" t="s">
        <v>352</v>
      </c>
      <c r="L55" s="552"/>
      <c r="M55" s="552"/>
      <c r="N55" s="552"/>
      <c r="O55" s="552"/>
      <c r="P55" s="552"/>
      <c r="Q55" s="553"/>
      <c r="W55" s="566" t="s">
        <v>353</v>
      </c>
      <c r="X55" s="567"/>
      <c r="Y55" s="567"/>
      <c r="Z55" s="567"/>
      <c r="AA55" s="567"/>
      <c r="AB55" s="567"/>
      <c r="AC55" s="567"/>
      <c r="AD55" s="567"/>
      <c r="AE55" s="567"/>
      <c r="AF55" s="568"/>
    </row>
    <row r="56" spans="1:34" ht="13.5" customHeight="1">
      <c r="K56" s="569"/>
      <c r="L56" s="570"/>
      <c r="M56" s="570"/>
      <c r="N56" s="570"/>
      <c r="O56" s="571"/>
      <c r="P56" s="479" t="s">
        <v>61</v>
      </c>
      <c r="Q56" s="480"/>
      <c r="W56" s="545">
        <f>K56*Y52</f>
        <v>0</v>
      </c>
      <c r="X56" s="546"/>
      <c r="Y56" s="546"/>
      <c r="Z56" s="546"/>
      <c r="AA56" s="546"/>
      <c r="AB56" s="546"/>
      <c r="AC56" s="561" t="s">
        <v>354</v>
      </c>
      <c r="AD56" s="562"/>
      <c r="AE56" s="562"/>
      <c r="AF56" s="563"/>
    </row>
    <row r="57" spans="1:34" ht="14.25" customHeight="1" thickBot="1">
      <c r="K57" s="572"/>
      <c r="L57" s="573"/>
      <c r="M57" s="573"/>
      <c r="N57" s="573"/>
      <c r="O57" s="574"/>
      <c r="P57" s="481"/>
      <c r="Q57" s="483"/>
      <c r="W57" s="547"/>
      <c r="X57" s="548"/>
      <c r="Y57" s="548"/>
      <c r="Z57" s="548"/>
      <c r="AA57" s="548"/>
      <c r="AB57" s="548"/>
      <c r="AC57" s="564"/>
      <c r="AD57" s="564"/>
      <c r="AE57" s="564"/>
      <c r="AF57" s="565"/>
    </row>
    <row r="58" spans="1:34" ht="13.8" thickTop="1">
      <c r="B58" s="1" t="s">
        <v>32</v>
      </c>
      <c r="C58" s="1" t="s">
        <v>33</v>
      </c>
    </row>
    <row r="59" spans="1:34">
      <c r="B59" s="1" t="s">
        <v>32</v>
      </c>
      <c r="C59" s="1" t="s">
        <v>44</v>
      </c>
    </row>
    <row r="60" spans="1:34">
      <c r="B60" s="1" t="s">
        <v>32</v>
      </c>
      <c r="C60" s="1" t="s">
        <v>45</v>
      </c>
    </row>
  </sheetData>
  <sheetProtection selectLockedCells="1"/>
  <mergeCells count="27">
    <mergeCell ref="K55:Q55"/>
    <mergeCell ref="W55:AF55"/>
    <mergeCell ref="Y52:AD53"/>
    <mergeCell ref="K56:O57"/>
    <mergeCell ref="P56:Q57"/>
    <mergeCell ref="W56:AB57"/>
    <mergeCell ref="AC56:AF57"/>
    <mergeCell ref="Y48:AD49"/>
    <mergeCell ref="K52:L53"/>
    <mergeCell ref="A52:F53"/>
    <mergeCell ref="S52:V53"/>
    <mergeCell ref="Y51:AH51"/>
    <mergeCell ref="AE52:AH53"/>
    <mergeCell ref="Q48:X49"/>
    <mergeCell ref="W52:X53"/>
    <mergeCell ref="AE48:AH49"/>
    <mergeCell ref="A51:J51"/>
    <mergeCell ref="M51:V51"/>
    <mergeCell ref="M52:R53"/>
    <mergeCell ref="G52:J53"/>
    <mergeCell ref="AD1:AH2"/>
    <mergeCell ref="Z1:AC2"/>
    <mergeCell ref="A3:AH3"/>
    <mergeCell ref="A27:AH27"/>
    <mergeCell ref="Q24:X25"/>
    <mergeCell ref="AE24:AH25"/>
    <mergeCell ref="Y24:AD25"/>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view="pageBreakPreview" zoomScaleNormal="100" zoomScaleSheetLayoutView="100" workbookViewId="0">
      <selection activeCell="M23" sqref="M23"/>
    </sheetView>
  </sheetViews>
  <sheetFormatPr defaultColWidth="9" defaultRowHeight="13.2"/>
  <cols>
    <col min="1" max="1" width="3.88671875" style="25" customWidth="1"/>
    <col min="2" max="2" width="17.88671875" style="25" customWidth="1"/>
    <col min="3" max="4" width="9.21875" style="25" customWidth="1"/>
    <col min="5" max="6" width="11.44140625" style="25" customWidth="1"/>
    <col min="7" max="7" width="9.21875" style="25" customWidth="1"/>
    <col min="8" max="16384" width="9" style="25"/>
  </cols>
  <sheetData>
    <row r="1" spans="1:7" ht="16.5" customHeight="1">
      <c r="A1" s="226">
        <v>7</v>
      </c>
      <c r="B1" s="25" t="s">
        <v>340</v>
      </c>
    </row>
    <row r="2" spans="1:7" ht="8.1" customHeight="1"/>
    <row r="3" spans="1:7" ht="24.9" customHeight="1">
      <c r="A3" s="628" t="s">
        <v>339</v>
      </c>
      <c r="B3" s="628"/>
      <c r="C3" s="628"/>
      <c r="D3" s="628"/>
      <c r="E3" s="628"/>
      <c r="F3" s="628"/>
      <c r="G3" s="239"/>
    </row>
    <row r="4" spans="1:7" s="229" customFormat="1" ht="30" customHeight="1">
      <c r="A4" s="227" t="s">
        <v>333</v>
      </c>
      <c r="B4" s="227" t="s">
        <v>198</v>
      </c>
      <c r="C4" s="227" t="s">
        <v>334</v>
      </c>
      <c r="D4" s="228" t="s">
        <v>335</v>
      </c>
      <c r="E4" s="227" t="s">
        <v>336</v>
      </c>
      <c r="F4" s="227" t="s">
        <v>337</v>
      </c>
      <c r="G4" s="228" t="s">
        <v>355</v>
      </c>
    </row>
    <row r="5" spans="1:7" s="229" customFormat="1" ht="12.9" customHeight="1">
      <c r="A5" s="230"/>
      <c r="B5" s="230"/>
      <c r="C5" s="230"/>
      <c r="D5" s="230"/>
      <c r="E5" s="231"/>
      <c r="F5" s="230"/>
      <c r="G5" s="240" t="s">
        <v>342</v>
      </c>
    </row>
    <row r="6" spans="1:7" ht="16.5" customHeight="1">
      <c r="A6" s="232">
        <v>1</v>
      </c>
      <c r="B6" s="233"/>
      <c r="C6" s="233"/>
      <c r="D6" s="233"/>
      <c r="E6" s="233"/>
      <c r="F6" s="233"/>
      <c r="G6" s="241"/>
    </row>
    <row r="7" spans="1:7" ht="16.5" customHeight="1">
      <c r="A7" s="232">
        <v>2</v>
      </c>
      <c r="B7" s="233"/>
      <c r="C7" s="233"/>
      <c r="D7" s="233"/>
      <c r="E7" s="233"/>
      <c r="F7" s="233"/>
      <c r="G7" s="241"/>
    </row>
    <row r="8" spans="1:7" ht="16.5" customHeight="1">
      <c r="A8" s="232">
        <v>3</v>
      </c>
      <c r="B8" s="233"/>
      <c r="C8" s="233"/>
      <c r="D8" s="233"/>
      <c r="E8" s="233"/>
      <c r="F8" s="233"/>
      <c r="G8" s="241"/>
    </row>
    <row r="9" spans="1:7" ht="16.5" customHeight="1">
      <c r="A9" s="232">
        <v>4</v>
      </c>
      <c r="B9" s="233"/>
      <c r="C9" s="233"/>
      <c r="D9" s="233"/>
      <c r="E9" s="233"/>
      <c r="F9" s="233"/>
      <c r="G9" s="241"/>
    </row>
    <row r="10" spans="1:7" ht="16.5" customHeight="1">
      <c r="A10" s="232">
        <v>5</v>
      </c>
      <c r="B10" s="233"/>
      <c r="C10" s="233"/>
      <c r="D10" s="233"/>
      <c r="E10" s="233"/>
      <c r="F10" s="233"/>
      <c r="G10" s="241"/>
    </row>
    <row r="11" spans="1:7" ht="16.5" customHeight="1">
      <c r="A11" s="232">
        <v>6</v>
      </c>
      <c r="B11" s="233"/>
      <c r="C11" s="233"/>
      <c r="D11" s="233"/>
      <c r="E11" s="233"/>
      <c r="F11" s="233"/>
      <c r="G11" s="241"/>
    </row>
    <row r="12" spans="1:7" ht="16.5" customHeight="1">
      <c r="A12" s="232">
        <v>7</v>
      </c>
      <c r="B12" s="233"/>
      <c r="C12" s="233"/>
      <c r="D12" s="233"/>
      <c r="E12" s="233"/>
      <c r="F12" s="233"/>
      <c r="G12" s="241"/>
    </row>
    <row r="13" spans="1:7" ht="16.5" customHeight="1">
      <c r="A13" s="232">
        <v>8</v>
      </c>
      <c r="B13" s="233"/>
      <c r="C13" s="233"/>
      <c r="D13" s="233"/>
      <c r="E13" s="233"/>
      <c r="F13" s="233"/>
      <c r="G13" s="241"/>
    </row>
    <row r="14" spans="1:7" ht="16.5" customHeight="1">
      <c r="A14" s="232">
        <v>9</v>
      </c>
      <c r="B14" s="233"/>
      <c r="C14" s="233"/>
      <c r="D14" s="233"/>
      <c r="E14" s="233"/>
      <c r="F14" s="233"/>
      <c r="G14" s="241"/>
    </row>
    <row r="15" spans="1:7" ht="16.5" customHeight="1">
      <c r="A15" s="232">
        <v>10</v>
      </c>
      <c r="B15" s="233"/>
      <c r="C15" s="233"/>
      <c r="D15" s="233"/>
      <c r="E15" s="233"/>
      <c r="F15" s="233"/>
      <c r="G15" s="241"/>
    </row>
    <row r="16" spans="1:7" ht="16.5" customHeight="1">
      <c r="A16" s="232">
        <v>11</v>
      </c>
      <c r="B16" s="233"/>
      <c r="C16" s="233"/>
      <c r="D16" s="233"/>
      <c r="E16" s="233"/>
      <c r="F16" s="233"/>
      <c r="G16" s="241"/>
    </row>
    <row r="17" spans="1:7" ht="16.5" customHeight="1">
      <c r="A17" s="232">
        <v>12</v>
      </c>
      <c r="B17" s="233"/>
      <c r="C17" s="233"/>
      <c r="D17" s="233"/>
      <c r="E17" s="233"/>
      <c r="F17" s="233"/>
      <c r="G17" s="241"/>
    </row>
    <row r="18" spans="1:7" ht="16.5" customHeight="1">
      <c r="A18" s="232">
        <v>13</v>
      </c>
      <c r="B18" s="233"/>
      <c r="C18" s="233"/>
      <c r="D18" s="233"/>
      <c r="E18" s="233"/>
      <c r="F18" s="233"/>
      <c r="G18" s="241"/>
    </row>
    <row r="19" spans="1:7" ht="16.5" customHeight="1">
      <c r="A19" s="232">
        <v>14</v>
      </c>
      <c r="B19" s="233"/>
      <c r="C19" s="233"/>
      <c r="D19" s="233"/>
      <c r="E19" s="233"/>
      <c r="F19" s="233"/>
      <c r="G19" s="241"/>
    </row>
    <row r="20" spans="1:7" ht="16.5" customHeight="1">
      <c r="A20" s="232">
        <v>15</v>
      </c>
      <c r="B20" s="233"/>
      <c r="C20" s="233"/>
      <c r="D20" s="233"/>
      <c r="E20" s="233"/>
      <c r="F20" s="233"/>
      <c r="G20" s="241"/>
    </row>
    <row r="21" spans="1:7" ht="16.5" customHeight="1">
      <c r="A21" s="232">
        <v>16</v>
      </c>
      <c r="B21" s="233"/>
      <c r="C21" s="233"/>
      <c r="D21" s="233"/>
      <c r="E21" s="233"/>
      <c r="F21" s="233"/>
      <c r="G21" s="241"/>
    </row>
    <row r="22" spans="1:7" ht="16.5" customHeight="1">
      <c r="A22" s="232">
        <v>17</v>
      </c>
      <c r="B22" s="233"/>
      <c r="C22" s="233"/>
      <c r="D22" s="233"/>
      <c r="E22" s="233"/>
      <c r="F22" s="233"/>
      <c r="G22" s="241"/>
    </row>
    <row r="23" spans="1:7" ht="16.5" customHeight="1">
      <c r="A23" s="232">
        <v>18</v>
      </c>
      <c r="B23" s="233"/>
      <c r="C23" s="233"/>
      <c r="D23" s="233"/>
      <c r="E23" s="233"/>
      <c r="F23" s="233"/>
      <c r="G23" s="241"/>
    </row>
    <row r="24" spans="1:7" ht="16.5" customHeight="1">
      <c r="A24" s="232">
        <v>19</v>
      </c>
      <c r="B24" s="233"/>
      <c r="C24" s="233"/>
      <c r="D24" s="233"/>
      <c r="E24" s="233"/>
      <c r="F24" s="233"/>
      <c r="G24" s="241"/>
    </row>
    <row r="25" spans="1:7" ht="16.5" customHeight="1">
      <c r="A25" s="232">
        <v>20</v>
      </c>
      <c r="B25" s="234"/>
      <c r="C25" s="234"/>
      <c r="D25" s="235"/>
      <c r="E25" s="234"/>
      <c r="F25" s="234"/>
      <c r="G25" s="242"/>
    </row>
    <row r="26" spans="1:7" ht="16.5" customHeight="1">
      <c r="A26" s="232">
        <v>21</v>
      </c>
      <c r="B26" s="234"/>
      <c r="C26" s="234"/>
      <c r="D26" s="235"/>
      <c r="E26" s="234"/>
      <c r="F26" s="234"/>
      <c r="G26" s="242"/>
    </row>
    <row r="27" spans="1:7" ht="16.5" customHeight="1">
      <c r="A27" s="232">
        <v>22</v>
      </c>
      <c r="B27" s="234"/>
      <c r="C27" s="234"/>
      <c r="D27" s="235"/>
      <c r="E27" s="234"/>
      <c r="F27" s="234"/>
      <c r="G27" s="242"/>
    </row>
    <row r="28" spans="1:7" ht="16.5" customHeight="1">
      <c r="A28" s="232">
        <v>23</v>
      </c>
      <c r="B28" s="234"/>
      <c r="C28" s="234"/>
      <c r="D28" s="235"/>
      <c r="E28" s="234"/>
      <c r="F28" s="234"/>
      <c r="G28" s="242"/>
    </row>
    <row r="29" spans="1:7" ht="16.5" customHeight="1">
      <c r="A29" s="232">
        <v>24</v>
      </c>
      <c r="B29" s="234"/>
      <c r="C29" s="234"/>
      <c r="D29" s="235"/>
      <c r="E29" s="234"/>
      <c r="F29" s="234"/>
      <c r="G29" s="242"/>
    </row>
    <row r="30" spans="1:7" ht="16.5" customHeight="1">
      <c r="A30" s="232">
        <v>25</v>
      </c>
      <c r="B30" s="234"/>
      <c r="C30" s="234"/>
      <c r="D30" s="235"/>
      <c r="E30" s="234"/>
      <c r="F30" s="234"/>
      <c r="G30" s="242"/>
    </row>
    <row r="31" spans="1:7" ht="16.5" customHeight="1">
      <c r="A31" s="232">
        <v>26</v>
      </c>
      <c r="B31" s="234"/>
      <c r="C31" s="234"/>
      <c r="D31" s="235"/>
      <c r="E31" s="234"/>
      <c r="F31" s="234"/>
      <c r="G31" s="242"/>
    </row>
    <row r="32" spans="1:7" ht="16.5" customHeight="1">
      <c r="A32" s="232">
        <v>27</v>
      </c>
      <c r="B32" s="234"/>
      <c r="C32" s="234"/>
      <c r="D32" s="235"/>
      <c r="E32" s="234"/>
      <c r="F32" s="234"/>
      <c r="G32" s="242"/>
    </row>
    <row r="33" spans="1:11" ht="16.5" customHeight="1">
      <c r="A33" s="232">
        <v>28</v>
      </c>
      <c r="B33" s="234"/>
      <c r="C33" s="234"/>
      <c r="D33" s="235"/>
      <c r="E33" s="234"/>
      <c r="F33" s="234"/>
      <c r="G33" s="242"/>
    </row>
    <row r="34" spans="1:11" ht="16.5" customHeight="1">
      <c r="A34" s="232">
        <v>29</v>
      </c>
      <c r="B34" s="234"/>
      <c r="C34" s="234"/>
      <c r="D34" s="235"/>
      <c r="E34" s="234"/>
      <c r="F34" s="234"/>
      <c r="G34" s="242"/>
    </row>
    <row r="35" spans="1:11" ht="16.5" customHeight="1">
      <c r="A35" s="232">
        <v>30</v>
      </c>
      <c r="B35" s="234"/>
      <c r="C35" s="234"/>
      <c r="D35" s="235"/>
      <c r="E35" s="234"/>
      <c r="F35" s="234"/>
      <c r="G35" s="242"/>
    </row>
    <row r="36" spans="1:11" ht="16.5" customHeight="1">
      <c r="A36" s="232">
        <v>31</v>
      </c>
      <c r="B36" s="234"/>
      <c r="C36" s="234"/>
      <c r="D36" s="235"/>
      <c r="E36" s="234"/>
      <c r="F36" s="234"/>
      <c r="G36" s="242"/>
    </row>
    <row r="37" spans="1:11" ht="16.5" customHeight="1">
      <c r="A37" s="232">
        <v>32</v>
      </c>
      <c r="B37" s="234"/>
      <c r="C37" s="234"/>
      <c r="D37" s="235"/>
      <c r="E37" s="234"/>
      <c r="F37" s="234"/>
      <c r="G37" s="242"/>
    </row>
    <row r="38" spans="1:11" ht="16.5" customHeight="1">
      <c r="A38" s="232">
        <v>33</v>
      </c>
      <c r="B38" s="234"/>
      <c r="C38" s="234"/>
      <c r="D38" s="235"/>
      <c r="E38" s="234"/>
      <c r="F38" s="234"/>
      <c r="G38" s="242"/>
    </row>
    <row r="39" spans="1:11" ht="16.5" customHeight="1">
      <c r="A39" s="232">
        <v>34</v>
      </c>
      <c r="B39" s="234"/>
      <c r="C39" s="234"/>
      <c r="D39" s="235"/>
      <c r="E39" s="234"/>
      <c r="F39" s="234"/>
      <c r="G39" s="242"/>
    </row>
    <row r="40" spans="1:11" ht="16.5" customHeight="1">
      <c r="A40" s="232">
        <v>35</v>
      </c>
      <c r="B40" s="234"/>
      <c r="C40" s="234"/>
      <c r="D40" s="235"/>
      <c r="E40" s="234"/>
      <c r="F40" s="234"/>
      <c r="G40" s="242"/>
    </row>
    <row r="41" spans="1:11" ht="16.5" customHeight="1">
      <c r="A41" s="232">
        <v>36</v>
      </c>
      <c r="B41" s="234"/>
      <c r="C41" s="234"/>
      <c r="D41" s="235"/>
      <c r="E41" s="234"/>
      <c r="F41" s="234"/>
      <c r="G41" s="242"/>
    </row>
    <row r="42" spans="1:11" ht="16.5" customHeight="1">
      <c r="A42" s="232">
        <v>37</v>
      </c>
      <c r="B42" s="234"/>
      <c r="C42" s="234"/>
      <c r="D42" s="235"/>
      <c r="E42" s="234"/>
      <c r="F42" s="234"/>
      <c r="G42" s="242"/>
    </row>
    <row r="43" spans="1:11" ht="16.5" customHeight="1">
      <c r="A43" s="232">
        <v>38</v>
      </c>
      <c r="B43" s="234"/>
      <c r="C43" s="234"/>
      <c r="D43" s="235"/>
      <c r="E43" s="234"/>
      <c r="F43" s="234"/>
      <c r="G43" s="242"/>
    </row>
    <row r="44" spans="1:11" ht="16.5" customHeight="1" thickBot="1">
      <c r="A44" s="236" t="s">
        <v>338</v>
      </c>
      <c r="B44" s="237"/>
      <c r="C44" s="237"/>
      <c r="D44" s="237"/>
      <c r="E44" s="237"/>
      <c r="F44" s="237"/>
      <c r="G44" s="237"/>
    </row>
    <row r="45" spans="1:11" ht="13.8" thickBot="1">
      <c r="K45" s="238"/>
    </row>
  </sheetData>
  <mergeCells count="1">
    <mergeCell ref="A3:F3"/>
  </mergeCells>
  <phoneticPr fontId="2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9"/>
  <sheetViews>
    <sheetView view="pageBreakPreview" zoomScaleNormal="100" zoomScaleSheetLayoutView="100" workbookViewId="0">
      <selection activeCell="AH12" sqref="AH12"/>
    </sheetView>
  </sheetViews>
  <sheetFormatPr defaultRowHeight="13.2"/>
  <cols>
    <col min="1" max="1" width="2.44140625" customWidth="1"/>
    <col min="2" max="36" width="2.6640625" customWidth="1"/>
  </cols>
  <sheetData>
    <row r="1" spans="1:32">
      <c r="A1" s="25" t="s">
        <v>341</v>
      </c>
      <c r="B1" s="25"/>
      <c r="C1" s="25"/>
      <c r="D1" s="25"/>
      <c r="E1" s="25"/>
      <c r="F1" s="25"/>
      <c r="G1" s="25"/>
    </row>
    <row r="2" spans="1:32" ht="6" customHeight="1"/>
    <row r="3" spans="1:32">
      <c r="A3" s="629"/>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1"/>
    </row>
    <row r="4" spans="1:32">
      <c r="A4" s="632"/>
      <c r="B4" s="633"/>
      <c r="C4" s="633"/>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4"/>
    </row>
    <row r="5" spans="1:32">
      <c r="A5" s="632"/>
      <c r="B5" s="633"/>
      <c r="C5" s="633"/>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4"/>
    </row>
    <row r="6" spans="1:32">
      <c r="A6" s="632"/>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4"/>
    </row>
    <row r="7" spans="1:32">
      <c r="A7" s="632"/>
      <c r="B7" s="633"/>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4"/>
    </row>
    <row r="8" spans="1:32">
      <c r="A8" s="632"/>
      <c r="B8" s="633"/>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4"/>
    </row>
    <row r="9" spans="1:32">
      <c r="A9" s="632"/>
      <c r="B9" s="633"/>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4"/>
    </row>
    <row r="10" spans="1:32">
      <c r="A10" s="632"/>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4"/>
    </row>
    <row r="11" spans="1:32">
      <c r="A11" s="632"/>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4"/>
    </row>
    <row r="12" spans="1:32">
      <c r="A12" s="632"/>
      <c r="B12" s="633"/>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4"/>
    </row>
    <row r="13" spans="1:32">
      <c r="A13" s="632"/>
      <c r="B13" s="633"/>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4"/>
    </row>
    <row r="14" spans="1:32">
      <c r="A14" s="632"/>
      <c r="B14" s="633"/>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4"/>
    </row>
    <row r="15" spans="1:32">
      <c r="A15" s="632"/>
      <c r="B15" s="633"/>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4"/>
    </row>
    <row r="16" spans="1:32">
      <c r="A16" s="632"/>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4"/>
    </row>
    <row r="17" spans="1:32">
      <c r="A17" s="632"/>
      <c r="B17" s="633"/>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4"/>
    </row>
    <row r="18" spans="1:32">
      <c r="A18" s="632"/>
      <c r="B18" s="633"/>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4"/>
    </row>
    <row r="19" spans="1:32">
      <c r="A19" s="632"/>
      <c r="B19" s="633"/>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3"/>
      <c r="AE19" s="633"/>
      <c r="AF19" s="634"/>
    </row>
    <row r="20" spans="1:32">
      <c r="A20" s="632"/>
      <c r="B20" s="633"/>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4"/>
    </row>
    <row r="21" spans="1:32">
      <c r="A21" s="632"/>
      <c r="B21" s="633"/>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4"/>
    </row>
    <row r="22" spans="1:32">
      <c r="A22" s="632"/>
      <c r="B22" s="633"/>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4"/>
    </row>
    <row r="23" spans="1:32">
      <c r="A23" s="632"/>
      <c r="B23" s="633"/>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4"/>
    </row>
    <row r="24" spans="1:32">
      <c r="A24" s="632"/>
      <c r="B24" s="633"/>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4"/>
    </row>
    <row r="25" spans="1:32">
      <c r="A25" s="632"/>
      <c r="B25" s="633"/>
      <c r="C25" s="633"/>
      <c r="D25" s="633"/>
      <c r="E25" s="633"/>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3"/>
      <c r="AE25" s="633"/>
      <c r="AF25" s="634"/>
    </row>
    <row r="26" spans="1:32">
      <c r="A26" s="632"/>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4"/>
    </row>
    <row r="27" spans="1:32">
      <c r="A27" s="632"/>
      <c r="B27" s="633"/>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3"/>
      <c r="AF27" s="634"/>
    </row>
    <row r="28" spans="1:32">
      <c r="A28" s="632"/>
      <c r="B28" s="633"/>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4"/>
    </row>
    <row r="29" spans="1:32">
      <c r="A29" s="632"/>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4"/>
    </row>
    <row r="30" spans="1:32">
      <c r="A30" s="632"/>
      <c r="B30" s="633"/>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4"/>
    </row>
    <row r="31" spans="1:32">
      <c r="A31" s="632"/>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4"/>
    </row>
    <row r="32" spans="1:32">
      <c r="A32" s="632"/>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4"/>
    </row>
    <row r="33" spans="1:32">
      <c r="A33" s="632"/>
      <c r="B33" s="633"/>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4"/>
    </row>
    <row r="34" spans="1:32">
      <c r="A34" s="632"/>
      <c r="B34" s="633"/>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4"/>
    </row>
    <row r="35" spans="1:32">
      <c r="A35" s="632"/>
      <c r="B35" s="633"/>
      <c r="C35" s="633"/>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3"/>
      <c r="AE35" s="633"/>
      <c r="AF35" s="634"/>
    </row>
    <row r="36" spans="1:32">
      <c r="A36" s="632"/>
      <c r="B36" s="633"/>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4"/>
    </row>
    <row r="37" spans="1:32">
      <c r="A37" s="632"/>
      <c r="B37" s="633"/>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c r="AE37" s="633"/>
      <c r="AF37" s="634"/>
    </row>
    <row r="38" spans="1:32">
      <c r="A38" s="632"/>
      <c r="B38" s="633"/>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4"/>
    </row>
    <row r="39" spans="1:32">
      <c r="A39" s="632"/>
      <c r="B39" s="633"/>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4"/>
    </row>
    <row r="40" spans="1:32">
      <c r="A40" s="632"/>
      <c r="B40" s="633"/>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c r="AF40" s="634"/>
    </row>
    <row r="41" spans="1:32">
      <c r="A41" s="632"/>
      <c r="B41" s="633"/>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3"/>
      <c r="AE41" s="633"/>
      <c r="AF41" s="634"/>
    </row>
    <row r="42" spans="1:32">
      <c r="A42" s="632"/>
      <c r="B42" s="633"/>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c r="AE42" s="633"/>
      <c r="AF42" s="634"/>
    </row>
    <row r="43" spans="1:32">
      <c r="A43" s="632"/>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4"/>
    </row>
    <row r="44" spans="1:32">
      <c r="A44" s="632"/>
      <c r="B44" s="633"/>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c r="AF44" s="634"/>
    </row>
    <row r="45" spans="1:32">
      <c r="A45" s="632"/>
      <c r="B45" s="633"/>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3"/>
      <c r="AE45" s="633"/>
      <c r="AF45" s="634"/>
    </row>
    <row r="46" spans="1:32">
      <c r="A46" s="632"/>
      <c r="B46" s="633"/>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c r="AE46" s="633"/>
      <c r="AF46" s="634"/>
    </row>
    <row r="47" spans="1:32">
      <c r="A47" s="632"/>
      <c r="B47" s="633"/>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4"/>
    </row>
    <row r="48" spans="1:32">
      <c r="A48" s="632"/>
      <c r="B48" s="633"/>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4"/>
    </row>
    <row r="49" spans="1:32">
      <c r="A49" s="632"/>
      <c r="B49" s="633"/>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c r="AF49" s="634"/>
    </row>
    <row r="50" spans="1:32">
      <c r="A50" s="632"/>
      <c r="B50" s="633"/>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3"/>
      <c r="AD50" s="633"/>
      <c r="AE50" s="633"/>
      <c r="AF50" s="634"/>
    </row>
    <row r="51" spans="1:32">
      <c r="A51" s="632"/>
      <c r="B51" s="633"/>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4"/>
    </row>
    <row r="52" spans="1:32">
      <c r="A52" s="632"/>
      <c r="B52" s="633"/>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4"/>
    </row>
    <row r="53" spans="1:32">
      <c r="A53" s="632"/>
      <c r="B53" s="633"/>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4"/>
    </row>
    <row r="54" spans="1:32">
      <c r="A54" s="632"/>
      <c r="B54" s="633"/>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4"/>
    </row>
    <row r="55" spans="1:32">
      <c r="A55" s="632"/>
      <c r="B55" s="633"/>
      <c r="C55" s="633"/>
      <c r="D55" s="633"/>
      <c r="E55" s="633"/>
      <c r="F55" s="633"/>
      <c r="G55" s="633"/>
      <c r="H55" s="633"/>
      <c r="I55" s="633"/>
      <c r="J55" s="633"/>
      <c r="K55" s="633"/>
      <c r="L55" s="633"/>
      <c r="M55" s="633"/>
      <c r="N55" s="633"/>
      <c r="O55" s="633"/>
      <c r="P55" s="633"/>
      <c r="Q55" s="633"/>
      <c r="R55" s="633"/>
      <c r="S55" s="633"/>
      <c r="T55" s="633"/>
      <c r="U55" s="633"/>
      <c r="V55" s="633"/>
      <c r="W55" s="633"/>
      <c r="X55" s="633"/>
      <c r="Y55" s="633"/>
      <c r="Z55" s="633"/>
      <c r="AA55" s="633"/>
      <c r="AB55" s="633"/>
      <c r="AC55" s="633"/>
      <c r="AD55" s="633"/>
      <c r="AE55" s="633"/>
      <c r="AF55" s="634"/>
    </row>
    <row r="56" spans="1:32">
      <c r="A56" s="632"/>
      <c r="B56" s="633"/>
      <c r="C56" s="633"/>
      <c r="D56" s="633"/>
      <c r="E56" s="633"/>
      <c r="F56" s="633"/>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4"/>
    </row>
    <row r="57" spans="1:32">
      <c r="A57" s="632"/>
      <c r="B57" s="633"/>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4"/>
    </row>
    <row r="58" spans="1:32">
      <c r="A58" s="632"/>
      <c r="B58" s="633"/>
      <c r="C58" s="633"/>
      <c r="D58" s="633"/>
      <c r="E58" s="633"/>
      <c r="F58" s="633"/>
      <c r="G58" s="633"/>
      <c r="H58" s="633"/>
      <c r="I58" s="633"/>
      <c r="J58" s="633"/>
      <c r="K58" s="633"/>
      <c r="L58" s="633"/>
      <c r="M58" s="633"/>
      <c r="N58" s="633"/>
      <c r="O58" s="633"/>
      <c r="P58" s="633"/>
      <c r="Q58" s="633"/>
      <c r="R58" s="633"/>
      <c r="S58" s="633"/>
      <c r="T58" s="633"/>
      <c r="U58" s="633"/>
      <c r="V58" s="633"/>
      <c r="W58" s="633"/>
      <c r="X58" s="633"/>
      <c r="Y58" s="633"/>
      <c r="Z58" s="633"/>
      <c r="AA58" s="633"/>
      <c r="AB58" s="633"/>
      <c r="AC58" s="633"/>
      <c r="AD58" s="633"/>
      <c r="AE58" s="633"/>
      <c r="AF58" s="634"/>
    </row>
    <row r="59" spans="1:32">
      <c r="A59" s="635"/>
      <c r="B59" s="636"/>
      <c r="C59" s="636"/>
      <c r="D59" s="636"/>
      <c r="E59" s="636"/>
      <c r="F59" s="636"/>
      <c r="G59" s="636"/>
      <c r="H59" s="636"/>
      <c r="I59" s="636"/>
      <c r="J59" s="636"/>
      <c r="K59" s="636"/>
      <c r="L59" s="636"/>
      <c r="M59" s="636"/>
      <c r="N59" s="636"/>
      <c r="O59" s="636"/>
      <c r="P59" s="636"/>
      <c r="Q59" s="636"/>
      <c r="R59" s="636"/>
      <c r="S59" s="636"/>
      <c r="T59" s="636"/>
      <c r="U59" s="636"/>
      <c r="V59" s="636"/>
      <c r="W59" s="636"/>
      <c r="X59" s="636"/>
      <c r="Y59" s="636"/>
      <c r="Z59" s="636"/>
      <c r="AA59" s="636"/>
      <c r="AB59" s="636"/>
      <c r="AC59" s="636"/>
      <c r="AD59" s="636"/>
      <c r="AE59" s="636"/>
      <c r="AF59" s="637"/>
    </row>
  </sheetData>
  <mergeCells count="1">
    <mergeCell ref="A3:AF59"/>
  </mergeCells>
  <phoneticPr fontId="2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2:AH57"/>
  <sheetViews>
    <sheetView view="pageBreakPreview" zoomScaleNormal="100" zoomScaleSheetLayoutView="100" workbookViewId="0">
      <selection activeCell="A31" sqref="A31:A55"/>
    </sheetView>
  </sheetViews>
  <sheetFormatPr defaultRowHeight="13.2"/>
  <cols>
    <col min="1" max="1" width="2.44140625" customWidth="1"/>
    <col min="2" max="37" width="2.6640625" customWidth="1"/>
  </cols>
  <sheetData>
    <row r="2" spans="1:34">
      <c r="A2" t="s">
        <v>343</v>
      </c>
    </row>
    <row r="3" spans="1:34">
      <c r="A3" s="488" t="s">
        <v>21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379"/>
    </row>
    <row r="4" spans="1:34">
      <c r="A4" s="809"/>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5"/>
    </row>
    <row r="5" spans="1:34">
      <c r="A5" s="810"/>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7"/>
    </row>
    <row r="6" spans="1:34">
      <c r="A6" s="810"/>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7"/>
    </row>
    <row r="7" spans="1:34">
      <c r="A7" s="810"/>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7"/>
    </row>
    <row r="8" spans="1:34">
      <c r="A8" s="810"/>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7"/>
    </row>
    <row r="9" spans="1:34">
      <c r="A9" s="810"/>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7"/>
    </row>
    <row r="10" spans="1:34">
      <c r="A10" s="810"/>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7"/>
    </row>
    <row r="11" spans="1:34">
      <c r="A11" s="810"/>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7"/>
    </row>
    <row r="12" spans="1:34">
      <c r="A12" s="810"/>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7"/>
    </row>
    <row r="13" spans="1:34">
      <c r="A13" s="810"/>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7"/>
    </row>
    <row r="14" spans="1:34">
      <c r="A14" s="810"/>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7"/>
    </row>
    <row r="15" spans="1:34">
      <c r="A15" s="810"/>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7"/>
    </row>
    <row r="16" spans="1:34">
      <c r="A16" s="810"/>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7"/>
    </row>
    <row r="17" spans="1:34">
      <c r="A17" s="810"/>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7"/>
    </row>
    <row r="18" spans="1:34">
      <c r="A18" s="810"/>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7"/>
    </row>
    <row r="19" spans="1:34">
      <c r="A19" s="810"/>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row>
    <row r="20" spans="1:34">
      <c r="A20" s="810"/>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7"/>
    </row>
    <row r="21" spans="1:34">
      <c r="A21" s="810"/>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7"/>
    </row>
    <row r="22" spans="1:34">
      <c r="A22" s="810"/>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7"/>
    </row>
    <row r="23" spans="1:34">
      <c r="A23" s="810"/>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7"/>
    </row>
    <row r="24" spans="1:34">
      <c r="A24" s="810"/>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7"/>
    </row>
    <row r="25" spans="1:34">
      <c r="A25" s="810"/>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c r="A26" s="810"/>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7"/>
    </row>
    <row r="27" spans="1:34">
      <c r="A27" s="810"/>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7"/>
    </row>
    <row r="28" spans="1:34">
      <c r="A28" s="811"/>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9"/>
    </row>
    <row r="30" spans="1:34">
      <c r="A30" s="488" t="s">
        <v>22</v>
      </c>
      <c r="B30" s="489"/>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379"/>
    </row>
    <row r="31" spans="1:34">
      <c r="A31" s="809"/>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5"/>
    </row>
    <row r="32" spans="1:34">
      <c r="A32" s="810"/>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7"/>
    </row>
    <row r="33" spans="1:34">
      <c r="A33" s="810"/>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7"/>
    </row>
    <row r="34" spans="1:34">
      <c r="A34" s="810"/>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7"/>
    </row>
    <row r="35" spans="1:34">
      <c r="A35" s="810"/>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7"/>
    </row>
    <row r="36" spans="1:34">
      <c r="A36" s="810"/>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7"/>
    </row>
    <row r="37" spans="1:34">
      <c r="A37" s="810"/>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7"/>
    </row>
    <row r="38" spans="1:34">
      <c r="A38" s="810"/>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7"/>
    </row>
    <row r="39" spans="1:34">
      <c r="A39" s="810"/>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7"/>
    </row>
    <row r="40" spans="1:34">
      <c r="A40" s="810"/>
      <c r="B40" s="276"/>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7"/>
    </row>
    <row r="41" spans="1:34">
      <c r="A41" s="810"/>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7"/>
    </row>
    <row r="42" spans="1:34">
      <c r="A42" s="810"/>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7"/>
    </row>
    <row r="43" spans="1:34">
      <c r="A43" s="810"/>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7"/>
    </row>
    <row r="44" spans="1:34">
      <c r="A44" s="810"/>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7"/>
    </row>
    <row r="45" spans="1:34">
      <c r="A45" s="810"/>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7"/>
    </row>
    <row r="46" spans="1:34">
      <c r="A46" s="810"/>
      <c r="B46" s="276"/>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7"/>
    </row>
    <row r="47" spans="1:34">
      <c r="A47" s="810"/>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7"/>
    </row>
    <row r="48" spans="1:34">
      <c r="A48" s="810"/>
      <c r="B48" s="276"/>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7"/>
    </row>
    <row r="49" spans="1:34">
      <c r="A49" s="810"/>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7"/>
    </row>
    <row r="50" spans="1:34">
      <c r="A50" s="810"/>
      <c r="B50" s="276"/>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7"/>
    </row>
    <row r="51" spans="1:34">
      <c r="A51" s="810"/>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7"/>
    </row>
    <row r="52" spans="1:34">
      <c r="A52" s="810"/>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7"/>
    </row>
    <row r="53" spans="1:34">
      <c r="A53" s="810"/>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7"/>
    </row>
    <row r="54" spans="1:34">
      <c r="A54" s="810"/>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7"/>
    </row>
    <row r="55" spans="1:34">
      <c r="A55" s="811"/>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9"/>
    </row>
    <row r="57" spans="1:34">
      <c r="B57" s="1" t="s">
        <v>32</v>
      </c>
      <c r="C57" s="1" t="s">
        <v>34</v>
      </c>
    </row>
  </sheetData>
  <sheetProtection selectLockedCells="1"/>
  <mergeCells count="2">
    <mergeCell ref="A3:AH3"/>
    <mergeCell ref="A30:AH30"/>
  </mergeCells>
  <phoneticPr fontId="1"/>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9"/>
  <sheetViews>
    <sheetView view="pageBreakPreview" zoomScaleNormal="100" zoomScaleSheetLayoutView="100" workbookViewId="0">
      <selection activeCell="T24" sqref="T24"/>
    </sheetView>
  </sheetViews>
  <sheetFormatPr defaultRowHeight="13.2"/>
  <cols>
    <col min="1" max="1" width="2.21875" customWidth="1"/>
    <col min="2" max="59" width="2.6640625" customWidth="1"/>
  </cols>
  <sheetData>
    <row r="1" spans="1:34">
      <c r="A1" t="s">
        <v>344</v>
      </c>
    </row>
    <row r="3" spans="1:34" ht="27" customHeight="1">
      <c r="B3" s="638" t="s">
        <v>298</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row>
    <row r="5" spans="1:34" ht="14.25" customHeight="1">
      <c r="B5" s="639" t="s">
        <v>241</v>
      </c>
      <c r="C5" s="639"/>
      <c r="D5" s="639"/>
      <c r="E5" s="639"/>
      <c r="F5" s="639"/>
      <c r="G5" s="639"/>
      <c r="H5" s="639"/>
      <c r="I5" s="645"/>
      <c r="J5" s="646"/>
      <c r="K5" s="649"/>
      <c r="L5" s="649"/>
      <c r="M5" s="647" t="s">
        <v>305</v>
      </c>
      <c r="N5" s="648"/>
      <c r="O5" s="645"/>
      <c r="P5" s="646"/>
      <c r="Q5" s="649"/>
      <c r="R5" s="649"/>
      <c r="S5" s="647" t="s">
        <v>305</v>
      </c>
      <c r="T5" s="648"/>
      <c r="U5" s="645"/>
      <c r="V5" s="646"/>
      <c r="W5" s="649"/>
      <c r="X5" s="649"/>
      <c r="Y5" s="647" t="s">
        <v>305</v>
      </c>
      <c r="Z5" s="648"/>
      <c r="AA5" s="650" t="s">
        <v>15</v>
      </c>
      <c r="AB5" s="580"/>
      <c r="AC5" s="580"/>
      <c r="AD5" s="580"/>
      <c r="AE5" s="651"/>
    </row>
    <row r="6" spans="1:34" ht="14.25" customHeight="1">
      <c r="B6" s="639"/>
      <c r="C6" s="639"/>
      <c r="D6" s="639"/>
      <c r="E6" s="639"/>
      <c r="F6" s="639"/>
      <c r="G6" s="639"/>
      <c r="H6" s="639"/>
      <c r="I6" s="642" t="s">
        <v>302</v>
      </c>
      <c r="J6" s="643"/>
      <c r="K6" s="643"/>
      <c r="L6" s="643"/>
      <c r="M6" s="643"/>
      <c r="N6" s="644"/>
      <c r="O6" s="642" t="s">
        <v>303</v>
      </c>
      <c r="P6" s="643"/>
      <c r="Q6" s="643"/>
      <c r="R6" s="643"/>
      <c r="S6" s="643"/>
      <c r="T6" s="644"/>
      <c r="U6" s="642" t="s">
        <v>304</v>
      </c>
      <c r="V6" s="643"/>
      <c r="W6" s="643"/>
      <c r="X6" s="643"/>
      <c r="Y6" s="643"/>
      <c r="Z6" s="644"/>
      <c r="AA6" s="652"/>
      <c r="AB6" s="653"/>
      <c r="AC6" s="653"/>
      <c r="AD6" s="653"/>
      <c r="AE6" s="654"/>
    </row>
    <row r="7" spans="1:34" ht="14.25" customHeight="1">
      <c r="B7" s="639"/>
      <c r="C7" s="639"/>
      <c r="D7" s="639"/>
      <c r="E7" s="639"/>
      <c r="F7" s="639"/>
      <c r="G7" s="639"/>
      <c r="H7" s="639"/>
      <c r="I7" s="640"/>
      <c r="J7" s="640"/>
      <c r="K7" s="640"/>
      <c r="L7" s="640"/>
      <c r="M7" s="640"/>
      <c r="N7" s="640"/>
      <c r="O7" s="640"/>
      <c r="P7" s="640"/>
      <c r="Q7" s="640"/>
      <c r="R7" s="640"/>
      <c r="S7" s="640"/>
      <c r="T7" s="640"/>
      <c r="U7" s="640"/>
      <c r="V7" s="640"/>
      <c r="W7" s="640"/>
      <c r="X7" s="640"/>
      <c r="Y7" s="640"/>
      <c r="Z7" s="640"/>
      <c r="AA7" s="641" t="e">
        <f>AVERAGE(I7,O7,U7)</f>
        <v>#DIV/0!</v>
      </c>
      <c r="AB7" s="641"/>
      <c r="AC7" s="641"/>
      <c r="AD7" s="641"/>
      <c r="AE7" s="641"/>
    </row>
    <row r="8" spans="1:34">
      <c r="B8" s="639"/>
      <c r="C8" s="639"/>
      <c r="D8" s="639"/>
      <c r="E8" s="639"/>
      <c r="F8" s="639"/>
      <c r="G8" s="639"/>
      <c r="H8" s="639"/>
      <c r="I8" s="640"/>
      <c r="J8" s="640"/>
      <c r="K8" s="640"/>
      <c r="L8" s="640"/>
      <c r="M8" s="640"/>
      <c r="N8" s="640"/>
      <c r="O8" s="640"/>
      <c r="P8" s="640"/>
      <c r="Q8" s="640"/>
      <c r="R8" s="640"/>
      <c r="S8" s="640"/>
      <c r="T8" s="640"/>
      <c r="U8" s="640"/>
      <c r="V8" s="640"/>
      <c r="W8" s="640"/>
      <c r="X8" s="640"/>
      <c r="Y8" s="640"/>
      <c r="Z8" s="640"/>
      <c r="AA8" s="641"/>
      <c r="AB8" s="641"/>
      <c r="AC8" s="641"/>
      <c r="AD8" s="641"/>
      <c r="AE8" s="641"/>
    </row>
    <row r="9" spans="1:34">
      <c r="B9" t="s">
        <v>247</v>
      </c>
    </row>
    <row r="13" spans="1:34">
      <c r="A13" t="s">
        <v>345</v>
      </c>
    </row>
    <row r="15" spans="1:34">
      <c r="A15" t="s">
        <v>175</v>
      </c>
    </row>
    <row r="16" spans="1:34">
      <c r="A16" t="s">
        <v>47</v>
      </c>
    </row>
    <row r="17" spans="1:34" ht="13.5" customHeight="1">
      <c r="A17" s="655" t="s">
        <v>48</v>
      </c>
      <c r="B17" s="656"/>
      <c r="C17" s="656"/>
      <c r="D17" s="656"/>
      <c r="E17" s="657"/>
      <c r="F17" s="683"/>
      <c r="G17" s="670"/>
      <c r="H17" s="670"/>
      <c r="I17" s="671"/>
      <c r="J17" s="674" t="s">
        <v>245</v>
      </c>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675"/>
    </row>
    <row r="18" spans="1:34" ht="13.5" customHeight="1">
      <c r="A18" s="658"/>
      <c r="B18" s="659"/>
      <c r="C18" s="659"/>
      <c r="D18" s="659"/>
      <c r="E18" s="660"/>
      <c r="F18" s="684"/>
      <c r="G18" s="672"/>
      <c r="H18" s="672"/>
      <c r="I18" s="673"/>
      <c r="J18" s="676"/>
      <c r="K18" s="677"/>
      <c r="L18" s="677"/>
      <c r="M18" s="677"/>
      <c r="N18" s="677"/>
      <c r="O18" s="677"/>
      <c r="P18" s="677"/>
      <c r="Q18" s="677"/>
      <c r="R18" s="677"/>
      <c r="S18" s="677"/>
      <c r="T18" s="677"/>
      <c r="U18" s="677"/>
      <c r="V18" s="677"/>
      <c r="W18" s="677"/>
      <c r="X18" s="677"/>
      <c r="Y18" s="677"/>
      <c r="Z18" s="677"/>
      <c r="AA18" s="677"/>
      <c r="AB18" s="677"/>
      <c r="AC18" s="677"/>
      <c r="AD18" s="677"/>
      <c r="AE18" s="677"/>
      <c r="AF18" s="677"/>
      <c r="AG18" s="677"/>
      <c r="AH18" s="678"/>
    </row>
    <row r="19" spans="1:34" ht="13.5" customHeight="1">
      <c r="A19" s="658"/>
      <c r="B19" s="659"/>
      <c r="C19" s="659"/>
      <c r="D19" s="659"/>
      <c r="E19" s="660"/>
      <c r="F19" s="683"/>
      <c r="G19" s="670"/>
      <c r="H19" s="670"/>
      <c r="I19" s="671"/>
      <c r="J19" s="674" t="s">
        <v>244</v>
      </c>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675"/>
    </row>
    <row r="20" spans="1:34" ht="13.5" customHeight="1">
      <c r="A20" s="661"/>
      <c r="B20" s="662"/>
      <c r="C20" s="662"/>
      <c r="D20" s="662"/>
      <c r="E20" s="663"/>
      <c r="F20" s="684"/>
      <c r="G20" s="672"/>
      <c r="H20" s="672"/>
      <c r="I20" s="673"/>
      <c r="J20" s="676"/>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8"/>
    </row>
    <row r="21" spans="1:34" ht="18.75" customHeight="1">
      <c r="A21" s="202"/>
      <c r="B21" s="202"/>
      <c r="C21" s="202"/>
      <c r="D21" s="202"/>
      <c r="E21" t="s">
        <v>243</v>
      </c>
      <c r="F21" t="s">
        <v>246</v>
      </c>
      <c r="G21" s="206"/>
      <c r="H21" s="206"/>
      <c r="I21" s="206"/>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row>
    <row r="23" spans="1:34">
      <c r="A23" t="s">
        <v>176</v>
      </c>
    </row>
    <row r="24" spans="1:34">
      <c r="B24" t="s">
        <v>299</v>
      </c>
    </row>
    <row r="27" spans="1:34">
      <c r="A27" t="s">
        <v>49</v>
      </c>
    </row>
    <row r="28" spans="1:34" ht="13.5" customHeight="1">
      <c r="A28" s="655" t="s">
        <v>50</v>
      </c>
      <c r="B28" s="656"/>
      <c r="C28" s="656"/>
      <c r="D28" s="656"/>
      <c r="E28" s="657"/>
      <c r="F28" s="670"/>
      <c r="G28" s="670"/>
      <c r="H28" s="670"/>
      <c r="I28" s="671"/>
      <c r="J28" s="674" t="s">
        <v>245</v>
      </c>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675"/>
    </row>
    <row r="29" spans="1:34">
      <c r="A29" s="658"/>
      <c r="B29" s="659"/>
      <c r="C29" s="659"/>
      <c r="D29" s="659"/>
      <c r="E29" s="660"/>
      <c r="F29" s="672"/>
      <c r="G29" s="672"/>
      <c r="H29" s="672"/>
      <c r="I29" s="673"/>
      <c r="J29" s="676"/>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8"/>
    </row>
    <row r="30" spans="1:34" ht="23.4">
      <c r="A30" s="661"/>
      <c r="B30" s="662"/>
      <c r="C30" s="662"/>
      <c r="D30" s="662"/>
      <c r="E30" s="663"/>
      <c r="F30" s="679"/>
      <c r="G30" s="497"/>
      <c r="H30" s="497"/>
      <c r="I30" s="498"/>
      <c r="J30" s="680" t="s">
        <v>244</v>
      </c>
      <c r="K30" s="681"/>
      <c r="L30" s="681"/>
      <c r="M30" s="681"/>
      <c r="N30" s="681"/>
      <c r="O30" s="681"/>
      <c r="P30" s="681"/>
      <c r="Q30" s="681"/>
      <c r="R30" s="681"/>
      <c r="S30" s="681"/>
      <c r="T30" s="681"/>
      <c r="U30" s="681"/>
      <c r="V30" s="681"/>
      <c r="W30" s="681"/>
      <c r="X30" s="681"/>
      <c r="Y30" s="681"/>
      <c r="Z30" s="681"/>
      <c r="AA30" s="681"/>
      <c r="AB30" s="681"/>
      <c r="AC30" s="681"/>
      <c r="AD30" s="681"/>
      <c r="AE30" s="681"/>
      <c r="AF30" s="681"/>
      <c r="AG30" s="681"/>
      <c r="AH30" s="682"/>
    </row>
    <row r="31" spans="1:34" ht="23.4">
      <c r="A31" s="205"/>
      <c r="B31" s="205"/>
      <c r="C31" s="205"/>
      <c r="D31" s="205"/>
      <c r="E31" t="s">
        <v>243</v>
      </c>
      <c r="F31" t="s">
        <v>242</v>
      </c>
      <c r="G31" s="207"/>
      <c r="H31" s="207"/>
      <c r="I31" s="207"/>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row>
    <row r="33" spans="1:38">
      <c r="A33" s="479" t="s">
        <v>51</v>
      </c>
      <c r="B33" s="475"/>
      <c r="C33" s="475"/>
      <c r="D33" s="475"/>
      <c r="E33" s="480"/>
      <c r="F33" s="3"/>
      <c r="G33" s="667"/>
      <c r="H33" s="667"/>
      <c r="I33" s="667"/>
      <c r="J33" s="664"/>
      <c r="K33" s="664"/>
      <c r="L33" s="664"/>
      <c r="M33" s="475" t="s">
        <v>18</v>
      </c>
      <c r="N33" s="475"/>
      <c r="O33" s="475"/>
      <c r="P33" s="664"/>
      <c r="Q33" s="664"/>
      <c r="R33" s="664"/>
      <c r="S33" s="475" t="s">
        <v>19</v>
      </c>
      <c r="T33" s="475"/>
      <c r="U33" s="475"/>
      <c r="V33" s="664"/>
      <c r="W33" s="664"/>
      <c r="X33" s="664"/>
      <c r="Y33" s="475" t="s">
        <v>20</v>
      </c>
      <c r="Z33" s="475"/>
      <c r="AA33" s="480"/>
      <c r="AL33" t="s">
        <v>300</v>
      </c>
    </row>
    <row r="34" spans="1:38">
      <c r="A34" s="554"/>
      <c r="B34" s="340"/>
      <c r="C34" s="340"/>
      <c r="D34" s="340"/>
      <c r="E34" s="341"/>
      <c r="F34" s="6"/>
      <c r="G34" s="668"/>
      <c r="H34" s="668"/>
      <c r="I34" s="668"/>
      <c r="J34" s="665"/>
      <c r="K34" s="665"/>
      <c r="L34" s="665"/>
      <c r="M34" s="340"/>
      <c r="N34" s="340"/>
      <c r="O34" s="340"/>
      <c r="P34" s="665"/>
      <c r="Q34" s="665"/>
      <c r="R34" s="665"/>
      <c r="S34" s="340"/>
      <c r="T34" s="340"/>
      <c r="U34" s="340"/>
      <c r="V34" s="665"/>
      <c r="W34" s="665"/>
      <c r="X34" s="665"/>
      <c r="Y34" s="340"/>
      <c r="Z34" s="340"/>
      <c r="AA34" s="341"/>
      <c r="AL34" t="s">
        <v>301</v>
      </c>
    </row>
    <row r="35" spans="1:38">
      <c r="A35" s="481"/>
      <c r="B35" s="482"/>
      <c r="C35" s="482"/>
      <c r="D35" s="482"/>
      <c r="E35" s="483"/>
      <c r="F35" s="7"/>
      <c r="G35" s="669"/>
      <c r="H35" s="669"/>
      <c r="I35" s="669"/>
      <c r="J35" s="666"/>
      <c r="K35" s="666"/>
      <c r="L35" s="666"/>
      <c r="M35" s="482"/>
      <c r="N35" s="482"/>
      <c r="O35" s="482"/>
      <c r="P35" s="666"/>
      <c r="Q35" s="666"/>
      <c r="R35" s="666"/>
      <c r="S35" s="482"/>
      <c r="T35" s="482"/>
      <c r="U35" s="482"/>
      <c r="V35" s="666"/>
      <c r="W35" s="666"/>
      <c r="X35" s="666"/>
      <c r="Y35" s="482"/>
      <c r="Z35" s="482"/>
      <c r="AA35" s="483"/>
    </row>
    <row r="36" spans="1:38">
      <c r="J36" s="25"/>
      <c r="K36" s="25"/>
      <c r="L36" s="25"/>
      <c r="P36" s="25"/>
      <c r="Q36" s="25"/>
      <c r="R36" s="25"/>
      <c r="V36" s="25"/>
      <c r="W36" s="25"/>
      <c r="X36" s="25"/>
    </row>
    <row r="37" spans="1:38" ht="13.5" customHeight="1">
      <c r="A37" s="655" t="s">
        <v>52</v>
      </c>
      <c r="B37" s="656"/>
      <c r="C37" s="656"/>
      <c r="D37" s="656"/>
      <c r="E37" s="657"/>
      <c r="F37" s="3"/>
      <c r="G37" s="667"/>
      <c r="H37" s="667"/>
      <c r="I37" s="667"/>
      <c r="J37" s="664"/>
      <c r="K37" s="664"/>
      <c r="L37" s="664"/>
      <c r="M37" s="475" t="s">
        <v>18</v>
      </c>
      <c r="N37" s="475"/>
      <c r="O37" s="475"/>
      <c r="P37" s="664"/>
      <c r="Q37" s="664"/>
      <c r="R37" s="664"/>
      <c r="S37" s="475" t="s">
        <v>19</v>
      </c>
      <c r="T37" s="475"/>
      <c r="U37" s="475"/>
      <c r="V37" s="664"/>
      <c r="W37" s="664"/>
      <c r="X37" s="664"/>
      <c r="Y37" s="475" t="s">
        <v>20</v>
      </c>
      <c r="Z37" s="475"/>
      <c r="AA37" s="480"/>
    </row>
    <row r="38" spans="1:38">
      <c r="A38" s="658"/>
      <c r="B38" s="659"/>
      <c r="C38" s="659"/>
      <c r="D38" s="659"/>
      <c r="E38" s="660"/>
      <c r="F38" s="6"/>
      <c r="G38" s="668"/>
      <c r="H38" s="668"/>
      <c r="I38" s="668"/>
      <c r="J38" s="665"/>
      <c r="K38" s="665"/>
      <c r="L38" s="665"/>
      <c r="M38" s="340"/>
      <c r="N38" s="340"/>
      <c r="O38" s="340"/>
      <c r="P38" s="665"/>
      <c r="Q38" s="665"/>
      <c r="R38" s="665"/>
      <c r="S38" s="340"/>
      <c r="T38" s="340"/>
      <c r="U38" s="340"/>
      <c r="V38" s="665"/>
      <c r="W38" s="665"/>
      <c r="X38" s="665"/>
      <c r="Y38" s="340"/>
      <c r="Z38" s="340"/>
      <c r="AA38" s="341"/>
    </row>
    <row r="39" spans="1:38">
      <c r="A39" s="661"/>
      <c r="B39" s="662"/>
      <c r="C39" s="662"/>
      <c r="D39" s="662"/>
      <c r="E39" s="663"/>
      <c r="F39" s="7"/>
      <c r="G39" s="669"/>
      <c r="H39" s="669"/>
      <c r="I39" s="669"/>
      <c r="J39" s="666"/>
      <c r="K39" s="666"/>
      <c r="L39" s="666"/>
      <c r="M39" s="482"/>
      <c r="N39" s="482"/>
      <c r="O39" s="482"/>
      <c r="P39" s="666"/>
      <c r="Q39" s="666"/>
      <c r="R39" s="666"/>
      <c r="S39" s="482"/>
      <c r="T39" s="482"/>
      <c r="U39" s="482"/>
      <c r="V39" s="666"/>
      <c r="W39" s="666"/>
      <c r="X39" s="666"/>
      <c r="Y39" s="482"/>
      <c r="Z39" s="482"/>
      <c r="AA39" s="483"/>
    </row>
  </sheetData>
  <sheetProtection selectLockedCells="1"/>
  <mergeCells count="45">
    <mergeCell ref="U5:V5"/>
    <mergeCell ref="W5:X5"/>
    <mergeCell ref="Y5:Z5"/>
    <mergeCell ref="A17:E20"/>
    <mergeCell ref="F17:I18"/>
    <mergeCell ref="J17:AH18"/>
    <mergeCell ref="F19:I20"/>
    <mergeCell ref="J19:AH20"/>
    <mergeCell ref="A28:E30"/>
    <mergeCell ref="F28:I29"/>
    <mergeCell ref="J28:AH29"/>
    <mergeCell ref="F30:I30"/>
    <mergeCell ref="J30:AH30"/>
    <mergeCell ref="S33:U35"/>
    <mergeCell ref="A37:E39"/>
    <mergeCell ref="V33:X35"/>
    <mergeCell ref="Y33:AA35"/>
    <mergeCell ref="G37:I39"/>
    <mergeCell ref="J37:L39"/>
    <mergeCell ref="M37:O39"/>
    <mergeCell ref="P37:R39"/>
    <mergeCell ref="S37:U39"/>
    <mergeCell ref="V37:X39"/>
    <mergeCell ref="Y37:AA39"/>
    <mergeCell ref="A33:E35"/>
    <mergeCell ref="G33:I35"/>
    <mergeCell ref="J33:L35"/>
    <mergeCell ref="M33:O35"/>
    <mergeCell ref="P33:R35"/>
    <mergeCell ref="B3:AH3"/>
    <mergeCell ref="B5:H8"/>
    <mergeCell ref="I7:N8"/>
    <mergeCell ref="O7:T8"/>
    <mergeCell ref="U7:Z8"/>
    <mergeCell ref="AA7:AE8"/>
    <mergeCell ref="I6:N6"/>
    <mergeCell ref="I5:J5"/>
    <mergeCell ref="M5:N5"/>
    <mergeCell ref="K5:L5"/>
    <mergeCell ref="AA5:AE6"/>
    <mergeCell ref="U6:Z6"/>
    <mergeCell ref="O6:T6"/>
    <mergeCell ref="S5:T5"/>
    <mergeCell ref="O5:P5"/>
    <mergeCell ref="Q5:R5"/>
  </mergeCells>
  <phoneticPr fontId="19"/>
  <dataValidations count="1">
    <dataValidation type="list" allowBlank="1" showInputMessage="1" showErrorMessage="1" sqref="G33:I35 U5:V5 O5:P5 I5:J5 G37:I39" xr:uid="{00000000-0002-0000-0700-000000000000}">
      <formula1>$AL$33:$AL$34</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J62"/>
  <sheetViews>
    <sheetView view="pageBreakPreview" zoomScaleNormal="100" zoomScaleSheetLayoutView="100" workbookViewId="0">
      <selection activeCell="AO40" sqref="AO39:AO40"/>
    </sheetView>
  </sheetViews>
  <sheetFormatPr defaultRowHeight="13.2"/>
  <cols>
    <col min="1" max="1" width="2.33203125" customWidth="1"/>
    <col min="2" max="37" width="2.6640625" customWidth="1"/>
  </cols>
  <sheetData>
    <row r="2" spans="1:36">
      <c r="A2" t="s">
        <v>346</v>
      </c>
    </row>
    <row r="3" spans="1:36">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row>
    <row r="4" spans="1:36" ht="13.5" customHeight="1">
      <c r="A4" s="689" t="s">
        <v>46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c r="AB4" s="689"/>
      <c r="AC4" s="689"/>
      <c r="AD4" s="689"/>
      <c r="AE4" s="689"/>
      <c r="AF4" s="689"/>
      <c r="AG4" s="689"/>
      <c r="AH4" s="689"/>
      <c r="AI4" s="6"/>
      <c r="AJ4" s="6"/>
    </row>
    <row r="5" spans="1:36">
      <c r="A5" s="689"/>
      <c r="B5" s="689"/>
      <c r="C5" s="689"/>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89"/>
      <c r="AI5" s="6"/>
      <c r="AJ5" s="6"/>
    </row>
    <row r="6" spans="1:36">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c r="A7" s="6" t="s">
        <v>255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6">
      <c r="A8" s="6"/>
      <c r="B8" s="6"/>
      <c r="C8" s="4"/>
      <c r="D8" s="4"/>
      <c r="E8" s="4"/>
      <c r="F8" s="4"/>
      <c r="G8" s="4"/>
      <c r="H8" s="6"/>
      <c r="I8" s="6"/>
      <c r="J8" s="6"/>
      <c r="K8" s="6"/>
      <c r="L8" s="4"/>
      <c r="M8" s="4"/>
      <c r="N8" s="4"/>
      <c r="O8" s="4"/>
      <c r="P8" s="4"/>
      <c r="Q8" s="6"/>
      <c r="R8" s="6"/>
      <c r="S8" s="6"/>
      <c r="T8" s="6"/>
      <c r="U8" s="6"/>
      <c r="V8" s="6"/>
      <c r="W8" s="6"/>
      <c r="X8" s="6"/>
      <c r="Y8" s="6"/>
      <c r="Z8" s="6"/>
      <c r="AA8" s="6"/>
      <c r="AB8" s="6"/>
      <c r="AC8" s="6"/>
      <c r="AD8" s="6"/>
      <c r="AE8" s="6"/>
      <c r="AF8" s="6"/>
      <c r="AG8" s="6"/>
      <c r="AH8" s="6"/>
      <c r="AI8" s="6"/>
      <c r="AJ8" s="6"/>
    </row>
    <row r="9" spans="1:36" ht="13.5" customHeight="1">
      <c r="A9" s="6"/>
      <c r="B9" s="6"/>
      <c r="C9" s="340" t="s">
        <v>306</v>
      </c>
      <c r="D9" s="340"/>
      <c r="E9" s="690"/>
      <c r="F9" s="691"/>
      <c r="G9" s="692"/>
      <c r="H9" s="340" t="s">
        <v>18</v>
      </c>
      <c r="I9" s="340"/>
      <c r="J9" s="690"/>
      <c r="K9" s="691"/>
      <c r="L9" s="692"/>
      <c r="M9" s="340" t="s">
        <v>19</v>
      </c>
      <c r="N9" s="340"/>
      <c r="O9" s="340" t="s">
        <v>254</v>
      </c>
      <c r="P9" s="340"/>
      <c r="Q9" s="340"/>
      <c r="R9" s="340"/>
      <c r="S9" s="340"/>
      <c r="T9" s="340"/>
      <c r="U9" s="340"/>
      <c r="V9" s="340"/>
      <c r="W9" s="340"/>
      <c r="X9" s="340"/>
      <c r="Y9" s="6"/>
      <c r="Z9" s="6"/>
      <c r="AA9" s="6"/>
      <c r="AB9" s="6"/>
      <c r="AC9" s="6"/>
      <c r="AD9" s="6"/>
      <c r="AE9" s="6"/>
      <c r="AF9" s="6"/>
      <c r="AG9" s="6"/>
      <c r="AH9" s="6"/>
      <c r="AI9" s="6"/>
      <c r="AJ9" s="6"/>
    </row>
    <row r="10" spans="1:36" ht="13.5" customHeight="1">
      <c r="A10" s="6"/>
      <c r="B10" s="6"/>
      <c r="C10" s="340"/>
      <c r="D10" s="340"/>
      <c r="E10" s="693"/>
      <c r="F10" s="694"/>
      <c r="G10" s="695"/>
      <c r="H10" s="340"/>
      <c r="I10" s="340"/>
      <c r="J10" s="693"/>
      <c r="K10" s="694"/>
      <c r="L10" s="695"/>
      <c r="M10" s="340"/>
      <c r="N10" s="340"/>
      <c r="O10" s="340"/>
      <c r="P10" s="340"/>
      <c r="Q10" s="340"/>
      <c r="R10" s="340"/>
      <c r="S10" s="340"/>
      <c r="T10" s="340"/>
      <c r="U10" s="340"/>
      <c r="V10" s="340"/>
      <c r="W10" s="340"/>
      <c r="X10" s="340"/>
      <c r="Y10" s="6"/>
      <c r="Z10" s="6"/>
      <c r="AA10" s="6"/>
      <c r="AB10" s="6"/>
      <c r="AC10" s="6"/>
      <c r="AD10" s="6"/>
      <c r="AE10" s="6"/>
      <c r="AF10" s="6"/>
      <c r="AG10" s="6"/>
      <c r="AH10" s="6"/>
      <c r="AI10" s="6"/>
      <c r="AJ10" s="6"/>
    </row>
    <row r="11" spans="1:36" ht="13.5" customHeight="1">
      <c r="A11" s="6"/>
      <c r="B11" s="6"/>
      <c r="C11" s="340"/>
      <c r="D11" s="340"/>
      <c r="E11" s="696"/>
      <c r="F11" s="697"/>
      <c r="G11" s="698"/>
      <c r="H11" s="340"/>
      <c r="I11" s="340"/>
      <c r="J11" s="696"/>
      <c r="K11" s="697"/>
      <c r="L11" s="698"/>
      <c r="M11" s="340"/>
      <c r="N11" s="340"/>
      <c r="O11" s="340"/>
      <c r="P11" s="340"/>
      <c r="Q11" s="340"/>
      <c r="R11" s="340"/>
      <c r="S11" s="340"/>
      <c r="T11" s="340"/>
      <c r="U11" s="340"/>
      <c r="V11" s="340"/>
      <c r="W11" s="340"/>
      <c r="X11" s="340"/>
      <c r="Y11" s="6"/>
      <c r="Z11" s="6"/>
      <c r="AA11" s="6"/>
      <c r="AB11" s="6"/>
      <c r="AC11" s="6"/>
      <c r="AD11" s="6"/>
      <c r="AE11" s="6"/>
      <c r="AF11" s="6"/>
      <c r="AG11" s="6"/>
      <c r="AH11" s="6"/>
      <c r="AI11" s="6"/>
      <c r="AJ11" s="6"/>
    </row>
    <row r="12" spans="1:36">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row>
    <row r="13" spans="1:36">
      <c r="A13" s="6" t="s">
        <v>253</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36">
      <c r="A15" s="6"/>
      <c r="B15" s="9"/>
      <c r="C15" s="299" t="s">
        <v>252</v>
      </c>
      <c r="D15" s="299"/>
      <c r="E15" s="299"/>
      <c r="F15" s="299"/>
      <c r="G15" s="299"/>
      <c r="H15" s="299"/>
      <c r="I15" s="299"/>
      <c r="J15" s="299"/>
      <c r="K15" s="299"/>
      <c r="L15" s="299"/>
      <c r="M15" s="299" t="s">
        <v>251</v>
      </c>
      <c r="N15" s="299"/>
      <c r="O15" s="299"/>
      <c r="P15" s="299"/>
      <c r="Q15" s="299"/>
      <c r="R15" s="299"/>
      <c r="S15" s="299"/>
      <c r="T15" s="299"/>
      <c r="U15" s="299"/>
      <c r="V15" s="299"/>
      <c r="W15" s="299"/>
      <c r="X15" s="299"/>
      <c r="Y15" s="299"/>
      <c r="Z15" s="299"/>
      <c r="AA15" s="299"/>
      <c r="AB15" s="299"/>
      <c r="AC15" s="299" t="s">
        <v>351</v>
      </c>
      <c r="AD15" s="299"/>
      <c r="AE15" s="299"/>
      <c r="AF15" s="299"/>
      <c r="AG15" s="299"/>
      <c r="AH15" s="6"/>
      <c r="AI15" s="6"/>
      <c r="AJ15" s="6"/>
    </row>
    <row r="16" spans="1:36" ht="13.5" customHeight="1">
      <c r="A16" s="6"/>
      <c r="B16" s="299">
        <v>1</v>
      </c>
      <c r="C16" s="380"/>
      <c r="D16" s="380"/>
      <c r="E16" s="380"/>
      <c r="F16" s="380"/>
      <c r="G16" s="380"/>
      <c r="H16" s="380"/>
      <c r="I16" s="380"/>
      <c r="J16" s="380"/>
      <c r="K16" s="380"/>
      <c r="L16" s="380"/>
      <c r="M16" s="685"/>
      <c r="N16" s="685"/>
      <c r="O16" s="685"/>
      <c r="P16" s="685"/>
      <c r="Q16" s="685"/>
      <c r="R16" s="685"/>
      <c r="S16" s="685"/>
      <c r="T16" s="685"/>
      <c r="U16" s="685"/>
      <c r="V16" s="685"/>
      <c r="W16" s="685"/>
      <c r="X16" s="685"/>
      <c r="Y16" s="685"/>
      <c r="Z16" s="685"/>
      <c r="AA16" s="685"/>
      <c r="AB16" s="685"/>
      <c r="AC16" s="686"/>
      <c r="AD16" s="686"/>
      <c r="AE16" s="687"/>
      <c r="AF16" s="325" t="s">
        <v>18</v>
      </c>
      <c r="AG16" s="299"/>
      <c r="AH16" s="6"/>
      <c r="AI16" s="6"/>
      <c r="AJ16" s="6"/>
    </row>
    <row r="17" spans="1:36" ht="13.5" customHeight="1">
      <c r="A17" s="6"/>
      <c r="B17" s="299"/>
      <c r="C17" s="380"/>
      <c r="D17" s="380"/>
      <c r="E17" s="380"/>
      <c r="F17" s="380"/>
      <c r="G17" s="380"/>
      <c r="H17" s="380"/>
      <c r="I17" s="380"/>
      <c r="J17" s="380"/>
      <c r="K17" s="380"/>
      <c r="L17" s="380"/>
      <c r="M17" s="685"/>
      <c r="N17" s="685"/>
      <c r="O17" s="685"/>
      <c r="P17" s="685"/>
      <c r="Q17" s="685"/>
      <c r="R17" s="685"/>
      <c r="S17" s="685"/>
      <c r="T17" s="685"/>
      <c r="U17" s="685"/>
      <c r="V17" s="685"/>
      <c r="W17" s="685"/>
      <c r="X17" s="685"/>
      <c r="Y17" s="685"/>
      <c r="Z17" s="685"/>
      <c r="AA17" s="685"/>
      <c r="AB17" s="685"/>
      <c r="AC17" s="686"/>
      <c r="AD17" s="686"/>
      <c r="AE17" s="687"/>
      <c r="AF17" s="325"/>
      <c r="AG17" s="299"/>
      <c r="AH17" s="6"/>
      <c r="AI17" s="6"/>
      <c r="AJ17" s="6"/>
    </row>
    <row r="18" spans="1:36" ht="13.5" customHeight="1">
      <c r="A18" s="6"/>
      <c r="B18" s="299"/>
      <c r="C18" s="380"/>
      <c r="D18" s="380"/>
      <c r="E18" s="380"/>
      <c r="F18" s="380"/>
      <c r="G18" s="380"/>
      <c r="H18" s="380"/>
      <c r="I18" s="380"/>
      <c r="J18" s="380"/>
      <c r="K18" s="380"/>
      <c r="L18" s="380"/>
      <c r="M18" s="685"/>
      <c r="N18" s="685"/>
      <c r="O18" s="685"/>
      <c r="P18" s="685"/>
      <c r="Q18" s="685"/>
      <c r="R18" s="685"/>
      <c r="S18" s="685"/>
      <c r="T18" s="685"/>
      <c r="U18" s="685"/>
      <c r="V18" s="685"/>
      <c r="W18" s="685"/>
      <c r="X18" s="685"/>
      <c r="Y18" s="685"/>
      <c r="Z18" s="685"/>
      <c r="AA18" s="685"/>
      <c r="AB18" s="685"/>
      <c r="AC18" s="686"/>
      <c r="AD18" s="686"/>
      <c r="AE18" s="687"/>
      <c r="AF18" s="325"/>
      <c r="AG18" s="299"/>
      <c r="AH18" s="6"/>
      <c r="AI18" s="6"/>
      <c r="AJ18" s="6"/>
    </row>
    <row r="19" spans="1:36" ht="13.5" customHeight="1">
      <c r="A19" s="6"/>
      <c r="B19" s="299">
        <v>2</v>
      </c>
      <c r="C19" s="380"/>
      <c r="D19" s="380"/>
      <c r="E19" s="380"/>
      <c r="F19" s="380"/>
      <c r="G19" s="380"/>
      <c r="H19" s="380"/>
      <c r="I19" s="380"/>
      <c r="J19" s="380"/>
      <c r="K19" s="380"/>
      <c r="L19" s="380"/>
      <c r="M19" s="685"/>
      <c r="N19" s="685"/>
      <c r="O19" s="685"/>
      <c r="P19" s="685"/>
      <c r="Q19" s="685"/>
      <c r="R19" s="685"/>
      <c r="S19" s="685"/>
      <c r="T19" s="685"/>
      <c r="U19" s="685"/>
      <c r="V19" s="685"/>
      <c r="W19" s="685"/>
      <c r="X19" s="685"/>
      <c r="Y19" s="685"/>
      <c r="Z19" s="685"/>
      <c r="AA19" s="685"/>
      <c r="AB19" s="685"/>
      <c r="AC19" s="686"/>
      <c r="AD19" s="686"/>
      <c r="AE19" s="687"/>
      <c r="AF19" s="325" t="s">
        <v>18</v>
      </c>
      <c r="AG19" s="299"/>
      <c r="AH19" s="6"/>
      <c r="AI19" s="6"/>
      <c r="AJ19" s="6"/>
    </row>
    <row r="20" spans="1:36" ht="13.5" customHeight="1">
      <c r="A20" s="6"/>
      <c r="B20" s="299"/>
      <c r="C20" s="380"/>
      <c r="D20" s="380"/>
      <c r="E20" s="380"/>
      <c r="F20" s="380"/>
      <c r="G20" s="380"/>
      <c r="H20" s="380"/>
      <c r="I20" s="380"/>
      <c r="J20" s="380"/>
      <c r="K20" s="380"/>
      <c r="L20" s="380"/>
      <c r="M20" s="685"/>
      <c r="N20" s="685"/>
      <c r="O20" s="685"/>
      <c r="P20" s="685"/>
      <c r="Q20" s="685"/>
      <c r="R20" s="685"/>
      <c r="S20" s="685"/>
      <c r="T20" s="685"/>
      <c r="U20" s="685"/>
      <c r="V20" s="685"/>
      <c r="W20" s="685"/>
      <c r="X20" s="685"/>
      <c r="Y20" s="685"/>
      <c r="Z20" s="685"/>
      <c r="AA20" s="685"/>
      <c r="AB20" s="685"/>
      <c r="AC20" s="686"/>
      <c r="AD20" s="686"/>
      <c r="AE20" s="687"/>
      <c r="AF20" s="325"/>
      <c r="AG20" s="299"/>
      <c r="AH20" s="6"/>
      <c r="AI20" s="6"/>
      <c r="AJ20" s="6"/>
    </row>
    <row r="21" spans="1:36" ht="13.5" customHeight="1">
      <c r="A21" s="6"/>
      <c r="B21" s="299"/>
      <c r="C21" s="380"/>
      <c r="D21" s="380"/>
      <c r="E21" s="380"/>
      <c r="F21" s="380"/>
      <c r="G21" s="380"/>
      <c r="H21" s="380"/>
      <c r="I21" s="380"/>
      <c r="J21" s="380"/>
      <c r="K21" s="380"/>
      <c r="L21" s="380"/>
      <c r="M21" s="685"/>
      <c r="N21" s="685"/>
      <c r="O21" s="685"/>
      <c r="P21" s="685"/>
      <c r="Q21" s="685"/>
      <c r="R21" s="685"/>
      <c r="S21" s="685"/>
      <c r="T21" s="685"/>
      <c r="U21" s="685"/>
      <c r="V21" s="685"/>
      <c r="W21" s="685"/>
      <c r="X21" s="685"/>
      <c r="Y21" s="685"/>
      <c r="Z21" s="685"/>
      <c r="AA21" s="685"/>
      <c r="AB21" s="685"/>
      <c r="AC21" s="686"/>
      <c r="AD21" s="686"/>
      <c r="AE21" s="687"/>
      <c r="AF21" s="325"/>
      <c r="AG21" s="299"/>
      <c r="AH21" s="6"/>
      <c r="AI21" s="6"/>
      <c r="AJ21" s="6"/>
    </row>
    <row r="22" spans="1:36" ht="13.5" customHeight="1">
      <c r="A22" s="6"/>
      <c r="B22" s="299">
        <v>3</v>
      </c>
      <c r="C22" s="380"/>
      <c r="D22" s="380"/>
      <c r="E22" s="380"/>
      <c r="F22" s="380"/>
      <c r="G22" s="380"/>
      <c r="H22" s="380"/>
      <c r="I22" s="380"/>
      <c r="J22" s="380"/>
      <c r="K22" s="380"/>
      <c r="L22" s="380"/>
      <c r="M22" s="685"/>
      <c r="N22" s="685"/>
      <c r="O22" s="685"/>
      <c r="P22" s="685"/>
      <c r="Q22" s="685"/>
      <c r="R22" s="685"/>
      <c r="S22" s="685"/>
      <c r="T22" s="685"/>
      <c r="U22" s="685"/>
      <c r="V22" s="685"/>
      <c r="W22" s="685"/>
      <c r="X22" s="685"/>
      <c r="Y22" s="685"/>
      <c r="Z22" s="685"/>
      <c r="AA22" s="685"/>
      <c r="AB22" s="685"/>
      <c r="AC22" s="686"/>
      <c r="AD22" s="686"/>
      <c r="AE22" s="687"/>
      <c r="AF22" s="325" t="s">
        <v>18</v>
      </c>
      <c r="AG22" s="299"/>
      <c r="AH22" s="6"/>
      <c r="AI22" s="6"/>
      <c r="AJ22" s="6"/>
    </row>
    <row r="23" spans="1:36" ht="13.5" customHeight="1">
      <c r="A23" s="6"/>
      <c r="B23" s="299"/>
      <c r="C23" s="380"/>
      <c r="D23" s="380"/>
      <c r="E23" s="380"/>
      <c r="F23" s="380"/>
      <c r="G23" s="380"/>
      <c r="H23" s="380"/>
      <c r="I23" s="380"/>
      <c r="J23" s="380"/>
      <c r="K23" s="380"/>
      <c r="L23" s="380"/>
      <c r="M23" s="685"/>
      <c r="N23" s="685"/>
      <c r="O23" s="685"/>
      <c r="P23" s="685"/>
      <c r="Q23" s="685"/>
      <c r="R23" s="685"/>
      <c r="S23" s="685"/>
      <c r="T23" s="685"/>
      <c r="U23" s="685"/>
      <c r="V23" s="685"/>
      <c r="W23" s="685"/>
      <c r="X23" s="685"/>
      <c r="Y23" s="685"/>
      <c r="Z23" s="685"/>
      <c r="AA23" s="685"/>
      <c r="AB23" s="685"/>
      <c r="AC23" s="686"/>
      <c r="AD23" s="686"/>
      <c r="AE23" s="687"/>
      <c r="AF23" s="325"/>
      <c r="AG23" s="299"/>
      <c r="AH23" s="6"/>
      <c r="AI23" s="6"/>
      <c r="AJ23" s="6"/>
    </row>
    <row r="24" spans="1:36">
      <c r="A24" s="6"/>
      <c r="B24" s="299"/>
      <c r="C24" s="380"/>
      <c r="D24" s="380"/>
      <c r="E24" s="380"/>
      <c r="F24" s="380"/>
      <c r="G24" s="380"/>
      <c r="H24" s="380"/>
      <c r="I24" s="380"/>
      <c r="J24" s="380"/>
      <c r="K24" s="380"/>
      <c r="L24" s="380"/>
      <c r="M24" s="685"/>
      <c r="N24" s="685"/>
      <c r="O24" s="685"/>
      <c r="P24" s="685"/>
      <c r="Q24" s="685"/>
      <c r="R24" s="685"/>
      <c r="S24" s="685"/>
      <c r="T24" s="685"/>
      <c r="U24" s="685"/>
      <c r="V24" s="685"/>
      <c r="W24" s="685"/>
      <c r="X24" s="685"/>
      <c r="Y24" s="685"/>
      <c r="Z24" s="685"/>
      <c r="AA24" s="685"/>
      <c r="AB24" s="685"/>
      <c r="AC24" s="686"/>
      <c r="AD24" s="686"/>
      <c r="AE24" s="687"/>
      <c r="AF24" s="325"/>
      <c r="AG24" s="299"/>
      <c r="AH24" s="6"/>
      <c r="AI24" s="6"/>
      <c r="AJ24" s="6"/>
    </row>
    <row r="25" spans="1:36">
      <c r="A25" s="6"/>
      <c r="B25" s="299">
        <v>4</v>
      </c>
      <c r="C25" s="380"/>
      <c r="D25" s="380"/>
      <c r="E25" s="380"/>
      <c r="F25" s="380"/>
      <c r="G25" s="380"/>
      <c r="H25" s="380"/>
      <c r="I25" s="380"/>
      <c r="J25" s="380"/>
      <c r="K25" s="380"/>
      <c r="L25" s="380"/>
      <c r="M25" s="685"/>
      <c r="N25" s="685"/>
      <c r="O25" s="685"/>
      <c r="P25" s="685"/>
      <c r="Q25" s="685"/>
      <c r="R25" s="685"/>
      <c r="S25" s="685"/>
      <c r="T25" s="685"/>
      <c r="U25" s="685"/>
      <c r="V25" s="685"/>
      <c r="W25" s="685"/>
      <c r="X25" s="685"/>
      <c r="Y25" s="685"/>
      <c r="Z25" s="685"/>
      <c r="AA25" s="685"/>
      <c r="AB25" s="685"/>
      <c r="AC25" s="686"/>
      <c r="AD25" s="686"/>
      <c r="AE25" s="687"/>
      <c r="AF25" s="325" t="s">
        <v>18</v>
      </c>
      <c r="AG25" s="299"/>
      <c r="AH25" s="6"/>
      <c r="AI25" s="6"/>
      <c r="AJ25" s="6"/>
    </row>
    <row r="26" spans="1:36">
      <c r="A26" s="6"/>
      <c r="B26" s="299"/>
      <c r="C26" s="380"/>
      <c r="D26" s="380"/>
      <c r="E26" s="380"/>
      <c r="F26" s="380"/>
      <c r="G26" s="380"/>
      <c r="H26" s="380"/>
      <c r="I26" s="380"/>
      <c r="J26" s="380"/>
      <c r="K26" s="380"/>
      <c r="L26" s="380"/>
      <c r="M26" s="685"/>
      <c r="N26" s="685"/>
      <c r="O26" s="685"/>
      <c r="P26" s="685"/>
      <c r="Q26" s="685"/>
      <c r="R26" s="685"/>
      <c r="S26" s="685"/>
      <c r="T26" s="685"/>
      <c r="U26" s="685"/>
      <c r="V26" s="685"/>
      <c r="W26" s="685"/>
      <c r="X26" s="685"/>
      <c r="Y26" s="685"/>
      <c r="Z26" s="685"/>
      <c r="AA26" s="685"/>
      <c r="AB26" s="685"/>
      <c r="AC26" s="686"/>
      <c r="AD26" s="686"/>
      <c r="AE26" s="687"/>
      <c r="AF26" s="325"/>
      <c r="AG26" s="299"/>
      <c r="AH26" s="6"/>
      <c r="AI26" s="6"/>
      <c r="AJ26" s="6"/>
    </row>
    <row r="27" spans="1:36">
      <c r="A27" s="6"/>
      <c r="B27" s="299"/>
      <c r="C27" s="380"/>
      <c r="D27" s="380"/>
      <c r="E27" s="380"/>
      <c r="F27" s="380"/>
      <c r="G27" s="380"/>
      <c r="H27" s="380"/>
      <c r="I27" s="380"/>
      <c r="J27" s="380"/>
      <c r="K27" s="380"/>
      <c r="L27" s="380"/>
      <c r="M27" s="685"/>
      <c r="N27" s="685"/>
      <c r="O27" s="685"/>
      <c r="P27" s="685"/>
      <c r="Q27" s="685"/>
      <c r="R27" s="685"/>
      <c r="S27" s="685"/>
      <c r="T27" s="685"/>
      <c r="U27" s="685"/>
      <c r="V27" s="685"/>
      <c r="W27" s="685"/>
      <c r="X27" s="685"/>
      <c r="Y27" s="685"/>
      <c r="Z27" s="685"/>
      <c r="AA27" s="685"/>
      <c r="AB27" s="685"/>
      <c r="AC27" s="686"/>
      <c r="AD27" s="686"/>
      <c r="AE27" s="687"/>
      <c r="AF27" s="325"/>
      <c r="AG27" s="299"/>
      <c r="AH27" s="6"/>
      <c r="AI27" s="6"/>
      <c r="AJ27" s="6"/>
    </row>
    <row r="28" spans="1:36">
      <c r="A28" s="6"/>
      <c r="B28" s="299">
        <v>5</v>
      </c>
      <c r="C28" s="380"/>
      <c r="D28" s="380"/>
      <c r="E28" s="380"/>
      <c r="F28" s="380"/>
      <c r="G28" s="380"/>
      <c r="H28" s="380"/>
      <c r="I28" s="380"/>
      <c r="J28" s="380"/>
      <c r="K28" s="380"/>
      <c r="L28" s="380"/>
      <c r="M28" s="685"/>
      <c r="N28" s="685"/>
      <c r="O28" s="685"/>
      <c r="P28" s="685"/>
      <c r="Q28" s="685"/>
      <c r="R28" s="685"/>
      <c r="S28" s="685"/>
      <c r="T28" s="685"/>
      <c r="U28" s="685"/>
      <c r="V28" s="685"/>
      <c r="W28" s="685"/>
      <c r="X28" s="685"/>
      <c r="Y28" s="685"/>
      <c r="Z28" s="685"/>
      <c r="AA28" s="685"/>
      <c r="AB28" s="685"/>
      <c r="AC28" s="686"/>
      <c r="AD28" s="686"/>
      <c r="AE28" s="687"/>
      <c r="AF28" s="325" t="s">
        <v>18</v>
      </c>
      <c r="AG28" s="299"/>
      <c r="AH28" s="6"/>
      <c r="AI28" s="6"/>
      <c r="AJ28" s="6"/>
    </row>
    <row r="29" spans="1:36">
      <c r="A29" s="6"/>
      <c r="B29" s="299"/>
      <c r="C29" s="380"/>
      <c r="D29" s="380"/>
      <c r="E29" s="380"/>
      <c r="F29" s="380"/>
      <c r="G29" s="380"/>
      <c r="H29" s="380"/>
      <c r="I29" s="380"/>
      <c r="J29" s="380"/>
      <c r="K29" s="380"/>
      <c r="L29" s="380"/>
      <c r="M29" s="685"/>
      <c r="N29" s="685"/>
      <c r="O29" s="685"/>
      <c r="P29" s="685"/>
      <c r="Q29" s="685"/>
      <c r="R29" s="685"/>
      <c r="S29" s="685"/>
      <c r="T29" s="685"/>
      <c r="U29" s="685"/>
      <c r="V29" s="685"/>
      <c r="W29" s="685"/>
      <c r="X29" s="685"/>
      <c r="Y29" s="685"/>
      <c r="Z29" s="685"/>
      <c r="AA29" s="685"/>
      <c r="AB29" s="685"/>
      <c r="AC29" s="686"/>
      <c r="AD29" s="686"/>
      <c r="AE29" s="687"/>
      <c r="AF29" s="325"/>
      <c r="AG29" s="299"/>
      <c r="AH29" s="6"/>
      <c r="AI29" s="6"/>
      <c r="AJ29" s="6"/>
    </row>
    <row r="30" spans="1:36">
      <c r="A30" s="6"/>
      <c r="B30" s="299"/>
      <c r="C30" s="380"/>
      <c r="D30" s="380"/>
      <c r="E30" s="380"/>
      <c r="F30" s="380"/>
      <c r="G30" s="380"/>
      <c r="H30" s="380"/>
      <c r="I30" s="380"/>
      <c r="J30" s="380"/>
      <c r="K30" s="380"/>
      <c r="L30" s="380"/>
      <c r="M30" s="685"/>
      <c r="N30" s="685"/>
      <c r="O30" s="685"/>
      <c r="P30" s="685"/>
      <c r="Q30" s="685"/>
      <c r="R30" s="685"/>
      <c r="S30" s="685"/>
      <c r="T30" s="685"/>
      <c r="U30" s="685"/>
      <c r="V30" s="685"/>
      <c r="W30" s="685"/>
      <c r="X30" s="685"/>
      <c r="Y30" s="685"/>
      <c r="Z30" s="685"/>
      <c r="AA30" s="685"/>
      <c r="AB30" s="685"/>
      <c r="AC30" s="686"/>
      <c r="AD30" s="686"/>
      <c r="AE30" s="687"/>
      <c r="AF30" s="325"/>
      <c r="AG30" s="299"/>
      <c r="AH30" s="6"/>
      <c r="AI30" s="6"/>
      <c r="AJ30" s="6"/>
    </row>
    <row r="31" spans="1:36" ht="13.5" customHeight="1">
      <c r="A31" s="6"/>
      <c r="B31" s="299">
        <v>6</v>
      </c>
      <c r="C31" s="380"/>
      <c r="D31" s="380"/>
      <c r="E31" s="380"/>
      <c r="F31" s="380"/>
      <c r="G31" s="380"/>
      <c r="H31" s="380"/>
      <c r="I31" s="380"/>
      <c r="J31" s="380"/>
      <c r="K31" s="380"/>
      <c r="L31" s="380"/>
      <c r="M31" s="685"/>
      <c r="N31" s="685"/>
      <c r="O31" s="685"/>
      <c r="P31" s="685"/>
      <c r="Q31" s="685"/>
      <c r="R31" s="685"/>
      <c r="S31" s="685"/>
      <c r="T31" s="685"/>
      <c r="U31" s="685"/>
      <c r="V31" s="685"/>
      <c r="W31" s="685"/>
      <c r="X31" s="685"/>
      <c r="Y31" s="685"/>
      <c r="Z31" s="685"/>
      <c r="AA31" s="685"/>
      <c r="AB31" s="685"/>
      <c r="AC31" s="686"/>
      <c r="AD31" s="686"/>
      <c r="AE31" s="687"/>
      <c r="AF31" s="325" t="s">
        <v>18</v>
      </c>
      <c r="AG31" s="299"/>
      <c r="AH31" s="6"/>
      <c r="AI31" s="6"/>
      <c r="AJ31" s="6"/>
    </row>
    <row r="32" spans="1:36" ht="13.5" customHeight="1">
      <c r="A32" s="6"/>
      <c r="B32" s="299"/>
      <c r="C32" s="380"/>
      <c r="D32" s="380"/>
      <c r="E32" s="380"/>
      <c r="F32" s="380"/>
      <c r="G32" s="380"/>
      <c r="H32" s="380"/>
      <c r="I32" s="380"/>
      <c r="J32" s="380"/>
      <c r="K32" s="380"/>
      <c r="L32" s="380"/>
      <c r="M32" s="685"/>
      <c r="N32" s="685"/>
      <c r="O32" s="685"/>
      <c r="P32" s="685"/>
      <c r="Q32" s="685"/>
      <c r="R32" s="685"/>
      <c r="S32" s="685"/>
      <c r="T32" s="685"/>
      <c r="U32" s="685"/>
      <c r="V32" s="685"/>
      <c r="W32" s="685"/>
      <c r="X32" s="685"/>
      <c r="Y32" s="685"/>
      <c r="Z32" s="685"/>
      <c r="AA32" s="685"/>
      <c r="AB32" s="685"/>
      <c r="AC32" s="686"/>
      <c r="AD32" s="686"/>
      <c r="AE32" s="687"/>
      <c r="AF32" s="325"/>
      <c r="AG32" s="299"/>
      <c r="AH32" s="6"/>
      <c r="AI32" s="6"/>
      <c r="AJ32" s="6"/>
    </row>
    <row r="33" spans="1:36" ht="13.5" customHeight="1">
      <c r="A33" s="6"/>
      <c r="B33" s="299"/>
      <c r="C33" s="380"/>
      <c r="D33" s="380"/>
      <c r="E33" s="380"/>
      <c r="F33" s="380"/>
      <c r="G33" s="380"/>
      <c r="H33" s="380"/>
      <c r="I33" s="380"/>
      <c r="J33" s="380"/>
      <c r="K33" s="380"/>
      <c r="L33" s="380"/>
      <c r="M33" s="685"/>
      <c r="N33" s="685"/>
      <c r="O33" s="685"/>
      <c r="P33" s="685"/>
      <c r="Q33" s="685"/>
      <c r="R33" s="685"/>
      <c r="S33" s="685"/>
      <c r="T33" s="685"/>
      <c r="U33" s="685"/>
      <c r="V33" s="685"/>
      <c r="W33" s="685"/>
      <c r="X33" s="685"/>
      <c r="Y33" s="685"/>
      <c r="Z33" s="685"/>
      <c r="AA33" s="685"/>
      <c r="AB33" s="685"/>
      <c r="AC33" s="686"/>
      <c r="AD33" s="686"/>
      <c r="AE33" s="687"/>
      <c r="AF33" s="325"/>
      <c r="AG33" s="299"/>
      <c r="AH33" s="6"/>
      <c r="AI33" s="6"/>
      <c r="AJ33" s="6"/>
    </row>
    <row r="34" spans="1:36" ht="13.5" customHeight="1">
      <c r="A34" s="6"/>
      <c r="B34" s="299">
        <v>7</v>
      </c>
      <c r="C34" s="380"/>
      <c r="D34" s="380"/>
      <c r="E34" s="380"/>
      <c r="F34" s="380"/>
      <c r="G34" s="380"/>
      <c r="H34" s="380"/>
      <c r="I34" s="380"/>
      <c r="J34" s="380"/>
      <c r="K34" s="380"/>
      <c r="L34" s="380"/>
      <c r="M34" s="685"/>
      <c r="N34" s="685"/>
      <c r="O34" s="685"/>
      <c r="P34" s="685"/>
      <c r="Q34" s="685"/>
      <c r="R34" s="685"/>
      <c r="S34" s="685"/>
      <c r="T34" s="685"/>
      <c r="U34" s="685"/>
      <c r="V34" s="685"/>
      <c r="W34" s="685"/>
      <c r="X34" s="685"/>
      <c r="Y34" s="685"/>
      <c r="Z34" s="685"/>
      <c r="AA34" s="685"/>
      <c r="AB34" s="685"/>
      <c r="AC34" s="686"/>
      <c r="AD34" s="686"/>
      <c r="AE34" s="687"/>
      <c r="AF34" s="325" t="s">
        <v>18</v>
      </c>
      <c r="AG34" s="299"/>
      <c r="AH34" s="6"/>
      <c r="AI34" s="6"/>
      <c r="AJ34" s="6"/>
    </row>
    <row r="35" spans="1:36" ht="13.5" customHeight="1">
      <c r="A35" s="6"/>
      <c r="B35" s="299"/>
      <c r="C35" s="380"/>
      <c r="D35" s="380"/>
      <c r="E35" s="380"/>
      <c r="F35" s="380"/>
      <c r="G35" s="380"/>
      <c r="H35" s="380"/>
      <c r="I35" s="380"/>
      <c r="J35" s="380"/>
      <c r="K35" s="380"/>
      <c r="L35" s="380"/>
      <c r="M35" s="685"/>
      <c r="N35" s="685"/>
      <c r="O35" s="685"/>
      <c r="P35" s="685"/>
      <c r="Q35" s="685"/>
      <c r="R35" s="685"/>
      <c r="S35" s="685"/>
      <c r="T35" s="685"/>
      <c r="U35" s="685"/>
      <c r="V35" s="685"/>
      <c r="W35" s="685"/>
      <c r="X35" s="685"/>
      <c r="Y35" s="685"/>
      <c r="Z35" s="685"/>
      <c r="AA35" s="685"/>
      <c r="AB35" s="685"/>
      <c r="AC35" s="686"/>
      <c r="AD35" s="686"/>
      <c r="AE35" s="687"/>
      <c r="AF35" s="325"/>
      <c r="AG35" s="299"/>
      <c r="AH35" s="6"/>
      <c r="AI35" s="6"/>
      <c r="AJ35" s="6"/>
    </row>
    <row r="36" spans="1:36" ht="13.5" customHeight="1">
      <c r="A36" s="6"/>
      <c r="B36" s="299"/>
      <c r="C36" s="380"/>
      <c r="D36" s="380"/>
      <c r="E36" s="380"/>
      <c r="F36" s="380"/>
      <c r="G36" s="380"/>
      <c r="H36" s="380"/>
      <c r="I36" s="380"/>
      <c r="J36" s="380"/>
      <c r="K36" s="380"/>
      <c r="L36" s="380"/>
      <c r="M36" s="685"/>
      <c r="N36" s="685"/>
      <c r="O36" s="685"/>
      <c r="P36" s="685"/>
      <c r="Q36" s="685"/>
      <c r="R36" s="685"/>
      <c r="S36" s="685"/>
      <c r="T36" s="685"/>
      <c r="U36" s="685"/>
      <c r="V36" s="685"/>
      <c r="W36" s="685"/>
      <c r="X36" s="685"/>
      <c r="Y36" s="685"/>
      <c r="Z36" s="685"/>
      <c r="AA36" s="685"/>
      <c r="AB36" s="685"/>
      <c r="AC36" s="686"/>
      <c r="AD36" s="686"/>
      <c r="AE36" s="687"/>
      <c r="AF36" s="325"/>
      <c r="AG36" s="299"/>
      <c r="AH36" s="6"/>
      <c r="AI36" s="6"/>
      <c r="AJ36" s="6"/>
    </row>
    <row r="37" spans="1:36" ht="13.5" customHeight="1">
      <c r="A37" s="6"/>
      <c r="B37" s="299">
        <v>8</v>
      </c>
      <c r="C37" s="380"/>
      <c r="D37" s="380"/>
      <c r="E37" s="380"/>
      <c r="F37" s="380"/>
      <c r="G37" s="380"/>
      <c r="H37" s="380"/>
      <c r="I37" s="380"/>
      <c r="J37" s="380"/>
      <c r="K37" s="380"/>
      <c r="L37" s="380"/>
      <c r="M37" s="685"/>
      <c r="N37" s="685"/>
      <c r="O37" s="685"/>
      <c r="P37" s="685"/>
      <c r="Q37" s="685"/>
      <c r="R37" s="685"/>
      <c r="S37" s="685"/>
      <c r="T37" s="685"/>
      <c r="U37" s="685"/>
      <c r="V37" s="685"/>
      <c r="W37" s="685"/>
      <c r="X37" s="685"/>
      <c r="Y37" s="685"/>
      <c r="Z37" s="685"/>
      <c r="AA37" s="685"/>
      <c r="AB37" s="685"/>
      <c r="AC37" s="686"/>
      <c r="AD37" s="686"/>
      <c r="AE37" s="687"/>
      <c r="AF37" s="325" t="s">
        <v>18</v>
      </c>
      <c r="AG37" s="299"/>
      <c r="AH37" s="6"/>
      <c r="AI37" s="6"/>
      <c r="AJ37" s="6"/>
    </row>
    <row r="38" spans="1:36" ht="13.5" customHeight="1">
      <c r="A38" s="6"/>
      <c r="B38" s="299"/>
      <c r="C38" s="380"/>
      <c r="D38" s="380"/>
      <c r="E38" s="380"/>
      <c r="F38" s="380"/>
      <c r="G38" s="380"/>
      <c r="H38" s="380"/>
      <c r="I38" s="380"/>
      <c r="J38" s="380"/>
      <c r="K38" s="380"/>
      <c r="L38" s="380"/>
      <c r="M38" s="685"/>
      <c r="N38" s="685"/>
      <c r="O38" s="685"/>
      <c r="P38" s="685"/>
      <c r="Q38" s="685"/>
      <c r="R38" s="685"/>
      <c r="S38" s="685"/>
      <c r="T38" s="685"/>
      <c r="U38" s="685"/>
      <c r="V38" s="685"/>
      <c r="W38" s="685"/>
      <c r="X38" s="685"/>
      <c r="Y38" s="685"/>
      <c r="Z38" s="685"/>
      <c r="AA38" s="685"/>
      <c r="AB38" s="685"/>
      <c r="AC38" s="686"/>
      <c r="AD38" s="686"/>
      <c r="AE38" s="687"/>
      <c r="AF38" s="325"/>
      <c r="AG38" s="299"/>
      <c r="AH38" s="6"/>
      <c r="AI38" s="6"/>
      <c r="AJ38" s="6"/>
    </row>
    <row r="39" spans="1:36">
      <c r="A39" s="6"/>
      <c r="B39" s="299"/>
      <c r="C39" s="380"/>
      <c r="D39" s="380"/>
      <c r="E39" s="380"/>
      <c r="F39" s="380"/>
      <c r="G39" s="380"/>
      <c r="H39" s="380"/>
      <c r="I39" s="380"/>
      <c r="J39" s="380"/>
      <c r="K39" s="380"/>
      <c r="L39" s="380"/>
      <c r="M39" s="685"/>
      <c r="N39" s="685"/>
      <c r="O39" s="685"/>
      <c r="P39" s="685"/>
      <c r="Q39" s="685"/>
      <c r="R39" s="685"/>
      <c r="S39" s="685"/>
      <c r="T39" s="685"/>
      <c r="U39" s="685"/>
      <c r="V39" s="685"/>
      <c r="W39" s="685"/>
      <c r="X39" s="685"/>
      <c r="Y39" s="685"/>
      <c r="Z39" s="685"/>
      <c r="AA39" s="685"/>
      <c r="AB39" s="685"/>
      <c r="AC39" s="686"/>
      <c r="AD39" s="686"/>
      <c r="AE39" s="687"/>
      <c r="AF39" s="325"/>
      <c r="AG39" s="299"/>
      <c r="AH39" s="6"/>
      <c r="AI39" s="6"/>
      <c r="AJ39" s="6"/>
    </row>
    <row r="40" spans="1:36">
      <c r="A40" s="6"/>
      <c r="B40" s="299">
        <v>9</v>
      </c>
      <c r="C40" s="380"/>
      <c r="D40" s="380"/>
      <c r="E40" s="380"/>
      <c r="F40" s="380"/>
      <c r="G40" s="380"/>
      <c r="H40" s="380"/>
      <c r="I40" s="380"/>
      <c r="J40" s="380"/>
      <c r="K40" s="380"/>
      <c r="L40" s="380"/>
      <c r="M40" s="685"/>
      <c r="N40" s="685"/>
      <c r="O40" s="685"/>
      <c r="P40" s="685"/>
      <c r="Q40" s="685"/>
      <c r="R40" s="685"/>
      <c r="S40" s="685"/>
      <c r="T40" s="685"/>
      <c r="U40" s="685"/>
      <c r="V40" s="685"/>
      <c r="W40" s="685"/>
      <c r="X40" s="685"/>
      <c r="Y40" s="685"/>
      <c r="Z40" s="685"/>
      <c r="AA40" s="685"/>
      <c r="AB40" s="685"/>
      <c r="AC40" s="686"/>
      <c r="AD40" s="686"/>
      <c r="AE40" s="687"/>
      <c r="AF40" s="325" t="s">
        <v>18</v>
      </c>
      <c r="AG40" s="299"/>
      <c r="AH40" s="6"/>
      <c r="AI40" s="6"/>
      <c r="AJ40" s="6"/>
    </row>
    <row r="41" spans="1:36">
      <c r="A41" s="6"/>
      <c r="B41" s="299"/>
      <c r="C41" s="380"/>
      <c r="D41" s="380"/>
      <c r="E41" s="380"/>
      <c r="F41" s="380"/>
      <c r="G41" s="380"/>
      <c r="H41" s="380"/>
      <c r="I41" s="380"/>
      <c r="J41" s="380"/>
      <c r="K41" s="380"/>
      <c r="L41" s="380"/>
      <c r="M41" s="685"/>
      <c r="N41" s="685"/>
      <c r="O41" s="685"/>
      <c r="P41" s="685"/>
      <c r="Q41" s="685"/>
      <c r="R41" s="685"/>
      <c r="S41" s="685"/>
      <c r="T41" s="685"/>
      <c r="U41" s="685"/>
      <c r="V41" s="685"/>
      <c r="W41" s="685"/>
      <c r="X41" s="685"/>
      <c r="Y41" s="685"/>
      <c r="Z41" s="685"/>
      <c r="AA41" s="685"/>
      <c r="AB41" s="685"/>
      <c r="AC41" s="686"/>
      <c r="AD41" s="686"/>
      <c r="AE41" s="687"/>
      <c r="AF41" s="325"/>
      <c r="AG41" s="299"/>
      <c r="AH41" s="6"/>
      <c r="AI41" s="6"/>
      <c r="AJ41" s="6"/>
    </row>
    <row r="42" spans="1:36">
      <c r="A42" s="6"/>
      <c r="B42" s="299"/>
      <c r="C42" s="380"/>
      <c r="D42" s="380"/>
      <c r="E42" s="380"/>
      <c r="F42" s="380"/>
      <c r="G42" s="380"/>
      <c r="H42" s="380"/>
      <c r="I42" s="380"/>
      <c r="J42" s="380"/>
      <c r="K42" s="380"/>
      <c r="L42" s="380"/>
      <c r="M42" s="685"/>
      <c r="N42" s="685"/>
      <c r="O42" s="685"/>
      <c r="P42" s="685"/>
      <c r="Q42" s="685"/>
      <c r="R42" s="685"/>
      <c r="S42" s="685"/>
      <c r="T42" s="685"/>
      <c r="U42" s="685"/>
      <c r="V42" s="685"/>
      <c r="W42" s="685"/>
      <c r="X42" s="685"/>
      <c r="Y42" s="685"/>
      <c r="Z42" s="685"/>
      <c r="AA42" s="685"/>
      <c r="AB42" s="685"/>
      <c r="AC42" s="686"/>
      <c r="AD42" s="686"/>
      <c r="AE42" s="687"/>
      <c r="AF42" s="325"/>
      <c r="AG42" s="299"/>
      <c r="AH42" s="6"/>
      <c r="AI42" s="6"/>
      <c r="AJ42" s="6"/>
    </row>
    <row r="43" spans="1:36">
      <c r="A43" s="6"/>
      <c r="B43" s="299">
        <v>10</v>
      </c>
      <c r="C43" s="380"/>
      <c r="D43" s="380"/>
      <c r="E43" s="380"/>
      <c r="F43" s="380"/>
      <c r="G43" s="380"/>
      <c r="H43" s="380"/>
      <c r="I43" s="380"/>
      <c r="J43" s="380"/>
      <c r="K43" s="380"/>
      <c r="L43" s="380"/>
      <c r="M43" s="685"/>
      <c r="N43" s="685"/>
      <c r="O43" s="685"/>
      <c r="P43" s="685"/>
      <c r="Q43" s="685"/>
      <c r="R43" s="685"/>
      <c r="S43" s="685"/>
      <c r="T43" s="685"/>
      <c r="U43" s="685"/>
      <c r="V43" s="685"/>
      <c r="W43" s="685"/>
      <c r="X43" s="685"/>
      <c r="Y43" s="685"/>
      <c r="Z43" s="685"/>
      <c r="AA43" s="685"/>
      <c r="AB43" s="685"/>
      <c r="AC43" s="686"/>
      <c r="AD43" s="686"/>
      <c r="AE43" s="687"/>
      <c r="AF43" s="325" t="s">
        <v>18</v>
      </c>
      <c r="AG43" s="299"/>
      <c r="AH43" s="6"/>
      <c r="AI43" s="6"/>
      <c r="AJ43" s="6"/>
    </row>
    <row r="44" spans="1:36">
      <c r="A44" s="6"/>
      <c r="B44" s="299"/>
      <c r="C44" s="380"/>
      <c r="D44" s="380"/>
      <c r="E44" s="380"/>
      <c r="F44" s="380"/>
      <c r="G44" s="380"/>
      <c r="H44" s="380"/>
      <c r="I44" s="380"/>
      <c r="J44" s="380"/>
      <c r="K44" s="380"/>
      <c r="L44" s="380"/>
      <c r="M44" s="685"/>
      <c r="N44" s="685"/>
      <c r="O44" s="685"/>
      <c r="P44" s="685"/>
      <c r="Q44" s="685"/>
      <c r="R44" s="685"/>
      <c r="S44" s="685"/>
      <c r="T44" s="685"/>
      <c r="U44" s="685"/>
      <c r="V44" s="685"/>
      <c r="W44" s="685"/>
      <c r="X44" s="685"/>
      <c r="Y44" s="685"/>
      <c r="Z44" s="685"/>
      <c r="AA44" s="685"/>
      <c r="AB44" s="685"/>
      <c r="AC44" s="686"/>
      <c r="AD44" s="686"/>
      <c r="AE44" s="687"/>
      <c r="AF44" s="325"/>
      <c r="AG44" s="299"/>
      <c r="AH44" s="6"/>
      <c r="AI44" s="6"/>
      <c r="AJ44" s="6"/>
    </row>
    <row r="45" spans="1:36">
      <c r="A45" s="6"/>
      <c r="B45" s="299"/>
      <c r="C45" s="380"/>
      <c r="D45" s="380"/>
      <c r="E45" s="380"/>
      <c r="F45" s="380"/>
      <c r="G45" s="380"/>
      <c r="H45" s="380"/>
      <c r="I45" s="380"/>
      <c r="J45" s="380"/>
      <c r="K45" s="380"/>
      <c r="L45" s="380"/>
      <c r="M45" s="685"/>
      <c r="N45" s="685"/>
      <c r="O45" s="685"/>
      <c r="P45" s="685"/>
      <c r="Q45" s="685"/>
      <c r="R45" s="685"/>
      <c r="S45" s="685"/>
      <c r="T45" s="685"/>
      <c r="U45" s="685"/>
      <c r="V45" s="685"/>
      <c r="W45" s="685"/>
      <c r="X45" s="685"/>
      <c r="Y45" s="685"/>
      <c r="Z45" s="685"/>
      <c r="AA45" s="685"/>
      <c r="AB45" s="685"/>
      <c r="AC45" s="686"/>
      <c r="AD45" s="686"/>
      <c r="AE45" s="687"/>
      <c r="AF45" s="325"/>
      <c r="AG45" s="299"/>
      <c r="AH45" s="6"/>
      <c r="AI45" s="6"/>
      <c r="AJ45" s="6"/>
    </row>
    <row r="46" spans="1:36">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c r="A47" s="6"/>
      <c r="B47" s="6"/>
      <c r="C47" s="205" t="s">
        <v>250</v>
      </c>
      <c r="D47" s="6" t="s">
        <v>249</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c r="A48" s="6"/>
      <c r="B48" s="6"/>
      <c r="C48" s="6"/>
      <c r="D48" s="6" t="s">
        <v>248</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c r="A50" s="6"/>
      <c r="B50" s="6"/>
      <c r="C50" s="6"/>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
      <c r="AI50" s="6"/>
      <c r="AJ50" s="6"/>
    </row>
    <row r="51" spans="1:36">
      <c r="A51" s="6"/>
      <c r="B51" s="6"/>
      <c r="C51" s="6"/>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
      <c r="AI51" s="6"/>
      <c r="AJ51" s="6"/>
    </row>
    <row r="52" spans="1:36">
      <c r="A52" s="6"/>
      <c r="B52" s="6"/>
      <c r="C52" s="6"/>
      <c r="D52" s="688"/>
      <c r="E52" s="688"/>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c r="AD52" s="688"/>
      <c r="AE52" s="688"/>
      <c r="AF52" s="688"/>
      <c r="AG52" s="688"/>
      <c r="AH52" s="6"/>
      <c r="AI52" s="6"/>
      <c r="AJ52" s="6"/>
    </row>
    <row r="53" spans="1:36">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row>
    <row r="54" spans="1:36">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row>
    <row r="55" spans="1:36">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6">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6">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6">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6">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6">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6">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6">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sheetData>
  <sheetProtection selectLockedCells="1"/>
  <mergeCells count="61">
    <mergeCell ref="B28:B30"/>
    <mergeCell ref="C28:L30"/>
    <mergeCell ref="M28:AB30"/>
    <mergeCell ref="AC28:AE30"/>
    <mergeCell ref="AF28:AG30"/>
    <mergeCell ref="B22:B24"/>
    <mergeCell ref="C22:L24"/>
    <mergeCell ref="M22:AB24"/>
    <mergeCell ref="AC22:AE24"/>
    <mergeCell ref="AF22:AG24"/>
    <mergeCell ref="B25:B27"/>
    <mergeCell ref="C25:L27"/>
    <mergeCell ref="M25:AB27"/>
    <mergeCell ref="AC25:AE27"/>
    <mergeCell ref="AF25:AG27"/>
    <mergeCell ref="AF19:AG21"/>
    <mergeCell ref="B16:B18"/>
    <mergeCell ref="C16:L18"/>
    <mergeCell ref="M16:AB18"/>
    <mergeCell ref="AC16:AE18"/>
    <mergeCell ref="AF16:AG18"/>
    <mergeCell ref="A4:AH5"/>
    <mergeCell ref="O9:X11"/>
    <mergeCell ref="B31:B33"/>
    <mergeCell ref="B34:B36"/>
    <mergeCell ref="C15:L15"/>
    <mergeCell ref="M15:AB15"/>
    <mergeCell ref="AC15:AG15"/>
    <mergeCell ref="E9:G11"/>
    <mergeCell ref="C9:D11"/>
    <mergeCell ref="H9:I11"/>
    <mergeCell ref="J9:L11"/>
    <mergeCell ref="M9:N11"/>
    <mergeCell ref="B19:B21"/>
    <mergeCell ref="C19:L21"/>
    <mergeCell ref="M19:AB21"/>
    <mergeCell ref="AC19:AE21"/>
    <mergeCell ref="B43:B45"/>
    <mergeCell ref="C43:L45"/>
    <mergeCell ref="M43:AB45"/>
    <mergeCell ref="AC43:AE45"/>
    <mergeCell ref="AF43:AG45"/>
    <mergeCell ref="AF40:AG42"/>
    <mergeCell ref="D50:AG52"/>
    <mergeCell ref="C31:L33"/>
    <mergeCell ref="AF31:AG33"/>
    <mergeCell ref="AC31:AE33"/>
    <mergeCell ref="M31:AB33"/>
    <mergeCell ref="C34:L36"/>
    <mergeCell ref="M34:AB36"/>
    <mergeCell ref="AC34:AE36"/>
    <mergeCell ref="AF34:AG36"/>
    <mergeCell ref="C37:L39"/>
    <mergeCell ref="M37:AB39"/>
    <mergeCell ref="AC37:AE39"/>
    <mergeCell ref="AF37:AG39"/>
    <mergeCell ref="B37:B39"/>
    <mergeCell ref="B40:B42"/>
    <mergeCell ref="C40:L42"/>
    <mergeCell ref="M40:AB42"/>
    <mergeCell ref="AC40:AE42"/>
  </mergeCells>
  <phoneticPr fontId="19"/>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事業実施者・事業内容・資金計画</vt:lpstr>
      <vt:lpstr>排出量算定（ボイラ)</vt:lpstr>
      <vt:lpstr>排出量算定（太陽光）</vt:lpstr>
      <vt:lpstr>排出量算定(任意）</vt:lpstr>
      <vt:lpstr>計測対象一覧</vt:lpstr>
      <vt:lpstr>ＥＭＳシステム概要図</vt:lpstr>
      <vt:lpstr>比較図</vt:lpstr>
      <vt:lpstr>省エネ診断</vt:lpstr>
      <vt:lpstr>資産登録</vt:lpstr>
      <vt:lpstr>換算シート</vt:lpstr>
      <vt:lpstr>換算シート!Print_Area</vt:lpstr>
      <vt:lpstr>計測対象一覧!Print_Area</vt:lpstr>
      <vt:lpstr>資産登録!Print_Area</vt:lpstr>
      <vt:lpstr>事業実施者・事業内容・資金計画!Print_Area</vt:lpstr>
      <vt:lpstr>省エネ診断!Print_Area</vt:lpstr>
      <vt:lpstr>'排出量算定（ボイラ)'!Print_Area</vt:lpstr>
      <vt:lpstr>'排出量算定（太陽光）'!Print_Area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2022-03-24T09:04:41Z</cp:lastPrinted>
  <dcterms:created xsi:type="dcterms:W3CDTF">2013-01-29T04:15:39Z</dcterms:created>
  <dcterms:modified xsi:type="dcterms:W3CDTF">2022-03-24T09:50:48Z</dcterms:modified>
</cp:coreProperties>
</file>