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8010" activeTab="3"/>
  </bookViews>
  <sheets>
    <sheet name="事業実施者・事業内容" sheetId="1" r:id="rId1"/>
    <sheet name="重要事項" sheetId="2" r:id="rId2"/>
    <sheet name="資金計画" sheetId="3" r:id="rId3"/>
    <sheet name="排出量算定（照明）" sheetId="4" r:id="rId4"/>
    <sheet name="排出量算定（ボイラ)" sheetId="5" r:id="rId5"/>
    <sheet name="排出量算定（太陽光）" sheetId="6" r:id="rId6"/>
    <sheet name="排出量算定(任意）" sheetId="7" r:id="rId7"/>
    <sheet name="比較図" sheetId="8" r:id="rId8"/>
    <sheet name="省エネ診断" sheetId="9" r:id="rId9"/>
    <sheet name="資産登録" sheetId="10" r:id="rId10"/>
    <sheet name="換算シート" sheetId="11" r:id="rId11"/>
  </sheets>
  <definedNames>
    <definedName name="_xlnm.Print_Area" localSheetId="10">'換算シート'!$A$1:$Q$61</definedName>
    <definedName name="_xlnm.Print_Area" localSheetId="2">'資金計画'!$A$1:$AH$50</definedName>
    <definedName name="_xlnm.Print_Area" localSheetId="9">'資産登録'!$A$1:$AH$53</definedName>
    <definedName name="_xlnm.Print_Area" localSheetId="0">'事業実施者・事業内容'!$A$1:$AH$57</definedName>
    <definedName name="_xlnm.Print_Area" localSheetId="8">'省エネ診断'!$A$1:$AH$43</definedName>
    <definedName name="_xlnm.Print_Area" localSheetId="4">'排出量算定（ボイラ)'!$A$1:$AI$63</definedName>
    <definedName name="_xlnm.Print_Area" localSheetId="3">'排出量算定（照明）'!$A$1:$AJ$68</definedName>
    <definedName name="_xlnm.Print_Area" localSheetId="5">'排出量算定（太陽光）'!$A$1:$AH$58</definedName>
  </definedNames>
  <calcPr fullCalcOnLoad="1"/>
</workbook>
</file>

<file path=xl/comments4.xml><?xml version="1.0" encoding="utf-8"?>
<comments xmlns="http://schemas.openxmlformats.org/spreadsheetml/2006/main">
  <authors>
    <author>埼玉県</author>
  </authors>
  <commentList>
    <comment ref="AE1" authorId="0">
      <text>
        <r>
          <rPr>
            <b/>
            <sz val="12"/>
            <rFont val="ＭＳ Ｐゴシック"/>
            <family val="3"/>
          </rPr>
          <t>簡易版（照明）
・導入前と導入後にそれぞれ必要事項を入力して算定してください。
・この様式により難い場合は、別シート「排出量算定（任意）」をご使用ください。</t>
        </r>
      </text>
    </comment>
  </commentList>
</comments>
</file>

<file path=xl/comments5.xml><?xml version="1.0" encoding="utf-8"?>
<comments xmlns="http://schemas.openxmlformats.org/spreadsheetml/2006/main">
  <authors>
    <author>埼玉県</author>
  </authors>
  <commentList>
    <comment ref="AD1" authorId="0">
      <text>
        <r>
          <rPr>
            <b/>
            <sz val="12"/>
            <rFont val="ＭＳ Ｐゴシック"/>
            <family val="3"/>
          </rPr>
          <t>簡易版（ボイラー）
・導入前と導入後にそれぞれ必要事項を入力して算定してください。
・「燃料の種類」「省エネ手法」「導入設備」は下記リストを参考に、プルダウンから選択してください。
（「燃料の種類」を選択すると、「単位」「単位発熱量」「排出係数」が自動で表示されます）
・この様式により難い場合は、別シート「排出量算定（任意）」をご使用ください。</t>
        </r>
      </text>
    </comment>
    <comment ref="I6" authorId="0">
      <text>
        <r>
          <rPr>
            <b/>
            <sz val="9"/>
            <rFont val="ＭＳ Ｐゴシック"/>
            <family val="3"/>
          </rPr>
          <t>リストから選択</t>
        </r>
      </text>
    </comment>
    <comment ref="I23" authorId="0">
      <text>
        <r>
          <rPr>
            <b/>
            <sz val="9"/>
            <rFont val="ＭＳ Ｐゴシック"/>
            <family val="3"/>
          </rPr>
          <t>リストから選択</t>
        </r>
      </text>
    </comment>
    <comment ref="I24" authorId="0">
      <text>
        <r>
          <rPr>
            <b/>
            <sz val="9"/>
            <rFont val="ＭＳ Ｐゴシック"/>
            <family val="3"/>
          </rPr>
          <t>リストから選択</t>
        </r>
      </text>
    </comment>
    <comment ref="I25" authorId="0">
      <text>
        <r>
          <rPr>
            <b/>
            <sz val="9"/>
            <rFont val="ＭＳ Ｐゴシック"/>
            <family val="3"/>
          </rPr>
          <t>リストから選択</t>
        </r>
      </text>
    </comment>
  </commentList>
</comments>
</file>

<file path=xl/comments6.xml><?xml version="1.0" encoding="utf-8"?>
<comments xmlns="http://schemas.openxmlformats.org/spreadsheetml/2006/main">
  <authors>
    <author>埼玉県</author>
  </authors>
  <commentList>
    <comment ref="AC1" authorId="0">
      <text>
        <r>
          <rPr>
            <b/>
            <sz val="12"/>
            <rFont val="ＭＳ Ｐゴシック"/>
            <family val="3"/>
          </rPr>
          <t>簡易版（太陽光発電）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7.xml><?xml version="1.0" encoding="utf-8"?>
<comments xmlns="http://schemas.openxmlformats.org/spreadsheetml/2006/main">
  <authors>
    <author>埼玉県</author>
  </authors>
  <commentList>
    <comment ref="AH1" authorId="0">
      <text>
        <r>
          <rPr>
            <b/>
            <sz val="12"/>
            <rFont val="ＭＳ Ｐゴシック"/>
            <family val="3"/>
          </rPr>
          <t xml:space="preserve">排出量算定（任意）
・簡易版にない設備や簡易版では算定できない設備については、こちらの様式を使用してください。
</t>
        </r>
      </text>
    </comment>
  </commentList>
</comments>
</file>

<file path=xl/sharedStrings.xml><?xml version="1.0" encoding="utf-8"?>
<sst xmlns="http://schemas.openxmlformats.org/spreadsheetml/2006/main" count="837" uniqueCount="373">
  <si>
    <t>事業者</t>
  </si>
  <si>
    <t>１　事業実施者</t>
  </si>
  <si>
    <t>実施場所</t>
  </si>
  <si>
    <t>連絡先</t>
  </si>
  <si>
    <t>事業実施者</t>
  </si>
  <si>
    <t>事業所名称</t>
  </si>
  <si>
    <t>団体名</t>
  </si>
  <si>
    <t>代表者名</t>
  </si>
  <si>
    <t>主たる事務所の所在地</t>
  </si>
  <si>
    <t>事業所所在地</t>
  </si>
  <si>
    <t>電話</t>
  </si>
  <si>
    <t>所属名</t>
  </si>
  <si>
    <t>職　名</t>
  </si>
  <si>
    <t>氏　名</t>
  </si>
  <si>
    <t>連絡先住所
（郵送先）</t>
  </si>
  <si>
    <t>平均</t>
  </si>
  <si>
    <r>
      <t xml:space="preserve">直近3か年の原油換算エネルギー使用量
</t>
    </r>
    <r>
      <rPr>
        <sz val="9"/>
        <color indexed="8"/>
        <rFont val="ＭＳ Ｐゴシック"/>
        <family val="3"/>
      </rPr>
      <t>（単位キロリットル）</t>
    </r>
  </si>
  <si>
    <t>２　事業内容</t>
  </si>
  <si>
    <t>導入設備</t>
  </si>
  <si>
    <t>平成</t>
  </si>
  <si>
    <t>年</t>
  </si>
  <si>
    <t>月</t>
  </si>
  <si>
    <t>日</t>
  </si>
  <si>
    <t>導入前</t>
  </si>
  <si>
    <t>導入後</t>
  </si>
  <si>
    <t>総事業費</t>
  </si>
  <si>
    <t>補助対象外経費</t>
  </si>
  <si>
    <t>t-CO2/年</t>
  </si>
  <si>
    <t>導入効果
（予測）</t>
  </si>
  <si>
    <t>CO2排出削減予測量</t>
  </si>
  <si>
    <t>＝</t>
  </si>
  <si>
    <t>導入前のCO2排出量</t>
  </si>
  <si>
    <t>導入後のCO2排出量</t>
  </si>
  <si>
    <t>－</t>
  </si>
  <si>
    <t>※</t>
  </si>
  <si>
    <t>導入前後のエネルギー使用量は、当該設備の能力、稼働時間等から算出してください。</t>
  </si>
  <si>
    <t>この様式に記載できない場合は、「別添のとおり」と記載の上、別途、導入前後の概略図を添付すること。</t>
  </si>
  <si>
    <t>事業概要</t>
  </si>
  <si>
    <t>補助対象経費</t>
  </si>
  <si>
    <t>合計</t>
  </si>
  <si>
    <t>総量削減効果</t>
  </si>
  <si>
    <t>年間CO2排出削減予測量</t>
  </si>
  <si>
    <t>法定耐用年数分のCO2排出削減予測量</t>
  </si>
  <si>
    <t>費用対効果</t>
  </si>
  <si>
    <t>対象設備の法定耐用年数</t>
  </si>
  <si>
    <t>補助金申請予定額</t>
  </si>
  <si>
    <t>1t-CO2削減当たりの補助金申請予定額</t>
  </si>
  <si>
    <t>t-CO2/年</t>
  </si>
  <si>
    <t>t-CO2/法定耐用年数</t>
  </si>
  <si>
    <t>年</t>
  </si>
  <si>
    <t>円</t>
  </si>
  <si>
    <t>円/t-CO2</t>
  </si>
  <si>
    <t>（注）</t>
  </si>
  <si>
    <t>３　事業費内訳</t>
  </si>
  <si>
    <t>機器費</t>
  </si>
  <si>
    <t>工事費</t>
  </si>
  <si>
    <t>区　　分</t>
  </si>
  <si>
    <t>計</t>
  </si>
  <si>
    <t>既存設備撤去費</t>
  </si>
  <si>
    <t>既存設備移設費</t>
  </si>
  <si>
    <t>既存設備にかかる処分費</t>
  </si>
  <si>
    <t>その他</t>
  </si>
  <si>
    <t>諸経費（共通仮設費、一般管理費等）</t>
  </si>
  <si>
    <t>消費税及び地方消費税額</t>
  </si>
  <si>
    <t>総計（税抜き額）</t>
  </si>
  <si>
    <t>（1）補助対象経費の区分欄は、導入設備ごとに名称を記載すること。</t>
  </si>
  <si>
    <t>（2）補助対象外経費のその他欄は、例えば照明設備で球替えのみの分など補助対象とならない経費を記載すること。</t>
  </si>
  <si>
    <t>単価</t>
  </si>
  <si>
    <t>数量</t>
  </si>
  <si>
    <t>見積書の合計額（税込額）と一致すること。</t>
  </si>
  <si>
    <t>４　補助金申請予定額の算出</t>
  </si>
  <si>
    <t>補助対象経費の合計</t>
  </si>
  <si>
    <t>５　費用対効果</t>
  </si>
  <si>
    <t>６　CO2排出削減量算定（複数種類がある場合は種類ごとに記載）</t>
  </si>
  <si>
    <t>７　導入前後の比較図</t>
  </si>
  <si>
    <t>×</t>
  </si>
  <si>
    <t>補助率</t>
  </si>
  <si>
    <t>＝</t>
  </si>
  <si>
    <t>算出結果</t>
  </si>
  <si>
    <t>いずれか低い額</t>
  </si>
  <si>
    <t>上限額</t>
  </si>
  <si>
    <t>（単位　円）</t>
  </si>
  <si>
    <t>CO2排出量の算定にあたっては、募集要領の別表１にある排出係数等を使用して算出してください。</t>
  </si>
  <si>
    <t>※1万円未満切捨て</t>
  </si>
  <si>
    <t>見積書の合計額（税抜額）と一致すること。</t>
  </si>
  <si>
    <t>CO2排出量の端数処理については、小数点第２位を四捨五入して、小数点第１位までの表記としてください。</t>
  </si>
  <si>
    <t>平成</t>
  </si>
  <si>
    <t>年</t>
  </si>
  <si>
    <t>月</t>
  </si>
  <si>
    <t>に資産登録する予定です。</t>
  </si>
  <si>
    <t>（２）予定される資産状況</t>
  </si>
  <si>
    <t>資産の分類</t>
  </si>
  <si>
    <t>資産名</t>
  </si>
  <si>
    <t>耐用年数</t>
  </si>
  <si>
    <t>※</t>
  </si>
  <si>
    <t>資産の分類は、次の中から選択してください。</t>
  </si>
  <si>
    <t>耐用年数は、「５　費用対効果」に記載する「対象設備の法定耐用年数」と一致させてください。</t>
  </si>
  <si>
    <t>（補助対象事業の実施により取得する設備に関し、申請者において資産管理することとしています。導入を予定している設備の資産登録内容について記入してください。）</t>
  </si>
  <si>
    <t>（１）資産登録の予定時期</t>
  </si>
  <si>
    <t>　ア　受診予定機関</t>
  </si>
  <si>
    <t>省エネ診断
申込予定
機関</t>
  </si>
  <si>
    <t>埼玉県（省エネナビゲーター事業）</t>
  </si>
  <si>
    <t>一般財団法人省エネルギーセンター（無料省エネ診断）</t>
  </si>
  <si>
    <t>いずれかに○をつけること。</t>
  </si>
  <si>
    <t>　ア　受診機関</t>
  </si>
  <si>
    <t>省エネ診断
実施機関</t>
  </si>
  <si>
    <t>受診年月日</t>
  </si>
  <si>
    <t>診断結果報告書受理日</t>
  </si>
  <si>
    <t>環境ネットワーク埼玉</t>
  </si>
  <si>
    <t>リース事業者(※リース事業者から設備をリースする場合のみ記載してください）</t>
  </si>
  <si>
    <t>既存照明</t>
  </si>
  <si>
    <t>Ｗ</t>
  </si>
  <si>
    <t>×</t>
  </si>
  <si>
    <t>時間/日</t>
  </si>
  <si>
    <t>×</t>
  </si>
  <si>
    <t>日</t>
  </si>
  <si>
    <t>÷</t>
  </si>
  <si>
    <t>=</t>
  </si>
  <si>
    <t>t-CO2/年</t>
  </si>
  <si>
    <t>合計</t>
  </si>
  <si>
    <t>導入予定照明</t>
  </si>
  <si>
    <t>台</t>
  </si>
  <si>
    <t>×</t>
  </si>
  <si>
    <t>耐用年数CO2排出削減予測量</t>
  </si>
  <si>
    <t>対象設備の法定耐用年数</t>
  </si>
  <si>
    <t>年</t>
  </si>
  <si>
    <t>種類</t>
  </si>
  <si>
    <t>使用量</t>
  </si>
  <si>
    <t>単位当たり発熱量</t>
  </si>
  <si>
    <t>原油換算</t>
  </si>
  <si>
    <t>原油換算使用量</t>
  </si>
  <si>
    <t>数値</t>
  </si>
  <si>
    <t>単位</t>
  </si>
  <si>
    <t>単位</t>
  </si>
  <si>
    <t>GJ</t>
  </si>
  <si>
    <t>kL/GJ</t>
  </si>
  <si>
    <t>kL</t>
  </si>
  <si>
    <r>
      <t>エネルギー起源CO</t>
    </r>
    <r>
      <rPr>
        <vertAlign val="subscript"/>
        <sz val="11"/>
        <color indexed="8"/>
        <rFont val="ＭＳ Ｐ明朝"/>
        <family val="1"/>
      </rPr>
      <t>2</t>
    </r>
  </si>
  <si>
    <t>燃料</t>
  </si>
  <si>
    <t>原油（コンデンセートを除く）</t>
  </si>
  <si>
    <t>t-C/GJ</t>
  </si>
  <si>
    <t>原油のうちコンデンセート（ＮＧＬ）</t>
  </si>
  <si>
    <t>揮発油（ガソリン）</t>
  </si>
  <si>
    <t>灯油</t>
  </si>
  <si>
    <t>kL</t>
  </si>
  <si>
    <t>GJ/kL</t>
  </si>
  <si>
    <t>t-C/GJ</t>
  </si>
  <si>
    <t>軽油</t>
  </si>
  <si>
    <t>kL</t>
  </si>
  <si>
    <t>GJ/kL</t>
  </si>
  <si>
    <t>t-C/GJ</t>
  </si>
  <si>
    <t>Ａ重油</t>
  </si>
  <si>
    <t>Ｂ・Ｃ重油</t>
  </si>
  <si>
    <t>石油アスファルト</t>
  </si>
  <si>
    <t>t</t>
  </si>
  <si>
    <t>GJ/t</t>
  </si>
  <si>
    <t>石油コークス</t>
  </si>
  <si>
    <t>石油ガス</t>
  </si>
  <si>
    <t>液化石油ガス（ＬＰＧ）</t>
  </si>
  <si>
    <t>石油系炭化水素ガス</t>
  </si>
  <si>
    <r>
      <t>千Nｍ</t>
    </r>
    <r>
      <rPr>
        <vertAlign val="superscript"/>
        <sz val="8"/>
        <rFont val="ＭＳ Ｐ明朝"/>
        <family val="1"/>
      </rPr>
      <t>3</t>
    </r>
  </si>
  <si>
    <t>可燃性天然ガス</t>
  </si>
  <si>
    <t>液化天然ガス（LNG)</t>
  </si>
  <si>
    <t>その他可燃性天然ガス</t>
  </si>
  <si>
    <t>石炭</t>
  </si>
  <si>
    <t>原料炭</t>
  </si>
  <si>
    <t>一般炭</t>
  </si>
  <si>
    <t>無煙炭</t>
  </si>
  <si>
    <t>石炭コークス</t>
  </si>
  <si>
    <t>コークス炉ガス</t>
  </si>
  <si>
    <t>高炉ガス</t>
  </si>
  <si>
    <t>転炉ガス</t>
  </si>
  <si>
    <t>その他燃料</t>
  </si>
  <si>
    <r>
      <t>都市ガス</t>
    </r>
    <r>
      <rPr>
        <vertAlign val="superscript"/>
        <sz val="11"/>
        <rFont val="ＭＳ Ｐ明朝"/>
        <family val="1"/>
      </rPr>
      <t>（※）</t>
    </r>
  </si>
  <si>
    <r>
      <t>6A:29.30MJ/m</t>
    </r>
    <r>
      <rPr>
        <vertAlign val="superscript"/>
        <sz val="11"/>
        <rFont val="ＭＳ Ｐ明朝"/>
        <family val="1"/>
      </rPr>
      <t>3</t>
    </r>
  </si>
  <si>
    <r>
      <t>GJ/千Nｍ</t>
    </r>
    <r>
      <rPr>
        <vertAlign val="superscript"/>
        <sz val="8"/>
        <rFont val="ＭＳ Ｐ明朝"/>
        <family val="1"/>
      </rPr>
      <t>3</t>
    </r>
  </si>
  <si>
    <t>小計</t>
  </si>
  <si>
    <t>熱</t>
  </si>
  <si>
    <t>①</t>
  </si>
  <si>
    <t>⑥</t>
  </si>
  <si>
    <t>産業用蒸気</t>
  </si>
  <si>
    <t>産業用以外の蒸気</t>
  </si>
  <si>
    <t>温水</t>
  </si>
  <si>
    <t>冷水</t>
  </si>
  <si>
    <t>再生可能エネルギーの環境価値を移転した熱</t>
  </si>
  <si>
    <t>電気</t>
  </si>
  <si>
    <t>一般電気
事業者</t>
  </si>
  <si>
    <t>昼間（8時～22時）</t>
  </si>
  <si>
    <t>千kWh</t>
  </si>
  <si>
    <t>GJ/千kWh</t>
  </si>
  <si>
    <r>
      <t>t-CO</t>
    </r>
    <r>
      <rPr>
        <vertAlign val="subscript"/>
        <sz val="8"/>
        <rFont val="ＭＳ Ｐ明朝"/>
        <family val="1"/>
      </rPr>
      <t>2</t>
    </r>
    <r>
      <rPr>
        <sz val="8"/>
        <rFont val="ＭＳ Ｐ明朝"/>
        <family val="1"/>
      </rPr>
      <t>/千kWh</t>
    </r>
  </si>
  <si>
    <t>夜間（22時～翌8時）</t>
  </si>
  <si>
    <t>再生可能エネルギーの環境価値を移転した電気</t>
  </si>
  <si>
    <t>再生可能エネルギーを自家消費した
電気</t>
  </si>
  <si>
    <t>外部供給</t>
  </si>
  <si>
    <t>自ら生成した熱の供給</t>
  </si>
  <si>
    <t>自ら生成した電力の供給</t>
  </si>
  <si>
    <t>コージェネレーションシステムの利用</t>
  </si>
  <si>
    <t>合計</t>
  </si>
  <si>
    <t>熱量</t>
  </si>
  <si>
    <t>排出係数</t>
  </si>
  <si>
    <t>二酸化炭素
排出量</t>
  </si>
  <si>
    <t>①</t>
  </si>
  <si>
    <t>②</t>
  </si>
  <si>
    <t>③=①×②</t>
  </si>
  <si>
    <t>④</t>
  </si>
  <si>
    <t>⑤=①×②×④</t>
  </si>
  <si>
    <t>⑥</t>
  </si>
  <si>
    <t>⑦=①×②×⑥
×44/12</t>
  </si>
  <si>
    <r>
      <t>t-CO</t>
    </r>
    <r>
      <rPr>
        <vertAlign val="subscript"/>
        <sz val="11"/>
        <rFont val="ＭＳ Ｐ明朝"/>
        <family val="1"/>
      </rPr>
      <t>2</t>
    </r>
  </si>
  <si>
    <t>GJ/kL</t>
  </si>
  <si>
    <t>t-C/GJ</t>
  </si>
  <si>
    <t>ナフサ</t>
  </si>
  <si>
    <t>コールタール</t>
  </si>
  <si>
    <r>
      <t>13A:45MJ/m</t>
    </r>
    <r>
      <rPr>
        <vertAlign val="superscript"/>
        <sz val="11"/>
        <rFont val="ＭＳ Ｐ明朝"/>
        <family val="1"/>
      </rPr>
      <t>3</t>
    </r>
  </si>
  <si>
    <r>
      <t>13A:43.12MJ/m</t>
    </r>
    <r>
      <rPr>
        <vertAlign val="superscript"/>
        <sz val="11"/>
        <rFont val="ＭＳ Ｐ明朝"/>
        <family val="1"/>
      </rPr>
      <t>3</t>
    </r>
  </si>
  <si>
    <r>
      <t>13A:46.04MJ/m</t>
    </r>
    <r>
      <rPr>
        <vertAlign val="superscript"/>
        <sz val="11"/>
        <rFont val="ＭＳ Ｐ明朝"/>
        <family val="1"/>
      </rPr>
      <t>3</t>
    </r>
  </si>
  <si>
    <r>
      <t>12A:41.86MJ/m</t>
    </r>
    <r>
      <rPr>
        <vertAlign val="superscript"/>
        <sz val="11"/>
        <rFont val="ＭＳ Ｐ明朝"/>
        <family val="1"/>
      </rPr>
      <t>3</t>
    </r>
  </si>
  <si>
    <t>②</t>
  </si>
  <si>
    <t>③=①×②</t>
  </si>
  <si>
    <t>④</t>
  </si>
  <si>
    <t>⑤=①×②×④</t>
  </si>
  <si>
    <t>⑦=①×⑥</t>
  </si>
  <si>
    <t>GJ</t>
  </si>
  <si>
    <t>GJ/GJ</t>
  </si>
  <si>
    <r>
      <t>t-CO</t>
    </r>
    <r>
      <rPr>
        <vertAlign val="subscript"/>
        <sz val="8"/>
        <rFont val="ＭＳ Ｐ明朝"/>
        <family val="1"/>
      </rPr>
      <t>2</t>
    </r>
    <r>
      <rPr>
        <sz val="8"/>
        <rFont val="ＭＳ Ｐ明朝"/>
        <family val="1"/>
      </rPr>
      <t>/GJ</t>
    </r>
  </si>
  <si>
    <t>小計</t>
  </si>
  <si>
    <t>小計</t>
  </si>
  <si>
    <t>GJ</t>
  </si>
  <si>
    <t>日本工業規格Ａ列４番</t>
  </si>
  <si>
    <t>［埼玉県民間事業者CO2排出削減設備導入補助金］　簡易版「エネルギー使用量・CO2排出量換算シート」</t>
  </si>
  <si>
    <t>導入予定ボイラ</t>
  </si>
  <si>
    <t>排出係数</t>
  </si>
  <si>
    <t>既存ボイラの効率</t>
  </si>
  <si>
    <t>％</t>
  </si>
  <si>
    <t>導入予定ボイラ効率</t>
  </si>
  <si>
    <t>※既存の効率</t>
  </si>
  <si>
    <t>※導入予定効率</t>
  </si>
  <si>
    <t>＝</t>
  </si>
  <si>
    <t>kWh</t>
  </si>
  <si>
    <t>照明</t>
  </si>
  <si>
    <t>(排出係数）</t>
  </si>
  <si>
    <t>( 説明 )</t>
  </si>
  <si>
    <t>(使用時間・日数は直近1年分の実績を採用）</t>
  </si>
  <si>
    <t>燃料転換</t>
  </si>
  <si>
    <t>昨年度　燃料使用量</t>
  </si>
  <si>
    <t>燃料の種類</t>
  </si>
  <si>
    <t>灯油</t>
  </si>
  <si>
    <t>A重油</t>
  </si>
  <si>
    <t>B・C重油</t>
  </si>
  <si>
    <t>LPG</t>
  </si>
  <si>
    <t>LNG</t>
  </si>
  <si>
    <t>都市ガス(13A:45MJ/m3)</t>
  </si>
  <si>
    <t>都市ガス(13A:43.12MJ/m3)</t>
  </si>
  <si>
    <t>都市ガス(13A:46.04MJ/m3)</t>
  </si>
  <si>
    <t>都市ガス(12A:41.86MJ/m3)</t>
  </si>
  <si>
    <t>都市ガス(6A:29.30MJ/m3)</t>
  </si>
  <si>
    <t>単位</t>
  </si>
  <si>
    <t>ｔ</t>
  </si>
  <si>
    <t>千Nm3</t>
  </si>
  <si>
    <t>単位発熱量</t>
  </si>
  <si>
    <t>GJ</t>
  </si>
  <si>
    <t>バーナー交換</t>
  </si>
  <si>
    <t>その他</t>
  </si>
  <si>
    <t>同効率タイプに更新</t>
  </si>
  <si>
    <t>高効率タイプに更新</t>
  </si>
  <si>
    <t>（その他の場合の説明：　　　　　　　　　　　　　　　　　）</t>
  </si>
  <si>
    <t>kL</t>
  </si>
  <si>
    <t>台数</t>
  </si>
  <si>
    <t>ボイラー</t>
  </si>
  <si>
    <t>省エネ手法</t>
  </si>
  <si>
    <t>設備の高効率化</t>
  </si>
  <si>
    <t>燃料転換・設備の高効率化</t>
  </si>
  <si>
    <t>導入設備</t>
  </si>
  <si>
    <t>※昨年度燃料使用量</t>
  </si>
  <si>
    <t>買電</t>
  </si>
  <si>
    <t>既存ボイラ</t>
  </si>
  <si>
    <t>t-CO2
/耐用年数年</t>
  </si>
  <si>
    <t>kWh</t>
  </si>
  <si>
    <t>44/12</t>
  </si>
  <si>
    <t>CO2排出量は、小数点第２位を四捨五入して、小数点第１位までの表記としてください。</t>
  </si>
  <si>
    <t>※原油換算は、別添、簡易版「エネルギー使用量・CO2排出換算シート」を使用して算出してください。</t>
  </si>
  <si>
    <t>上記原油換算エネルギー使用量（昨年度）が、１００ＫＬ以上の事業所は必ず受診してください。</t>
  </si>
  <si>
    <t>※１００ＫＬ未満の場合は任意となります。</t>
  </si>
  <si>
    <t>８　事業所の直近３か年の原油換算エネルギー使用量</t>
  </si>
  <si>
    <t>９　省エネルギー診断の受診</t>
  </si>
  <si>
    <t>（１）これから受診する場合</t>
  </si>
  <si>
    <t>（２）過去に受診済の場合　</t>
  </si>
  <si>
    <t>※交付申請前過去３年以内に受診済の場合、診断結果報告書を添付してください</t>
  </si>
  <si>
    <t>１０　予定している導入設備に関する資産登録</t>
  </si>
  <si>
    <t>様式第２－１号（第８条関係）</t>
  </si>
  <si>
    <t>【昨年度の燃料ベース（発熱量）で転換後の燃料を使用すると仮定】</t>
  </si>
  <si>
    <t>（燃料転換のみの場合は同じ効率を入力）</t>
  </si>
  <si>
    <t>事業所で直近３か年に使用した全てのエネルギー(電気、ガス、重油、灯油、等）の合計を原油換算した結果を記載してください</t>
  </si>
  <si>
    <t>平成　　年度
（昨年度）</t>
  </si>
  <si>
    <t>（1）建物附属設備、（2）構築物、（３）器具及び備品、（4）機械及び装置、（5）その他</t>
  </si>
  <si>
    <t>対象設備の法定耐用年数は、財務省令「減価償却資産の耐用年数等に関する省令」による。</t>
  </si>
  <si>
    <t>太陽光</t>
  </si>
  <si>
    <t>任意</t>
  </si>
  <si>
    <t>計</t>
  </si>
  <si>
    <t>平成　　年度
（2か年度前）</t>
  </si>
  <si>
    <t>平成　　年度
（3か年度前）</t>
  </si>
  <si>
    <t>※燃料転換以外は同じ数値</t>
  </si>
  <si>
    <t>＜燃料転換後の燃料使用量の算定＞</t>
  </si>
  <si>
    <t>＜高効率化、燃料転換後のCO2排出量の算定＞</t>
  </si>
  <si>
    <t>耐用年数排出量算定</t>
  </si>
  <si>
    <t>平成30年度ＣＯ２排出削減設備導入補助金事業計画書作成重要事項について</t>
  </si>
  <si>
    <t>　　私は、平成３０年度ＣＯ２排出削減設備導入補助金要綱、要領等の内容を理解し、虚偽の記載なく本事業計画書を作成しました。
　　補助金の各条件や県からの指示事項を財産処分制限期間が完了するまで順守します。
　　</t>
  </si>
  <si>
    <t>平成３０年　　月　　　日</t>
  </si>
  <si>
    <t>申請者所在地：</t>
  </si>
  <si>
    <t>申請者名：</t>
  </si>
  <si>
    <t>代表者名：　　　　　　　　　　　　　　　　　　　　　　　　　　　　　　　印</t>
  </si>
  <si>
    <t>リース事業者所在地：</t>
  </si>
  <si>
    <t>リース事業者名：</t>
  </si>
  <si>
    <t>リース事業者代表者名：　　　　　　　　　　　　　　　　　　　　　　　印</t>
  </si>
  <si>
    <t>産業分類上大分類</t>
  </si>
  <si>
    <t>資本金又は出資金の額</t>
  </si>
  <si>
    <t>　　　　　　　　円</t>
  </si>
  <si>
    <t>常時使用する従業員数</t>
  </si>
  <si>
    <t>　　　　　　　　人</t>
  </si>
  <si>
    <t>埼玉県民間事業者CO2排出削減設備等導入補助（中小規模事業所）　事業計画書</t>
  </si>
  <si>
    <t>（省エネ設備導入事業）</t>
  </si>
  <si>
    <t>〒</t>
  </si>
  <si>
    <t>ＦＡＸ</t>
  </si>
  <si>
    <t>E-mail</t>
  </si>
  <si>
    <t>〒</t>
  </si>
  <si>
    <t>対象設備</t>
  </si>
  <si>
    <t>排出量算定</t>
  </si>
  <si>
    <t>照明</t>
  </si>
  <si>
    <t>ボイラー</t>
  </si>
  <si>
    <t>太陽光</t>
  </si>
  <si>
    <t>任意</t>
  </si>
  <si>
    <t>計</t>
  </si>
  <si>
    <t>太陽光発電</t>
  </si>
  <si>
    <t>①導入前の事業所全体の電力使用量</t>
  </si>
  <si>
    <t>kWh／年</t>
  </si>
  <si>
    <t>排出係数</t>
  </si>
  <si>
    <t>kWh</t>
  </si>
  <si>
    <t>×</t>
  </si>
  <si>
    <t>÷</t>
  </si>
  <si>
    <t>=</t>
  </si>
  <si>
    <t>（導入前のCO2排出量は、０ｔ－CO2)</t>
  </si>
  <si>
    <t>太陽光発電設備の導入</t>
  </si>
  <si>
    <t>②導入予定のモジュール発電量</t>
  </si>
  <si>
    <t>　パワコン能力のいずれか低い数値</t>
  </si>
  <si>
    <t>（発電量の積算は別紙）</t>
  </si>
  <si>
    <t>③稼働率</t>
  </si>
  <si>
    <t>・事業所の営業・稼働日数</t>
  </si>
  <si>
    <t>／</t>
  </si>
  <si>
    <t>＝</t>
  </si>
  <si>
    <t>％</t>
  </si>
  <si>
    <t>①事業所全体電力使用量</t>
  </si>
  <si>
    <t>②モジュール発電量、パワコン能力いずれか低い数値</t>
  </si>
  <si>
    <t>④</t>
  </si>
  <si>
    <t>－</t>
  </si>
  <si>
    <t>＝</t>
  </si>
  <si>
    <t>④余剰分</t>
  </si>
  <si>
    <t>⑤自家消費分の発電量</t>
  </si>
  <si>
    <t>(</t>
  </si>
  <si>
    <t>)</t>
  </si>
  <si>
    <t>×</t>
  </si>
  <si>
    <t>％</t>
  </si>
  <si>
    <t>ｋWh</t>
  </si>
  <si>
    <t>※太陽光発電設備に係る補助対象経費は、⑥補助対象経費割合により算出し、残りは補助対象外経費に計上すること。</t>
  </si>
  <si>
    <t>②ﾓｼﾞｭｰﾙ発電量、パワコン能力いずれか低い数値</t>
  </si>
  <si>
    <t>⑥補助対象経費割合</t>
  </si>
  <si>
    <t>ｋWh</t>
  </si>
  <si>
    <t>／</t>
  </si>
  <si>
    <t>kWh</t>
  </si>
  <si>
    <t>＝</t>
  </si>
  <si>
    <t>％</t>
  </si>
  <si>
    <t>－</t>
  </si>
  <si>
    <t>対象設備の法定耐用年数</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</si>
</sst>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_ "/>
    <numFmt numFmtId="180" formatCode="#"/>
    <numFmt numFmtId="181" formatCode="0.000_);[Red]\(0.000\)"/>
    <numFmt numFmtId="182" formatCode="#,##0;\-#,##0;#"/>
    <numFmt numFmtId="183" formatCode="#,##0.00_ "/>
    <numFmt numFmtId="184" formatCode="0.0000_);[Red]\(0.0000\)"/>
    <numFmt numFmtId="185" formatCode="#,##0.000_ "/>
    <numFmt numFmtId="186" formatCode="#,##0.000_);[Red]\(#,##0.000\)"/>
    <numFmt numFmtId="187" formatCode="#,##0.0000"/>
    <numFmt numFmtId="188" formatCode="0.000_ "/>
    <numFmt numFmtId="189" formatCode="0_ "/>
    <numFmt numFmtId="190" formatCode="0.0000_ "/>
    <numFmt numFmtId="191" formatCode="0_);[Red]\(0\)"/>
    <numFmt numFmtId="192" formatCode="0.00_);[Red]\(0.00\)"/>
    <numFmt numFmtId="193" formatCode="#,##0.00_);[Red]\(#,##0.00\)"/>
    <numFmt numFmtId="194" formatCode="0.00;&quot;▲ &quot;0.00"/>
    <numFmt numFmtId="195" formatCode="0.00_ "/>
    <numFmt numFmtId="196" formatCode="#,##0.00;&quot;▲ &quot;#,##0.00"/>
    <numFmt numFmtId="197" formatCode="0.0"/>
    <numFmt numFmtId="198" formatCode="#,##0.0_ ;[Red]\-#,##0.0\ "/>
    <numFmt numFmtId="199" formatCode="0.0%"/>
    <numFmt numFmtId="200" formatCode="0.0_);[Red]\(0.0\)"/>
    <numFmt numFmtId="201" formatCode="#,##0;&quot;▲ &quot;#,##0"/>
    <numFmt numFmtId="202" formatCode="#,##0.0;&quot;▲ &quot;#,##0.0"/>
    <numFmt numFmtId="203" formatCode="0.00000"/>
    <numFmt numFmtId="204" formatCode="0.0000"/>
    <numFmt numFmtId="205" formatCode="0.000"/>
    <numFmt numFmtId="206" formatCode="0.00000_ "/>
    <numFmt numFmtId="207" formatCode="0.000000"/>
  </numFmts>
  <fonts count="7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4"/>
      <color indexed="8"/>
      <name val="ＭＳ Ｐ明朝"/>
      <family val="1"/>
    </font>
    <font>
      <sz val="11"/>
      <color indexed="8"/>
      <name val="ＭＳ Ｐ明朝"/>
      <family val="1"/>
    </font>
    <font>
      <sz val="11"/>
      <name val="ＭＳ Ｐゴシック"/>
      <family val="3"/>
    </font>
    <font>
      <sz val="11"/>
      <name val="ＭＳ Ｐ明朝"/>
      <family val="1"/>
    </font>
    <font>
      <vertAlign val="subscript"/>
      <sz val="11"/>
      <name val="ＭＳ Ｐ明朝"/>
      <family val="1"/>
    </font>
    <font>
      <vertAlign val="subscript"/>
      <sz val="11"/>
      <color indexed="8"/>
      <name val="ＭＳ Ｐ明朝"/>
      <family val="1"/>
    </font>
    <font>
      <sz val="8"/>
      <name val="ＭＳ Ｐ明朝"/>
      <family val="1"/>
    </font>
    <font>
      <vertAlign val="superscript"/>
      <sz val="8"/>
      <name val="ＭＳ Ｐ明朝"/>
      <family val="1"/>
    </font>
    <font>
      <vertAlign val="superscript"/>
      <sz val="11"/>
      <name val="ＭＳ Ｐ明朝"/>
      <family val="1"/>
    </font>
    <font>
      <vertAlign val="subscript"/>
      <sz val="8"/>
      <name val="ＭＳ Ｐ明朝"/>
      <family val="1"/>
    </font>
    <font>
      <sz val="10"/>
      <name val="ＭＳ Ｐゴシック"/>
      <family val="3"/>
    </font>
    <font>
      <sz val="10"/>
      <name val="ＭＳ Ｐ明朝"/>
      <family val="1"/>
    </font>
    <font>
      <b/>
      <sz val="9"/>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20"/>
      <color indexed="8"/>
      <name val="ＭＳ Ｐゴシック"/>
      <family val="3"/>
    </font>
    <font>
      <sz val="6"/>
      <color indexed="8"/>
      <name val="ＭＳ Ｐゴシック"/>
      <family val="3"/>
    </font>
    <font>
      <sz val="14"/>
      <color indexed="8"/>
      <name val="ＭＳ Ｐゴシック"/>
      <family val="3"/>
    </font>
    <font>
      <sz val="12"/>
      <color indexed="8"/>
      <name val="ＭＳ Ｐゴシック"/>
      <family val="3"/>
    </font>
    <font>
      <sz val="8"/>
      <color indexed="8"/>
      <name val="ＭＳ Ｐゴシック"/>
      <family val="3"/>
    </font>
    <font>
      <sz val="16"/>
      <color indexed="8"/>
      <name val="ＭＳ Ｐゴシック"/>
      <family val="3"/>
    </font>
    <font>
      <sz val="18"/>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20"/>
      <color theme="1"/>
      <name val="Calibri"/>
      <family val="3"/>
    </font>
    <font>
      <sz val="6"/>
      <color theme="1"/>
      <name val="Calibri"/>
      <family val="3"/>
    </font>
    <font>
      <sz val="11"/>
      <color theme="1"/>
      <name val="ＭＳ Ｐ明朝"/>
      <family val="1"/>
    </font>
    <font>
      <sz val="14"/>
      <color theme="1"/>
      <name val="Calibri"/>
      <family val="3"/>
    </font>
    <font>
      <sz val="12"/>
      <color theme="1"/>
      <name val="Calibri"/>
      <family val="3"/>
    </font>
    <font>
      <sz val="9"/>
      <color theme="1"/>
      <name val="Calibri"/>
      <family val="3"/>
    </font>
    <font>
      <sz val="8"/>
      <color theme="1"/>
      <name val="Calibri"/>
      <family val="3"/>
    </font>
    <font>
      <sz val="16"/>
      <color theme="1"/>
      <name val="Calibri"/>
      <family val="3"/>
    </font>
    <font>
      <sz val="11"/>
      <color theme="1"/>
      <name val="ＭＳ Ｐゴシック"/>
      <family val="3"/>
    </font>
    <font>
      <sz val="10"/>
      <color theme="1"/>
      <name val="ＭＳ Ｐゴシック"/>
      <family val="3"/>
    </font>
    <font>
      <sz val="18"/>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theme="0" tint="-0.149959996342659"/>
        <bgColor indexed="64"/>
      </patternFill>
    </fill>
    <fill>
      <patternFill patternType="solid">
        <fgColor rgb="FF92D050"/>
        <bgColor indexed="64"/>
      </patternFill>
    </fill>
    <fill>
      <patternFill patternType="solid">
        <fgColor rgb="FFFFFF0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style="thin"/>
      <top style="medium"/>
      <bottom>
        <color indexed="63"/>
      </bottom>
    </border>
    <border>
      <left>
        <color indexed="63"/>
      </left>
      <right style="medium"/>
      <top style="medium"/>
      <bottom>
        <color indexed="63"/>
      </bottom>
    </border>
    <border>
      <left>
        <color indexed="63"/>
      </left>
      <right>
        <color indexed="63"/>
      </right>
      <top style="medium"/>
      <bottom style="hair"/>
    </border>
    <border>
      <left style="thin"/>
      <right style="thin"/>
      <top style="medium"/>
      <bottom>
        <color indexed="63"/>
      </bottom>
    </border>
    <border>
      <left style="medium"/>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medium"/>
      <top style="hair"/>
      <bottom style="thin"/>
    </border>
    <border>
      <left style="medium"/>
      <right style="thin"/>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color indexed="63"/>
      </right>
      <top>
        <color indexed="63"/>
      </top>
      <bottom style="thin"/>
    </border>
    <border>
      <left style="thin"/>
      <right style="thin"/>
      <top style="thin"/>
      <bottom>
        <color indexed="63"/>
      </bottom>
    </border>
    <border>
      <left style="thin"/>
      <right style="medium"/>
      <top style="thin"/>
      <bottom style="thin"/>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double"/>
      <bottom style="thin"/>
    </border>
    <border>
      <left style="thin"/>
      <right style="thin"/>
      <top style="double"/>
      <bottom style="thin"/>
    </border>
    <border>
      <left style="thin"/>
      <right style="thin"/>
      <top>
        <color indexed="63"/>
      </top>
      <bottom style="thin"/>
    </border>
    <border diagonalUp="1">
      <left style="thin"/>
      <right style="thin"/>
      <top style="thin"/>
      <bottom style="thin"/>
      <diagonal style="thin"/>
    </border>
    <border>
      <left style="thin"/>
      <right>
        <color indexed="63"/>
      </right>
      <top>
        <color indexed="63"/>
      </top>
      <bottom style="double"/>
    </border>
    <border diagonalUp="1">
      <left style="thin"/>
      <right style="thin"/>
      <top>
        <color indexed="63"/>
      </top>
      <bottom style="double"/>
      <diagonal style="thin"/>
    </border>
    <border>
      <left style="thin"/>
      <right style="thin"/>
      <top>
        <color indexed="63"/>
      </top>
      <bottom style="double"/>
    </border>
    <border>
      <left>
        <color indexed="63"/>
      </left>
      <right style="medium"/>
      <top>
        <color indexed="63"/>
      </top>
      <bottom style="thin"/>
    </border>
    <border diagonalUp="1">
      <left style="thin"/>
      <right style="thin"/>
      <top>
        <color indexed="63"/>
      </top>
      <bottom style="thin"/>
      <diagonal style="thin"/>
    </border>
    <border diagonalUp="1">
      <left style="thin"/>
      <right style="thin"/>
      <top style="thin"/>
      <bottom style="double"/>
      <diagonal style="thin"/>
    </border>
    <border diagonalUp="1">
      <left style="thin"/>
      <right style="thin"/>
      <top style="double"/>
      <bottom style="thin"/>
      <diagonal style="thin"/>
    </border>
    <border>
      <left>
        <color indexed="63"/>
      </left>
      <right>
        <color indexed="63"/>
      </right>
      <top style="thin"/>
      <bottom style="thin"/>
    </border>
    <border>
      <left style="medium"/>
      <right style="thin"/>
      <top style="double"/>
      <bottom style="double"/>
    </border>
    <border diagonalUp="1">
      <left style="thin"/>
      <right>
        <color indexed="63"/>
      </right>
      <top style="double"/>
      <bottom style="double"/>
      <diagonal style="thin"/>
    </border>
    <border diagonalUp="1">
      <left style="thin"/>
      <right style="thin"/>
      <top style="double"/>
      <bottom style="double"/>
      <diagonal style="thin"/>
    </border>
    <border>
      <left style="medium"/>
      <right>
        <color indexed="63"/>
      </right>
      <top>
        <color indexed="63"/>
      </top>
      <bottom style="medium"/>
    </border>
    <border>
      <left style="thin"/>
      <right>
        <color indexed="63"/>
      </right>
      <top>
        <color indexed="63"/>
      </top>
      <bottom style="medium"/>
    </border>
    <border>
      <left style="thin"/>
      <right style="thin"/>
      <top style="double"/>
      <bottom style="medium"/>
    </border>
    <border>
      <left style="thin"/>
      <right>
        <color indexed="63"/>
      </right>
      <top style="thin"/>
      <bottom style="double"/>
    </border>
    <border>
      <left>
        <color indexed="63"/>
      </left>
      <right>
        <color indexed="63"/>
      </right>
      <top style="thin"/>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medium"/>
      <top>
        <color indexed="63"/>
      </top>
      <bottom style="medium"/>
    </border>
    <border>
      <left>
        <color indexed="63"/>
      </left>
      <right style="medium"/>
      <top style="thin"/>
      <bottom style="thin"/>
    </border>
    <border>
      <left style="thin"/>
      <right style="medium"/>
      <top>
        <color indexed="63"/>
      </top>
      <bottom style="double"/>
    </border>
    <border>
      <left style="thin"/>
      <right style="medium"/>
      <top style="thin"/>
      <bottom style="double"/>
    </border>
    <border>
      <left style="thin"/>
      <right style="medium"/>
      <top style="double"/>
      <bottom style="double"/>
    </border>
    <border>
      <left>
        <color indexed="63"/>
      </left>
      <right>
        <color indexed="63"/>
      </right>
      <top style="medium"/>
      <bottom style="thin"/>
    </border>
    <border>
      <left>
        <color indexed="63"/>
      </left>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medium"/>
      <top style="medium"/>
      <bottom>
        <color indexed="63"/>
      </bottom>
    </border>
    <border>
      <left style="thin"/>
      <right style="medium"/>
      <top style="thin"/>
      <bottom>
        <color indexed="63"/>
      </bottom>
    </border>
    <border>
      <left style="thin"/>
      <right style="medium"/>
      <top style="double"/>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style="thin"/>
      <right style="thin"/>
      <top>
        <color indexed="63"/>
      </top>
      <bottom style="medium"/>
    </border>
    <border>
      <left style="thin"/>
      <right style="medium"/>
      <top>
        <color indexed="63"/>
      </top>
      <bottom style="thin"/>
    </border>
    <border>
      <left style="thin"/>
      <right style="medium"/>
      <top style="medium"/>
      <bottom style="thin"/>
    </border>
    <border>
      <left style="double"/>
      <right>
        <color indexed="63"/>
      </right>
      <top style="double"/>
      <bottom style="thin"/>
    </border>
    <border>
      <left>
        <color indexed="63"/>
      </left>
      <right style="double"/>
      <top style="double"/>
      <bottom style="thin"/>
    </border>
    <border>
      <left>
        <color indexed="63"/>
      </left>
      <right style="double"/>
      <top style="thin"/>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style="double"/>
      <right>
        <color indexed="63"/>
      </right>
      <top>
        <color indexed="63"/>
      </top>
      <bottom style="double"/>
    </border>
    <border>
      <left style="thin"/>
      <right>
        <color indexed="63"/>
      </right>
      <top style="double"/>
      <bottom style="medium"/>
    </border>
    <border>
      <left>
        <color indexed="63"/>
      </left>
      <right style="medium"/>
      <top style="double"/>
      <bottom style="medium"/>
    </border>
    <border diagonalUp="1">
      <left>
        <color indexed="63"/>
      </left>
      <right>
        <color indexed="63"/>
      </right>
      <top style="double"/>
      <bottom style="medium"/>
      <diagonal style="thin"/>
    </border>
    <border diagonalUp="1">
      <left>
        <color indexed="63"/>
      </left>
      <right style="thin"/>
      <top style="double"/>
      <bottom style="medium"/>
      <diagonal style="thin"/>
    </border>
    <border diagonalUp="1">
      <left style="thin"/>
      <right>
        <color indexed="63"/>
      </right>
      <top style="double"/>
      <bottom style="medium"/>
      <diagonal style="thin"/>
    </border>
    <border diagonalUp="1">
      <left>
        <color indexed="63"/>
      </left>
      <right>
        <color indexed="63"/>
      </right>
      <top style="thin"/>
      <bottom style="double"/>
      <diagonal style="thin"/>
    </border>
    <border diagonalUp="1">
      <left>
        <color indexed="63"/>
      </left>
      <right style="thin"/>
      <top style="thin"/>
      <bottom style="double"/>
      <diagonal style="thin"/>
    </border>
    <border diagonalUp="1">
      <left style="thin"/>
      <right>
        <color indexed="63"/>
      </right>
      <top style="thin"/>
      <bottom style="double"/>
      <diagonal style="thin"/>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diagonalUp="1">
      <left style="medium"/>
      <right>
        <color indexed="63"/>
      </right>
      <top style="double"/>
      <bottom style="double"/>
      <diagonal style="thin"/>
    </border>
    <border diagonalUp="1">
      <left>
        <color indexed="63"/>
      </left>
      <right style="thin"/>
      <top style="double"/>
      <bottom style="double"/>
      <diagonal style="thin"/>
    </border>
    <border>
      <left>
        <color indexed="63"/>
      </left>
      <right style="medium"/>
      <top style="thin"/>
      <bottom style="double"/>
    </border>
    <border diagonalUp="1">
      <left style="thin"/>
      <right>
        <color indexed="63"/>
      </right>
      <top style="double"/>
      <bottom style="thin"/>
      <diagonal style="thin"/>
    </border>
    <border diagonalUp="1">
      <left>
        <color indexed="63"/>
      </left>
      <right style="thin"/>
      <top style="double"/>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style="thin"/>
      <top style="double"/>
      <bottom>
        <color indexed="63"/>
      </bottom>
    </border>
    <border>
      <left>
        <color indexed="63"/>
      </left>
      <right style="medium"/>
      <top style="thin"/>
      <bottom>
        <color indexed="63"/>
      </bottom>
    </border>
    <border diagonalUp="1">
      <left style="medium"/>
      <right>
        <color indexed="63"/>
      </right>
      <top style="thin"/>
      <bottom style="double"/>
      <diagonal style="thin"/>
    </border>
    <border>
      <left>
        <color indexed="63"/>
      </left>
      <right style="thin"/>
      <top style="medium"/>
      <bottom style="hair"/>
    </border>
    <border>
      <left style="thin"/>
      <right>
        <color indexed="63"/>
      </right>
      <top style="medium"/>
      <bottom style="hair"/>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lignment vertical="center"/>
      <protection/>
    </xf>
    <xf numFmtId="0" fontId="60" fillId="32" borderId="0" applyNumberFormat="0" applyBorder="0" applyAlignment="0" applyProtection="0"/>
  </cellStyleXfs>
  <cellXfs count="692">
    <xf numFmtId="0" fontId="0" fillId="0" borderId="0" xfId="0" applyFont="1" applyAlignment="1">
      <alignment vertical="center"/>
    </xf>
    <xf numFmtId="0" fontId="61"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pplyProtection="1">
      <alignment vertical="center"/>
      <protection locked="0"/>
    </xf>
    <xf numFmtId="0" fontId="61" fillId="0" borderId="10" xfId="0" applyFont="1" applyBorder="1" applyAlignment="1" applyProtection="1">
      <alignment horizontal="center" vertical="center" shrinkToFit="1"/>
      <protection locked="0"/>
    </xf>
    <xf numFmtId="0" fontId="0" fillId="0" borderId="17" xfId="0" applyBorder="1" applyAlignment="1" applyProtection="1">
      <alignment vertical="center"/>
      <protection locked="0"/>
    </xf>
    <xf numFmtId="0" fontId="61" fillId="0" borderId="18" xfId="0" applyFont="1" applyBorder="1" applyAlignment="1" applyProtection="1">
      <alignment horizontal="left" vertical="center"/>
      <protection locked="0"/>
    </xf>
    <xf numFmtId="0" fontId="61" fillId="0" borderId="10" xfId="0" applyFont="1" applyBorder="1" applyAlignment="1" applyProtection="1">
      <alignment horizontal="left" vertical="center"/>
      <protection locked="0"/>
    </xf>
    <xf numFmtId="0" fontId="61" fillId="0" borderId="17" xfId="0" applyFont="1" applyBorder="1" applyAlignment="1" applyProtection="1">
      <alignment horizontal="left" vertical="center"/>
      <protection locked="0"/>
    </xf>
    <xf numFmtId="0" fontId="61" fillId="0" borderId="14" xfId="0" applyFont="1" applyBorder="1" applyAlignment="1" applyProtection="1">
      <alignment horizontal="left" vertical="center"/>
      <protection locked="0"/>
    </xf>
    <xf numFmtId="0" fontId="61" fillId="0" borderId="0" xfId="0" applyFont="1" applyBorder="1" applyAlignment="1" applyProtection="1">
      <alignment horizontal="left" vertical="center"/>
      <protection locked="0"/>
    </xf>
    <xf numFmtId="0" fontId="61" fillId="0" borderId="11" xfId="0" applyFont="1" applyBorder="1" applyAlignment="1" applyProtection="1">
      <alignment horizontal="left" vertical="center"/>
      <protection locked="0"/>
    </xf>
    <xf numFmtId="0" fontId="61" fillId="0" borderId="15" xfId="0" applyFont="1" applyBorder="1" applyAlignment="1" applyProtection="1">
      <alignment horizontal="left" vertical="center"/>
      <protection locked="0"/>
    </xf>
    <xf numFmtId="0" fontId="61" fillId="0" borderId="12" xfId="0" applyFont="1" applyBorder="1" applyAlignment="1" applyProtection="1">
      <alignment horizontal="left" vertical="center"/>
      <protection locked="0"/>
    </xf>
    <xf numFmtId="0" fontId="61" fillId="0" borderId="13" xfId="0"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8" xfId="0" applyBorder="1" applyAlignment="1" applyProtection="1">
      <alignment vertical="center"/>
      <protection locked="0"/>
    </xf>
    <xf numFmtId="0" fontId="0" fillId="0" borderId="10" xfId="0" applyBorder="1" applyAlignment="1" applyProtection="1">
      <alignment vertical="center"/>
      <protection locked="0"/>
    </xf>
    <xf numFmtId="0" fontId="0" fillId="0" borderId="17"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vertical="center"/>
      <protection locked="0"/>
    </xf>
    <xf numFmtId="0" fontId="0" fillId="0" borderId="11" xfId="0" applyBorder="1" applyAlignment="1" applyProtection="1">
      <alignment vertical="center"/>
      <protection locked="0"/>
    </xf>
    <xf numFmtId="0" fontId="0" fillId="0" borderId="15"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0" xfId="0" applyFont="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62" fillId="0" borderId="10" xfId="0" applyFont="1" applyBorder="1" applyAlignment="1" applyProtection="1">
      <alignment horizontal="center" vertical="center"/>
      <protection locked="0"/>
    </xf>
    <xf numFmtId="0" fontId="0" fillId="0" borderId="10" xfId="0" applyBorder="1" applyAlignment="1">
      <alignment horizontal="left" vertical="center"/>
    </xf>
    <xf numFmtId="0" fontId="62" fillId="0" borderId="0" xfId="0" applyFont="1" applyBorder="1" applyAlignment="1" applyProtection="1">
      <alignment horizontal="center" vertical="center"/>
      <protection locked="0"/>
    </xf>
    <xf numFmtId="0" fontId="0" fillId="0" borderId="0" xfId="0" applyBorder="1" applyAlignment="1">
      <alignment horizontal="left" vertical="center"/>
    </xf>
    <xf numFmtId="0" fontId="63" fillId="0" borderId="0" xfId="0" applyFont="1" applyAlignment="1">
      <alignment vertical="center"/>
    </xf>
    <xf numFmtId="0" fontId="64" fillId="0" borderId="0" xfId="0" applyFont="1" applyAlignment="1" applyProtection="1">
      <alignment vertical="center"/>
      <protection/>
    </xf>
    <xf numFmtId="0" fontId="64" fillId="0" borderId="0" xfId="0" applyFont="1" applyAlignment="1" applyProtection="1">
      <alignment horizontal="center" vertical="center"/>
      <protection/>
    </xf>
    <xf numFmtId="0" fontId="64" fillId="33" borderId="0" xfId="0" applyFont="1" applyFill="1" applyAlignment="1" applyProtection="1">
      <alignment vertical="center"/>
      <protection/>
    </xf>
    <xf numFmtId="0" fontId="4" fillId="33" borderId="0" xfId="0" applyFont="1" applyFill="1" applyAlignment="1" applyProtection="1">
      <alignment vertical="center"/>
      <protection/>
    </xf>
    <xf numFmtId="0" fontId="5" fillId="33" borderId="0" xfId="0" applyFont="1" applyFill="1" applyAlignment="1" applyProtection="1">
      <alignment vertical="center"/>
      <protection/>
    </xf>
    <xf numFmtId="14" fontId="5" fillId="33" borderId="0" xfId="0" applyNumberFormat="1" applyFont="1" applyFill="1" applyAlignment="1" applyProtection="1">
      <alignment vertical="center"/>
      <protection/>
    </xf>
    <xf numFmtId="180" fontId="5" fillId="33" borderId="19" xfId="0" applyNumberFormat="1" applyFont="1" applyFill="1" applyBorder="1" applyAlignment="1" applyProtection="1">
      <alignment vertical="center" shrinkToFit="1"/>
      <protection/>
    </xf>
    <xf numFmtId="181" fontId="64" fillId="0" borderId="0" xfId="0" applyNumberFormat="1" applyFont="1" applyAlignment="1" applyProtection="1">
      <alignment horizontal="right" vertical="center"/>
      <protection/>
    </xf>
    <xf numFmtId="0" fontId="5" fillId="33" borderId="19" xfId="0" applyFont="1" applyFill="1" applyBorder="1" applyAlignment="1" applyProtection="1">
      <alignment horizontal="right" vertical="center"/>
      <protection/>
    </xf>
    <xf numFmtId="0" fontId="5" fillId="33" borderId="19" xfId="0" applyNumberFormat="1" applyFont="1" applyFill="1" applyBorder="1" applyAlignment="1" applyProtection="1">
      <alignment horizontal="right" vertical="center"/>
      <protection/>
    </xf>
    <xf numFmtId="0" fontId="64" fillId="33" borderId="0" xfId="0" applyFont="1" applyFill="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7" fillId="33" borderId="21" xfId="61" applyFont="1" applyFill="1" applyBorder="1" applyAlignment="1" applyProtection="1">
      <alignment horizontal="center" vertical="center" wrapText="1"/>
      <protection/>
    </xf>
    <xf numFmtId="0" fontId="7" fillId="33" borderId="22" xfId="61" applyFont="1" applyFill="1" applyBorder="1" applyAlignment="1" applyProtection="1">
      <alignment horizontal="center" vertical="center"/>
      <protection/>
    </xf>
    <xf numFmtId="0" fontId="7" fillId="0" borderId="23" xfId="61" applyFont="1" applyFill="1" applyBorder="1" applyAlignment="1" applyProtection="1">
      <alignment horizontal="center" vertical="center" wrapText="1"/>
      <protection/>
    </xf>
    <xf numFmtId="0" fontId="7" fillId="33" borderId="23" xfId="61"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protection/>
    </xf>
    <xf numFmtId="0" fontId="7" fillId="33" borderId="25" xfId="61" applyFont="1" applyFill="1" applyBorder="1" applyAlignment="1" applyProtection="1">
      <alignment horizontal="center" vertical="center"/>
      <protection/>
    </xf>
    <xf numFmtId="0" fontId="7" fillId="33" borderId="26" xfId="61" applyFont="1" applyFill="1" applyBorder="1" applyAlignment="1" applyProtection="1">
      <alignment horizontal="center" vertical="center"/>
      <protection/>
    </xf>
    <xf numFmtId="0" fontId="7" fillId="33" borderId="25" xfId="61" applyFont="1" applyFill="1" applyBorder="1" applyAlignment="1" applyProtection="1">
      <alignment horizontal="center" vertical="center" wrapText="1"/>
      <protection/>
    </xf>
    <xf numFmtId="0" fontId="7" fillId="33" borderId="26" xfId="61" applyFont="1" applyFill="1" applyBorder="1" applyAlignment="1" applyProtection="1">
      <alignment horizontal="center" vertical="center" wrapText="1"/>
      <protection/>
    </xf>
    <xf numFmtId="0" fontId="7" fillId="33" borderId="27" xfId="61" applyFont="1" applyFill="1" applyBorder="1" applyAlignment="1" applyProtection="1">
      <alignment horizontal="center" vertical="center" wrapText="1"/>
      <protection/>
    </xf>
    <xf numFmtId="181" fontId="7" fillId="33" borderId="25" xfId="61" applyNumberFormat="1" applyFont="1" applyFill="1" applyBorder="1" applyAlignment="1" applyProtection="1">
      <alignment horizontal="center" vertical="center" wrapText="1"/>
      <protection/>
    </xf>
    <xf numFmtId="0" fontId="7" fillId="33" borderId="28" xfId="61" applyFont="1" applyFill="1" applyBorder="1" applyAlignment="1" applyProtection="1">
      <alignment horizontal="center" vertical="center" wrapText="1"/>
      <protection/>
    </xf>
    <xf numFmtId="0" fontId="5" fillId="33" borderId="29" xfId="0" applyFont="1" applyFill="1" applyBorder="1" applyAlignment="1" applyProtection="1">
      <alignment vertical="center"/>
      <protection/>
    </xf>
    <xf numFmtId="0" fontId="7" fillId="33" borderId="30" xfId="61" applyFont="1" applyFill="1" applyBorder="1" applyAlignment="1" applyProtection="1">
      <alignment horizontal="center" vertical="center"/>
      <protection/>
    </xf>
    <xf numFmtId="0" fontId="7" fillId="33" borderId="31" xfId="61" applyFont="1" applyFill="1" applyBorder="1" applyAlignment="1" applyProtection="1">
      <alignment horizontal="center" vertical="center"/>
      <protection/>
    </xf>
    <xf numFmtId="0" fontId="7" fillId="33" borderId="30" xfId="61" applyFont="1" applyFill="1" applyBorder="1" applyAlignment="1" applyProtection="1">
      <alignment horizontal="center" vertical="center" wrapText="1"/>
      <protection/>
    </xf>
    <xf numFmtId="0" fontId="7" fillId="33" borderId="31" xfId="61" applyFont="1" applyFill="1" applyBorder="1" applyAlignment="1" applyProtection="1">
      <alignment horizontal="center" vertical="center" wrapText="1"/>
      <protection/>
    </xf>
    <xf numFmtId="0" fontId="7" fillId="33" borderId="32" xfId="61" applyFont="1" applyFill="1" applyBorder="1" applyAlignment="1" applyProtection="1">
      <alignment horizontal="center" vertical="center" wrapText="1"/>
      <protection/>
    </xf>
    <xf numFmtId="0" fontId="7" fillId="33" borderId="33" xfId="61" applyFont="1" applyFill="1" applyBorder="1" applyAlignment="1" applyProtection="1">
      <alignment horizontal="center" vertical="center" wrapText="1"/>
      <protection/>
    </xf>
    <xf numFmtId="181" fontId="7" fillId="33" borderId="30" xfId="61" applyNumberFormat="1" applyFont="1" applyFill="1" applyBorder="1" applyAlignment="1" applyProtection="1">
      <alignment horizontal="right" vertical="center" wrapText="1"/>
      <protection/>
    </xf>
    <xf numFmtId="0" fontId="7" fillId="33" borderId="34" xfId="61" applyFont="1" applyFill="1" applyBorder="1" applyAlignment="1" applyProtection="1">
      <alignment horizontal="center" vertical="center"/>
      <protection/>
    </xf>
    <xf numFmtId="177" fontId="7" fillId="34" borderId="12" xfId="49" applyNumberFormat="1" applyFont="1" applyFill="1" applyBorder="1" applyAlignment="1" applyProtection="1">
      <alignment horizontal="center" vertical="center" shrinkToFit="1"/>
      <protection/>
    </xf>
    <xf numFmtId="0" fontId="7" fillId="33" borderId="13" xfId="61" applyFont="1" applyFill="1" applyBorder="1" applyAlignment="1" applyProtection="1">
      <alignment horizontal="center" vertical="center" shrinkToFit="1"/>
      <protection/>
    </xf>
    <xf numFmtId="0" fontId="7" fillId="33" borderId="35" xfId="61" applyFont="1" applyFill="1" applyBorder="1" applyAlignment="1" applyProtection="1">
      <alignment horizontal="center" vertical="center" shrinkToFit="1"/>
      <protection/>
    </xf>
    <xf numFmtId="0" fontId="7" fillId="33" borderId="36" xfId="61" applyFont="1" applyFill="1" applyBorder="1" applyAlignment="1" applyProtection="1">
      <alignment horizontal="center" vertical="center" shrinkToFit="1"/>
      <protection/>
    </xf>
    <xf numFmtId="182" fontId="7" fillId="33" borderId="37" xfId="61" applyNumberFormat="1" applyFont="1" applyFill="1" applyBorder="1" applyAlignment="1" applyProtection="1">
      <alignment horizontal="center" vertical="center" shrinkToFit="1"/>
      <protection/>
    </xf>
    <xf numFmtId="184" fontId="7" fillId="33" borderId="35" xfId="61" applyNumberFormat="1" applyFont="1" applyFill="1" applyBorder="1" applyAlignment="1" applyProtection="1">
      <alignment horizontal="right" vertical="center" shrinkToFit="1"/>
      <protection/>
    </xf>
    <xf numFmtId="0" fontId="10" fillId="33" borderId="36" xfId="61" applyFont="1" applyFill="1" applyBorder="1" applyAlignment="1" applyProtection="1">
      <alignment horizontal="center" vertical="center" shrinkToFit="1"/>
      <protection/>
    </xf>
    <xf numFmtId="0" fontId="5" fillId="33" borderId="24" xfId="0" applyFont="1" applyFill="1" applyBorder="1" applyAlignment="1" applyProtection="1">
      <alignment vertical="center" textRotation="255"/>
      <protection/>
    </xf>
    <xf numFmtId="14" fontId="7" fillId="33" borderId="38" xfId="61" applyNumberFormat="1" applyFont="1" applyFill="1" applyBorder="1" applyAlignment="1" applyProtection="1">
      <alignment horizontal="center" vertical="center" textRotation="255" wrapText="1"/>
      <protection/>
    </xf>
    <xf numFmtId="0" fontId="7" fillId="33" borderId="39" xfId="61" applyFont="1" applyFill="1" applyBorder="1" applyAlignment="1" applyProtection="1">
      <alignment horizontal="center" vertical="center" shrinkToFit="1"/>
      <protection/>
    </xf>
    <xf numFmtId="0" fontId="7" fillId="33" borderId="40" xfId="61" applyFont="1" applyFill="1" applyBorder="1" applyAlignment="1" applyProtection="1">
      <alignment horizontal="center" vertical="center" shrinkToFit="1"/>
      <protection/>
    </xf>
    <xf numFmtId="182" fontId="7" fillId="33" borderId="16" xfId="61" applyNumberFormat="1" applyFont="1" applyFill="1" applyBorder="1" applyAlignment="1" applyProtection="1">
      <alignment horizontal="center" vertical="center" shrinkToFit="1"/>
      <protection/>
    </xf>
    <xf numFmtId="184" fontId="7" fillId="33" borderId="12" xfId="61" applyNumberFormat="1" applyFont="1" applyFill="1" applyBorder="1" applyAlignment="1" applyProtection="1">
      <alignment horizontal="right" vertical="center" shrinkToFit="1"/>
      <protection/>
    </xf>
    <xf numFmtId="0" fontId="10" fillId="33" borderId="13" xfId="61" applyFont="1" applyFill="1" applyBorder="1" applyAlignment="1" applyProtection="1">
      <alignment horizontal="center" vertical="center" shrinkToFit="1"/>
      <protection/>
    </xf>
    <xf numFmtId="0" fontId="10" fillId="33" borderId="39" xfId="61" applyFont="1" applyFill="1" applyBorder="1" applyAlignment="1" applyProtection="1">
      <alignment horizontal="center" vertical="center" shrinkToFit="1"/>
      <protection/>
    </xf>
    <xf numFmtId="177" fontId="7" fillId="34" borderId="41" xfId="49" applyNumberFormat="1" applyFont="1" applyFill="1" applyBorder="1" applyAlignment="1" applyProtection="1">
      <alignment horizontal="center" vertical="center" shrinkToFit="1"/>
      <protection/>
    </xf>
    <xf numFmtId="177" fontId="7" fillId="34" borderId="42" xfId="49" applyNumberFormat="1" applyFont="1" applyFill="1" applyBorder="1" applyAlignment="1" applyProtection="1">
      <alignment horizontal="center" vertical="center" shrinkToFit="1"/>
      <protection/>
    </xf>
    <xf numFmtId="182" fontId="7" fillId="33" borderId="43" xfId="61" applyNumberFormat="1" applyFont="1" applyFill="1" applyBorder="1" applyAlignment="1" applyProtection="1">
      <alignment horizontal="center" vertical="center" shrinkToFit="1"/>
      <protection/>
    </xf>
    <xf numFmtId="0" fontId="10" fillId="33" borderId="17" xfId="61" applyFont="1" applyFill="1" applyBorder="1" applyAlignment="1" applyProtection="1">
      <alignment horizontal="center" vertical="center" shrinkToFit="1"/>
      <protection/>
    </xf>
    <xf numFmtId="0" fontId="7" fillId="33" borderId="44" xfId="61" applyFont="1" applyFill="1" applyBorder="1" applyProtection="1">
      <alignment vertical="center"/>
      <protection/>
    </xf>
    <xf numFmtId="182" fontId="7" fillId="33" borderId="41" xfId="49" applyNumberFormat="1" applyFont="1" applyFill="1" applyBorder="1" applyAlignment="1" applyProtection="1">
      <alignment horizontal="center" vertical="center" shrinkToFit="1"/>
      <protection/>
    </xf>
    <xf numFmtId="182" fontId="7" fillId="33" borderId="39" xfId="61" applyNumberFormat="1" applyFont="1" applyFill="1" applyBorder="1" applyAlignment="1" applyProtection="1">
      <alignment horizontal="center" vertical="center" shrinkToFit="1"/>
      <protection/>
    </xf>
    <xf numFmtId="182" fontId="7" fillId="33" borderId="40" xfId="61" applyNumberFormat="1" applyFont="1" applyFill="1" applyBorder="1" applyAlignment="1" applyProtection="1">
      <alignment horizontal="center" vertical="center" shrinkToFit="1"/>
      <protection/>
    </xf>
    <xf numFmtId="184" fontId="7" fillId="33" borderId="12" xfId="49" applyNumberFormat="1" applyFont="1" applyFill="1" applyBorder="1" applyAlignment="1" applyProtection="1">
      <alignment horizontal="right" vertical="center" shrinkToFit="1"/>
      <protection/>
    </xf>
    <xf numFmtId="182" fontId="10" fillId="33" borderId="39" xfId="61" applyNumberFormat="1" applyFont="1" applyFill="1" applyBorder="1" applyAlignment="1" applyProtection="1">
      <alignment horizontal="center" vertical="center" shrinkToFit="1"/>
      <protection/>
    </xf>
    <xf numFmtId="182" fontId="7" fillId="33" borderId="45" xfId="61" applyNumberFormat="1" applyFont="1" applyFill="1" applyBorder="1" applyAlignment="1" applyProtection="1">
      <alignment horizontal="center" vertical="center" shrinkToFit="1"/>
      <protection/>
    </xf>
    <xf numFmtId="0" fontId="7" fillId="33" borderId="46" xfId="61" applyFont="1" applyFill="1" applyBorder="1" applyAlignment="1" applyProtection="1">
      <alignment horizontal="distributed" vertical="center" indent="1"/>
      <protection/>
    </xf>
    <xf numFmtId="0" fontId="7" fillId="33" borderId="47" xfId="61" applyFont="1" applyFill="1" applyBorder="1" applyAlignment="1" applyProtection="1">
      <alignment horizontal="distributed" vertical="center" indent="1"/>
      <protection/>
    </xf>
    <xf numFmtId="0" fontId="7" fillId="33" borderId="48" xfId="61" applyFont="1" applyFill="1" applyBorder="1" applyAlignment="1" applyProtection="1">
      <alignment horizontal="distributed" vertical="center" indent="1"/>
      <protection/>
    </xf>
    <xf numFmtId="186" fontId="7" fillId="33" borderId="47" xfId="49" applyNumberFormat="1" applyFont="1" applyFill="1" applyBorder="1" applyAlignment="1" applyProtection="1">
      <alignment horizontal="center" vertical="center" shrinkToFit="1"/>
      <protection/>
    </xf>
    <xf numFmtId="0" fontId="7" fillId="33" borderId="49" xfId="61" applyFont="1" applyFill="1" applyBorder="1" applyAlignment="1" applyProtection="1">
      <alignment horizontal="center" vertical="center" shrinkToFit="1"/>
      <protection/>
    </xf>
    <xf numFmtId="0" fontId="7" fillId="33" borderId="46" xfId="61" applyFont="1" applyFill="1" applyBorder="1" applyAlignment="1" applyProtection="1">
      <alignment horizontal="center" vertical="center" shrinkToFit="1"/>
      <protection/>
    </xf>
    <xf numFmtId="4" fontId="7" fillId="33" borderId="50" xfId="61" applyNumberFormat="1" applyFont="1" applyFill="1" applyBorder="1" applyAlignment="1" applyProtection="1">
      <alignment horizontal="center" vertical="center" shrinkToFit="1"/>
      <protection/>
    </xf>
    <xf numFmtId="0" fontId="7" fillId="33" borderId="50" xfId="61" applyFont="1" applyFill="1" applyBorder="1" applyAlignment="1" applyProtection="1">
      <alignment horizontal="center" vertical="center" shrinkToFit="1"/>
      <protection/>
    </xf>
    <xf numFmtId="182" fontId="5" fillId="33" borderId="50" xfId="0" applyNumberFormat="1" applyFont="1" applyFill="1" applyBorder="1" applyAlignment="1" applyProtection="1">
      <alignment horizontal="center" vertical="center" shrinkToFit="1"/>
      <protection/>
    </xf>
    <xf numFmtId="181" fontId="7" fillId="33" borderId="47" xfId="61" applyNumberFormat="1" applyFont="1" applyFill="1" applyBorder="1" applyAlignment="1" applyProtection="1">
      <alignment horizontal="right" vertical="center" shrinkToFit="1"/>
      <protection/>
    </xf>
    <xf numFmtId="182" fontId="7" fillId="33" borderId="51" xfId="61" applyNumberFormat="1" applyFont="1" applyFill="1" applyBorder="1" applyAlignment="1" applyProtection="1">
      <alignment horizontal="center" vertical="center" shrinkToFit="1"/>
      <protection/>
    </xf>
    <xf numFmtId="181" fontId="7" fillId="33" borderId="12" xfId="61" applyNumberFormat="1" applyFont="1" applyFill="1" applyBorder="1" applyAlignment="1" applyProtection="1">
      <alignment horizontal="right" vertical="center" shrinkToFit="1"/>
      <protection/>
    </xf>
    <xf numFmtId="0" fontId="7" fillId="33" borderId="15" xfId="61" applyFont="1" applyFill="1" applyBorder="1" applyAlignment="1" applyProtection="1">
      <alignment horizontal="center" vertical="center" shrinkToFit="1"/>
      <protection/>
    </xf>
    <xf numFmtId="0" fontId="7" fillId="33" borderId="17" xfId="61" applyFont="1" applyFill="1" applyBorder="1" applyAlignment="1" applyProtection="1">
      <alignment horizontal="center" vertical="center" shrinkToFit="1"/>
      <protection/>
    </xf>
    <xf numFmtId="182" fontId="7" fillId="33" borderId="52" xfId="61" applyNumberFormat="1" applyFont="1" applyFill="1" applyBorder="1" applyAlignment="1" applyProtection="1">
      <alignment horizontal="center" vertical="center" shrinkToFit="1"/>
      <protection/>
    </xf>
    <xf numFmtId="182" fontId="7" fillId="33" borderId="53" xfId="61" applyNumberFormat="1" applyFont="1" applyFill="1" applyBorder="1" applyAlignment="1" applyProtection="1">
      <alignment horizontal="center" vertical="center" shrinkToFit="1"/>
      <protection/>
    </xf>
    <xf numFmtId="0" fontId="5" fillId="33" borderId="54" xfId="0" applyFont="1" applyFill="1" applyBorder="1" applyAlignment="1" applyProtection="1">
      <alignment horizontal="center" vertical="center" shrinkToFit="1"/>
      <protection/>
    </xf>
    <xf numFmtId="182" fontId="5" fillId="33" borderId="55" xfId="0" applyNumberFormat="1" applyFont="1" applyFill="1" applyBorder="1" applyAlignment="1" applyProtection="1">
      <alignment horizontal="center" vertical="center" shrinkToFit="1"/>
      <protection/>
    </xf>
    <xf numFmtId="0" fontId="10" fillId="33" borderId="11" xfId="61" applyFont="1" applyFill="1" applyBorder="1" applyAlignment="1" applyProtection="1">
      <alignment horizontal="center" vertical="center" shrinkToFit="1"/>
      <protection/>
    </xf>
    <xf numFmtId="182" fontId="7" fillId="33" borderId="15" xfId="61" applyNumberFormat="1" applyFont="1" applyFill="1" applyBorder="1" applyAlignment="1" applyProtection="1">
      <alignment horizontal="center" vertical="center" shrinkToFit="1"/>
      <protection/>
    </xf>
    <xf numFmtId="183" fontId="7" fillId="35" borderId="56" xfId="61" applyNumberFormat="1" applyFont="1" applyFill="1" applyBorder="1" applyAlignment="1" applyProtection="1">
      <alignment horizontal="center" vertical="center" shrinkToFit="1"/>
      <protection/>
    </xf>
    <xf numFmtId="183" fontId="7" fillId="33" borderId="15" xfId="61" applyNumberFormat="1" applyFont="1" applyFill="1" applyBorder="1" applyAlignment="1" applyProtection="1">
      <alignment horizontal="center" vertical="center" shrinkToFit="1"/>
      <protection/>
    </xf>
    <xf numFmtId="182" fontId="7" fillId="33" borderId="57" xfId="61" applyNumberFormat="1" applyFont="1" applyFill="1" applyBorder="1" applyAlignment="1" applyProtection="1">
      <alignment horizontal="center" vertical="center" shrinkToFit="1"/>
      <protection/>
    </xf>
    <xf numFmtId="0" fontId="7" fillId="33" borderId="58" xfId="61" applyFont="1" applyFill="1" applyBorder="1" applyAlignment="1" applyProtection="1">
      <alignment horizontal="center" vertical="center" shrinkToFit="1"/>
      <protection/>
    </xf>
    <xf numFmtId="182" fontId="5" fillId="33" borderId="45" xfId="0" applyNumberFormat="1" applyFont="1" applyFill="1" applyBorder="1" applyAlignment="1" applyProtection="1">
      <alignment horizontal="center" vertical="center" shrinkToFit="1"/>
      <protection/>
    </xf>
    <xf numFmtId="0" fontId="7" fillId="33" borderId="11" xfId="61" applyFont="1" applyFill="1" applyBorder="1" applyAlignment="1" applyProtection="1">
      <alignment horizontal="center" vertical="center" shrinkToFit="1"/>
      <protection/>
    </xf>
    <xf numFmtId="182" fontId="7" fillId="33" borderId="59" xfId="61" applyNumberFormat="1" applyFont="1" applyFill="1" applyBorder="1" applyAlignment="1" applyProtection="1">
      <alignment horizontal="center" vertical="center" shrinkToFit="1"/>
      <protection/>
    </xf>
    <xf numFmtId="0" fontId="7" fillId="33" borderId="57" xfId="61" applyFont="1" applyFill="1" applyBorder="1" applyAlignment="1" applyProtection="1">
      <alignment horizontal="center" vertical="center" shrinkToFit="1"/>
      <protection/>
    </xf>
    <xf numFmtId="182" fontId="5" fillId="33" borderId="59" xfId="0" applyNumberFormat="1" applyFont="1" applyFill="1" applyBorder="1" applyAlignment="1" applyProtection="1">
      <alignment horizontal="center" vertical="center" shrinkToFit="1"/>
      <protection/>
    </xf>
    <xf numFmtId="182" fontId="10" fillId="33" borderId="49" xfId="61" applyNumberFormat="1" applyFont="1" applyFill="1" applyBorder="1" applyAlignment="1" applyProtection="1">
      <alignment horizontal="center" vertical="center" shrinkToFit="1"/>
      <protection/>
    </xf>
    <xf numFmtId="0" fontId="7" fillId="33" borderId="52" xfId="61" applyFont="1" applyFill="1" applyBorder="1" applyAlignment="1" applyProtection="1">
      <alignment horizontal="center" vertical="center" shrinkToFit="1"/>
      <protection/>
    </xf>
    <xf numFmtId="182" fontId="64" fillId="0" borderId="52" xfId="0" applyNumberFormat="1" applyFont="1" applyBorder="1" applyAlignment="1" applyProtection="1">
      <alignment horizontal="center" vertical="center" shrinkToFit="1"/>
      <protection/>
    </xf>
    <xf numFmtId="181" fontId="7" fillId="33" borderId="60" xfId="61" applyNumberFormat="1" applyFont="1" applyFill="1" applyBorder="1" applyAlignment="1" applyProtection="1">
      <alignment horizontal="right" vertical="center" shrinkToFit="1"/>
      <protection/>
    </xf>
    <xf numFmtId="182" fontId="7" fillId="33" borderId="58" xfId="61" applyNumberFormat="1" applyFont="1" applyFill="1" applyBorder="1" applyAlignment="1" applyProtection="1">
      <alignment horizontal="center" vertical="center" shrinkToFit="1"/>
      <protection/>
    </xf>
    <xf numFmtId="0" fontId="64" fillId="0" borderId="58" xfId="0" applyFont="1" applyBorder="1" applyAlignment="1" applyProtection="1">
      <alignment horizontal="center" vertical="center" shrinkToFit="1"/>
      <protection/>
    </xf>
    <xf numFmtId="182" fontId="64" fillId="0" borderId="58" xfId="0" applyNumberFormat="1" applyFont="1" applyBorder="1" applyAlignment="1" applyProtection="1">
      <alignment vertical="center" shrinkToFit="1"/>
      <protection/>
    </xf>
    <xf numFmtId="0" fontId="5" fillId="33" borderId="61" xfId="0" applyFont="1" applyFill="1" applyBorder="1" applyAlignment="1" applyProtection="1">
      <alignment vertical="center" textRotation="255"/>
      <protection/>
    </xf>
    <xf numFmtId="182" fontId="7" fillId="33" borderId="62" xfId="61" applyNumberFormat="1" applyFont="1" applyFill="1" applyBorder="1" applyAlignment="1" applyProtection="1">
      <alignment horizontal="center" vertical="center" shrinkToFit="1"/>
      <protection/>
    </xf>
    <xf numFmtId="3" fontId="7" fillId="33" borderId="63" xfId="61" applyNumberFormat="1" applyFont="1" applyFill="1" applyBorder="1" applyAlignment="1" applyProtection="1">
      <alignment horizontal="center" vertical="center" shrinkToFit="1"/>
      <protection/>
    </xf>
    <xf numFmtId="182" fontId="7" fillId="33" borderId="63" xfId="61" applyNumberFormat="1" applyFont="1" applyFill="1" applyBorder="1" applyAlignment="1" applyProtection="1">
      <alignment horizontal="center" vertical="center" shrinkToFit="1"/>
      <protection/>
    </xf>
    <xf numFmtId="0" fontId="5" fillId="33" borderId="64" xfId="0" applyFont="1" applyFill="1" applyBorder="1" applyAlignment="1" applyProtection="1">
      <alignment vertical="center"/>
      <protection/>
    </xf>
    <xf numFmtId="182" fontId="7" fillId="33" borderId="65" xfId="61" applyNumberFormat="1" applyFont="1" applyFill="1" applyBorder="1" applyAlignment="1" applyProtection="1">
      <alignment horizontal="center" vertical="center" shrinkToFit="1"/>
      <protection/>
    </xf>
    <xf numFmtId="0" fontId="64" fillId="0" borderId="66" xfId="0" applyFont="1" applyBorder="1" applyAlignment="1" applyProtection="1">
      <alignment horizontal="center" vertical="center" shrinkToFit="1"/>
      <protection/>
    </xf>
    <xf numFmtId="0" fontId="64" fillId="0" borderId="0" xfId="0" applyFont="1" applyAlignment="1" applyProtection="1">
      <alignment horizontal="right" vertical="center"/>
      <protection/>
    </xf>
    <xf numFmtId="49" fontId="61" fillId="0" borderId="0" xfId="0" applyNumberFormat="1" applyFont="1" applyBorder="1" applyAlignment="1" applyProtection="1">
      <alignment horizontal="left" vertical="center"/>
      <protection locked="0"/>
    </xf>
    <xf numFmtId="177" fontId="65" fillId="0" borderId="0" xfId="0" applyNumberFormat="1" applyFont="1" applyBorder="1" applyAlignment="1">
      <alignment horizontal="center" vertical="center"/>
    </xf>
    <xf numFmtId="193" fontId="61" fillId="0" borderId="0" xfId="0" applyNumberFormat="1" applyFont="1" applyBorder="1" applyAlignment="1" applyProtection="1">
      <alignment horizontal="left" vertical="center"/>
      <protection locked="0"/>
    </xf>
    <xf numFmtId="49" fontId="0" fillId="0" borderId="0" xfId="0" applyNumberFormat="1" applyBorder="1" applyAlignment="1">
      <alignment horizontal="left" vertical="center"/>
    </xf>
    <xf numFmtId="193" fontId="0" fillId="0" borderId="0" xfId="0" applyNumberFormat="1" applyBorder="1" applyAlignment="1">
      <alignment horizontal="left" vertical="center"/>
    </xf>
    <xf numFmtId="0" fontId="65" fillId="0" borderId="0" xfId="0" applyFont="1" applyBorder="1" applyAlignment="1">
      <alignment horizontal="center" vertical="center"/>
    </xf>
    <xf numFmtId="183" fontId="61" fillId="0" borderId="0" xfId="0" applyNumberFormat="1" applyFont="1" applyBorder="1" applyAlignment="1" applyProtection="1">
      <alignment horizontal="left" vertical="center"/>
      <protection locked="0"/>
    </xf>
    <xf numFmtId="183" fontId="0" fillId="0" borderId="0" xfId="0" applyNumberFormat="1" applyBorder="1" applyAlignment="1">
      <alignment horizontal="left" vertical="center"/>
    </xf>
    <xf numFmtId="0" fontId="61" fillId="0" borderId="0" xfId="0" applyFont="1" applyBorder="1" applyAlignment="1" applyProtection="1">
      <alignment horizontal="left" vertical="center"/>
      <protection locked="0"/>
    </xf>
    <xf numFmtId="0" fontId="0" fillId="0" borderId="0" xfId="0" applyAlignment="1">
      <alignment vertical="center"/>
    </xf>
    <xf numFmtId="0" fontId="61" fillId="0" borderId="67" xfId="0" applyFont="1" applyBorder="1" applyAlignment="1" applyProtection="1">
      <alignment horizontal="center" vertical="center"/>
      <protection locked="0"/>
    </xf>
    <xf numFmtId="0" fontId="61" fillId="0" borderId="68" xfId="0" applyFont="1" applyBorder="1" applyAlignment="1" applyProtection="1">
      <alignment vertical="center"/>
      <protection locked="0"/>
    </xf>
    <xf numFmtId="0" fontId="0" fillId="0" borderId="68" xfId="0" applyBorder="1" applyAlignment="1" applyProtection="1">
      <alignment vertical="center"/>
      <protection locked="0"/>
    </xf>
    <xf numFmtId="0" fontId="61" fillId="0" borderId="0" xfId="0" applyFont="1" applyBorder="1" applyAlignment="1" applyProtection="1">
      <alignment vertical="center"/>
      <protection locked="0"/>
    </xf>
    <xf numFmtId="183" fontId="61" fillId="0" borderId="0" xfId="0" applyNumberFormat="1" applyFont="1" applyBorder="1" applyAlignment="1" applyProtection="1">
      <alignment vertical="center"/>
      <protection locked="0"/>
    </xf>
    <xf numFmtId="0" fontId="66" fillId="0" borderId="0" xfId="0" applyFont="1" applyAlignment="1">
      <alignment vertical="center"/>
    </xf>
    <xf numFmtId="185" fontId="7" fillId="33" borderId="12" xfId="61" applyNumberFormat="1" applyFont="1" applyFill="1" applyBorder="1" applyAlignment="1" applyProtection="1">
      <alignment horizontal="right" vertical="center" shrinkToFit="1"/>
      <protection/>
    </xf>
    <xf numFmtId="0" fontId="61" fillId="0" borderId="0" xfId="0" applyFont="1" applyAlignment="1">
      <alignment horizontal="left" vertical="center"/>
    </xf>
    <xf numFmtId="0" fontId="61" fillId="0" borderId="0" xfId="0" applyFont="1" applyAlignment="1">
      <alignment vertical="center"/>
    </xf>
    <xf numFmtId="0" fontId="0" fillId="0" borderId="14" xfId="0" applyFont="1" applyBorder="1" applyAlignment="1" applyProtection="1">
      <alignment horizontal="left" vertical="center"/>
      <protection locked="0"/>
    </xf>
    <xf numFmtId="183" fontId="61" fillId="0" borderId="0" xfId="0" applyNumberFormat="1" applyFont="1" applyBorder="1" applyAlignment="1">
      <alignment vertical="center"/>
    </xf>
    <xf numFmtId="0" fontId="61" fillId="0" borderId="0" xfId="0" applyFont="1" applyBorder="1" applyAlignment="1">
      <alignment vertical="center"/>
    </xf>
    <xf numFmtId="0" fontId="61" fillId="0" borderId="0" xfId="0" applyFont="1" applyBorder="1" applyAlignment="1">
      <alignment horizontal="left" vertical="center"/>
    </xf>
    <xf numFmtId="0" fontId="61" fillId="0" borderId="0" xfId="0" applyFont="1" applyBorder="1" applyAlignment="1" applyProtection="1">
      <alignment horizontal="left" vertical="center"/>
      <protection locked="0"/>
    </xf>
    <xf numFmtId="0" fontId="7" fillId="0" borderId="0" xfId="61" applyFont="1" applyFill="1" applyBorder="1" applyAlignment="1" applyProtection="1">
      <alignment vertical="center" shrinkToFit="1"/>
      <protection/>
    </xf>
    <xf numFmtId="0" fontId="61" fillId="0" borderId="0" xfId="0" applyFont="1" applyBorder="1" applyAlignment="1">
      <alignment vertical="center"/>
    </xf>
    <xf numFmtId="49" fontId="61" fillId="0" borderId="0" xfId="0" applyNumberFormat="1" applyFont="1" applyBorder="1" applyAlignment="1">
      <alignment horizontal="left" vertical="center"/>
    </xf>
    <xf numFmtId="193" fontId="61" fillId="0" borderId="0" xfId="0" applyNumberFormat="1" applyFont="1" applyBorder="1" applyAlignment="1">
      <alignment horizontal="left" vertical="center"/>
    </xf>
    <xf numFmtId="0" fontId="15" fillId="33" borderId="0" xfId="61" applyFont="1" applyFill="1" applyBorder="1" applyAlignment="1" applyProtection="1">
      <alignment vertical="center" shrinkToFit="1"/>
      <protection/>
    </xf>
    <xf numFmtId="0" fontId="61" fillId="0" borderId="11" xfId="0" applyFont="1" applyBorder="1" applyAlignment="1">
      <alignment vertical="center"/>
    </xf>
    <xf numFmtId="0" fontId="61" fillId="0" borderId="10" xfId="0" applyFont="1" applyFill="1" applyBorder="1" applyAlignment="1" applyProtection="1">
      <alignment horizontal="left" vertical="center"/>
      <protection locked="0"/>
    </xf>
    <xf numFmtId="177" fontId="65" fillId="0" borderId="0" xfId="0" applyNumberFormat="1" applyFont="1" applyBorder="1" applyAlignment="1">
      <alignment vertical="center"/>
    </xf>
    <xf numFmtId="0" fontId="61" fillId="0" borderId="12" xfId="0" applyFont="1" applyBorder="1" applyAlignment="1" applyProtection="1">
      <alignment vertical="center"/>
      <protection locked="0"/>
    </xf>
    <xf numFmtId="0" fontId="63" fillId="0" borderId="12" xfId="0" applyFont="1" applyBorder="1" applyAlignment="1">
      <alignment vertical="center"/>
    </xf>
    <xf numFmtId="0" fontId="61" fillId="0" borderId="0" xfId="0" applyFont="1" applyAlignment="1">
      <alignment vertical="center" shrinkToFit="1"/>
    </xf>
    <xf numFmtId="193" fontId="61" fillId="0" borderId="0" xfId="0" applyNumberFormat="1" applyFont="1" applyBorder="1" applyAlignment="1" applyProtection="1">
      <alignment vertical="center"/>
      <protection locked="0"/>
    </xf>
    <xf numFmtId="0" fontId="0" fillId="0" borderId="0" xfId="0" applyAlignment="1">
      <alignment vertical="center" shrinkToFit="1"/>
    </xf>
    <xf numFmtId="0" fontId="0" fillId="0" borderId="0" xfId="0" applyBorder="1" applyAlignment="1" applyProtection="1">
      <alignment horizontal="center" vertical="center"/>
      <protection locked="0"/>
    </xf>
    <xf numFmtId="0" fontId="61" fillId="0" borderId="69" xfId="0" applyFont="1" applyBorder="1" applyAlignment="1" applyProtection="1">
      <alignment horizontal="left" vertical="center"/>
      <protection locked="0"/>
    </xf>
    <xf numFmtId="0" fontId="61" fillId="0" borderId="70" xfId="0" applyFont="1" applyBorder="1" applyAlignment="1" applyProtection="1">
      <alignment horizontal="left" vertical="center"/>
      <protection locked="0"/>
    </xf>
    <xf numFmtId="0" fontId="61" fillId="0" borderId="71" xfId="0" applyFont="1" applyBorder="1" applyAlignment="1" applyProtection="1">
      <alignment horizontal="left" vertical="center"/>
      <protection locked="0"/>
    </xf>
    <xf numFmtId="0" fontId="0" fillId="0" borderId="72" xfId="0" applyBorder="1" applyAlignment="1">
      <alignment vertical="center"/>
    </xf>
    <xf numFmtId="0" fontId="61" fillId="0" borderId="72" xfId="0" applyFont="1" applyBorder="1" applyAlignment="1" applyProtection="1">
      <alignment horizontal="left" vertical="center"/>
      <protection locked="0"/>
    </xf>
    <xf numFmtId="0" fontId="61" fillId="0" borderId="73" xfId="0" applyFont="1"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61" fillId="0" borderId="74" xfId="0" applyFont="1" applyBorder="1" applyAlignment="1" applyProtection="1">
      <alignment horizontal="left" vertical="center"/>
      <protection locked="0"/>
    </xf>
    <xf numFmtId="0" fontId="61" fillId="0" borderId="75" xfId="0" applyFont="1" applyBorder="1" applyAlignment="1" applyProtection="1">
      <alignment horizontal="left" vertical="center"/>
      <protection locked="0"/>
    </xf>
    <xf numFmtId="0" fontId="61" fillId="0" borderId="76" xfId="0" applyFont="1" applyBorder="1" applyAlignment="1" applyProtection="1">
      <alignment horizontal="left" vertical="center"/>
      <protection locked="0"/>
    </xf>
    <xf numFmtId="176" fontId="7" fillId="33" borderId="51" xfId="61" applyNumberFormat="1" applyFont="1" applyFill="1" applyBorder="1" applyAlignment="1" applyProtection="1">
      <alignment horizontal="center" vertical="center" shrinkToFit="1"/>
      <protection/>
    </xf>
    <xf numFmtId="176" fontId="5" fillId="33" borderId="55" xfId="0" applyNumberFormat="1" applyFont="1" applyFill="1" applyBorder="1" applyAlignment="1" applyProtection="1">
      <alignment horizontal="center" vertical="center" shrinkToFit="1"/>
      <protection/>
    </xf>
    <xf numFmtId="177" fontId="7" fillId="33" borderId="77" xfId="61" applyNumberFormat="1" applyFont="1" applyFill="1" applyBorder="1" applyAlignment="1" applyProtection="1">
      <alignment horizontal="center" vertical="center" shrinkToFit="1"/>
      <protection/>
    </xf>
    <xf numFmtId="176" fontId="7" fillId="33" borderId="77" xfId="61" applyNumberFormat="1" applyFont="1" applyFill="1" applyBorder="1" applyAlignment="1" applyProtection="1">
      <alignment horizontal="center" vertical="center" shrinkToFit="1"/>
      <protection/>
    </xf>
    <xf numFmtId="177" fontId="7" fillId="35" borderId="78" xfId="61" applyNumberFormat="1" applyFont="1" applyFill="1" applyBorder="1" applyAlignment="1" applyProtection="1">
      <alignment horizontal="center" vertical="center" shrinkToFit="1"/>
      <protection/>
    </xf>
    <xf numFmtId="177" fontId="7" fillId="33" borderId="78" xfId="61" applyNumberFormat="1" applyFont="1" applyFill="1" applyBorder="1" applyAlignment="1" applyProtection="1">
      <alignment horizontal="center" vertical="center" shrinkToFit="1"/>
      <protection/>
    </xf>
    <xf numFmtId="177" fontId="7" fillId="33" borderId="79" xfId="61" applyNumberFormat="1" applyFont="1" applyFill="1" applyBorder="1" applyAlignment="1" applyProtection="1">
      <alignment horizontal="center" vertical="center" shrinkToFit="1"/>
      <protection/>
    </xf>
    <xf numFmtId="177" fontId="7" fillId="33" borderId="48" xfId="61" applyNumberFormat="1" applyFont="1" applyFill="1" applyBorder="1" applyAlignment="1" applyProtection="1">
      <alignment horizontal="center" vertical="center" shrinkToFit="1"/>
      <protection/>
    </xf>
    <xf numFmtId="177" fontId="7" fillId="35" borderId="56" xfId="61" applyNumberFormat="1" applyFont="1" applyFill="1" applyBorder="1" applyAlignment="1" applyProtection="1">
      <alignment horizontal="center" vertical="center" shrinkToFit="1"/>
      <protection/>
    </xf>
    <xf numFmtId="177" fontId="7" fillId="33" borderId="80" xfId="61" applyNumberFormat="1" applyFont="1" applyFill="1" applyBorder="1" applyAlignment="1" applyProtection="1">
      <alignment horizontal="center" vertical="center" shrinkToFit="1"/>
      <protection/>
    </xf>
    <xf numFmtId="177" fontId="7" fillId="35" borderId="48" xfId="61" applyNumberFormat="1" applyFont="1" applyFill="1" applyBorder="1" applyAlignment="1" applyProtection="1">
      <alignment horizontal="center" vertical="center" shrinkToFit="1"/>
      <protection/>
    </xf>
    <xf numFmtId="177" fontId="7" fillId="33" borderId="81" xfId="61" applyNumberFormat="1" applyFont="1" applyFill="1" applyBorder="1" applyAlignment="1" applyProtection="1">
      <alignment horizontal="center" vertical="center" shrinkToFit="1"/>
      <protection/>
    </xf>
    <xf numFmtId="0" fontId="61" fillId="0" borderId="0" xfId="0" applyFont="1" applyBorder="1" applyAlignment="1" applyProtection="1">
      <alignment horizontal="left" vertical="center"/>
      <protection locked="0"/>
    </xf>
    <xf numFmtId="0" fontId="0" fillId="0" borderId="0" xfId="0" applyBorder="1" applyAlignment="1">
      <alignment horizontal="left" vertical="center"/>
    </xf>
    <xf numFmtId="0" fontId="61" fillId="0" borderId="0" xfId="0" applyFont="1" applyFill="1" applyBorder="1" applyAlignment="1" applyProtection="1">
      <alignment horizontal="left" vertical="center"/>
      <protection locked="0"/>
    </xf>
    <xf numFmtId="183" fontId="0" fillId="0" borderId="0" xfId="0" applyNumberFormat="1" applyBorder="1" applyAlignment="1">
      <alignment vertical="center"/>
    </xf>
    <xf numFmtId="0" fontId="61" fillId="0" borderId="0" xfId="0" applyFont="1" applyBorder="1" applyAlignment="1" applyProtection="1">
      <alignment horizontal="left" vertical="center"/>
      <protection locked="0"/>
    </xf>
    <xf numFmtId="0" fontId="67" fillId="0" borderId="0" xfId="0" applyFont="1" applyBorder="1" applyAlignment="1">
      <alignment vertical="center"/>
    </xf>
    <xf numFmtId="0" fontId="61" fillId="0" borderId="0" xfId="0" applyFont="1" applyBorder="1" applyAlignment="1" applyProtection="1">
      <alignment horizontal="left" vertical="center"/>
      <protection locked="0"/>
    </xf>
    <xf numFmtId="0" fontId="61" fillId="0" borderId="0" xfId="0" applyFont="1" applyAlignment="1">
      <alignment horizontal="center" vertical="center" shrinkToFit="1"/>
    </xf>
    <xf numFmtId="0" fontId="0" fillId="0" borderId="0" xfId="0" applyBorder="1" applyAlignment="1">
      <alignment horizontal="center" vertical="center"/>
    </xf>
    <xf numFmtId="0" fontId="0" fillId="0" borderId="0" xfId="0" applyAlignment="1" applyProtection="1">
      <alignment vertical="center"/>
      <protection locked="0"/>
    </xf>
    <xf numFmtId="0" fontId="61" fillId="0" borderId="0" xfId="0" applyFont="1" applyBorder="1" applyAlignment="1" applyProtection="1">
      <alignment horizontal="center" vertical="center" wrapText="1"/>
      <protection locked="0"/>
    </xf>
    <xf numFmtId="0" fontId="61" fillId="0" borderId="0" xfId="0" applyFont="1" applyBorder="1" applyAlignment="1" applyProtection="1">
      <alignment horizontal="center" vertical="center"/>
      <protection locked="0"/>
    </xf>
    <xf numFmtId="0" fontId="65" fillId="0" borderId="0" xfId="0" applyFont="1" applyAlignment="1">
      <alignment vertical="center"/>
    </xf>
    <xf numFmtId="0" fontId="0" fillId="0" borderId="0" xfId="0" applyFont="1" applyAlignment="1">
      <alignment vertical="center"/>
    </xf>
    <xf numFmtId="0" fontId="61" fillId="0" borderId="0" xfId="0" applyFont="1" applyBorder="1" applyAlignment="1" applyProtection="1">
      <alignment horizontal="center" vertical="center"/>
      <protection locked="0"/>
    </xf>
    <xf numFmtId="0" fontId="0" fillId="0" borderId="0" xfId="0" applyAlignment="1">
      <alignment vertical="center"/>
    </xf>
    <xf numFmtId="0" fontId="61" fillId="0" borderId="0" xfId="0" applyFont="1" applyBorder="1" applyAlignment="1" applyProtection="1">
      <alignment horizontal="left" vertical="center"/>
      <protection locked="0"/>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68" fillId="0" borderId="0" xfId="0" applyFont="1" applyBorder="1" applyAlignment="1" applyProtection="1">
      <alignment horizontal="left" vertical="center"/>
      <protection locked="0"/>
    </xf>
    <xf numFmtId="0" fontId="63" fillId="0" borderId="0" xfId="0" applyFont="1" applyBorder="1" applyAlignment="1" applyProtection="1">
      <alignment horizontal="left" vertical="center"/>
      <protection locked="0"/>
    </xf>
    <xf numFmtId="0" fontId="61" fillId="0" borderId="16" xfId="0" applyFont="1" applyBorder="1" applyAlignment="1" applyProtection="1">
      <alignment horizontal="center" vertical="center"/>
      <protection locked="0"/>
    </xf>
    <xf numFmtId="0" fontId="61" fillId="0" borderId="16" xfId="0" applyFont="1" applyBorder="1" applyAlignment="1" applyProtection="1">
      <alignment horizontal="center" vertical="center" shrinkToFit="1"/>
      <protection locked="0"/>
    </xf>
    <xf numFmtId="0" fontId="61" fillId="0" borderId="16" xfId="0" applyFont="1" applyBorder="1" applyAlignment="1" applyProtection="1">
      <alignment horizontal="center" vertical="center" wrapText="1"/>
      <protection locked="0"/>
    </xf>
    <xf numFmtId="0" fontId="0" fillId="0" borderId="51" xfId="0" applyBorder="1" applyAlignment="1" applyProtection="1">
      <alignment horizontal="center" vertical="center"/>
      <protection locked="0"/>
    </xf>
    <xf numFmtId="0" fontId="0" fillId="0" borderId="16" xfId="0" applyBorder="1" applyAlignment="1" applyProtection="1">
      <alignment horizontal="left" vertical="center" wrapText="1"/>
      <protection locked="0"/>
    </xf>
    <xf numFmtId="0" fontId="61" fillId="0" borderId="16" xfId="0" applyFont="1" applyBorder="1" applyAlignment="1" applyProtection="1">
      <alignment horizontal="left" vertical="center" wrapText="1"/>
      <protection locked="0"/>
    </xf>
    <xf numFmtId="0" fontId="65" fillId="0" borderId="0" xfId="0" applyFont="1" applyAlignment="1" applyProtection="1">
      <alignment horizontal="center" vertical="center"/>
      <protection locked="0"/>
    </xf>
    <xf numFmtId="0" fontId="65" fillId="0" borderId="0" xfId="0" applyFont="1" applyFill="1" applyAlignment="1" applyProtection="1">
      <alignment horizontal="center" vertical="center"/>
      <protection locked="0"/>
    </xf>
    <xf numFmtId="197"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79" fontId="0" fillId="0" borderId="0" xfId="0" applyNumberFormat="1" applyAlignment="1" applyProtection="1">
      <alignment horizontal="center" vertical="center"/>
      <protection locked="0"/>
    </xf>
    <xf numFmtId="0" fontId="68" fillId="0" borderId="18" xfId="0" applyFont="1" applyBorder="1" applyAlignment="1" applyProtection="1">
      <alignment horizontal="left" vertical="center" wrapText="1"/>
      <protection locked="0"/>
    </xf>
    <xf numFmtId="0" fontId="68" fillId="0" borderId="10" xfId="0" applyFont="1" applyBorder="1" applyAlignment="1">
      <alignment horizontal="left" vertical="center" wrapText="1"/>
    </xf>
    <xf numFmtId="0" fontId="68" fillId="0" borderId="17" xfId="0" applyFont="1" applyBorder="1" applyAlignment="1">
      <alignment horizontal="left" vertical="center" wrapText="1"/>
    </xf>
    <xf numFmtId="0" fontId="68" fillId="0" borderId="15" xfId="0" applyFont="1" applyBorder="1" applyAlignment="1">
      <alignment horizontal="left" vertical="center" wrapText="1"/>
    </xf>
    <xf numFmtId="0" fontId="68" fillId="0" borderId="12" xfId="0" applyFont="1" applyBorder="1" applyAlignment="1">
      <alignment horizontal="left" vertical="center" wrapText="1"/>
    </xf>
    <xf numFmtId="0" fontId="68" fillId="0" borderId="13" xfId="0" applyFont="1" applyBorder="1" applyAlignment="1">
      <alignment horizontal="left" vertical="center" wrapText="1"/>
    </xf>
    <xf numFmtId="0" fontId="67" fillId="0" borderId="18" xfId="0" applyFont="1" applyBorder="1" applyAlignment="1" applyProtection="1">
      <alignment horizontal="left" vertical="center" wrapText="1"/>
      <protection locked="0"/>
    </xf>
    <xf numFmtId="0" fontId="67" fillId="0" borderId="10" xfId="0" applyFont="1" applyBorder="1" applyAlignment="1">
      <alignment horizontal="left" vertical="center" wrapText="1"/>
    </xf>
    <xf numFmtId="0" fontId="67" fillId="0" borderId="17" xfId="0" applyFont="1" applyBorder="1" applyAlignment="1">
      <alignment horizontal="left" vertical="center" wrapText="1"/>
    </xf>
    <xf numFmtId="0" fontId="67" fillId="0" borderId="15" xfId="0" applyFont="1" applyBorder="1" applyAlignment="1">
      <alignment horizontal="left" vertical="center" wrapText="1"/>
    </xf>
    <xf numFmtId="0" fontId="67" fillId="0" borderId="12" xfId="0" applyFont="1" applyBorder="1" applyAlignment="1">
      <alignment horizontal="left" vertical="center" wrapText="1"/>
    </xf>
    <xf numFmtId="0" fontId="67" fillId="0" borderId="13" xfId="0" applyFont="1" applyBorder="1" applyAlignment="1">
      <alignment horizontal="left" vertical="center" wrapText="1"/>
    </xf>
    <xf numFmtId="0" fontId="0" fillId="0" borderId="40"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6" xfId="0" applyBorder="1" applyAlignment="1" applyProtection="1">
      <alignment vertical="center"/>
      <protection locked="0"/>
    </xf>
    <xf numFmtId="0" fontId="61" fillId="0" borderId="18"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1" fillId="0" borderId="14"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61" fillId="0" borderId="15"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8" xfId="0" applyFont="1" applyBorder="1" applyAlignment="1" applyProtection="1">
      <alignment horizontal="left" vertical="center" wrapText="1"/>
      <protection locked="0"/>
    </xf>
    <xf numFmtId="0" fontId="61" fillId="0" borderId="10" xfId="0" applyFont="1" applyBorder="1" applyAlignment="1" applyProtection="1">
      <alignment horizontal="left" vertical="center" wrapText="1"/>
      <protection locked="0"/>
    </xf>
    <xf numFmtId="0" fontId="61" fillId="0" borderId="17" xfId="0" applyFont="1" applyBorder="1" applyAlignment="1" applyProtection="1">
      <alignment horizontal="left" vertical="center" wrapText="1"/>
      <protection locked="0"/>
    </xf>
    <xf numFmtId="0" fontId="61" fillId="0" borderId="14" xfId="0" applyFont="1" applyBorder="1" applyAlignment="1" applyProtection="1">
      <alignment horizontal="left" vertical="center" wrapText="1"/>
      <protection locked="0"/>
    </xf>
    <xf numFmtId="0" fontId="61" fillId="0" borderId="0" xfId="0" applyFont="1" applyBorder="1" applyAlignment="1" applyProtection="1">
      <alignment horizontal="left" vertical="center" wrapText="1"/>
      <protection locked="0"/>
    </xf>
    <xf numFmtId="0" fontId="61" fillId="0" borderId="11" xfId="0" applyFont="1" applyBorder="1" applyAlignment="1" applyProtection="1">
      <alignment horizontal="left" vertical="center" wrapText="1"/>
      <protection locked="0"/>
    </xf>
    <xf numFmtId="0" fontId="61" fillId="0" borderId="15" xfId="0" applyFont="1" applyBorder="1" applyAlignment="1" applyProtection="1">
      <alignment horizontal="left" vertical="center" wrapText="1"/>
      <protection locked="0"/>
    </xf>
    <xf numFmtId="0" fontId="61" fillId="0" borderId="12" xfId="0" applyFont="1" applyBorder="1" applyAlignment="1" applyProtection="1">
      <alignment horizontal="left" vertical="center" wrapText="1"/>
      <protection locked="0"/>
    </xf>
    <xf numFmtId="0" fontId="61" fillId="0" borderId="13" xfId="0" applyFont="1" applyBorder="1" applyAlignment="1" applyProtection="1">
      <alignment horizontal="left" vertical="center" wrapText="1"/>
      <protection locked="0"/>
    </xf>
    <xf numFmtId="177" fontId="0" fillId="0" borderId="16" xfId="0" applyNumberFormat="1" applyBorder="1" applyAlignment="1" applyProtection="1">
      <alignment horizontal="center" vertical="center" wrapText="1"/>
      <protection locked="0"/>
    </xf>
    <xf numFmtId="177" fontId="0" fillId="0" borderId="40" xfId="0" applyNumberFormat="1" applyBorder="1" applyAlignment="1" applyProtection="1">
      <alignment horizontal="center" vertical="center" wrapText="1"/>
      <protection locked="0"/>
    </xf>
    <xf numFmtId="0" fontId="61" fillId="0" borderId="39" xfId="0" applyFont="1" applyBorder="1" applyAlignment="1" applyProtection="1">
      <alignment horizontal="center" vertical="center"/>
      <protection locked="0"/>
    </xf>
    <xf numFmtId="0" fontId="0" fillId="0" borderId="0" xfId="0" applyAlignment="1">
      <alignment vertical="center"/>
    </xf>
    <xf numFmtId="0" fontId="66" fillId="0" borderId="0" xfId="0" applyFont="1" applyAlignment="1">
      <alignment horizontal="center" vertical="center"/>
    </xf>
    <xf numFmtId="0" fontId="69" fillId="0" borderId="0" xfId="0" applyFont="1" applyAlignment="1">
      <alignment vertical="center" wrapText="1"/>
    </xf>
    <xf numFmtId="0" fontId="69"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61" fillId="0" borderId="0" xfId="0" applyFont="1" applyAlignment="1">
      <alignment horizontal="center" vertical="center" wrapText="1"/>
    </xf>
    <xf numFmtId="0" fontId="0" fillId="0" borderId="40" xfId="0" applyBorder="1" applyAlignment="1">
      <alignment horizontal="center" vertical="center"/>
    </xf>
    <xf numFmtId="0" fontId="0" fillId="0" borderId="60" xfId="0" applyBorder="1" applyAlignment="1">
      <alignment horizontal="center" vertical="center"/>
    </xf>
    <xf numFmtId="0" fontId="0" fillId="0" borderId="39" xfId="0" applyBorder="1" applyAlignment="1">
      <alignment horizontal="center" vertical="center"/>
    </xf>
    <xf numFmtId="0" fontId="61" fillId="0" borderId="0" xfId="0" applyFont="1" applyAlignment="1">
      <alignment horizontal="center" vertical="center"/>
    </xf>
    <xf numFmtId="0" fontId="61" fillId="0" borderId="16" xfId="0" applyFont="1" applyBorder="1" applyAlignment="1">
      <alignment horizontal="center" vertical="center"/>
    </xf>
    <xf numFmtId="176" fontId="65" fillId="0" borderId="40" xfId="0" applyNumberFormat="1" applyFont="1" applyBorder="1" applyAlignment="1">
      <alignment horizontal="center" vertical="center"/>
    </xf>
    <xf numFmtId="176" fontId="65" fillId="0" borderId="60" xfId="0" applyNumberFormat="1" applyFont="1" applyBorder="1" applyAlignment="1">
      <alignment horizontal="center" vertical="center"/>
    </xf>
    <xf numFmtId="176" fontId="65" fillId="0" borderId="39" xfId="0" applyNumberFormat="1" applyFont="1" applyBorder="1" applyAlignment="1">
      <alignment horizontal="center" vertical="center"/>
    </xf>
    <xf numFmtId="12" fontId="65" fillId="0" borderId="40" xfId="0" applyNumberFormat="1" applyFont="1" applyBorder="1" applyAlignment="1">
      <alignment horizontal="center" vertical="center"/>
    </xf>
    <xf numFmtId="12" fontId="65" fillId="0" borderId="60" xfId="0" applyNumberFormat="1" applyFont="1" applyBorder="1" applyAlignment="1">
      <alignment horizontal="center" vertical="center"/>
    </xf>
    <xf numFmtId="12" fontId="65" fillId="0" borderId="39" xfId="0" applyNumberFormat="1" applyFont="1" applyBorder="1" applyAlignment="1">
      <alignment horizontal="center" vertical="center"/>
    </xf>
    <xf numFmtId="176" fontId="61" fillId="0" borderId="16" xfId="0" applyNumberFormat="1" applyFont="1" applyFill="1" applyBorder="1" applyAlignment="1" applyProtection="1">
      <alignment horizontal="center" vertical="center"/>
      <protection locked="0"/>
    </xf>
    <xf numFmtId="176" fontId="61" fillId="0" borderId="16" xfId="0" applyNumberFormat="1" applyFont="1" applyFill="1" applyBorder="1" applyAlignment="1">
      <alignment horizontal="right" vertical="center"/>
    </xf>
    <xf numFmtId="176" fontId="61" fillId="0" borderId="16" xfId="0" applyNumberFormat="1" applyFont="1" applyFill="1" applyBorder="1" applyAlignment="1" applyProtection="1">
      <alignment horizontal="right" vertical="center"/>
      <protection locked="0"/>
    </xf>
    <xf numFmtId="0" fontId="61" fillId="0" borderId="0" xfId="0" applyFont="1" applyAlignment="1">
      <alignment horizontal="left" vertical="center" shrinkToFit="1"/>
    </xf>
    <xf numFmtId="0" fontId="70" fillId="0" borderId="35" xfId="0" applyFont="1" applyBorder="1" applyAlignment="1" applyProtection="1">
      <alignment horizontal="center" vertical="center"/>
      <protection locked="0"/>
    </xf>
    <xf numFmtId="0" fontId="70" fillId="0" borderId="82" xfId="0" applyFont="1" applyBorder="1" applyAlignment="1" applyProtection="1">
      <alignment horizontal="center" vertical="center"/>
      <protection locked="0"/>
    </xf>
    <xf numFmtId="0" fontId="70" fillId="0" borderId="40" xfId="0" applyFont="1" applyBorder="1" applyAlignment="1" applyProtection="1">
      <alignment horizontal="center" vertical="center"/>
      <protection locked="0"/>
    </xf>
    <xf numFmtId="0" fontId="70" fillId="0" borderId="60" xfId="0" applyFont="1" applyBorder="1" applyAlignment="1" applyProtection="1">
      <alignment horizontal="center" vertical="center"/>
      <protection locked="0"/>
    </xf>
    <xf numFmtId="0" fontId="70" fillId="0" borderId="18" xfId="0" applyFont="1" applyBorder="1" applyAlignment="1" applyProtection="1">
      <alignment horizontal="center" vertical="center"/>
      <protection locked="0"/>
    </xf>
    <xf numFmtId="0" fontId="70" fillId="0" borderId="10" xfId="0" applyFont="1" applyBorder="1" applyAlignment="1" applyProtection="1">
      <alignment horizontal="center" vertical="center"/>
      <protection locked="0"/>
    </xf>
    <xf numFmtId="0" fontId="70" fillId="0" borderId="83" xfId="0" applyFont="1" applyBorder="1" applyAlignment="1">
      <alignment horizontal="center" vertical="center"/>
    </xf>
    <xf numFmtId="176" fontId="61" fillId="0" borderId="37" xfId="0" applyNumberFormat="1" applyFont="1" applyFill="1" applyBorder="1" applyAlignment="1" applyProtection="1">
      <alignment horizontal="center" vertical="center"/>
      <protection locked="0"/>
    </xf>
    <xf numFmtId="176" fontId="61" fillId="36" borderId="45" xfId="0" applyNumberFormat="1" applyFont="1" applyFill="1" applyBorder="1" applyAlignment="1">
      <alignment horizontal="center" vertical="center"/>
    </xf>
    <xf numFmtId="0" fontId="70" fillId="0" borderId="84" xfId="0" applyFont="1" applyBorder="1" applyAlignment="1">
      <alignment horizontal="center" vertical="center"/>
    </xf>
    <xf numFmtId="0" fontId="70" fillId="0" borderId="85" xfId="0" applyFont="1" applyBorder="1" applyAlignment="1">
      <alignment horizontal="center" vertical="center"/>
    </xf>
    <xf numFmtId="0" fontId="70" fillId="0" borderId="42" xfId="0" applyFont="1" applyBorder="1" applyAlignment="1">
      <alignment horizontal="center" vertical="center"/>
    </xf>
    <xf numFmtId="0" fontId="70" fillId="0" borderId="12" xfId="0" applyFont="1" applyBorder="1" applyAlignment="1">
      <alignment horizontal="center" vertical="center"/>
    </xf>
    <xf numFmtId="179" fontId="65" fillId="0" borderId="16" xfId="0" applyNumberFormat="1" applyFont="1" applyBorder="1" applyAlignment="1">
      <alignment horizontal="center" vertical="center"/>
    </xf>
    <xf numFmtId="179" fontId="65" fillId="0" borderId="40" xfId="0" applyNumberFormat="1" applyFont="1" applyBorder="1" applyAlignment="1">
      <alignment horizontal="center" vertical="center"/>
    </xf>
    <xf numFmtId="0" fontId="65" fillId="0" borderId="16" xfId="0" applyFont="1" applyBorder="1" applyAlignment="1" applyProtection="1">
      <alignment horizontal="center" vertical="center"/>
      <protection locked="0"/>
    </xf>
    <xf numFmtId="0" fontId="65" fillId="0" borderId="40" xfId="0" applyFont="1" applyBorder="1" applyAlignment="1" applyProtection="1">
      <alignment horizontal="center" vertical="center"/>
      <protection locked="0"/>
    </xf>
    <xf numFmtId="177" fontId="65" fillId="0" borderId="16" xfId="0" applyNumberFormat="1" applyFont="1" applyBorder="1" applyAlignment="1">
      <alignment horizontal="center" vertical="center"/>
    </xf>
    <xf numFmtId="177" fontId="65" fillId="0" borderId="40" xfId="0" applyNumberFormat="1" applyFont="1" applyBorder="1" applyAlignment="1">
      <alignment horizontal="center" vertical="center"/>
    </xf>
    <xf numFmtId="176" fontId="65" fillId="0" borderId="16" xfId="0" applyNumberFormat="1" applyFont="1" applyBorder="1" applyAlignment="1">
      <alignment horizontal="center" vertical="center"/>
    </xf>
    <xf numFmtId="0" fontId="61" fillId="0" borderId="0" xfId="0" applyFont="1" applyAlignment="1">
      <alignment horizontal="left" vertical="center" wrapText="1"/>
    </xf>
    <xf numFmtId="0" fontId="61" fillId="0" borderId="39" xfId="0" applyFont="1" applyBorder="1" applyAlignment="1">
      <alignment horizontal="center" vertical="center"/>
    </xf>
    <xf numFmtId="0" fontId="0" fillId="0" borderId="16" xfId="0" applyBorder="1" applyAlignment="1">
      <alignment horizontal="center" vertical="center"/>
    </xf>
    <xf numFmtId="0" fontId="65" fillId="0" borderId="16" xfId="0" applyFont="1" applyBorder="1" applyAlignment="1">
      <alignment horizontal="center" vertical="center"/>
    </xf>
    <xf numFmtId="0" fontId="65" fillId="0" borderId="40" xfId="0" applyFont="1" applyBorder="1" applyAlignment="1">
      <alignment horizontal="center" vertical="center"/>
    </xf>
    <xf numFmtId="176" fontId="61" fillId="0" borderId="43" xfId="0" applyNumberFormat="1" applyFont="1" applyBorder="1" applyAlignment="1">
      <alignment horizontal="center" vertical="center"/>
    </xf>
    <xf numFmtId="176" fontId="61" fillId="0" borderId="18" xfId="0" applyNumberFormat="1" applyFont="1" applyBorder="1" applyAlignment="1">
      <alignment horizontal="center" vertical="center"/>
    </xf>
    <xf numFmtId="0" fontId="70" fillId="0" borderId="40" xfId="0" applyFont="1" applyBorder="1" applyAlignment="1">
      <alignment horizontal="center" vertical="center"/>
    </xf>
    <xf numFmtId="0" fontId="70" fillId="0" borderId="60" xfId="0" applyFont="1" applyBorder="1" applyAlignment="1">
      <alignment horizontal="center" vertical="center"/>
    </xf>
    <xf numFmtId="0" fontId="70" fillId="0" borderId="35" xfId="0" applyFont="1" applyBorder="1" applyAlignment="1">
      <alignment horizontal="center" vertical="center"/>
    </xf>
    <xf numFmtId="0" fontId="70" fillId="0" borderId="82" xfId="0" applyFont="1" applyBorder="1" applyAlignment="1">
      <alignment horizontal="center" vertical="center"/>
    </xf>
    <xf numFmtId="176" fontId="61" fillId="0" borderId="38" xfId="0" applyNumberFormat="1" applyFont="1" applyFill="1" applyBorder="1" applyAlignment="1">
      <alignment horizontal="right" vertical="center"/>
    </xf>
    <xf numFmtId="0" fontId="70" fillId="0" borderId="41" xfId="0" applyFont="1" applyBorder="1" applyAlignment="1">
      <alignment horizontal="center" vertical="center"/>
    </xf>
    <xf numFmtId="0" fontId="70" fillId="0" borderId="19" xfId="0" applyFont="1" applyBorder="1" applyAlignment="1">
      <alignment horizontal="center" vertical="center"/>
    </xf>
    <xf numFmtId="0" fontId="70" fillId="0" borderId="40" xfId="0" applyFont="1" applyBorder="1" applyAlignment="1">
      <alignment horizontal="center" vertical="center" shrinkToFit="1"/>
    </xf>
    <xf numFmtId="0" fontId="70" fillId="0" borderId="60" xfId="0" applyFont="1" applyBorder="1" applyAlignment="1">
      <alignment horizontal="center" vertical="center" shrinkToFit="1"/>
    </xf>
    <xf numFmtId="0" fontId="70" fillId="0" borderId="67" xfId="0" applyFont="1" applyBorder="1" applyAlignment="1">
      <alignment horizontal="center" vertical="center"/>
    </xf>
    <xf numFmtId="0" fontId="70" fillId="0" borderId="68" xfId="0" applyFont="1" applyBorder="1" applyAlignment="1">
      <alignment horizontal="center" vertical="center"/>
    </xf>
    <xf numFmtId="0" fontId="71" fillId="0" borderId="86" xfId="0" applyFont="1" applyBorder="1" applyAlignment="1">
      <alignment horizontal="center" vertical="center" wrapText="1"/>
    </xf>
    <xf numFmtId="0" fontId="71" fillId="0" borderId="87" xfId="0" applyFont="1" applyBorder="1" applyAlignment="1">
      <alignment horizontal="center" vertical="center" wrapText="1"/>
    </xf>
    <xf numFmtId="0" fontId="71" fillId="0" borderId="64" xfId="0" applyFont="1" applyBorder="1" applyAlignment="1">
      <alignment horizontal="center" vertical="center" wrapText="1"/>
    </xf>
    <xf numFmtId="176" fontId="61" fillId="0" borderId="88" xfId="0" applyNumberFormat="1" applyFont="1" applyBorder="1" applyAlignment="1">
      <alignment horizontal="center" vertical="center"/>
    </xf>
    <xf numFmtId="176" fontId="61" fillId="0" borderId="89" xfId="0" applyNumberFormat="1" applyFont="1" applyBorder="1" applyAlignment="1">
      <alignment horizontal="center" vertical="center"/>
    </xf>
    <xf numFmtId="176" fontId="61" fillId="0" borderId="43" xfId="0" applyNumberFormat="1" applyFont="1" applyFill="1" applyBorder="1" applyAlignment="1" applyProtection="1">
      <alignment horizontal="center" vertical="center"/>
      <protection locked="0"/>
    </xf>
    <xf numFmtId="176" fontId="61" fillId="0" borderId="90" xfId="0" applyNumberFormat="1" applyFont="1" applyBorder="1" applyAlignment="1">
      <alignment horizontal="center" vertical="center"/>
    </xf>
    <xf numFmtId="176" fontId="61" fillId="0" borderId="14" xfId="0" applyNumberFormat="1" applyFont="1" applyBorder="1" applyAlignment="1">
      <alignment horizontal="center" vertical="center"/>
    </xf>
    <xf numFmtId="176" fontId="61" fillId="0" borderId="0" xfId="0" applyNumberFormat="1" applyFont="1" applyBorder="1" applyAlignment="1">
      <alignment horizontal="center" vertical="center"/>
    </xf>
    <xf numFmtId="176" fontId="61" fillId="0" borderId="11" xfId="0" applyNumberFormat="1" applyFont="1" applyBorder="1" applyAlignment="1">
      <alignment horizontal="center" vertical="center"/>
    </xf>
    <xf numFmtId="176" fontId="61" fillId="0" borderId="21" xfId="0" applyNumberFormat="1" applyFont="1" applyBorder="1" applyAlignment="1">
      <alignment horizontal="center" vertical="center"/>
    </xf>
    <xf numFmtId="176" fontId="61" fillId="0" borderId="91" xfId="0" applyNumberFormat="1" applyFont="1" applyBorder="1" applyAlignment="1">
      <alignment horizontal="center" vertical="center"/>
    </xf>
    <xf numFmtId="0" fontId="71" fillId="0" borderId="86" xfId="0" applyFont="1" applyBorder="1" applyAlignment="1">
      <alignment horizontal="center" vertical="center"/>
    </xf>
    <xf numFmtId="0" fontId="71" fillId="0" borderId="89" xfId="0" applyFont="1" applyBorder="1" applyAlignment="1">
      <alignment horizontal="center" vertical="center"/>
    </xf>
    <xf numFmtId="0" fontId="71" fillId="0" borderId="90" xfId="0" applyFont="1" applyBorder="1" applyAlignment="1">
      <alignment horizontal="center" vertical="center"/>
    </xf>
    <xf numFmtId="0" fontId="71" fillId="0" borderId="64" xfId="0" applyFont="1" applyBorder="1" applyAlignment="1">
      <alignment horizontal="center" vertical="center"/>
    </xf>
    <xf numFmtId="0" fontId="71" fillId="0" borderId="19" xfId="0" applyFont="1" applyBorder="1" applyAlignment="1">
      <alignment horizontal="center" vertical="center"/>
    </xf>
    <xf numFmtId="0" fontId="71" fillId="0" borderId="92" xfId="0" applyFont="1" applyBorder="1" applyAlignment="1">
      <alignment horizontal="center" vertical="center"/>
    </xf>
    <xf numFmtId="176" fontId="61" fillId="0" borderId="23" xfId="0" applyNumberFormat="1" applyFont="1" applyFill="1" applyBorder="1" applyAlignment="1">
      <alignment horizontal="right" vertical="center"/>
    </xf>
    <xf numFmtId="176" fontId="61" fillId="0" borderId="37" xfId="0" applyNumberFormat="1" applyFont="1" applyFill="1" applyBorder="1" applyAlignment="1" applyProtection="1">
      <alignment horizontal="right" vertical="center"/>
      <protection locked="0"/>
    </xf>
    <xf numFmtId="176" fontId="61" fillId="0" borderId="93" xfId="0" applyNumberFormat="1" applyFont="1" applyFill="1" applyBorder="1" applyAlignment="1">
      <alignment horizontal="right" vertical="center"/>
    </xf>
    <xf numFmtId="176" fontId="61" fillId="0" borderId="43" xfId="0" applyNumberFormat="1" applyFont="1" applyFill="1" applyBorder="1" applyAlignment="1">
      <alignment horizontal="right" vertical="center"/>
    </xf>
    <xf numFmtId="176" fontId="61" fillId="0" borderId="94" xfId="0" applyNumberFormat="1" applyFont="1" applyFill="1" applyBorder="1" applyAlignment="1">
      <alignment horizontal="right" vertical="center"/>
    </xf>
    <xf numFmtId="176" fontId="61" fillId="0" borderId="44" xfId="0" applyNumberFormat="1" applyFont="1" applyFill="1" applyBorder="1" applyAlignment="1">
      <alignment horizontal="right" vertical="center"/>
    </xf>
    <xf numFmtId="176" fontId="61" fillId="0" borderId="43" xfId="0" applyNumberFormat="1" applyFont="1" applyFill="1" applyBorder="1" applyAlignment="1" applyProtection="1">
      <alignment horizontal="right" vertical="center"/>
      <protection locked="0"/>
    </xf>
    <xf numFmtId="176" fontId="61" fillId="36" borderId="66" xfId="0" applyNumberFormat="1" applyFont="1" applyFill="1" applyBorder="1" applyAlignment="1">
      <alignment horizontal="center" vertical="center"/>
    </xf>
    <xf numFmtId="176" fontId="61" fillId="0" borderId="66" xfId="0" applyNumberFormat="1" applyFont="1" applyFill="1" applyBorder="1" applyAlignment="1">
      <alignment horizontal="right" vertical="center"/>
    </xf>
    <xf numFmtId="176" fontId="61" fillId="0" borderId="50" xfId="0" applyNumberFormat="1" applyFont="1" applyFill="1" applyBorder="1" applyAlignment="1">
      <alignment horizontal="right" vertical="center"/>
    </xf>
    <xf numFmtId="176" fontId="61" fillId="0" borderId="95" xfId="0" applyNumberFormat="1" applyFont="1" applyFill="1" applyBorder="1" applyAlignment="1">
      <alignment horizontal="right" vertical="center"/>
    </xf>
    <xf numFmtId="176" fontId="61" fillId="36" borderId="37" xfId="0" applyNumberFormat="1" applyFont="1" applyFill="1" applyBorder="1" applyAlignment="1">
      <alignment horizontal="center" vertical="center"/>
    </xf>
    <xf numFmtId="176" fontId="61" fillId="36" borderId="16" xfId="0" applyNumberFormat="1" applyFont="1" applyFill="1" applyBorder="1" applyAlignment="1">
      <alignment horizontal="center" vertical="center"/>
    </xf>
    <xf numFmtId="176" fontId="61" fillId="36" borderId="35" xfId="0" applyNumberFormat="1" applyFont="1" applyFill="1" applyBorder="1" applyAlignment="1">
      <alignment horizontal="center" vertical="center"/>
    </xf>
    <xf numFmtId="176" fontId="61" fillId="36" borderId="82" xfId="0" applyNumberFormat="1" applyFont="1" applyFill="1" applyBorder="1" applyAlignment="1">
      <alignment horizontal="center" vertical="center"/>
    </xf>
    <xf numFmtId="176" fontId="61" fillId="36" borderId="36" xfId="0" applyNumberFormat="1" applyFont="1" applyFill="1" applyBorder="1" applyAlignment="1">
      <alignment horizontal="center" vertical="center"/>
    </xf>
    <xf numFmtId="176" fontId="61" fillId="0" borderId="45" xfId="0" applyNumberFormat="1" applyFont="1" applyFill="1" applyBorder="1" applyAlignment="1" applyProtection="1">
      <alignment horizontal="right" vertical="center"/>
      <protection locked="0"/>
    </xf>
    <xf numFmtId="176" fontId="61" fillId="0" borderId="45" xfId="0" applyNumberFormat="1" applyFont="1" applyFill="1" applyBorder="1" applyAlignment="1">
      <alignment horizontal="right" vertical="center"/>
    </xf>
    <xf numFmtId="176" fontId="61" fillId="0" borderId="80" xfId="0" applyNumberFormat="1" applyFont="1" applyFill="1" applyBorder="1" applyAlignment="1">
      <alignment horizontal="right" vertical="center"/>
    </xf>
    <xf numFmtId="176" fontId="61" fillId="0" borderId="33" xfId="0" applyNumberFormat="1" applyFont="1" applyFill="1" applyBorder="1" applyAlignment="1">
      <alignment horizontal="right" vertical="center"/>
    </xf>
    <xf numFmtId="176" fontId="61" fillId="0" borderId="96" xfId="0" applyNumberFormat="1" applyFont="1" applyFill="1" applyBorder="1" applyAlignment="1">
      <alignment horizontal="right" vertical="center"/>
    </xf>
    <xf numFmtId="176" fontId="61" fillId="0" borderId="97" xfId="0" applyNumberFormat="1" applyFont="1" applyFill="1" applyBorder="1" applyAlignment="1">
      <alignment horizontal="right" vertical="center"/>
    </xf>
    <xf numFmtId="176" fontId="61" fillId="0" borderId="98" xfId="0" applyNumberFormat="1" applyFont="1" applyFill="1" applyBorder="1" applyAlignment="1">
      <alignment horizontal="right" vertical="center"/>
    </xf>
    <xf numFmtId="176" fontId="61" fillId="36" borderId="99" xfId="0" applyNumberFormat="1" applyFont="1" applyFill="1" applyBorder="1" applyAlignment="1">
      <alignment horizontal="center" vertical="center"/>
    </xf>
    <xf numFmtId="176" fontId="61" fillId="36" borderId="85" xfId="0" applyNumberFormat="1" applyFont="1" applyFill="1" applyBorder="1" applyAlignment="1">
      <alignment horizontal="center" vertical="center"/>
    </xf>
    <xf numFmtId="176" fontId="61" fillId="36" borderId="100" xfId="0" applyNumberFormat="1" applyFont="1" applyFill="1" applyBorder="1" applyAlignment="1">
      <alignment horizontal="center" vertical="center"/>
    </xf>
    <xf numFmtId="176" fontId="61" fillId="36" borderId="32" xfId="0" applyNumberFormat="1" applyFont="1" applyFill="1" applyBorder="1" applyAlignment="1">
      <alignment horizontal="center" vertical="center"/>
    </xf>
    <xf numFmtId="176" fontId="61" fillId="36" borderId="30" xfId="0" applyNumberFormat="1" applyFont="1" applyFill="1" applyBorder="1" applyAlignment="1">
      <alignment horizontal="center" vertical="center"/>
    </xf>
    <xf numFmtId="176" fontId="61" fillId="36" borderId="31" xfId="0" applyNumberFormat="1" applyFont="1" applyFill="1" applyBorder="1" applyAlignment="1">
      <alignment horizontal="center" vertical="center"/>
    </xf>
    <xf numFmtId="176" fontId="61" fillId="36" borderId="38" xfId="0" applyNumberFormat="1" applyFont="1" applyFill="1" applyBorder="1" applyAlignment="1">
      <alignment horizontal="center" vertical="center"/>
    </xf>
    <xf numFmtId="176" fontId="61" fillId="0" borderId="101" xfId="0" applyNumberFormat="1" applyFont="1" applyFill="1" applyBorder="1" applyAlignment="1">
      <alignment horizontal="right" vertical="center"/>
    </xf>
    <xf numFmtId="176" fontId="61" fillId="0" borderId="51" xfId="0" applyNumberFormat="1" applyFont="1" applyFill="1" applyBorder="1" applyAlignment="1">
      <alignment horizontal="right" vertical="center"/>
    </xf>
    <xf numFmtId="176" fontId="61" fillId="0" borderId="102" xfId="0" applyNumberFormat="1" applyFont="1" applyFill="1" applyBorder="1" applyAlignment="1">
      <alignment horizontal="right" vertical="center"/>
    </xf>
    <xf numFmtId="176" fontId="61" fillId="0" borderId="37" xfId="0" applyNumberFormat="1" applyFont="1" applyFill="1" applyBorder="1" applyAlignment="1">
      <alignment horizontal="right" vertical="center"/>
    </xf>
    <xf numFmtId="176" fontId="61" fillId="0" borderId="103" xfId="0" applyNumberFormat="1" applyFont="1" applyFill="1" applyBorder="1" applyAlignment="1">
      <alignment horizontal="right" vertical="center"/>
    </xf>
    <xf numFmtId="197" fontId="0" fillId="0" borderId="0" xfId="0" applyNumberFormat="1" applyAlignment="1">
      <alignment horizontal="center" vertical="center"/>
    </xf>
    <xf numFmtId="179" fontId="0" fillId="0" borderId="0" xfId="0" applyNumberFormat="1" applyAlignment="1">
      <alignment horizontal="center" vertical="center"/>
    </xf>
    <xf numFmtId="0" fontId="61" fillId="0" borderId="40" xfId="0" applyFont="1" applyBorder="1" applyAlignment="1" applyProtection="1">
      <alignment horizontal="left" vertical="center"/>
      <protection locked="0"/>
    </xf>
    <xf numFmtId="0" fontId="0" fillId="0" borderId="60" xfId="0" applyBorder="1" applyAlignment="1">
      <alignment horizontal="left" vertical="center"/>
    </xf>
    <xf numFmtId="0" fontId="0" fillId="0" borderId="39" xfId="0" applyBorder="1" applyAlignment="1">
      <alignment horizontal="left" vertical="center"/>
    </xf>
    <xf numFmtId="0" fontId="61" fillId="0" borderId="0" xfId="0" applyFont="1" applyBorder="1" applyAlignment="1" applyProtection="1">
      <alignment horizontal="left" vertical="center"/>
      <protection locked="0"/>
    </xf>
    <xf numFmtId="0" fontId="0" fillId="0" borderId="0" xfId="0" applyAlignment="1">
      <alignment horizontal="left" vertical="center"/>
    </xf>
    <xf numFmtId="0" fontId="0" fillId="0" borderId="104" xfId="0" applyBorder="1" applyAlignment="1">
      <alignment horizontal="center" vertical="center"/>
    </xf>
    <xf numFmtId="0" fontId="0" fillId="0" borderId="47" xfId="0" applyBorder="1" applyAlignment="1">
      <alignment horizontal="center" vertical="center"/>
    </xf>
    <xf numFmtId="0" fontId="0" fillId="0" borderId="105" xfId="0" applyBorder="1" applyAlignment="1">
      <alignment horizontal="center" vertical="center"/>
    </xf>
    <xf numFmtId="183" fontId="61" fillId="0" borderId="40" xfId="0" applyNumberFormat="1" applyFont="1" applyBorder="1" applyAlignment="1" applyProtection="1">
      <alignment horizontal="left" vertical="center"/>
      <protection locked="0"/>
    </xf>
    <xf numFmtId="183" fontId="0" fillId="0" borderId="60" xfId="0" applyNumberFormat="1" applyBorder="1" applyAlignment="1">
      <alignment horizontal="left" vertical="center"/>
    </xf>
    <xf numFmtId="183" fontId="0" fillId="0" borderId="39" xfId="0" applyNumberFormat="1" applyBorder="1" applyAlignment="1">
      <alignment horizontal="left" vertical="center"/>
    </xf>
    <xf numFmtId="0" fontId="0" fillId="0" borderId="10"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177" fontId="65" fillId="0" borderId="18" xfId="0" applyNumberFormat="1" applyFont="1" applyBorder="1" applyAlignment="1">
      <alignment horizontal="center" vertical="center"/>
    </xf>
    <xf numFmtId="177" fontId="65" fillId="0" borderId="10" xfId="0" applyNumberFormat="1" applyFont="1" applyBorder="1" applyAlignment="1">
      <alignment horizontal="center" vertical="center"/>
    </xf>
    <xf numFmtId="177" fontId="65" fillId="0" borderId="15" xfId="0" applyNumberFormat="1" applyFont="1" applyBorder="1" applyAlignment="1">
      <alignment horizontal="center" vertical="center"/>
    </xf>
    <xf numFmtId="177" fontId="65" fillId="0" borderId="12" xfId="0" applyNumberFormat="1" applyFont="1" applyBorder="1" applyAlignment="1">
      <alignment horizontal="center" vertical="center"/>
    </xf>
    <xf numFmtId="0" fontId="61" fillId="0" borderId="16" xfId="0" applyFont="1" applyBorder="1" applyAlignment="1" applyProtection="1">
      <alignment horizontal="left" vertical="center"/>
      <protection locked="0"/>
    </xf>
    <xf numFmtId="0" fontId="0" fillId="0" borderId="16" xfId="0" applyBorder="1" applyAlignment="1">
      <alignment horizontal="left" vertical="center"/>
    </xf>
    <xf numFmtId="177" fontId="65" fillId="0" borderId="109" xfId="0" applyNumberFormat="1" applyFont="1" applyBorder="1" applyAlignment="1">
      <alignment horizontal="center" vertical="center"/>
    </xf>
    <xf numFmtId="0" fontId="65" fillId="0" borderId="10" xfId="0" applyFont="1" applyBorder="1" applyAlignment="1">
      <alignment horizontal="center" vertical="center"/>
    </xf>
    <xf numFmtId="0" fontId="65" fillId="0" borderId="110" xfId="0" applyFont="1" applyBorder="1" applyAlignment="1">
      <alignment horizontal="center" vertical="center"/>
    </xf>
    <xf numFmtId="0" fontId="65" fillId="0" borderId="107" xfId="0" applyFont="1" applyBorder="1" applyAlignment="1">
      <alignment horizontal="center" vertical="center"/>
    </xf>
    <xf numFmtId="0" fontId="0" fillId="0" borderId="10" xfId="0" applyBorder="1" applyAlignment="1">
      <alignment horizontal="left" vertical="center"/>
    </xf>
    <xf numFmtId="0" fontId="0" fillId="0" borderId="106" xfId="0" applyBorder="1"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67" fillId="0" borderId="40" xfId="0" applyFont="1" applyBorder="1" applyAlignment="1">
      <alignment horizontal="center" vertical="center"/>
    </xf>
    <xf numFmtId="0" fontId="67" fillId="0" borderId="60" xfId="0" applyFont="1" applyBorder="1" applyAlignment="1">
      <alignment horizontal="center" vertical="center"/>
    </xf>
    <xf numFmtId="0" fontId="67" fillId="0" borderId="39" xfId="0" applyFont="1" applyBorder="1" applyAlignment="1">
      <alignment horizontal="center" vertical="center"/>
    </xf>
    <xf numFmtId="0" fontId="65" fillId="0" borderId="18" xfId="0" applyFont="1" applyBorder="1" applyAlignment="1">
      <alignment horizontal="center" vertical="center"/>
    </xf>
    <xf numFmtId="0" fontId="65" fillId="0" borderId="17" xfId="0" applyFont="1" applyBorder="1" applyAlignment="1">
      <alignment horizontal="center" vertical="center"/>
    </xf>
    <xf numFmtId="0" fontId="65" fillId="0" borderId="15" xfId="0" applyFont="1" applyBorder="1" applyAlignment="1">
      <alignment horizontal="center" vertical="center"/>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left" vertical="center"/>
    </xf>
    <xf numFmtId="0" fontId="61" fillId="0" borderId="40" xfId="0" applyFont="1" applyBorder="1" applyAlignment="1">
      <alignment horizontal="center" vertical="center"/>
    </xf>
    <xf numFmtId="0" fontId="61" fillId="0" borderId="60" xfId="0" applyFont="1" applyBorder="1" applyAlignment="1">
      <alignment horizontal="center" vertical="center"/>
    </xf>
    <xf numFmtId="183" fontId="61" fillId="0" borderId="60" xfId="0" applyNumberFormat="1" applyFont="1" applyBorder="1" applyAlignment="1" applyProtection="1">
      <alignment horizontal="left" vertical="center"/>
      <protection locked="0"/>
    </xf>
    <xf numFmtId="183" fontId="61" fillId="0" borderId="39" xfId="0" applyNumberFormat="1" applyFont="1" applyBorder="1" applyAlignment="1" applyProtection="1">
      <alignment horizontal="left" vertical="center"/>
      <protection locked="0"/>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51" xfId="0" applyBorder="1" applyAlignment="1">
      <alignment horizontal="center" vertical="center"/>
    </xf>
    <xf numFmtId="177" fontId="0" fillId="0" borderId="14"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183" fontId="61" fillId="0" borderId="40" xfId="0" applyNumberFormat="1" applyFont="1" applyBorder="1" applyAlignment="1" applyProtection="1">
      <alignment horizontal="left" vertical="center" shrinkToFit="1"/>
      <protection locked="0"/>
    </xf>
    <xf numFmtId="183" fontId="61" fillId="0" borderId="60" xfId="0" applyNumberFormat="1" applyFont="1" applyBorder="1" applyAlignment="1" applyProtection="1">
      <alignment horizontal="left" vertical="center" shrinkToFit="1"/>
      <protection locked="0"/>
    </xf>
    <xf numFmtId="183" fontId="61" fillId="0" borderId="39" xfId="0" applyNumberFormat="1" applyFont="1" applyBorder="1" applyAlignment="1" applyProtection="1">
      <alignment horizontal="left" vertical="center" shrinkToFit="1"/>
      <protection locked="0"/>
    </xf>
    <xf numFmtId="177" fontId="0" fillId="0" borderId="18"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97" fontId="0" fillId="0" borderId="40" xfId="0" applyNumberFormat="1" applyBorder="1" applyAlignment="1">
      <alignment horizontal="center" vertical="center"/>
    </xf>
    <xf numFmtId="197" fontId="0" fillId="0" borderId="60" xfId="0" applyNumberFormat="1" applyBorder="1" applyAlignment="1">
      <alignment horizontal="center" vertical="center"/>
    </xf>
    <xf numFmtId="197" fontId="0" fillId="0" borderId="39" xfId="0" applyNumberFormat="1" applyBorder="1" applyAlignment="1">
      <alignment horizontal="center" vertical="center"/>
    </xf>
    <xf numFmtId="177" fontId="65" fillId="0" borderId="60" xfId="0" applyNumberFormat="1" applyFont="1" applyBorder="1" applyAlignment="1">
      <alignment horizontal="center" vertical="center"/>
    </xf>
    <xf numFmtId="0" fontId="0" fillId="0" borderId="16" xfId="0" applyBorder="1" applyAlignment="1">
      <alignment horizontal="center" vertical="center" shrinkToFit="1"/>
    </xf>
    <xf numFmtId="0" fontId="0" fillId="37" borderId="16" xfId="0" applyFill="1" applyBorder="1" applyAlignment="1">
      <alignment horizontal="center" vertical="center" shrinkToFit="1"/>
    </xf>
    <xf numFmtId="0" fontId="0" fillId="0" borderId="16" xfId="0" applyFill="1" applyBorder="1" applyAlignment="1">
      <alignment horizontal="center" vertical="center" shrinkToFit="1"/>
    </xf>
    <xf numFmtId="0" fontId="0" fillId="37" borderId="40" xfId="0" applyFill="1" applyBorder="1" applyAlignment="1">
      <alignment horizontal="center" vertical="center" shrinkToFit="1"/>
    </xf>
    <xf numFmtId="0" fontId="0" fillId="37" borderId="60" xfId="0" applyFill="1" applyBorder="1" applyAlignment="1">
      <alignment horizontal="center" vertical="center" shrinkToFit="1"/>
    </xf>
    <xf numFmtId="0" fontId="0" fillId="37" borderId="39" xfId="0" applyFill="1" applyBorder="1" applyAlignment="1">
      <alignment horizontal="center" vertical="center" shrinkToFit="1"/>
    </xf>
    <xf numFmtId="0" fontId="61" fillId="0" borderId="0" xfId="0" applyFont="1" applyBorder="1" applyAlignment="1" applyProtection="1">
      <alignment horizontal="left" vertical="center" shrinkToFit="1"/>
      <protection locked="0"/>
    </xf>
    <xf numFmtId="0" fontId="61" fillId="0" borderId="0" xfId="0" applyNumberFormat="1" applyFont="1" applyBorder="1" applyAlignment="1" applyProtection="1">
      <alignment horizontal="center" vertical="center"/>
      <protection locked="0"/>
    </xf>
    <xf numFmtId="0" fontId="14" fillId="33" borderId="0" xfId="61" applyFont="1" applyFill="1" applyBorder="1" applyAlignment="1" applyProtection="1">
      <alignment horizontal="center" vertical="center" shrinkToFit="1"/>
      <protection/>
    </xf>
    <xf numFmtId="0" fontId="61" fillId="0" borderId="14" xfId="0" applyFont="1" applyBorder="1" applyAlignment="1" applyProtection="1">
      <alignment horizontal="left" vertical="center" shrinkToFit="1"/>
      <protection locked="0"/>
    </xf>
    <xf numFmtId="0" fontId="61" fillId="0" borderId="40" xfId="0" applyFont="1" applyBorder="1" applyAlignment="1" applyProtection="1">
      <alignment horizontal="center" vertical="center" shrinkToFit="1"/>
      <protection locked="0"/>
    </xf>
    <xf numFmtId="0" fontId="61" fillId="0" borderId="60" xfId="0" applyFont="1" applyBorder="1" applyAlignment="1" applyProtection="1">
      <alignment horizontal="center" vertical="center" shrinkToFit="1"/>
      <protection locked="0"/>
    </xf>
    <xf numFmtId="0" fontId="61" fillId="0" borderId="39" xfId="0" applyFont="1" applyBorder="1" applyAlignment="1" applyProtection="1">
      <alignment horizontal="center" vertical="center" shrinkToFit="1"/>
      <protection locked="0"/>
    </xf>
    <xf numFmtId="193" fontId="61" fillId="0" borderId="40" xfId="0" applyNumberFormat="1" applyFont="1" applyBorder="1" applyAlignment="1" applyProtection="1">
      <alignment horizontal="center" vertical="center"/>
      <protection locked="0"/>
    </xf>
    <xf numFmtId="193" fontId="61" fillId="0" borderId="60" xfId="0" applyNumberFormat="1" applyFont="1" applyBorder="1" applyAlignment="1" applyProtection="1">
      <alignment horizontal="center" vertical="center"/>
      <protection locked="0"/>
    </xf>
    <xf numFmtId="193" fontId="61" fillId="0" borderId="39" xfId="0" applyNumberFormat="1" applyFont="1" applyBorder="1" applyAlignment="1" applyProtection="1">
      <alignment horizontal="center" vertical="center"/>
      <protection locked="0"/>
    </xf>
    <xf numFmtId="0" fontId="61" fillId="0" borderId="40" xfId="0" applyFont="1" applyBorder="1" applyAlignment="1" applyProtection="1">
      <alignment horizontal="left" vertical="center" shrinkToFit="1"/>
      <protection locked="0"/>
    </xf>
    <xf numFmtId="0" fontId="61" fillId="0" borderId="60" xfId="0" applyFont="1" applyBorder="1" applyAlignment="1" applyProtection="1">
      <alignment horizontal="left" vertical="center" shrinkToFit="1"/>
      <protection locked="0"/>
    </xf>
    <xf numFmtId="0" fontId="61" fillId="0" borderId="39" xfId="0" applyFont="1" applyBorder="1" applyAlignment="1" applyProtection="1">
      <alignment horizontal="left" vertical="center" shrinkToFit="1"/>
      <protection locked="0"/>
    </xf>
    <xf numFmtId="0" fontId="61" fillId="0" borderId="40" xfId="0" applyFont="1" applyFill="1" applyBorder="1" applyAlignment="1" applyProtection="1">
      <alignment horizontal="left" vertical="center"/>
      <protection locked="0"/>
    </xf>
    <xf numFmtId="0" fontId="61" fillId="0" borderId="60" xfId="0" applyFont="1" applyFill="1" applyBorder="1" applyAlignment="1" applyProtection="1">
      <alignment horizontal="left" vertical="center"/>
      <protection locked="0"/>
    </xf>
    <xf numFmtId="0" fontId="61" fillId="0" borderId="39" xfId="0" applyFont="1" applyFill="1" applyBorder="1" applyAlignment="1" applyProtection="1">
      <alignment horizontal="left" vertical="center"/>
      <protection locked="0"/>
    </xf>
    <xf numFmtId="0" fontId="61" fillId="0" borderId="40"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1" fillId="0" borderId="40" xfId="49" applyNumberFormat="1" applyFont="1" applyBorder="1" applyAlignment="1" applyProtection="1">
      <alignment horizontal="center" vertical="center"/>
      <protection locked="0"/>
    </xf>
    <xf numFmtId="0" fontId="0" fillId="0" borderId="60" xfId="49" applyNumberFormat="1" applyFont="1" applyBorder="1" applyAlignment="1">
      <alignment horizontal="center" vertical="center"/>
    </xf>
    <xf numFmtId="0" fontId="0" fillId="0" borderId="39" xfId="49" applyNumberFormat="1" applyFont="1" applyBorder="1" applyAlignment="1">
      <alignment horizontal="center" vertical="center"/>
    </xf>
    <xf numFmtId="0" fontId="61" fillId="0" borderId="14"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0" fillId="0" borderId="43" xfId="0" applyBorder="1" applyAlignment="1">
      <alignment horizontal="center" vertical="center"/>
    </xf>
    <xf numFmtId="193" fontId="61" fillId="0" borderId="40" xfId="0" applyNumberFormat="1" applyFont="1" applyBorder="1" applyAlignment="1" applyProtection="1">
      <alignment horizontal="left" vertical="center"/>
      <protection locked="0"/>
    </xf>
    <xf numFmtId="0" fontId="68" fillId="0" borderId="0" xfId="0" applyFont="1" applyAlignment="1">
      <alignment horizontal="left" vertical="center" wrapText="1"/>
    </xf>
    <xf numFmtId="0" fontId="68" fillId="0" borderId="11" xfId="0" applyFont="1" applyBorder="1" applyAlignment="1">
      <alignment horizontal="left" vertical="center" wrapText="1"/>
    </xf>
    <xf numFmtId="190" fontId="61" fillId="0" borderId="0" xfId="0" applyNumberFormat="1" applyFont="1" applyFill="1" applyBorder="1" applyAlignment="1" applyProtection="1">
      <alignment horizontal="center" vertical="center"/>
      <protection locked="0"/>
    </xf>
    <xf numFmtId="193" fontId="61" fillId="0" borderId="60" xfId="0" applyNumberFormat="1" applyFont="1" applyBorder="1" applyAlignment="1" applyProtection="1">
      <alignment horizontal="left" vertical="center"/>
      <protection locked="0"/>
    </xf>
    <xf numFmtId="193" fontId="61" fillId="0" borderId="39" xfId="0" applyNumberFormat="1" applyFont="1" applyBorder="1" applyAlignment="1" applyProtection="1">
      <alignment horizontal="left" vertical="center"/>
      <protection locked="0"/>
    </xf>
    <xf numFmtId="190" fontId="61" fillId="0" borderId="0" xfId="0" applyNumberFormat="1" applyFont="1" applyBorder="1" applyAlignment="1" applyProtection="1">
      <alignment horizontal="center" vertical="center"/>
      <protection locked="0"/>
    </xf>
    <xf numFmtId="0" fontId="61" fillId="0" borderId="60" xfId="0" applyFont="1" applyBorder="1" applyAlignment="1" applyProtection="1">
      <alignment horizontal="left" vertical="center"/>
      <protection locked="0"/>
    </xf>
    <xf numFmtId="0" fontId="61" fillId="0" borderId="39" xfId="0" applyFont="1" applyBorder="1" applyAlignment="1" applyProtection="1">
      <alignment horizontal="left" vertical="center"/>
      <protection locked="0"/>
    </xf>
    <xf numFmtId="0" fontId="14" fillId="0" borderId="0" xfId="61" applyFont="1" applyFill="1" applyBorder="1" applyAlignment="1" applyProtection="1">
      <alignment horizontal="center" vertical="center" shrinkToFit="1"/>
      <protection/>
    </xf>
    <xf numFmtId="177" fontId="61" fillId="0" borderId="40" xfId="0" applyNumberFormat="1" applyFont="1" applyBorder="1" applyAlignment="1" applyProtection="1">
      <alignment horizontal="left" vertical="center"/>
      <protection locked="0"/>
    </xf>
    <xf numFmtId="177" fontId="61" fillId="0" borderId="60" xfId="0" applyNumberFormat="1" applyFont="1" applyBorder="1" applyAlignment="1" applyProtection="1">
      <alignment horizontal="left" vertical="center"/>
      <protection locked="0"/>
    </xf>
    <xf numFmtId="177" fontId="61" fillId="0" borderId="39" xfId="0" applyNumberFormat="1" applyFont="1" applyBorder="1" applyAlignment="1" applyProtection="1">
      <alignment horizontal="left" vertical="center"/>
      <protection locked="0"/>
    </xf>
    <xf numFmtId="177" fontId="61" fillId="0" borderId="60" xfId="0" applyNumberFormat="1" applyFont="1" applyBorder="1" applyAlignment="1">
      <alignment horizontal="left" vertical="center"/>
    </xf>
    <xf numFmtId="177" fontId="61" fillId="0" borderId="39" xfId="0" applyNumberFormat="1" applyFont="1" applyBorder="1" applyAlignment="1">
      <alignment horizontal="left" vertical="center"/>
    </xf>
    <xf numFmtId="197" fontId="61" fillId="0" borderId="40" xfId="0" applyNumberFormat="1" applyFont="1" applyBorder="1" applyAlignment="1" applyProtection="1">
      <alignment horizontal="center" vertical="center"/>
      <protection locked="0"/>
    </xf>
    <xf numFmtId="197" fontId="61" fillId="0" borderId="60" xfId="0" applyNumberFormat="1" applyFont="1" applyBorder="1" applyAlignment="1" applyProtection="1">
      <alignment horizontal="center" vertical="center"/>
      <protection locked="0"/>
    </xf>
    <xf numFmtId="197" fontId="61" fillId="0" borderId="39" xfId="0" applyNumberFormat="1" applyFont="1" applyBorder="1" applyAlignment="1" applyProtection="1">
      <alignment horizontal="center" vertical="center"/>
      <protection locked="0"/>
    </xf>
    <xf numFmtId="0" fontId="0" fillId="0" borderId="0" xfId="0" applyBorder="1" applyAlignment="1" applyProtection="1">
      <alignment horizontal="left" vertical="center" wrapText="1" shrinkToFit="1"/>
      <protection locked="0"/>
    </xf>
    <xf numFmtId="0" fontId="0" fillId="0" borderId="73" xfId="0" applyBorder="1" applyAlignment="1" applyProtection="1">
      <alignment horizontal="left" vertical="center" wrapText="1" shrinkToFit="1"/>
      <protection locked="0"/>
    </xf>
    <xf numFmtId="183" fontId="61" fillId="0" borderId="60" xfId="0" applyNumberFormat="1" applyFont="1" applyBorder="1" applyAlignment="1">
      <alignment horizontal="left" vertical="center"/>
    </xf>
    <xf numFmtId="183" fontId="61" fillId="0" borderId="39" xfId="0" applyNumberFormat="1" applyFont="1" applyBorder="1" applyAlignment="1">
      <alignment horizontal="left" vertical="center"/>
    </xf>
    <xf numFmtId="177" fontId="0" fillId="0" borderId="60" xfId="0" applyNumberFormat="1" applyBorder="1" applyAlignment="1">
      <alignment horizontal="left" vertical="center"/>
    </xf>
    <xf numFmtId="177" fontId="0" fillId="0" borderId="39" xfId="0" applyNumberFormat="1" applyBorder="1" applyAlignment="1">
      <alignment horizontal="left" vertical="center"/>
    </xf>
    <xf numFmtId="202" fontId="61" fillId="0" borderId="40" xfId="0" applyNumberFormat="1" applyFont="1" applyBorder="1" applyAlignment="1" applyProtection="1">
      <alignment horizontal="left" vertical="center"/>
      <protection locked="0"/>
    </xf>
    <xf numFmtId="202" fontId="61" fillId="0" borderId="60" xfId="0" applyNumberFormat="1" applyFont="1" applyBorder="1" applyAlignment="1" applyProtection="1">
      <alignment horizontal="left" vertical="center"/>
      <protection locked="0"/>
    </xf>
    <xf numFmtId="202" fontId="61" fillId="0" borderId="39" xfId="0" applyNumberFormat="1" applyFont="1" applyBorder="1" applyAlignment="1" applyProtection="1">
      <alignment horizontal="left" vertical="center"/>
      <protection locked="0"/>
    </xf>
    <xf numFmtId="200" fontId="61" fillId="0" borderId="40" xfId="0" applyNumberFormat="1" applyFont="1" applyBorder="1" applyAlignment="1" applyProtection="1">
      <alignment horizontal="center" vertical="center"/>
      <protection locked="0"/>
    </xf>
    <xf numFmtId="200" fontId="61" fillId="0" borderId="40" xfId="42" applyNumberFormat="1" applyFont="1" applyBorder="1" applyAlignment="1" applyProtection="1">
      <alignment horizontal="left" vertical="center"/>
      <protection locked="0"/>
    </xf>
    <xf numFmtId="200" fontId="61" fillId="0" borderId="60" xfId="42" applyNumberFormat="1" applyFont="1" applyBorder="1" applyAlignment="1" applyProtection="1">
      <alignment horizontal="left" vertical="center"/>
      <protection locked="0"/>
    </xf>
    <xf numFmtId="200" fontId="61" fillId="0" borderId="39" xfId="42" applyNumberFormat="1" applyFont="1" applyBorder="1" applyAlignment="1" applyProtection="1">
      <alignment horizontal="left" vertical="center"/>
      <protection locked="0"/>
    </xf>
    <xf numFmtId="202" fontId="61" fillId="0" borderId="10" xfId="0" applyNumberFormat="1" applyFont="1" applyBorder="1" applyAlignment="1" applyProtection="1">
      <alignment horizontal="right" vertical="center"/>
      <protection locked="0"/>
    </xf>
    <xf numFmtId="202" fontId="61" fillId="0" borderId="60" xfId="0" applyNumberFormat="1" applyFont="1" applyBorder="1" applyAlignment="1">
      <alignment horizontal="left" vertical="center"/>
    </xf>
    <xf numFmtId="202" fontId="61" fillId="0" borderId="39" xfId="0" applyNumberFormat="1" applyFont="1" applyBorder="1" applyAlignment="1">
      <alignment horizontal="left" vertical="center"/>
    </xf>
    <xf numFmtId="0" fontId="67" fillId="0" borderId="12" xfId="0" applyFont="1" applyBorder="1" applyAlignment="1" applyProtection="1">
      <alignment horizontal="center" vertical="center" shrinkToFit="1"/>
      <protection locked="0"/>
    </xf>
    <xf numFmtId="0" fontId="67" fillId="0" borderId="13" xfId="0" applyFont="1" applyBorder="1" applyAlignment="1" applyProtection="1">
      <alignment horizontal="center" vertical="center" shrinkToFit="1"/>
      <protection locked="0"/>
    </xf>
    <xf numFmtId="0" fontId="0" fillId="0" borderId="0" xfId="0" applyAlignment="1">
      <alignment horizontal="left" vertical="center" wrapText="1"/>
    </xf>
    <xf numFmtId="0" fontId="61" fillId="0" borderId="16" xfId="0" applyFont="1" applyBorder="1" applyAlignment="1">
      <alignment horizontal="center" vertical="center" wrapText="1"/>
    </xf>
    <xf numFmtId="176" fontId="61" fillId="0" borderId="16" xfId="0" applyNumberFormat="1" applyFont="1" applyBorder="1" applyAlignment="1" applyProtection="1">
      <alignment horizontal="center" vertical="center" wrapText="1"/>
      <protection locked="0"/>
    </xf>
    <xf numFmtId="176" fontId="0" fillId="0" borderId="16" xfId="0" applyNumberFormat="1" applyBorder="1" applyAlignment="1">
      <alignment horizontal="center" vertical="center"/>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6" fillId="0" borderId="10" xfId="0"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12" xfId="0" applyFont="1" applyBorder="1" applyAlignment="1" applyProtection="1">
      <alignment horizontal="center" vertical="center"/>
      <protection locked="0"/>
    </xf>
    <xf numFmtId="0" fontId="62" fillId="0" borderId="40" xfId="0" applyFont="1" applyBorder="1" applyAlignment="1" applyProtection="1">
      <alignment horizontal="center" vertical="center"/>
      <protection locked="0"/>
    </xf>
    <xf numFmtId="0" fontId="0" fillId="0" borderId="40" xfId="0" applyBorder="1" applyAlignment="1">
      <alignment horizontal="left" vertical="center"/>
    </xf>
    <xf numFmtId="0" fontId="62" fillId="0" borderId="18"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62" fillId="0" borderId="15" xfId="0" applyFont="1" applyBorder="1" applyAlignment="1" applyProtection="1">
      <alignment horizontal="center" vertical="center"/>
      <protection locked="0"/>
    </xf>
    <xf numFmtId="0" fontId="62" fillId="0" borderId="12" xfId="0" applyFont="1" applyBorder="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0" fillId="0" borderId="18"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62" fillId="0" borderId="0" xfId="0" applyFont="1" applyBorder="1" applyAlignment="1" applyProtection="1">
      <alignment horizontal="center" vertical="center"/>
      <protection locked="0"/>
    </xf>
    <xf numFmtId="0" fontId="62" fillId="0" borderId="11" xfId="0" applyFont="1" applyBorder="1" applyAlignment="1" applyProtection="1">
      <alignment horizontal="center" vertical="center"/>
      <protection locked="0"/>
    </xf>
    <xf numFmtId="0" fontId="66" fillId="0" borderId="16" xfId="0" applyFont="1" applyBorder="1" applyAlignment="1" applyProtection="1">
      <alignment horizontal="center" vertical="center"/>
      <protection locked="0"/>
    </xf>
    <xf numFmtId="0" fontId="72" fillId="0" borderId="16" xfId="0" applyFont="1" applyBorder="1" applyAlignment="1" applyProtection="1">
      <alignment horizontal="center" vertical="center"/>
      <protection locked="0"/>
    </xf>
    <xf numFmtId="0" fontId="72" fillId="0" borderId="40" xfId="0" applyFont="1" applyBorder="1" applyAlignment="1" applyProtection="1">
      <alignment horizontal="center" vertical="center"/>
      <protection locked="0"/>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xf numFmtId="0" fontId="72" fillId="0" borderId="18" xfId="0" applyFont="1" applyBorder="1" applyAlignment="1" applyProtection="1">
      <alignment horizontal="center" vertical="center"/>
      <protection locked="0"/>
    </xf>
    <xf numFmtId="0" fontId="72" fillId="0" borderId="10" xfId="0" applyFont="1" applyBorder="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0" borderId="14" xfId="0" applyFont="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0" fontId="72" fillId="0" borderId="15" xfId="0" applyFont="1" applyBorder="1" applyAlignment="1" applyProtection="1">
      <alignment horizontal="center" vertical="center"/>
      <protection locked="0"/>
    </xf>
    <xf numFmtId="0" fontId="72" fillId="0" borderId="12" xfId="0" applyFont="1" applyBorder="1" applyAlignment="1" applyProtection="1">
      <alignment horizontal="center" vertical="center"/>
      <protection locked="0"/>
    </xf>
    <xf numFmtId="0" fontId="72" fillId="0" borderId="13" xfId="0" applyFont="1" applyBorder="1" applyAlignment="1" applyProtection="1">
      <alignment horizontal="center" vertical="center"/>
      <protection locked="0"/>
    </xf>
    <xf numFmtId="0" fontId="61" fillId="0" borderId="18" xfId="0" applyFont="1" applyBorder="1" applyAlignment="1">
      <alignment horizontal="left" vertical="center" wrapText="1"/>
    </xf>
    <xf numFmtId="0" fontId="61" fillId="0" borderId="10" xfId="0" applyFont="1" applyBorder="1" applyAlignment="1">
      <alignment horizontal="left" vertical="center" wrapText="1"/>
    </xf>
    <xf numFmtId="0" fontId="61" fillId="0" borderId="17" xfId="0" applyFont="1" applyBorder="1" applyAlignment="1">
      <alignment horizontal="left" vertical="center" wrapText="1"/>
    </xf>
    <xf numFmtId="0" fontId="61" fillId="0" borderId="14" xfId="0" applyFont="1" applyBorder="1" applyAlignment="1">
      <alignment horizontal="lef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5" fillId="33" borderId="111" xfId="0" applyFont="1" applyFill="1" applyBorder="1" applyAlignment="1" applyProtection="1">
      <alignment horizontal="distributed" vertical="center" indent="1"/>
      <protection/>
    </xf>
    <xf numFmtId="0" fontId="5" fillId="33" borderId="83" xfId="0" applyFont="1" applyFill="1" applyBorder="1" applyAlignment="1" applyProtection="1">
      <alignment horizontal="distributed" vertical="center" indent="1"/>
      <protection/>
    </xf>
    <xf numFmtId="0" fontId="5" fillId="33" borderId="112" xfId="0" applyFont="1" applyFill="1" applyBorder="1" applyAlignment="1" applyProtection="1">
      <alignment horizontal="distributed" vertical="center" indent="1"/>
      <protection/>
    </xf>
    <xf numFmtId="182" fontId="7" fillId="33" borderId="113" xfId="61" applyNumberFormat="1" applyFont="1" applyFill="1" applyBorder="1" applyAlignment="1" applyProtection="1">
      <alignment vertical="center" shrinkToFit="1"/>
      <protection/>
    </xf>
    <xf numFmtId="182" fontId="64" fillId="0" borderId="114" xfId="0" applyNumberFormat="1" applyFont="1" applyBorder="1" applyAlignment="1" applyProtection="1">
      <alignment vertical="center" shrinkToFit="1"/>
      <protection/>
    </xf>
    <xf numFmtId="182" fontId="5" fillId="33" borderId="115" xfId="0" applyNumberFormat="1" applyFont="1" applyFill="1" applyBorder="1" applyAlignment="1" applyProtection="1">
      <alignment horizontal="center" vertical="center" shrinkToFit="1"/>
      <protection/>
    </xf>
    <xf numFmtId="182" fontId="5" fillId="33" borderId="114" xfId="0" applyNumberFormat="1" applyFont="1" applyFill="1" applyBorder="1" applyAlignment="1" applyProtection="1">
      <alignment horizontal="center" vertical="center" shrinkToFit="1"/>
      <protection/>
    </xf>
    <xf numFmtId="182" fontId="7" fillId="33" borderId="115" xfId="61" applyNumberFormat="1" applyFont="1" applyFill="1" applyBorder="1" applyAlignment="1" applyProtection="1">
      <alignment horizontal="center" vertical="center" shrinkToFit="1"/>
      <protection/>
    </xf>
    <xf numFmtId="182" fontId="7" fillId="33" borderId="114" xfId="61" applyNumberFormat="1" applyFont="1" applyFill="1" applyBorder="1" applyAlignment="1" applyProtection="1">
      <alignment horizontal="center" vertical="center" shrinkToFit="1"/>
      <protection/>
    </xf>
    <xf numFmtId="186" fontId="7" fillId="33" borderId="116" xfId="49" applyNumberFormat="1" applyFont="1" applyFill="1" applyBorder="1" applyAlignment="1" applyProtection="1">
      <alignment horizontal="center" vertical="center" shrinkToFit="1"/>
      <protection/>
    </xf>
    <xf numFmtId="0" fontId="64" fillId="0" borderId="117" xfId="0" applyFont="1" applyBorder="1" applyAlignment="1" applyProtection="1">
      <alignment horizontal="center" vertical="center" shrinkToFit="1"/>
      <protection/>
    </xf>
    <xf numFmtId="0" fontId="7" fillId="33" borderId="118" xfId="61" applyFont="1" applyFill="1" applyBorder="1" applyAlignment="1" applyProtection="1">
      <alignment horizontal="center" vertical="center" shrinkToFit="1"/>
      <protection/>
    </xf>
    <xf numFmtId="182" fontId="7" fillId="33" borderId="118" xfId="61" applyNumberFormat="1" applyFont="1" applyFill="1" applyBorder="1" applyAlignment="1" applyProtection="1">
      <alignment horizontal="center" vertical="center" shrinkToFit="1"/>
      <protection/>
    </xf>
    <xf numFmtId="182" fontId="64" fillId="0" borderId="117" xfId="0" applyNumberFormat="1" applyFont="1" applyBorder="1" applyAlignment="1" applyProtection="1">
      <alignment horizontal="center" vertical="center" shrinkToFit="1"/>
      <protection/>
    </xf>
    <xf numFmtId="0" fontId="5" fillId="33" borderId="119" xfId="0" applyFont="1" applyFill="1" applyBorder="1" applyAlignment="1" applyProtection="1">
      <alignment horizontal="distributed" vertical="center" indent="1"/>
      <protection/>
    </xf>
    <xf numFmtId="0" fontId="5" fillId="33" borderId="120" xfId="0" applyFont="1" applyFill="1" applyBorder="1" applyAlignment="1" applyProtection="1">
      <alignment horizontal="distributed" vertical="center" indent="1"/>
      <protection/>
    </xf>
    <xf numFmtId="0" fontId="5" fillId="33" borderId="121" xfId="0" applyFont="1" applyFill="1" applyBorder="1" applyAlignment="1" applyProtection="1">
      <alignment horizontal="distributed" vertical="center" indent="1"/>
      <protection/>
    </xf>
    <xf numFmtId="182" fontId="7" fillId="33" borderId="122" xfId="61" applyNumberFormat="1" applyFont="1" applyFill="1" applyBorder="1" applyAlignment="1" applyProtection="1">
      <alignment vertical="center" shrinkToFit="1"/>
      <protection/>
    </xf>
    <xf numFmtId="182" fontId="64" fillId="0" borderId="123" xfId="0" applyNumberFormat="1" applyFont="1" applyBorder="1" applyAlignment="1" applyProtection="1">
      <alignment vertical="center" shrinkToFit="1"/>
      <protection/>
    </xf>
    <xf numFmtId="182" fontId="7" fillId="33" borderId="62" xfId="61" applyNumberFormat="1" applyFont="1" applyFill="1" applyBorder="1" applyAlignment="1" applyProtection="1">
      <alignment horizontal="center" vertical="center" shrinkToFit="1"/>
      <protection/>
    </xf>
    <xf numFmtId="182" fontId="7" fillId="33" borderId="123" xfId="61" applyNumberFormat="1" applyFont="1" applyFill="1" applyBorder="1" applyAlignment="1" applyProtection="1">
      <alignment horizontal="center" vertical="center" shrinkToFit="1"/>
      <protection/>
    </xf>
    <xf numFmtId="0" fontId="5" fillId="33" borderId="67" xfId="0" applyFont="1" applyFill="1" applyBorder="1" applyAlignment="1" applyProtection="1">
      <alignment horizontal="distributed" vertical="center" indent="1"/>
      <protection/>
    </xf>
    <xf numFmtId="0" fontId="5" fillId="33" borderId="68" xfId="0" applyFont="1" applyFill="1" applyBorder="1" applyAlignment="1" applyProtection="1">
      <alignment horizontal="distributed" vertical="center" indent="1"/>
      <protection/>
    </xf>
    <xf numFmtId="0" fontId="5" fillId="33" borderId="124" xfId="0" applyFont="1" applyFill="1" applyBorder="1" applyAlignment="1" applyProtection="1">
      <alignment horizontal="distributed" vertical="center" indent="1"/>
      <protection/>
    </xf>
    <xf numFmtId="186" fontId="7" fillId="33" borderId="117" xfId="49" applyNumberFormat="1" applyFont="1" applyFill="1" applyBorder="1" applyAlignment="1" applyProtection="1">
      <alignment horizontal="center" vertical="center" shrinkToFit="1"/>
      <protection/>
    </xf>
    <xf numFmtId="0" fontId="5" fillId="33" borderId="38" xfId="0" applyFont="1" applyFill="1" applyBorder="1" applyAlignment="1" applyProtection="1">
      <alignment vertical="center" textRotation="255"/>
      <protection/>
    </xf>
    <xf numFmtId="0" fontId="5" fillId="33" borderId="46" xfId="0" applyFont="1" applyFill="1" applyBorder="1" applyAlignment="1" applyProtection="1">
      <alignment horizontal="distributed" vertical="center" indent="1"/>
      <protection/>
    </xf>
    <xf numFmtId="0" fontId="5" fillId="33" borderId="47" xfId="0" applyFont="1" applyFill="1" applyBorder="1" applyAlignment="1" applyProtection="1">
      <alignment horizontal="distributed" vertical="center" indent="1"/>
      <protection/>
    </xf>
    <xf numFmtId="0" fontId="5" fillId="33" borderId="48" xfId="0" applyFont="1" applyFill="1" applyBorder="1" applyAlignment="1" applyProtection="1">
      <alignment horizontal="distributed" vertical="center" indent="1"/>
      <protection/>
    </xf>
    <xf numFmtId="0" fontId="7" fillId="33" borderId="125" xfId="61" applyFont="1" applyFill="1" applyBorder="1" applyAlignment="1" applyProtection="1">
      <alignment horizontal="center" vertical="center" shrinkToFit="1"/>
      <protection/>
    </xf>
    <xf numFmtId="0" fontId="7" fillId="33" borderId="126" xfId="61" applyFont="1" applyFill="1" applyBorder="1" applyAlignment="1" applyProtection="1">
      <alignment horizontal="center" vertical="center" shrinkToFit="1"/>
      <protection/>
    </xf>
    <xf numFmtId="0" fontId="5" fillId="33" borderId="40" xfId="0" applyFont="1" applyFill="1" applyBorder="1" applyAlignment="1" applyProtection="1">
      <alignment horizontal="distributed" vertical="center" indent="1"/>
      <protection/>
    </xf>
    <xf numFmtId="0" fontId="5" fillId="33" borderId="60" xfId="0" applyFont="1" applyFill="1" applyBorder="1" applyAlignment="1" applyProtection="1">
      <alignment horizontal="distributed" vertical="center" indent="1"/>
      <protection/>
    </xf>
    <xf numFmtId="0" fontId="5" fillId="33" borderId="78" xfId="0" applyFont="1" applyFill="1" applyBorder="1" applyAlignment="1" applyProtection="1">
      <alignment horizontal="distributed" vertical="center" indent="1"/>
      <protection/>
    </xf>
    <xf numFmtId="0" fontId="7" fillId="33" borderId="127" xfId="61" applyFont="1" applyFill="1" applyBorder="1" applyAlignment="1" applyProtection="1">
      <alignment horizontal="center" vertical="center" shrinkToFit="1"/>
      <protection/>
    </xf>
    <xf numFmtId="0" fontId="7" fillId="33" borderId="128" xfId="61" applyFont="1" applyFill="1" applyBorder="1" applyAlignment="1" applyProtection="1">
      <alignment horizontal="center" vertical="center" shrinkToFit="1"/>
      <protection/>
    </xf>
    <xf numFmtId="0" fontId="64" fillId="0" borderId="129" xfId="0" applyFont="1" applyBorder="1" applyAlignment="1" applyProtection="1">
      <alignment vertical="center" textRotation="255"/>
      <protection/>
    </xf>
    <xf numFmtId="0" fontId="64" fillId="0" borderId="38" xfId="0" applyFont="1" applyBorder="1" applyAlignment="1" applyProtection="1">
      <alignment vertical="center" textRotation="255"/>
      <protection/>
    </xf>
    <xf numFmtId="0" fontId="64" fillId="0" borderId="55" xfId="0" applyFont="1" applyBorder="1" applyAlignment="1" applyProtection="1">
      <alignment vertical="center" textRotation="255"/>
      <protection/>
    </xf>
    <xf numFmtId="0" fontId="7" fillId="33" borderId="129" xfId="61" applyFont="1" applyFill="1" applyBorder="1" applyAlignment="1" applyProtection="1">
      <alignment horizontal="distributed" vertical="center" wrapText="1" indent="1"/>
      <protection/>
    </xf>
    <xf numFmtId="0" fontId="5" fillId="33" borderId="51" xfId="0" applyFont="1" applyFill="1" applyBorder="1" applyAlignment="1" applyProtection="1">
      <alignment horizontal="distributed" vertical="center" wrapText="1" indent="1"/>
      <protection/>
    </xf>
    <xf numFmtId="0" fontId="7" fillId="33" borderId="46" xfId="61" applyFont="1" applyFill="1" applyBorder="1" applyAlignment="1" applyProtection="1">
      <alignment horizontal="distributed" vertical="center" indent="1"/>
      <protection/>
    </xf>
    <xf numFmtId="0" fontId="7" fillId="33" borderId="48" xfId="61" applyFont="1" applyFill="1" applyBorder="1" applyAlignment="1" applyProtection="1">
      <alignment horizontal="distributed" vertical="center" indent="1"/>
      <protection/>
    </xf>
    <xf numFmtId="0" fontId="7" fillId="33" borderId="43" xfId="61" applyFont="1" applyFill="1" applyBorder="1" applyAlignment="1" applyProtection="1">
      <alignment horizontal="center" vertical="center" shrinkToFit="1"/>
      <protection/>
    </xf>
    <xf numFmtId="0" fontId="7" fillId="33" borderId="38" xfId="61" applyFont="1" applyFill="1" applyBorder="1" applyAlignment="1" applyProtection="1">
      <alignment horizontal="center" vertical="center" shrinkToFit="1"/>
      <protection/>
    </xf>
    <xf numFmtId="0" fontId="7" fillId="33" borderId="51" xfId="61" applyFont="1" applyFill="1" applyBorder="1" applyAlignment="1" applyProtection="1">
      <alignment horizontal="center" vertical="center" shrinkToFit="1"/>
      <protection/>
    </xf>
    <xf numFmtId="0" fontId="7" fillId="33" borderId="40" xfId="61" applyFont="1" applyFill="1" applyBorder="1" applyAlignment="1" applyProtection="1">
      <alignment horizontal="distributed" vertical="center" indent="1"/>
      <protection/>
    </xf>
    <xf numFmtId="0" fontId="7" fillId="33" borderId="78" xfId="61" applyFont="1" applyFill="1" applyBorder="1" applyAlignment="1" applyProtection="1">
      <alignment horizontal="distributed" vertical="center" indent="1"/>
      <protection/>
    </xf>
    <xf numFmtId="0" fontId="5" fillId="38" borderId="40" xfId="0" applyFont="1" applyFill="1" applyBorder="1" applyAlignment="1" applyProtection="1">
      <alignment horizontal="distributed" vertical="center" indent="1"/>
      <protection/>
    </xf>
    <xf numFmtId="0" fontId="5" fillId="38" borderId="60" xfId="0" applyFont="1" applyFill="1" applyBorder="1" applyAlignment="1" applyProtection="1">
      <alignment horizontal="distributed" vertical="center" indent="1"/>
      <protection/>
    </xf>
    <xf numFmtId="0" fontId="5" fillId="38" borderId="78" xfId="0" applyFont="1" applyFill="1" applyBorder="1" applyAlignment="1" applyProtection="1">
      <alignment horizontal="distributed" vertical="center" indent="1"/>
      <protection/>
    </xf>
    <xf numFmtId="0" fontId="5" fillId="33" borderId="40" xfId="0" applyFont="1" applyFill="1" applyBorder="1" applyAlignment="1" applyProtection="1">
      <alignment horizontal="distributed" vertical="center" wrapText="1" indent="1"/>
      <protection/>
    </xf>
    <xf numFmtId="0" fontId="5" fillId="33" borderId="60" xfId="0" applyFont="1" applyFill="1" applyBorder="1" applyAlignment="1" applyProtection="1">
      <alignment horizontal="distributed" vertical="center" wrapText="1" indent="1"/>
      <protection/>
    </xf>
    <xf numFmtId="0" fontId="5" fillId="33" borderId="78" xfId="0" applyFont="1" applyFill="1" applyBorder="1" applyAlignment="1" applyProtection="1">
      <alignment horizontal="distributed" vertical="center" wrapText="1" indent="1"/>
      <protection/>
    </xf>
    <xf numFmtId="0" fontId="7" fillId="33" borderId="67" xfId="61" applyFont="1" applyFill="1" applyBorder="1" applyAlignment="1" applyProtection="1">
      <alignment horizontal="distributed" vertical="center" indent="1"/>
      <protection/>
    </xf>
    <xf numFmtId="0" fontId="7" fillId="33" borderId="68" xfId="61" applyFont="1" applyFill="1" applyBorder="1" applyAlignment="1" applyProtection="1">
      <alignment horizontal="distributed" vertical="center" indent="1"/>
      <protection/>
    </xf>
    <xf numFmtId="0" fontId="7" fillId="33" borderId="124" xfId="61" applyFont="1" applyFill="1" applyBorder="1" applyAlignment="1" applyProtection="1">
      <alignment horizontal="distributed" vertical="center" indent="1"/>
      <protection/>
    </xf>
    <xf numFmtId="0" fontId="7" fillId="33" borderId="117" xfId="61" applyFont="1" applyFill="1" applyBorder="1" applyAlignment="1" applyProtection="1">
      <alignment horizontal="center" vertical="center" shrinkToFit="1"/>
      <protection/>
    </xf>
    <xf numFmtId="187" fontId="7" fillId="33" borderId="118" xfId="61" applyNumberFormat="1" applyFont="1" applyFill="1" applyBorder="1" applyAlignment="1" applyProtection="1">
      <alignment horizontal="center" vertical="center" shrinkToFit="1"/>
      <protection/>
    </xf>
    <xf numFmtId="187" fontId="7" fillId="33" borderId="117" xfId="61" applyNumberFormat="1" applyFont="1" applyFill="1" applyBorder="1" applyAlignment="1" applyProtection="1">
      <alignment horizontal="center" vertical="center" shrinkToFit="1"/>
      <protection/>
    </xf>
    <xf numFmtId="0" fontId="7" fillId="33" borderId="18" xfId="61" applyFont="1" applyFill="1" applyBorder="1" applyAlignment="1" applyProtection="1">
      <alignment horizontal="distributed" vertical="center" indent="1"/>
      <protection/>
    </xf>
    <xf numFmtId="0" fontId="7" fillId="33" borderId="10" xfId="61" applyFont="1" applyFill="1" applyBorder="1" applyAlignment="1" applyProtection="1">
      <alignment horizontal="distributed" vertical="center" indent="1"/>
      <protection/>
    </xf>
    <xf numFmtId="0" fontId="7" fillId="33" borderId="130" xfId="61" applyFont="1" applyFill="1" applyBorder="1" applyAlignment="1" applyProtection="1">
      <alignment horizontal="distributed" vertical="center" indent="1"/>
      <protection/>
    </xf>
    <xf numFmtId="186" fontId="7" fillId="33" borderId="131" xfId="49" applyNumberFormat="1" applyFont="1" applyFill="1" applyBorder="1" applyAlignment="1" applyProtection="1">
      <alignment horizontal="center" vertical="center" shrinkToFit="1"/>
      <protection/>
    </xf>
    <xf numFmtId="0" fontId="5" fillId="33" borderId="129" xfId="0" applyFont="1" applyFill="1" applyBorder="1" applyAlignment="1" applyProtection="1">
      <alignment horizontal="center" vertical="center" textRotation="255" wrapText="1"/>
      <protection/>
    </xf>
    <xf numFmtId="0" fontId="5" fillId="33" borderId="38" xfId="0" applyFont="1" applyFill="1" applyBorder="1" applyAlignment="1" applyProtection="1">
      <alignment horizontal="center" vertical="center" textRotation="255" wrapText="1"/>
      <protection/>
    </xf>
    <xf numFmtId="0" fontId="5" fillId="33" borderId="55" xfId="0" applyFont="1" applyFill="1" applyBorder="1" applyAlignment="1" applyProtection="1">
      <alignment horizontal="center" vertical="center" textRotation="255" wrapText="1"/>
      <protection/>
    </xf>
    <xf numFmtId="0" fontId="7" fillId="33" borderId="60" xfId="61" applyFont="1" applyFill="1" applyBorder="1" applyAlignment="1" applyProtection="1">
      <alignment horizontal="distributed" vertical="center" indent="1"/>
      <protection/>
    </xf>
    <xf numFmtId="0" fontId="7" fillId="33" borderId="40" xfId="61" applyFont="1" applyFill="1" applyBorder="1" applyAlignment="1" applyProtection="1">
      <alignment horizontal="distributed" vertical="center" wrapText="1" indent="1"/>
      <protection/>
    </xf>
    <xf numFmtId="0" fontId="7" fillId="33" borderId="60" xfId="61" applyFont="1" applyFill="1" applyBorder="1" applyAlignment="1" applyProtection="1">
      <alignment horizontal="distributed" vertical="center" wrapText="1" indent="1"/>
      <protection/>
    </xf>
    <xf numFmtId="0" fontId="7" fillId="33" borderId="78" xfId="61" applyFont="1" applyFill="1" applyBorder="1" applyAlignment="1" applyProtection="1">
      <alignment horizontal="distributed" vertical="center" wrapText="1" indent="1"/>
      <protection/>
    </xf>
    <xf numFmtId="0" fontId="7" fillId="33" borderId="43" xfId="61" applyFont="1" applyFill="1" applyBorder="1" applyAlignment="1" applyProtection="1">
      <alignment horizontal="center" vertical="center"/>
      <protection/>
    </xf>
    <xf numFmtId="0" fontId="5" fillId="33" borderId="38" xfId="0" applyFont="1" applyFill="1" applyBorder="1" applyAlignment="1" applyProtection="1">
      <alignment horizontal="center" vertical="center"/>
      <protection/>
    </xf>
    <xf numFmtId="0" fontId="7" fillId="38" borderId="43" xfId="61" applyFont="1" applyFill="1" applyBorder="1" applyAlignment="1" applyProtection="1">
      <alignment horizontal="center" vertical="center"/>
      <protection/>
    </xf>
    <xf numFmtId="0" fontId="7" fillId="38" borderId="38" xfId="61" applyFont="1" applyFill="1" applyBorder="1" applyAlignment="1" applyProtection="1">
      <alignment horizontal="center" vertical="center"/>
      <protection/>
    </xf>
    <xf numFmtId="0" fontId="7" fillId="38" borderId="51" xfId="61" applyFont="1" applyFill="1" applyBorder="1" applyAlignment="1" applyProtection="1">
      <alignment horizontal="center" vertical="center"/>
      <protection/>
    </xf>
    <xf numFmtId="180" fontId="5" fillId="33" borderId="40" xfId="0" applyNumberFormat="1" applyFont="1" applyFill="1" applyBorder="1" applyAlignment="1" applyProtection="1">
      <alignment horizontal="left" vertical="center" shrinkToFit="1"/>
      <protection/>
    </xf>
    <xf numFmtId="180" fontId="5" fillId="33" borderId="78" xfId="0" applyNumberFormat="1" applyFont="1" applyFill="1" applyBorder="1" applyAlignment="1" applyProtection="1">
      <alignment horizontal="left" vertical="center" shrinkToFit="1"/>
      <protection/>
    </xf>
    <xf numFmtId="0" fontId="7" fillId="33" borderId="16" xfId="61" applyFont="1" applyFill="1" applyBorder="1" applyAlignment="1" applyProtection="1">
      <alignment horizontal="distributed" vertical="center" indent="1"/>
      <protection/>
    </xf>
    <xf numFmtId="0" fontId="7" fillId="33" borderId="43" xfId="61" applyFont="1" applyFill="1" applyBorder="1" applyAlignment="1" applyProtection="1">
      <alignment horizontal="distributed" vertical="center" indent="1"/>
      <protection/>
    </xf>
    <xf numFmtId="0" fontId="7" fillId="33" borderId="51" xfId="61" applyFont="1" applyFill="1" applyBorder="1" applyAlignment="1" applyProtection="1">
      <alignment horizontal="distributed" vertical="center" indent="1"/>
      <protection/>
    </xf>
    <xf numFmtId="0" fontId="7" fillId="38" borderId="40" xfId="61" applyFont="1" applyFill="1" applyBorder="1" applyAlignment="1" applyProtection="1">
      <alignment horizontal="distributed" vertical="center" indent="1"/>
      <protection/>
    </xf>
    <xf numFmtId="0" fontId="7" fillId="38" borderId="60" xfId="61" applyFont="1" applyFill="1" applyBorder="1" applyAlignment="1" applyProtection="1">
      <alignment horizontal="distributed" vertical="center" indent="1"/>
      <protection/>
    </xf>
    <xf numFmtId="0" fontId="7" fillId="0" borderId="40" xfId="61" applyFont="1" applyFill="1" applyBorder="1" applyAlignment="1" applyProtection="1">
      <alignment horizontal="distributed" vertical="center" indent="1"/>
      <protection/>
    </xf>
    <xf numFmtId="0" fontId="7" fillId="0" borderId="60" xfId="61" applyFont="1" applyFill="1" applyBorder="1" applyAlignment="1" applyProtection="1">
      <alignment horizontal="distributed" vertical="center" indent="1"/>
      <protection/>
    </xf>
    <xf numFmtId="0" fontId="7" fillId="33" borderId="43" xfId="61" applyFont="1" applyFill="1" applyBorder="1" applyAlignment="1" applyProtection="1">
      <alignment horizontal="distributed" vertical="center" wrapText="1" indent="1"/>
      <protection/>
    </xf>
    <xf numFmtId="0" fontId="7" fillId="38" borderId="78" xfId="61" applyFont="1" applyFill="1" applyBorder="1" applyAlignment="1" applyProtection="1">
      <alignment horizontal="distributed" vertical="center" indent="1"/>
      <protection/>
    </xf>
    <xf numFmtId="0" fontId="7" fillId="33" borderId="88" xfId="61" applyFont="1" applyFill="1" applyBorder="1" applyAlignment="1" applyProtection="1">
      <alignment horizontal="center" vertical="center" wrapText="1"/>
      <protection/>
    </xf>
    <xf numFmtId="0" fontId="7" fillId="33" borderId="89" xfId="61" applyFont="1" applyFill="1" applyBorder="1" applyAlignment="1" applyProtection="1">
      <alignment horizontal="center" vertical="center" wrapText="1"/>
      <protection/>
    </xf>
    <xf numFmtId="0" fontId="7" fillId="33" borderId="21" xfId="61" applyFont="1" applyFill="1" applyBorder="1" applyAlignment="1" applyProtection="1">
      <alignment horizontal="center" vertical="center" wrapText="1"/>
      <protection/>
    </xf>
    <xf numFmtId="0" fontId="7" fillId="33" borderId="14" xfId="61" applyFont="1" applyFill="1" applyBorder="1" applyAlignment="1" applyProtection="1">
      <alignment horizontal="center" vertical="center" wrapText="1"/>
      <protection/>
    </xf>
    <xf numFmtId="0" fontId="7" fillId="33" borderId="0" xfId="61" applyFont="1" applyFill="1" applyBorder="1" applyAlignment="1" applyProtection="1">
      <alignment horizontal="center" vertical="center" wrapText="1"/>
      <protection/>
    </xf>
    <xf numFmtId="0" fontId="7" fillId="33" borderId="91" xfId="61" applyFont="1" applyFill="1" applyBorder="1" applyAlignment="1" applyProtection="1">
      <alignment horizontal="center" vertical="center" wrapText="1"/>
      <protection/>
    </xf>
    <xf numFmtId="0" fontId="7" fillId="33" borderId="65" xfId="61" applyFont="1" applyFill="1" applyBorder="1" applyAlignment="1" applyProtection="1">
      <alignment horizontal="center" vertical="center" wrapText="1"/>
      <protection/>
    </xf>
    <xf numFmtId="0" fontId="7" fillId="33" borderId="19" xfId="61" applyFont="1" applyFill="1" applyBorder="1" applyAlignment="1" applyProtection="1">
      <alignment horizontal="center" vertical="center" wrapText="1"/>
      <protection/>
    </xf>
    <xf numFmtId="0" fontId="7" fillId="33" borderId="77" xfId="61" applyFont="1" applyFill="1" applyBorder="1" applyAlignment="1" applyProtection="1">
      <alignment horizontal="center" vertical="center" wrapText="1"/>
      <protection/>
    </xf>
    <xf numFmtId="0" fontId="7" fillId="33" borderId="22" xfId="61" applyFont="1" applyFill="1" applyBorder="1" applyAlignment="1" applyProtection="1">
      <alignment horizontal="center" vertical="center"/>
      <protection/>
    </xf>
    <xf numFmtId="0" fontId="7" fillId="33" borderId="132" xfId="61" applyFont="1" applyFill="1" applyBorder="1" applyAlignment="1" applyProtection="1">
      <alignment horizontal="center" vertical="center"/>
      <protection/>
    </xf>
    <xf numFmtId="0" fontId="7" fillId="0" borderId="133" xfId="61" applyFont="1" applyFill="1" applyBorder="1" applyAlignment="1" applyProtection="1">
      <alignment horizontal="center" vertical="center" wrapText="1"/>
      <protection/>
    </xf>
    <xf numFmtId="0" fontId="7" fillId="0" borderId="132" xfId="61" applyFont="1" applyFill="1" applyBorder="1" applyAlignment="1" applyProtection="1">
      <alignment horizontal="center" vertical="center" wrapText="1"/>
      <protection/>
    </xf>
    <xf numFmtId="0" fontId="7" fillId="33" borderId="90" xfId="61" applyFont="1" applyFill="1" applyBorder="1" applyAlignment="1" applyProtection="1">
      <alignment horizontal="center" vertical="center" wrapText="1"/>
      <protection/>
    </xf>
    <xf numFmtId="0" fontId="5" fillId="33" borderId="20" xfId="0" applyFont="1" applyFill="1" applyBorder="1" applyAlignment="1" applyProtection="1">
      <alignment vertical="center" textRotation="255"/>
      <protection/>
    </xf>
    <xf numFmtId="0" fontId="5" fillId="33" borderId="24" xfId="0" applyFont="1" applyFill="1" applyBorder="1" applyAlignment="1" applyProtection="1">
      <alignment vertical="center" textRotation="255"/>
      <protection/>
    </xf>
    <xf numFmtId="14" fontId="7" fillId="33" borderId="23" xfId="61" applyNumberFormat="1" applyFont="1" applyFill="1" applyBorder="1" applyAlignment="1" applyProtection="1">
      <alignment horizontal="center" vertical="center" textRotation="255" wrapText="1"/>
      <protection/>
    </xf>
    <xf numFmtId="14" fontId="7" fillId="33" borderId="38" xfId="61" applyNumberFormat="1" applyFont="1" applyFill="1" applyBorder="1" applyAlignment="1" applyProtection="1">
      <alignment horizontal="center" vertical="center" textRotation="255" wrapText="1"/>
      <protection/>
    </xf>
    <xf numFmtId="0" fontId="7" fillId="33" borderId="35" xfId="61" applyFont="1" applyFill="1" applyBorder="1" applyAlignment="1" applyProtection="1">
      <alignment horizontal="distributed" vertical="center" indent="1"/>
      <protection/>
    </xf>
    <xf numFmtId="0" fontId="7" fillId="33" borderId="82" xfId="61" applyFont="1" applyFill="1" applyBorder="1" applyAlignment="1" applyProtection="1">
      <alignment horizontal="distributed" vertical="center" indent="1"/>
      <protection/>
    </xf>
    <xf numFmtId="0" fontId="7" fillId="33" borderId="134" xfId="61" applyFont="1" applyFill="1" applyBorder="1" applyAlignment="1" applyProtection="1">
      <alignment horizontal="distributed" vertical="center" indent="1"/>
      <protection/>
    </xf>
    <xf numFmtId="0" fontId="7" fillId="33" borderId="23" xfId="61" applyFont="1" applyFill="1" applyBorder="1" applyAlignment="1" applyProtection="1">
      <alignment horizontal="center" vertical="center" shrinkToFit="1"/>
      <protection/>
    </xf>
    <xf numFmtId="0" fontId="7" fillId="33" borderId="16" xfId="61"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負荷チェックシート（水谷修正）"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29</xdr:row>
      <xdr:rowOff>9525</xdr:rowOff>
    </xdr:from>
    <xdr:to>
      <xdr:col>1</xdr:col>
      <xdr:colOff>123825</xdr:colOff>
      <xdr:row>32</xdr:row>
      <xdr:rowOff>28575</xdr:rowOff>
    </xdr:to>
    <xdr:sp>
      <xdr:nvSpPr>
        <xdr:cNvPr id="1" name="左大かっこ 1"/>
        <xdr:cNvSpPr>
          <a:spLocks/>
        </xdr:cNvSpPr>
      </xdr:nvSpPr>
      <xdr:spPr>
        <a:xfrm>
          <a:off x="257175" y="5114925"/>
          <a:ext cx="38100" cy="533400"/>
        </a:xfrm>
        <a:prstGeom prst="leftBracket">
          <a:avLst>
            <a:gd name="adj" fmla="val -4927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76200</xdr:colOff>
      <xdr:row>29</xdr:row>
      <xdr:rowOff>19050</xdr:rowOff>
    </xdr:from>
    <xdr:to>
      <xdr:col>30</xdr:col>
      <xdr:colOff>114300</xdr:colOff>
      <xdr:row>32</xdr:row>
      <xdr:rowOff>47625</xdr:rowOff>
    </xdr:to>
    <xdr:sp>
      <xdr:nvSpPr>
        <xdr:cNvPr id="2" name="右大かっこ 2"/>
        <xdr:cNvSpPr>
          <a:spLocks/>
        </xdr:cNvSpPr>
      </xdr:nvSpPr>
      <xdr:spPr>
        <a:xfrm>
          <a:off x="5219700" y="5124450"/>
          <a:ext cx="38100" cy="542925"/>
        </a:xfrm>
        <a:prstGeom prst="rightBracket">
          <a:avLst>
            <a:gd name="adj" fmla="val -4929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50</xdr:row>
      <xdr:rowOff>171450</xdr:rowOff>
    </xdr:from>
    <xdr:to>
      <xdr:col>14</xdr:col>
      <xdr:colOff>66675</xdr:colOff>
      <xdr:row>52</xdr:row>
      <xdr:rowOff>123825</xdr:rowOff>
    </xdr:to>
    <xdr:sp>
      <xdr:nvSpPr>
        <xdr:cNvPr id="1" name="円/楕円 7"/>
        <xdr:cNvSpPr>
          <a:spLocks/>
        </xdr:cNvSpPr>
      </xdr:nvSpPr>
      <xdr:spPr>
        <a:xfrm>
          <a:off x="7924800" y="17221200"/>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190500</xdr:colOff>
      <xdr:row>54</xdr:row>
      <xdr:rowOff>0</xdr:rowOff>
    </xdr:from>
    <xdr:to>
      <xdr:col>12</xdr:col>
      <xdr:colOff>476250</xdr:colOff>
      <xdr:row>58</xdr:row>
      <xdr:rowOff>19050</xdr:rowOff>
    </xdr:to>
    <xdr:sp>
      <xdr:nvSpPr>
        <xdr:cNvPr id="2" name="四角形吹き出し 8"/>
        <xdr:cNvSpPr>
          <a:spLocks/>
        </xdr:cNvSpPr>
      </xdr:nvSpPr>
      <xdr:spPr>
        <a:xfrm>
          <a:off x="5162550" y="18135600"/>
          <a:ext cx="2705100" cy="781050"/>
        </a:xfrm>
        <a:prstGeom prst="wedgeRectCallout">
          <a:avLst>
            <a:gd name="adj1" fmla="val 62800"/>
            <a:gd name="adj2" fmla="val -91555"/>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（対象事業所全体の場合）この数値を「事業計画書１ページの該当欄に転記してください。</a:t>
          </a:r>
        </a:p>
      </xdr:txBody>
    </xdr:sp>
    <xdr:clientData/>
  </xdr:twoCellAnchor>
  <xdr:twoCellAnchor>
    <xdr:from>
      <xdr:col>3</xdr:col>
      <xdr:colOff>333375</xdr:colOff>
      <xdr:row>1</xdr:row>
      <xdr:rowOff>333375</xdr:rowOff>
    </xdr:from>
    <xdr:to>
      <xdr:col>6</xdr:col>
      <xdr:colOff>847725</xdr:colOff>
      <xdr:row>2</xdr:row>
      <xdr:rowOff>352425</xdr:rowOff>
    </xdr:to>
    <xdr:sp>
      <xdr:nvSpPr>
        <xdr:cNvPr id="3" name="四角形吹き出し 9"/>
        <xdr:cNvSpPr>
          <a:spLocks/>
        </xdr:cNvSpPr>
      </xdr:nvSpPr>
      <xdr:spPr>
        <a:xfrm>
          <a:off x="838200" y="628650"/>
          <a:ext cx="2552700" cy="704850"/>
        </a:xfrm>
        <a:prstGeom prst="wedgeRectCallout">
          <a:avLst>
            <a:gd name="adj1" fmla="val 62143"/>
            <a:gd name="adj2" fmla="val 111148"/>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対象事業所で使用しているエネルギー種類別に、該当する項目に数値を入力ください。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（注）単位にご注意ください。</a:t>
          </a:r>
        </a:p>
      </xdr:txBody>
    </xdr:sp>
    <xdr:clientData/>
  </xdr:twoCellAnchor>
  <xdr:twoCellAnchor>
    <xdr:from>
      <xdr:col>6</xdr:col>
      <xdr:colOff>876300</xdr:colOff>
      <xdr:row>3</xdr:row>
      <xdr:rowOff>266700</xdr:rowOff>
    </xdr:from>
    <xdr:to>
      <xdr:col>8</xdr:col>
      <xdr:colOff>95250</xdr:colOff>
      <xdr:row>49</xdr:row>
      <xdr:rowOff>276225</xdr:rowOff>
    </xdr:to>
    <xdr:sp>
      <xdr:nvSpPr>
        <xdr:cNvPr id="4" name="角丸四角形 10"/>
        <xdr:cNvSpPr>
          <a:spLocks/>
        </xdr:cNvSpPr>
      </xdr:nvSpPr>
      <xdr:spPr>
        <a:xfrm>
          <a:off x="3419475" y="1628775"/>
          <a:ext cx="1200150" cy="15335250"/>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504825</xdr:colOff>
      <xdr:row>50</xdr:row>
      <xdr:rowOff>238125</xdr:rowOff>
    </xdr:from>
    <xdr:to>
      <xdr:col>17</xdr:col>
      <xdr:colOff>104775</xdr:colOff>
      <xdr:row>53</xdr:row>
      <xdr:rowOff>19050</xdr:rowOff>
    </xdr:to>
    <xdr:sp>
      <xdr:nvSpPr>
        <xdr:cNvPr id="5" name="円/楕円 11"/>
        <xdr:cNvSpPr>
          <a:spLocks/>
        </xdr:cNvSpPr>
      </xdr:nvSpPr>
      <xdr:spPr>
        <a:xfrm>
          <a:off x="10163175" y="17287875"/>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600075</xdr:colOff>
      <xdr:row>52</xdr:row>
      <xdr:rowOff>161925</xdr:rowOff>
    </xdr:from>
    <xdr:to>
      <xdr:col>16</xdr:col>
      <xdr:colOff>762000</xdr:colOff>
      <xdr:row>60</xdr:row>
      <xdr:rowOff>104775</xdr:rowOff>
    </xdr:to>
    <xdr:sp>
      <xdr:nvSpPr>
        <xdr:cNvPr id="6" name="四角形吹き出し 12"/>
        <xdr:cNvSpPr>
          <a:spLocks/>
        </xdr:cNvSpPr>
      </xdr:nvSpPr>
      <xdr:spPr>
        <a:xfrm>
          <a:off x="7991475" y="17935575"/>
          <a:ext cx="3038475" cy="1447800"/>
        </a:xfrm>
        <a:prstGeom prst="wedgeRectCallout">
          <a:avLst>
            <a:gd name="adj1" fmla="val 35935"/>
            <a:gd name="adj2" fmla="val -70185"/>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（導入前、導入後の対象設備の場合）この数値が</a:t>
          </a:r>
          <a:r>
            <a:rPr lang="en-US" cap="none" sz="1100" b="0" i="0" u="none" baseline="0">
              <a:solidFill>
                <a:srgbClr val="000000"/>
              </a:solidFill>
              <a:latin typeface="Calibri"/>
              <a:ea typeface="Calibri"/>
              <a:cs typeface="Calibri"/>
            </a:rPr>
            <a:t>CO2</a:t>
          </a:r>
          <a:r>
            <a:rPr lang="en-US" cap="none" sz="1100" b="0" i="0" u="none" baseline="0">
              <a:solidFill>
                <a:srgbClr val="000000"/>
              </a:solidFill>
            </a:rPr>
            <a:t>排出量となります。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①導入前の数値で入力したものを一度打ち出し</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②導入後の数値を入力して打ち出し</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③①から②を差し引いた数値が削減量となります。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H64"/>
  <sheetViews>
    <sheetView view="pageBreakPreview" zoomScaleSheetLayoutView="100" zoomScalePageLayoutView="0" workbookViewId="0" topLeftCell="A49">
      <selection activeCell="Q64" sqref="Q64:T64"/>
    </sheetView>
  </sheetViews>
  <sheetFormatPr defaultColWidth="9.140625" defaultRowHeight="15"/>
  <cols>
    <col min="1" max="1" width="2.421875" style="224" customWidth="1"/>
    <col min="2" max="37" width="2.57421875" style="224" customWidth="1"/>
    <col min="38" max="16384" width="9.00390625" style="224" customWidth="1"/>
  </cols>
  <sheetData>
    <row r="1" ht="13.5">
      <c r="A1" s="224" t="s">
        <v>290</v>
      </c>
    </row>
    <row r="2" spans="1:34" ht="9.75" customHeight="1">
      <c r="A2" s="243" t="s">
        <v>320</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row>
    <row r="3" spans="1:34" ht="9.7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row>
    <row r="4" spans="1:34" ht="19.5" customHeight="1">
      <c r="A4" s="244" t="s">
        <v>321</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ht="13.5">
      <c r="A5" s="224" t="s">
        <v>1</v>
      </c>
    </row>
    <row r="6" spans="1:34" ht="13.5">
      <c r="A6" s="237" t="s">
        <v>4</v>
      </c>
      <c r="B6" s="237"/>
      <c r="C6" s="237"/>
      <c r="D6" s="237"/>
      <c r="E6" s="237" t="s">
        <v>0</v>
      </c>
      <c r="F6" s="237"/>
      <c r="G6" s="237"/>
      <c r="H6" s="237"/>
      <c r="I6" s="237" t="s">
        <v>6</v>
      </c>
      <c r="J6" s="237"/>
      <c r="K6" s="237"/>
      <c r="L6" s="241"/>
      <c r="M6" s="241"/>
      <c r="N6" s="241"/>
      <c r="O6" s="241"/>
      <c r="P6" s="241"/>
      <c r="Q6" s="241"/>
      <c r="R6" s="241"/>
      <c r="S6" s="241"/>
      <c r="T6" s="241"/>
      <c r="U6" s="241"/>
      <c r="V6" s="241"/>
      <c r="W6" s="241"/>
      <c r="X6" s="241"/>
      <c r="Y6" s="241"/>
      <c r="Z6" s="241"/>
      <c r="AA6" s="241"/>
      <c r="AB6" s="241"/>
      <c r="AC6" s="241"/>
      <c r="AD6" s="241"/>
      <c r="AE6" s="241"/>
      <c r="AF6" s="241"/>
      <c r="AG6" s="241"/>
      <c r="AH6" s="241"/>
    </row>
    <row r="7" spans="1:34" ht="13.5">
      <c r="A7" s="237"/>
      <c r="B7" s="237"/>
      <c r="C7" s="237"/>
      <c r="D7" s="237"/>
      <c r="E7" s="237"/>
      <c r="F7" s="237"/>
      <c r="G7" s="237"/>
      <c r="H7" s="237"/>
      <c r="I7" s="237"/>
      <c r="J7" s="237"/>
      <c r="K7" s="237"/>
      <c r="L7" s="241"/>
      <c r="M7" s="241"/>
      <c r="N7" s="241"/>
      <c r="O7" s="241"/>
      <c r="P7" s="241"/>
      <c r="Q7" s="241"/>
      <c r="R7" s="241"/>
      <c r="S7" s="241"/>
      <c r="T7" s="241"/>
      <c r="U7" s="241"/>
      <c r="V7" s="241"/>
      <c r="W7" s="241"/>
      <c r="X7" s="241"/>
      <c r="Y7" s="241"/>
      <c r="Z7" s="241"/>
      <c r="AA7" s="241"/>
      <c r="AB7" s="241"/>
      <c r="AC7" s="241"/>
      <c r="AD7" s="241"/>
      <c r="AE7" s="241"/>
      <c r="AF7" s="241"/>
      <c r="AG7" s="241"/>
      <c r="AH7" s="241"/>
    </row>
    <row r="8" spans="1:34" ht="19.5" customHeight="1">
      <c r="A8" s="237"/>
      <c r="B8" s="237"/>
      <c r="C8" s="237"/>
      <c r="D8" s="237"/>
      <c r="E8" s="237"/>
      <c r="F8" s="237"/>
      <c r="G8" s="237"/>
      <c r="H8" s="237"/>
      <c r="I8" s="237" t="s">
        <v>7</v>
      </c>
      <c r="J8" s="237"/>
      <c r="K8" s="237"/>
      <c r="L8" s="241"/>
      <c r="M8" s="241"/>
      <c r="N8" s="241"/>
      <c r="O8" s="241"/>
      <c r="P8" s="241"/>
      <c r="Q8" s="241"/>
      <c r="R8" s="241"/>
      <c r="S8" s="241"/>
      <c r="T8" s="241"/>
      <c r="U8" s="241"/>
      <c r="V8" s="241"/>
      <c r="W8" s="241"/>
      <c r="X8" s="241"/>
      <c r="Y8" s="241"/>
      <c r="Z8" s="241"/>
      <c r="AA8" s="241"/>
      <c r="AB8" s="241"/>
      <c r="AC8" s="241"/>
      <c r="AD8" s="241"/>
      <c r="AE8" s="241"/>
      <c r="AF8" s="241"/>
      <c r="AG8" s="241"/>
      <c r="AH8" s="241"/>
    </row>
    <row r="9" spans="1:34" ht="13.5">
      <c r="A9" s="237"/>
      <c r="B9" s="237"/>
      <c r="C9" s="237"/>
      <c r="D9" s="237"/>
      <c r="E9" s="237" t="s">
        <v>8</v>
      </c>
      <c r="F9" s="237"/>
      <c r="G9" s="237"/>
      <c r="H9" s="237"/>
      <c r="I9" s="237"/>
      <c r="J9" s="237"/>
      <c r="K9" s="237"/>
      <c r="L9" s="242" t="s">
        <v>322</v>
      </c>
      <c r="M9" s="241"/>
      <c r="N9" s="241"/>
      <c r="O9" s="241"/>
      <c r="P9" s="241"/>
      <c r="Q9" s="241"/>
      <c r="R9" s="241"/>
      <c r="S9" s="241"/>
      <c r="T9" s="241"/>
      <c r="U9" s="241"/>
      <c r="V9" s="241"/>
      <c r="W9" s="241"/>
      <c r="X9" s="241"/>
      <c r="Y9" s="241"/>
      <c r="Z9" s="241"/>
      <c r="AA9" s="241"/>
      <c r="AB9" s="241"/>
      <c r="AC9" s="241"/>
      <c r="AD9" s="241"/>
      <c r="AE9" s="241"/>
      <c r="AF9" s="241"/>
      <c r="AG9" s="241"/>
      <c r="AH9" s="241"/>
    </row>
    <row r="10" spans="1:34" ht="13.5">
      <c r="A10" s="237"/>
      <c r="B10" s="237"/>
      <c r="C10" s="237"/>
      <c r="D10" s="237"/>
      <c r="E10" s="237"/>
      <c r="F10" s="237"/>
      <c r="G10" s="237"/>
      <c r="H10" s="237"/>
      <c r="I10" s="237"/>
      <c r="J10" s="237"/>
      <c r="K10" s="237"/>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row>
    <row r="11" spans="1:34" ht="13.5">
      <c r="A11" s="237"/>
      <c r="B11" s="237"/>
      <c r="C11" s="237"/>
      <c r="D11" s="237"/>
      <c r="E11" s="237" t="s">
        <v>315</v>
      </c>
      <c r="F11" s="237"/>
      <c r="G11" s="237"/>
      <c r="H11" s="237"/>
      <c r="I11" s="237"/>
      <c r="J11" s="237"/>
      <c r="K11" s="237"/>
      <c r="L11" s="241"/>
      <c r="M11" s="241"/>
      <c r="N11" s="241"/>
      <c r="O11" s="241"/>
      <c r="P11" s="241"/>
      <c r="Q11" s="241"/>
      <c r="R11" s="241"/>
      <c r="S11" s="241"/>
      <c r="T11" s="241"/>
      <c r="U11" s="248" t="s">
        <v>316</v>
      </c>
      <c r="V11" s="249"/>
      <c r="W11" s="250"/>
      <c r="X11" s="254" t="s">
        <v>317</v>
      </c>
      <c r="Y11" s="255"/>
      <c r="Z11" s="255"/>
      <c r="AA11" s="256"/>
      <c r="AB11" s="248" t="s">
        <v>318</v>
      </c>
      <c r="AC11" s="249"/>
      <c r="AD11" s="250"/>
      <c r="AE11" s="254" t="s">
        <v>319</v>
      </c>
      <c r="AF11" s="255"/>
      <c r="AG11" s="255"/>
      <c r="AH11" s="256"/>
    </row>
    <row r="12" spans="1:34" ht="13.5">
      <c r="A12" s="237"/>
      <c r="B12" s="237"/>
      <c r="C12" s="237"/>
      <c r="D12" s="237"/>
      <c r="E12" s="237"/>
      <c r="F12" s="237"/>
      <c r="G12" s="237"/>
      <c r="H12" s="237"/>
      <c r="I12" s="237"/>
      <c r="J12" s="237"/>
      <c r="K12" s="237"/>
      <c r="L12" s="241"/>
      <c r="M12" s="241"/>
      <c r="N12" s="241"/>
      <c r="O12" s="241"/>
      <c r="P12" s="241"/>
      <c r="Q12" s="241"/>
      <c r="R12" s="241"/>
      <c r="S12" s="241"/>
      <c r="T12" s="241"/>
      <c r="U12" s="251"/>
      <c r="V12" s="252"/>
      <c r="W12" s="253"/>
      <c r="X12" s="257"/>
      <c r="Y12" s="258"/>
      <c r="Z12" s="258"/>
      <c r="AA12" s="259"/>
      <c r="AB12" s="251"/>
      <c r="AC12" s="252"/>
      <c r="AD12" s="253"/>
      <c r="AE12" s="257"/>
      <c r="AF12" s="258"/>
      <c r="AG12" s="258"/>
      <c r="AH12" s="259"/>
    </row>
    <row r="13" spans="1:34" ht="13.5">
      <c r="A13" s="237" t="s">
        <v>2</v>
      </c>
      <c r="B13" s="237"/>
      <c r="C13" s="237"/>
      <c r="D13" s="237"/>
      <c r="E13" s="237" t="s">
        <v>5</v>
      </c>
      <c r="F13" s="237"/>
      <c r="G13" s="237"/>
      <c r="H13" s="237"/>
      <c r="I13" s="237"/>
      <c r="J13" s="237"/>
      <c r="K13" s="237"/>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row>
    <row r="14" spans="1:34" ht="13.5">
      <c r="A14" s="237"/>
      <c r="B14" s="237"/>
      <c r="C14" s="237"/>
      <c r="D14" s="237"/>
      <c r="E14" s="237"/>
      <c r="F14" s="237"/>
      <c r="G14" s="237"/>
      <c r="H14" s="237"/>
      <c r="I14" s="237"/>
      <c r="J14" s="237"/>
      <c r="K14" s="237"/>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row>
    <row r="15" spans="1:34" ht="13.5">
      <c r="A15" s="237"/>
      <c r="B15" s="237"/>
      <c r="C15" s="237"/>
      <c r="D15" s="237"/>
      <c r="E15" s="237" t="s">
        <v>9</v>
      </c>
      <c r="F15" s="237"/>
      <c r="G15" s="237"/>
      <c r="H15" s="237"/>
      <c r="I15" s="237"/>
      <c r="J15" s="237"/>
      <c r="K15" s="237"/>
      <c r="L15" s="242" t="s">
        <v>322</v>
      </c>
      <c r="M15" s="241"/>
      <c r="N15" s="241"/>
      <c r="O15" s="241"/>
      <c r="P15" s="241"/>
      <c r="Q15" s="241"/>
      <c r="R15" s="241"/>
      <c r="S15" s="241"/>
      <c r="T15" s="241"/>
      <c r="U15" s="241"/>
      <c r="V15" s="241"/>
      <c r="W15" s="241"/>
      <c r="X15" s="241"/>
      <c r="Y15" s="241"/>
      <c r="Z15" s="241"/>
      <c r="AA15" s="241"/>
      <c r="AB15" s="241"/>
      <c r="AC15" s="241"/>
      <c r="AD15" s="241"/>
      <c r="AE15" s="241"/>
      <c r="AF15" s="241"/>
      <c r="AG15" s="241"/>
      <c r="AH15" s="241"/>
    </row>
    <row r="16" spans="1:34" ht="13.5">
      <c r="A16" s="237"/>
      <c r="B16" s="237"/>
      <c r="C16" s="237"/>
      <c r="D16" s="237"/>
      <c r="E16" s="237"/>
      <c r="F16" s="237"/>
      <c r="G16" s="237"/>
      <c r="H16" s="237"/>
      <c r="I16" s="237"/>
      <c r="J16" s="237"/>
      <c r="K16" s="237"/>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row>
    <row r="17" spans="1:34" ht="18" customHeight="1">
      <c r="A17" s="237" t="s">
        <v>3</v>
      </c>
      <c r="B17" s="237"/>
      <c r="C17" s="237"/>
      <c r="D17" s="237"/>
      <c r="E17" s="238" t="s">
        <v>11</v>
      </c>
      <c r="F17" s="238"/>
      <c r="G17" s="238"/>
      <c r="H17" s="237"/>
      <c r="I17" s="237"/>
      <c r="J17" s="237"/>
      <c r="K17" s="237"/>
      <c r="L17" s="237"/>
      <c r="M17" s="237"/>
      <c r="N17" s="237"/>
      <c r="O17" s="237"/>
      <c r="P17" s="237"/>
      <c r="Q17" s="237"/>
      <c r="R17" s="237"/>
      <c r="S17" s="237" t="s">
        <v>10</v>
      </c>
      <c r="T17" s="237"/>
      <c r="U17" s="237"/>
      <c r="V17" s="237"/>
      <c r="W17" s="237"/>
      <c r="X17" s="237"/>
      <c r="Y17" s="237"/>
      <c r="Z17" s="237"/>
      <c r="AA17" s="237"/>
      <c r="AB17" s="237"/>
      <c r="AC17" s="237"/>
      <c r="AD17" s="237"/>
      <c r="AE17" s="237"/>
      <c r="AF17" s="237"/>
      <c r="AG17" s="237"/>
      <c r="AH17" s="237"/>
    </row>
    <row r="18" spans="1:34" ht="18" customHeight="1">
      <c r="A18" s="237"/>
      <c r="B18" s="237"/>
      <c r="C18" s="237"/>
      <c r="D18" s="237"/>
      <c r="E18" s="237" t="s">
        <v>12</v>
      </c>
      <c r="F18" s="237"/>
      <c r="G18" s="237"/>
      <c r="H18" s="237"/>
      <c r="I18" s="237"/>
      <c r="J18" s="237"/>
      <c r="K18" s="237"/>
      <c r="L18" s="237"/>
      <c r="M18" s="237"/>
      <c r="N18" s="237"/>
      <c r="O18" s="237"/>
      <c r="P18" s="237"/>
      <c r="Q18" s="237"/>
      <c r="R18" s="237"/>
      <c r="S18" s="237" t="s">
        <v>323</v>
      </c>
      <c r="T18" s="237"/>
      <c r="U18" s="237"/>
      <c r="V18" s="237"/>
      <c r="W18" s="237"/>
      <c r="X18" s="237"/>
      <c r="Y18" s="237"/>
      <c r="Z18" s="237"/>
      <c r="AA18" s="237"/>
      <c r="AB18" s="237"/>
      <c r="AC18" s="237"/>
      <c r="AD18" s="237"/>
      <c r="AE18" s="237"/>
      <c r="AF18" s="237"/>
      <c r="AG18" s="237"/>
      <c r="AH18" s="237"/>
    </row>
    <row r="19" spans="1:34" ht="18" customHeight="1">
      <c r="A19" s="237"/>
      <c r="B19" s="237"/>
      <c r="C19" s="237"/>
      <c r="D19" s="237"/>
      <c r="E19" s="237" t="s">
        <v>13</v>
      </c>
      <c r="F19" s="237"/>
      <c r="G19" s="237"/>
      <c r="H19" s="237"/>
      <c r="I19" s="237"/>
      <c r="J19" s="237"/>
      <c r="K19" s="237"/>
      <c r="L19" s="237"/>
      <c r="M19" s="237"/>
      <c r="N19" s="237"/>
      <c r="O19" s="237"/>
      <c r="P19" s="237"/>
      <c r="Q19" s="237"/>
      <c r="R19" s="237"/>
      <c r="S19" s="238" t="s">
        <v>324</v>
      </c>
      <c r="T19" s="238"/>
      <c r="U19" s="238"/>
      <c r="V19" s="237"/>
      <c r="W19" s="237"/>
      <c r="X19" s="237"/>
      <c r="Y19" s="237"/>
      <c r="Z19" s="237"/>
      <c r="AA19" s="237"/>
      <c r="AB19" s="237"/>
      <c r="AC19" s="237"/>
      <c r="AD19" s="237"/>
      <c r="AE19" s="237"/>
      <c r="AF19" s="237"/>
      <c r="AG19" s="237"/>
      <c r="AH19" s="237"/>
    </row>
    <row r="20" spans="1:34" ht="15" customHeight="1" thickBot="1">
      <c r="A20" s="237"/>
      <c r="B20" s="237"/>
      <c r="C20" s="237"/>
      <c r="D20" s="237"/>
      <c r="E20" s="239" t="s">
        <v>14</v>
      </c>
      <c r="F20" s="239"/>
      <c r="G20" s="239"/>
      <c r="H20" s="239"/>
      <c r="I20" s="239"/>
      <c r="J20" s="164" t="s">
        <v>325</v>
      </c>
      <c r="K20" s="165"/>
      <c r="L20" s="166"/>
      <c r="M20" s="166"/>
      <c r="N20" s="166"/>
      <c r="O20" s="13"/>
      <c r="P20" s="13"/>
      <c r="Q20" s="13"/>
      <c r="R20" s="13"/>
      <c r="S20" s="13"/>
      <c r="T20" s="14"/>
      <c r="U20" s="14"/>
      <c r="V20" s="13"/>
      <c r="W20" s="13"/>
      <c r="X20" s="13"/>
      <c r="Y20" s="13"/>
      <c r="Z20" s="13"/>
      <c r="AA20" s="13"/>
      <c r="AB20" s="13"/>
      <c r="AC20" s="13"/>
      <c r="AD20" s="13"/>
      <c r="AE20" s="13"/>
      <c r="AF20" s="13"/>
      <c r="AG20" s="13"/>
      <c r="AH20" s="15"/>
    </row>
    <row r="21" spans="1:34" ht="18" customHeight="1" thickTop="1">
      <c r="A21" s="237"/>
      <c r="B21" s="237"/>
      <c r="C21" s="237"/>
      <c r="D21" s="237"/>
      <c r="E21" s="239"/>
      <c r="F21" s="239"/>
      <c r="G21" s="239"/>
      <c r="H21" s="239"/>
      <c r="I21" s="239"/>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row>
    <row r="23" ht="13.5">
      <c r="A23" s="224" t="s">
        <v>109</v>
      </c>
    </row>
    <row r="24" spans="1:34" ht="13.5">
      <c r="A24" s="237" t="s">
        <v>4</v>
      </c>
      <c r="B24" s="237"/>
      <c r="C24" s="237"/>
      <c r="D24" s="237"/>
      <c r="E24" s="237" t="s">
        <v>0</v>
      </c>
      <c r="F24" s="237"/>
      <c r="G24" s="237"/>
      <c r="H24" s="237"/>
      <c r="I24" s="237" t="s">
        <v>6</v>
      </c>
      <c r="J24" s="237"/>
      <c r="K24" s="237"/>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row>
    <row r="25" spans="1:34" ht="13.5">
      <c r="A25" s="237"/>
      <c r="B25" s="237"/>
      <c r="C25" s="237"/>
      <c r="D25" s="237"/>
      <c r="E25" s="237"/>
      <c r="F25" s="237"/>
      <c r="G25" s="237"/>
      <c r="H25" s="237"/>
      <c r="I25" s="237"/>
      <c r="J25" s="237"/>
      <c r="K25" s="237"/>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row>
    <row r="26" spans="1:34" ht="19.5" customHeight="1">
      <c r="A26" s="237"/>
      <c r="B26" s="237"/>
      <c r="C26" s="237"/>
      <c r="D26" s="237"/>
      <c r="E26" s="237"/>
      <c r="F26" s="237"/>
      <c r="G26" s="237"/>
      <c r="H26" s="237"/>
      <c r="I26" s="237" t="s">
        <v>7</v>
      </c>
      <c r="J26" s="237"/>
      <c r="K26" s="237"/>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row>
    <row r="27" spans="1:34" ht="13.5">
      <c r="A27" s="237"/>
      <c r="B27" s="237"/>
      <c r="C27" s="237"/>
      <c r="D27" s="237"/>
      <c r="E27" s="237" t="s">
        <v>8</v>
      </c>
      <c r="F27" s="237"/>
      <c r="G27" s="237"/>
      <c r="H27" s="237"/>
      <c r="I27" s="237"/>
      <c r="J27" s="237"/>
      <c r="K27" s="237"/>
      <c r="L27" s="242" t="s">
        <v>325</v>
      </c>
      <c r="M27" s="241"/>
      <c r="N27" s="241"/>
      <c r="O27" s="241"/>
      <c r="P27" s="241"/>
      <c r="Q27" s="241"/>
      <c r="R27" s="241"/>
      <c r="S27" s="241"/>
      <c r="T27" s="241"/>
      <c r="U27" s="241"/>
      <c r="V27" s="241"/>
      <c r="W27" s="241"/>
      <c r="X27" s="241"/>
      <c r="Y27" s="241"/>
      <c r="Z27" s="241"/>
      <c r="AA27" s="241"/>
      <c r="AB27" s="241"/>
      <c r="AC27" s="241"/>
      <c r="AD27" s="241"/>
      <c r="AE27" s="241"/>
      <c r="AF27" s="241"/>
      <c r="AG27" s="241"/>
      <c r="AH27" s="241"/>
    </row>
    <row r="28" spans="1:34" ht="13.5">
      <c r="A28" s="237"/>
      <c r="B28" s="237"/>
      <c r="C28" s="237"/>
      <c r="D28" s="237"/>
      <c r="E28" s="237"/>
      <c r="F28" s="237"/>
      <c r="G28" s="237"/>
      <c r="H28" s="237"/>
      <c r="I28" s="237"/>
      <c r="J28" s="237"/>
      <c r="K28" s="237"/>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row>
    <row r="29" spans="1:34" ht="18" customHeight="1">
      <c r="A29" s="237" t="s">
        <v>3</v>
      </c>
      <c r="B29" s="237"/>
      <c r="C29" s="237"/>
      <c r="D29" s="237"/>
      <c r="E29" s="238" t="s">
        <v>11</v>
      </c>
      <c r="F29" s="238"/>
      <c r="G29" s="238"/>
      <c r="H29" s="237"/>
      <c r="I29" s="237"/>
      <c r="J29" s="237"/>
      <c r="K29" s="237"/>
      <c r="L29" s="237"/>
      <c r="M29" s="237"/>
      <c r="N29" s="237"/>
      <c r="O29" s="237"/>
      <c r="P29" s="237"/>
      <c r="Q29" s="237"/>
      <c r="R29" s="237"/>
      <c r="S29" s="237" t="s">
        <v>10</v>
      </c>
      <c r="T29" s="237"/>
      <c r="U29" s="237"/>
      <c r="V29" s="237"/>
      <c r="W29" s="237"/>
      <c r="X29" s="237"/>
      <c r="Y29" s="237"/>
      <c r="Z29" s="237"/>
      <c r="AA29" s="237"/>
      <c r="AB29" s="237"/>
      <c r="AC29" s="237"/>
      <c r="AD29" s="237"/>
      <c r="AE29" s="237"/>
      <c r="AF29" s="237"/>
      <c r="AG29" s="237"/>
      <c r="AH29" s="237"/>
    </row>
    <row r="30" spans="1:34" ht="18" customHeight="1">
      <c r="A30" s="237"/>
      <c r="B30" s="237"/>
      <c r="C30" s="237"/>
      <c r="D30" s="237"/>
      <c r="E30" s="237" t="s">
        <v>12</v>
      </c>
      <c r="F30" s="237"/>
      <c r="G30" s="237"/>
      <c r="H30" s="237"/>
      <c r="I30" s="237"/>
      <c r="J30" s="237"/>
      <c r="K30" s="237"/>
      <c r="L30" s="237"/>
      <c r="M30" s="237"/>
      <c r="N30" s="237"/>
      <c r="O30" s="237"/>
      <c r="P30" s="237"/>
      <c r="Q30" s="237"/>
      <c r="R30" s="237"/>
      <c r="S30" s="237" t="s">
        <v>323</v>
      </c>
      <c r="T30" s="237"/>
      <c r="U30" s="237"/>
      <c r="V30" s="237"/>
      <c r="W30" s="237"/>
      <c r="X30" s="237"/>
      <c r="Y30" s="237"/>
      <c r="Z30" s="237"/>
      <c r="AA30" s="237"/>
      <c r="AB30" s="237"/>
      <c r="AC30" s="237"/>
      <c r="AD30" s="237"/>
      <c r="AE30" s="237"/>
      <c r="AF30" s="237"/>
      <c r="AG30" s="237"/>
      <c r="AH30" s="237"/>
    </row>
    <row r="31" spans="1:34" ht="18" customHeight="1">
      <c r="A31" s="237"/>
      <c r="B31" s="237"/>
      <c r="C31" s="237"/>
      <c r="D31" s="237"/>
      <c r="E31" s="237" t="s">
        <v>13</v>
      </c>
      <c r="F31" s="237"/>
      <c r="G31" s="237"/>
      <c r="H31" s="237"/>
      <c r="I31" s="237"/>
      <c r="J31" s="237"/>
      <c r="K31" s="237"/>
      <c r="L31" s="237"/>
      <c r="M31" s="237"/>
      <c r="N31" s="237"/>
      <c r="O31" s="237"/>
      <c r="P31" s="237"/>
      <c r="Q31" s="237"/>
      <c r="R31" s="237"/>
      <c r="S31" s="238" t="s">
        <v>324</v>
      </c>
      <c r="T31" s="238"/>
      <c r="U31" s="238"/>
      <c r="V31" s="237"/>
      <c r="W31" s="237"/>
      <c r="X31" s="237"/>
      <c r="Y31" s="237"/>
      <c r="Z31" s="237"/>
      <c r="AA31" s="237"/>
      <c r="AB31" s="237"/>
      <c r="AC31" s="237"/>
      <c r="AD31" s="237"/>
      <c r="AE31" s="237"/>
      <c r="AF31" s="237"/>
      <c r="AG31" s="237"/>
      <c r="AH31" s="237"/>
    </row>
    <row r="32" spans="1:34" ht="15" customHeight="1" thickBot="1">
      <c r="A32" s="237"/>
      <c r="B32" s="237"/>
      <c r="C32" s="237"/>
      <c r="D32" s="237"/>
      <c r="E32" s="239" t="s">
        <v>14</v>
      </c>
      <c r="F32" s="239"/>
      <c r="G32" s="239"/>
      <c r="H32" s="239"/>
      <c r="I32" s="239"/>
      <c r="J32" s="164" t="s">
        <v>325</v>
      </c>
      <c r="K32" s="165"/>
      <c r="L32" s="166"/>
      <c r="M32" s="166"/>
      <c r="N32" s="166"/>
      <c r="O32" s="13"/>
      <c r="P32" s="13"/>
      <c r="Q32" s="13"/>
      <c r="R32" s="13"/>
      <c r="S32" s="13"/>
      <c r="T32" s="14"/>
      <c r="U32" s="14"/>
      <c r="V32" s="13"/>
      <c r="W32" s="13"/>
      <c r="X32" s="13"/>
      <c r="Y32" s="13"/>
      <c r="Z32" s="13"/>
      <c r="AA32" s="13"/>
      <c r="AB32" s="13"/>
      <c r="AC32" s="13"/>
      <c r="AD32" s="13"/>
      <c r="AE32" s="13"/>
      <c r="AF32" s="13"/>
      <c r="AG32" s="13"/>
      <c r="AH32" s="15"/>
    </row>
    <row r="33" spans="1:34" ht="18" customHeight="1" thickTop="1">
      <c r="A33" s="237"/>
      <c r="B33" s="237"/>
      <c r="C33" s="237"/>
      <c r="D33" s="237"/>
      <c r="E33" s="239"/>
      <c r="F33" s="239"/>
      <c r="G33" s="239"/>
      <c r="H33" s="239"/>
      <c r="I33" s="239"/>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row>
    <row r="34" spans="1:34" ht="12.75" customHeight="1">
      <c r="A34" s="226"/>
      <c r="B34" s="226"/>
      <c r="C34" s="226"/>
      <c r="D34" s="226"/>
      <c r="E34" s="225"/>
      <c r="F34" s="225"/>
      <c r="G34" s="225"/>
      <c r="H34" s="225"/>
      <c r="I34" s="225"/>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row>
    <row r="35" ht="13.5">
      <c r="A35" s="224" t="s">
        <v>17</v>
      </c>
    </row>
    <row r="36" spans="1:34" ht="20.25" customHeight="1">
      <c r="A36" s="260" t="s">
        <v>326</v>
      </c>
      <c r="B36" s="261"/>
      <c r="C36" s="261"/>
      <c r="D36" s="262"/>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row>
    <row r="37" spans="1:34" ht="18" customHeight="1">
      <c r="A37" s="264" t="s">
        <v>37</v>
      </c>
      <c r="B37" s="265"/>
      <c r="C37" s="265"/>
      <c r="D37" s="266"/>
      <c r="E37" s="273"/>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5"/>
    </row>
    <row r="38" spans="1:34" ht="18" customHeight="1">
      <c r="A38" s="267"/>
      <c r="B38" s="268"/>
      <c r="C38" s="268"/>
      <c r="D38" s="269"/>
      <c r="E38" s="276"/>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8"/>
    </row>
    <row r="39" spans="1:34" ht="18" customHeight="1">
      <c r="A39" s="267"/>
      <c r="B39" s="268"/>
      <c r="C39" s="268"/>
      <c r="D39" s="269"/>
      <c r="E39" s="276"/>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8"/>
    </row>
    <row r="40" spans="1:34" ht="18" customHeight="1">
      <c r="A40" s="270"/>
      <c r="B40" s="271"/>
      <c r="C40" s="271"/>
      <c r="D40" s="272"/>
      <c r="E40" s="279"/>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1"/>
    </row>
    <row r="41" spans="1:34" ht="13.5">
      <c r="A41" s="237" t="s">
        <v>18</v>
      </c>
      <c r="B41" s="237"/>
      <c r="C41" s="237"/>
      <c r="D41" s="237"/>
      <c r="E41" s="237" t="s">
        <v>23</v>
      </c>
      <c r="F41" s="237"/>
      <c r="G41" s="237"/>
      <c r="H41" s="237"/>
      <c r="I41" s="237"/>
      <c r="J41" s="237"/>
      <c r="K41" s="237"/>
      <c r="L41" s="237"/>
      <c r="M41" s="237"/>
      <c r="N41" s="237"/>
      <c r="O41" s="237"/>
      <c r="P41" s="237"/>
      <c r="Q41" s="237"/>
      <c r="R41" s="237"/>
      <c r="S41" s="237"/>
      <c r="T41" s="237" t="s">
        <v>24</v>
      </c>
      <c r="U41" s="237"/>
      <c r="V41" s="237"/>
      <c r="W41" s="237"/>
      <c r="X41" s="237"/>
      <c r="Y41" s="237"/>
      <c r="Z41" s="237"/>
      <c r="AA41" s="237"/>
      <c r="AB41" s="237"/>
      <c r="AC41" s="237"/>
      <c r="AD41" s="237"/>
      <c r="AE41" s="237"/>
      <c r="AF41" s="237"/>
      <c r="AG41" s="237"/>
      <c r="AH41" s="237"/>
    </row>
    <row r="42" spans="1:34" ht="15" customHeight="1">
      <c r="A42" s="237"/>
      <c r="B42" s="237"/>
      <c r="C42" s="237"/>
      <c r="D42" s="237"/>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row>
    <row r="43" spans="1:34" ht="15" customHeight="1">
      <c r="A43" s="237"/>
      <c r="B43" s="237"/>
      <c r="C43" s="237"/>
      <c r="D43" s="237"/>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row>
    <row r="44" spans="1:34" ht="15" customHeight="1">
      <c r="A44" s="237"/>
      <c r="B44" s="237"/>
      <c r="C44" s="237"/>
      <c r="D44" s="237"/>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row>
    <row r="45" spans="1:34" ht="15" customHeight="1">
      <c r="A45" s="237"/>
      <c r="B45" s="237"/>
      <c r="C45" s="237"/>
      <c r="D45" s="237"/>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row>
    <row r="46" spans="1:34" ht="15" customHeight="1">
      <c r="A46" s="237"/>
      <c r="B46" s="237"/>
      <c r="C46" s="237"/>
      <c r="D46" s="237"/>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1:34" ht="15" customHeight="1">
      <c r="A47" s="237"/>
      <c r="B47" s="237"/>
      <c r="C47" s="237"/>
      <c r="D47" s="237"/>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1:34" ht="15" customHeight="1">
      <c r="A48" s="237"/>
      <c r="B48" s="237"/>
      <c r="C48" s="237"/>
      <c r="D48" s="237"/>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row>
    <row r="49" spans="1:34" ht="15" customHeight="1">
      <c r="A49" s="237"/>
      <c r="B49" s="237"/>
      <c r="C49" s="237"/>
      <c r="D49" s="237"/>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row>
    <row r="50" spans="1:34" ht="15" customHeight="1">
      <c r="A50" s="237"/>
      <c r="B50" s="237"/>
      <c r="C50" s="237"/>
      <c r="D50" s="237"/>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row>
    <row r="51" spans="1:34" ht="15" customHeight="1">
      <c r="A51" s="237"/>
      <c r="B51" s="237"/>
      <c r="C51" s="237"/>
      <c r="D51" s="237"/>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row>
    <row r="52" spans="1:34" ht="15" customHeight="1">
      <c r="A52" s="237"/>
      <c r="B52" s="237"/>
      <c r="C52" s="237"/>
      <c r="D52" s="237"/>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row>
    <row r="53" spans="1:34" ht="15" customHeight="1">
      <c r="A53" s="237"/>
      <c r="B53" s="237"/>
      <c r="C53" s="237"/>
      <c r="D53" s="237"/>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row>
    <row r="54" spans="1:34" ht="15" customHeight="1">
      <c r="A54" s="237"/>
      <c r="B54" s="237"/>
      <c r="C54" s="237"/>
      <c r="D54" s="237"/>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row>
    <row r="55" spans="1:34" ht="15" customHeight="1">
      <c r="A55" s="239" t="s">
        <v>28</v>
      </c>
      <c r="B55" s="237"/>
      <c r="C55" s="237"/>
      <c r="D55" s="237"/>
      <c r="E55" s="237" t="s">
        <v>23</v>
      </c>
      <c r="F55" s="237"/>
      <c r="G55" s="237"/>
      <c r="H55" s="237"/>
      <c r="I55" s="237"/>
      <c r="J55" s="237"/>
      <c r="K55" s="237"/>
      <c r="L55" s="237"/>
      <c r="M55" s="237"/>
      <c r="N55" s="237"/>
      <c r="O55" s="237" t="s">
        <v>24</v>
      </c>
      <c r="P55" s="237"/>
      <c r="Q55" s="237"/>
      <c r="R55" s="237"/>
      <c r="S55" s="237"/>
      <c r="T55" s="237"/>
      <c r="U55" s="237"/>
      <c r="V55" s="237"/>
      <c r="W55" s="237"/>
      <c r="X55" s="237"/>
      <c r="Y55" s="237" t="s">
        <v>29</v>
      </c>
      <c r="Z55" s="237"/>
      <c r="AA55" s="237"/>
      <c r="AB55" s="237"/>
      <c r="AC55" s="237"/>
      <c r="AD55" s="237"/>
      <c r="AE55" s="237"/>
      <c r="AF55" s="237"/>
      <c r="AG55" s="237"/>
      <c r="AH55" s="237"/>
    </row>
    <row r="56" spans="1:34" ht="24.75" customHeight="1">
      <c r="A56" s="237"/>
      <c r="B56" s="237"/>
      <c r="C56" s="237"/>
      <c r="D56" s="237"/>
      <c r="E56" s="282">
        <f>+G64</f>
        <v>0</v>
      </c>
      <c r="F56" s="282"/>
      <c r="G56" s="282"/>
      <c r="H56" s="282"/>
      <c r="I56" s="282"/>
      <c r="J56" s="283"/>
      <c r="K56" s="284" t="s">
        <v>27</v>
      </c>
      <c r="L56" s="237"/>
      <c r="M56" s="237"/>
      <c r="N56" s="237"/>
      <c r="O56" s="282">
        <f>+Q64</f>
        <v>0</v>
      </c>
      <c r="P56" s="282"/>
      <c r="Q56" s="282"/>
      <c r="R56" s="282"/>
      <c r="S56" s="282"/>
      <c r="T56" s="283"/>
      <c r="U56" s="284" t="s">
        <v>27</v>
      </c>
      <c r="V56" s="237"/>
      <c r="W56" s="237"/>
      <c r="X56" s="237"/>
      <c r="Y56" s="282">
        <f>E56-O56</f>
        <v>0</v>
      </c>
      <c r="Z56" s="282"/>
      <c r="AA56" s="282"/>
      <c r="AB56" s="282"/>
      <c r="AC56" s="282"/>
      <c r="AD56" s="283"/>
      <c r="AE56" s="284" t="s">
        <v>27</v>
      </c>
      <c r="AF56" s="237"/>
      <c r="AG56" s="237"/>
      <c r="AH56" s="237"/>
    </row>
    <row r="59" ht="13.5">
      <c r="A59" s="224" t="s">
        <v>327</v>
      </c>
    </row>
    <row r="60" spans="2:30" ht="13.5">
      <c r="B60" s="224" t="s">
        <v>328</v>
      </c>
      <c r="G60" s="245">
        <f>'排出量算定（照明）'!C61</f>
        <v>0</v>
      </c>
      <c r="H60" s="245"/>
      <c r="I60" s="245"/>
      <c r="J60" s="245"/>
      <c r="Q60" s="245">
        <f>'排出量算定（照明）'!O61</f>
        <v>0</v>
      </c>
      <c r="R60" s="245"/>
      <c r="S60" s="245"/>
      <c r="T60" s="245"/>
      <c r="AA60" s="245">
        <f>+G60-Q60</f>
        <v>0</v>
      </c>
      <c r="AB60" s="246"/>
      <c r="AC60" s="246"/>
      <c r="AD60" s="246"/>
    </row>
    <row r="61" spans="2:30" ht="13.5">
      <c r="B61" s="224" t="s">
        <v>329</v>
      </c>
      <c r="G61" s="245">
        <f>'排出量算定（ボイラ)'!B46</f>
        <v>0</v>
      </c>
      <c r="H61" s="245"/>
      <c r="I61" s="245"/>
      <c r="J61" s="245"/>
      <c r="Q61" s="245">
        <f>'排出量算定（ボイラ)'!N46</f>
        <v>0</v>
      </c>
      <c r="R61" s="245"/>
      <c r="S61" s="245"/>
      <c r="T61" s="245"/>
      <c r="AA61" s="245">
        <f>+G61-Q61</f>
        <v>0</v>
      </c>
      <c r="AB61" s="246"/>
      <c r="AC61" s="246"/>
      <c r="AD61" s="246"/>
    </row>
    <row r="62" spans="2:30" ht="13.5">
      <c r="B62" s="224" t="s">
        <v>330</v>
      </c>
      <c r="G62" s="245">
        <f>'排出量算定（太陽光）'!A51</f>
        <v>0</v>
      </c>
      <c r="H62" s="245"/>
      <c r="I62" s="245"/>
      <c r="J62" s="245"/>
      <c r="Q62" s="245">
        <f>'排出量算定（太陽光）'!M51</f>
        <v>0</v>
      </c>
      <c r="R62" s="245"/>
      <c r="S62" s="245"/>
      <c r="T62" s="245"/>
      <c r="AA62" s="245">
        <f>+G62-Q62</f>
        <v>0</v>
      </c>
      <c r="AB62" s="246"/>
      <c r="AC62" s="246"/>
      <c r="AD62" s="246"/>
    </row>
    <row r="63" spans="2:30" ht="15" customHeight="1">
      <c r="B63" s="224" t="s">
        <v>331</v>
      </c>
      <c r="G63" s="245">
        <f>'排出量算定(任意）'!A52</f>
        <v>0</v>
      </c>
      <c r="H63" s="245"/>
      <c r="I63" s="245"/>
      <c r="J63" s="245"/>
      <c r="Q63" s="245">
        <f>'排出量算定(任意）'!M52</f>
        <v>0</v>
      </c>
      <c r="R63" s="245"/>
      <c r="S63" s="245"/>
      <c r="T63" s="245"/>
      <c r="AA63" s="245">
        <f>+G63-Q63</f>
        <v>0</v>
      </c>
      <c r="AB63" s="246"/>
      <c r="AC63" s="246"/>
      <c r="AD63" s="246"/>
    </row>
    <row r="64" spans="3:30" ht="19.5" customHeight="1">
      <c r="C64" s="224" t="s">
        <v>332</v>
      </c>
      <c r="G64" s="245">
        <f>SUM(G60:J63)</f>
        <v>0</v>
      </c>
      <c r="H64" s="246"/>
      <c r="I64" s="246"/>
      <c r="J64" s="246"/>
      <c r="Q64" s="245">
        <f>SUM(Q60:T63)</f>
        <v>0</v>
      </c>
      <c r="R64" s="245"/>
      <c r="S64" s="245"/>
      <c r="T64" s="245"/>
      <c r="AA64" s="247">
        <f>+G64-Q64</f>
        <v>0</v>
      </c>
      <c r="AB64" s="246"/>
      <c r="AC64" s="246"/>
      <c r="AD64" s="246"/>
    </row>
    <row r="65" ht="19.5" customHeight="1"/>
    <row r="66" ht="19.5" customHeight="1"/>
    <row r="67" ht="19.5" customHeight="1"/>
    <row r="70" ht="13.5" customHeight="1"/>
    <row r="71" ht="24.75" customHeight="1"/>
  </sheetData>
  <sheetProtection/>
  <mergeCells count="93">
    <mergeCell ref="Y56:AD56"/>
    <mergeCell ref="AE56:AH56"/>
    <mergeCell ref="G60:J60"/>
    <mergeCell ref="Q60:T60"/>
    <mergeCell ref="AA60:AD60"/>
    <mergeCell ref="A55:D56"/>
    <mergeCell ref="E55:N55"/>
    <mergeCell ref="O55:X55"/>
    <mergeCell ref="E56:J56"/>
    <mergeCell ref="K56:N56"/>
    <mergeCell ref="O56:T56"/>
    <mergeCell ref="U56:X56"/>
    <mergeCell ref="A36:D36"/>
    <mergeCell ref="E36:AH36"/>
    <mergeCell ref="A37:D40"/>
    <mergeCell ref="E37:AH40"/>
    <mergeCell ref="A41:D54"/>
    <mergeCell ref="E41:S41"/>
    <mergeCell ref="T41:AH41"/>
    <mergeCell ref="E42:S54"/>
    <mergeCell ref="T42:AH54"/>
    <mergeCell ref="AB11:AD12"/>
    <mergeCell ref="AE11:AH12"/>
    <mergeCell ref="A29:D33"/>
    <mergeCell ref="E29:G29"/>
    <mergeCell ref="H29:R29"/>
    <mergeCell ref="S29:U29"/>
    <mergeCell ref="V29:AH29"/>
    <mergeCell ref="E11:K12"/>
    <mergeCell ref="E32:I33"/>
    <mergeCell ref="J33:AH33"/>
    <mergeCell ref="G63:J63"/>
    <mergeCell ref="Q63:T63"/>
    <mergeCell ref="AA63:AD63"/>
    <mergeCell ref="G64:J64"/>
    <mergeCell ref="Q64:T64"/>
    <mergeCell ref="AA64:AD64"/>
    <mergeCell ref="G61:J61"/>
    <mergeCell ref="Q61:T61"/>
    <mergeCell ref="AA61:AD61"/>
    <mergeCell ref="G62:J62"/>
    <mergeCell ref="Q62:T62"/>
    <mergeCell ref="AA62:AD62"/>
    <mergeCell ref="A2:AH3"/>
    <mergeCell ref="A6:D12"/>
    <mergeCell ref="E6:H8"/>
    <mergeCell ref="I6:K7"/>
    <mergeCell ref="L6:AH7"/>
    <mergeCell ref="I8:K8"/>
    <mergeCell ref="L8:AH8"/>
    <mergeCell ref="E9:K10"/>
    <mergeCell ref="L9:AH10"/>
    <mergeCell ref="A4:AH4"/>
    <mergeCell ref="S19:U19"/>
    <mergeCell ref="V19:AH19"/>
    <mergeCell ref="L11:T12"/>
    <mergeCell ref="A13:D16"/>
    <mergeCell ref="E13:K14"/>
    <mergeCell ref="L13:AH14"/>
    <mergeCell ref="E15:K16"/>
    <mergeCell ref="L15:AH16"/>
    <mergeCell ref="U11:W12"/>
    <mergeCell ref="X11:AA12"/>
    <mergeCell ref="E27:K28"/>
    <mergeCell ref="L27:AH28"/>
    <mergeCell ref="V17:AH17"/>
    <mergeCell ref="E18:G18"/>
    <mergeCell ref="H18:R18"/>
    <mergeCell ref="S18:U18"/>
    <mergeCell ref="V18:AH18"/>
    <mergeCell ref="E19:G19"/>
    <mergeCell ref="H17:R17"/>
    <mergeCell ref="H19:R19"/>
    <mergeCell ref="S30:U30"/>
    <mergeCell ref="V30:AH30"/>
    <mergeCell ref="A24:D28"/>
    <mergeCell ref="E24:H26"/>
    <mergeCell ref="I24:K25"/>
    <mergeCell ref="A17:D21"/>
    <mergeCell ref="E17:G17"/>
    <mergeCell ref="S17:U17"/>
    <mergeCell ref="I26:K26"/>
    <mergeCell ref="L26:AH26"/>
    <mergeCell ref="Y55:AH55"/>
    <mergeCell ref="E31:G31"/>
    <mergeCell ref="H31:R31"/>
    <mergeCell ref="S31:U31"/>
    <mergeCell ref="V31:AH31"/>
    <mergeCell ref="E20:I21"/>
    <mergeCell ref="J21:AH21"/>
    <mergeCell ref="L24:AH25"/>
    <mergeCell ref="E30:G30"/>
    <mergeCell ref="H30:R30"/>
  </mergeCells>
  <printOptions/>
  <pageMargins left="0.7086614173228347" right="0.7086614173228347" top="0.35433070866141736" bottom="0"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H58"/>
  <sheetViews>
    <sheetView view="pageBreakPreview" zoomScaleSheetLayoutView="100" zoomScalePageLayoutView="0" workbookViewId="0" topLeftCell="A31">
      <selection activeCell="Y8" sqref="Y8"/>
    </sheetView>
  </sheetViews>
  <sheetFormatPr defaultColWidth="9.140625" defaultRowHeight="15"/>
  <cols>
    <col min="1" max="1" width="2.421875" style="0" customWidth="1"/>
    <col min="2" max="37" width="2.57421875" style="0" customWidth="1"/>
  </cols>
  <sheetData>
    <row r="2" ht="13.5">
      <c r="A2" t="s">
        <v>289</v>
      </c>
    </row>
    <row r="4" spans="1:34" ht="13.5" customHeight="1">
      <c r="A4" s="576" t="s">
        <v>97</v>
      </c>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8"/>
    </row>
    <row r="5" spans="1:34" ht="13.5">
      <c r="A5" s="579"/>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1"/>
    </row>
    <row r="6" spans="1:34" ht="13.5">
      <c r="A6" s="10"/>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7"/>
    </row>
    <row r="7" spans="1:34" ht="13.5">
      <c r="A7" s="10" t="s">
        <v>98</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7"/>
    </row>
    <row r="8" spans="1:34" ht="13.5">
      <c r="A8" s="10"/>
      <c r="B8" s="6"/>
      <c r="C8" s="4"/>
      <c r="D8" s="4"/>
      <c r="E8" s="4"/>
      <c r="F8" s="4"/>
      <c r="G8" s="4"/>
      <c r="H8" s="6"/>
      <c r="I8" s="6"/>
      <c r="J8" s="6"/>
      <c r="K8" s="6"/>
      <c r="L8" s="4"/>
      <c r="M8" s="4"/>
      <c r="N8" s="4"/>
      <c r="O8" s="4"/>
      <c r="P8" s="4"/>
      <c r="Q8" s="6"/>
      <c r="R8" s="6"/>
      <c r="S8" s="6"/>
      <c r="T8" s="6"/>
      <c r="U8" s="6"/>
      <c r="V8" s="6"/>
      <c r="W8" s="6"/>
      <c r="X8" s="6"/>
      <c r="Y8" s="6"/>
      <c r="Z8" s="6"/>
      <c r="AA8" s="6"/>
      <c r="AB8" s="6"/>
      <c r="AC8" s="6"/>
      <c r="AD8" s="6"/>
      <c r="AE8" s="6"/>
      <c r="AF8" s="6"/>
      <c r="AG8" s="6"/>
      <c r="AH8" s="7"/>
    </row>
    <row r="9" spans="1:34" ht="13.5" customHeight="1">
      <c r="A9" s="10"/>
      <c r="B9" s="6"/>
      <c r="C9" s="448" t="s">
        <v>86</v>
      </c>
      <c r="D9" s="448"/>
      <c r="E9" s="567"/>
      <c r="F9" s="568"/>
      <c r="G9" s="569"/>
      <c r="H9" s="448" t="s">
        <v>87</v>
      </c>
      <c r="I9" s="448"/>
      <c r="J9" s="567"/>
      <c r="K9" s="568"/>
      <c r="L9" s="569"/>
      <c r="M9" s="448" t="s">
        <v>88</v>
      </c>
      <c r="N9" s="448"/>
      <c r="O9" s="448" t="s">
        <v>89</v>
      </c>
      <c r="P9" s="448"/>
      <c r="Q9" s="448"/>
      <c r="R9" s="448"/>
      <c r="S9" s="448"/>
      <c r="T9" s="448"/>
      <c r="U9" s="448"/>
      <c r="V9" s="448"/>
      <c r="W9" s="448"/>
      <c r="X9" s="448"/>
      <c r="Y9" s="6"/>
      <c r="Z9" s="6"/>
      <c r="AA9" s="6"/>
      <c r="AB9" s="6"/>
      <c r="AC9" s="6"/>
      <c r="AD9" s="6"/>
      <c r="AE9" s="6"/>
      <c r="AF9" s="6"/>
      <c r="AG9" s="6"/>
      <c r="AH9" s="7"/>
    </row>
    <row r="10" spans="1:34" ht="13.5" customHeight="1">
      <c r="A10" s="10"/>
      <c r="B10" s="6"/>
      <c r="C10" s="448"/>
      <c r="D10" s="448"/>
      <c r="E10" s="570"/>
      <c r="F10" s="571"/>
      <c r="G10" s="572"/>
      <c r="H10" s="448"/>
      <c r="I10" s="448"/>
      <c r="J10" s="570"/>
      <c r="K10" s="571"/>
      <c r="L10" s="572"/>
      <c r="M10" s="448"/>
      <c r="N10" s="448"/>
      <c r="O10" s="448"/>
      <c r="P10" s="448"/>
      <c r="Q10" s="448"/>
      <c r="R10" s="448"/>
      <c r="S10" s="448"/>
      <c r="T10" s="448"/>
      <c r="U10" s="448"/>
      <c r="V10" s="448"/>
      <c r="W10" s="448"/>
      <c r="X10" s="448"/>
      <c r="Y10" s="6"/>
      <c r="Z10" s="6"/>
      <c r="AA10" s="6"/>
      <c r="AB10" s="6"/>
      <c r="AC10" s="6"/>
      <c r="AD10" s="6"/>
      <c r="AE10" s="6"/>
      <c r="AF10" s="6"/>
      <c r="AG10" s="6"/>
      <c r="AH10" s="7"/>
    </row>
    <row r="11" spans="1:34" ht="13.5" customHeight="1">
      <c r="A11" s="10"/>
      <c r="B11" s="6"/>
      <c r="C11" s="448"/>
      <c r="D11" s="448"/>
      <c r="E11" s="573"/>
      <c r="F11" s="574"/>
      <c r="G11" s="575"/>
      <c r="H11" s="448"/>
      <c r="I11" s="448"/>
      <c r="J11" s="573"/>
      <c r="K11" s="574"/>
      <c r="L11" s="575"/>
      <c r="M11" s="448"/>
      <c r="N11" s="448"/>
      <c r="O11" s="448"/>
      <c r="P11" s="448"/>
      <c r="Q11" s="448"/>
      <c r="R11" s="448"/>
      <c r="S11" s="448"/>
      <c r="T11" s="448"/>
      <c r="U11" s="448"/>
      <c r="V11" s="448"/>
      <c r="W11" s="448"/>
      <c r="X11" s="448"/>
      <c r="Y11" s="6"/>
      <c r="Z11" s="6"/>
      <c r="AA11" s="6"/>
      <c r="AB11" s="6"/>
      <c r="AC11" s="6"/>
      <c r="AD11" s="6"/>
      <c r="AE11" s="6"/>
      <c r="AF11" s="6"/>
      <c r="AG11" s="6"/>
      <c r="AH11" s="7"/>
    </row>
    <row r="12" spans="1:34" ht="13.5">
      <c r="A12" s="10"/>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7"/>
    </row>
    <row r="13" spans="1:34" ht="13.5">
      <c r="A13" s="10" t="s">
        <v>90</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7"/>
    </row>
    <row r="14" spans="1:34" ht="13.5">
      <c r="A14" s="10"/>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7"/>
    </row>
    <row r="15" spans="1:34" ht="13.5">
      <c r="A15" s="10"/>
      <c r="B15" s="12"/>
      <c r="C15" s="329" t="s">
        <v>91</v>
      </c>
      <c r="D15" s="329"/>
      <c r="E15" s="329"/>
      <c r="F15" s="329"/>
      <c r="G15" s="329"/>
      <c r="H15" s="329"/>
      <c r="I15" s="329"/>
      <c r="J15" s="329"/>
      <c r="K15" s="329"/>
      <c r="L15" s="329"/>
      <c r="M15" s="329" t="s">
        <v>92</v>
      </c>
      <c r="N15" s="329"/>
      <c r="O15" s="329"/>
      <c r="P15" s="329"/>
      <c r="Q15" s="329"/>
      <c r="R15" s="329"/>
      <c r="S15" s="329"/>
      <c r="T15" s="329"/>
      <c r="U15" s="329"/>
      <c r="V15" s="329"/>
      <c r="W15" s="329"/>
      <c r="X15" s="329"/>
      <c r="Y15" s="329"/>
      <c r="Z15" s="329"/>
      <c r="AA15" s="329"/>
      <c r="AB15" s="329"/>
      <c r="AC15" s="329" t="s">
        <v>93</v>
      </c>
      <c r="AD15" s="329"/>
      <c r="AE15" s="329"/>
      <c r="AF15" s="329"/>
      <c r="AG15" s="329"/>
      <c r="AH15" s="7"/>
    </row>
    <row r="16" spans="1:34" ht="13.5" customHeight="1">
      <c r="A16" s="10"/>
      <c r="B16" s="329">
        <v>1</v>
      </c>
      <c r="C16" s="322"/>
      <c r="D16" s="322"/>
      <c r="E16" s="322"/>
      <c r="F16" s="322"/>
      <c r="G16" s="322"/>
      <c r="H16" s="322"/>
      <c r="I16" s="322"/>
      <c r="J16" s="322"/>
      <c r="K16" s="322"/>
      <c r="L16" s="322"/>
      <c r="M16" s="562"/>
      <c r="N16" s="562"/>
      <c r="O16" s="562"/>
      <c r="P16" s="562"/>
      <c r="Q16" s="562"/>
      <c r="R16" s="562"/>
      <c r="S16" s="562"/>
      <c r="T16" s="562"/>
      <c r="U16" s="562"/>
      <c r="V16" s="562"/>
      <c r="W16" s="562"/>
      <c r="X16" s="562"/>
      <c r="Y16" s="562"/>
      <c r="Z16" s="562"/>
      <c r="AA16" s="562"/>
      <c r="AB16" s="562"/>
      <c r="AC16" s="563"/>
      <c r="AD16" s="563"/>
      <c r="AE16" s="564"/>
      <c r="AF16" s="294" t="s">
        <v>87</v>
      </c>
      <c r="AG16" s="329"/>
      <c r="AH16" s="7"/>
    </row>
    <row r="17" spans="1:34" ht="13.5" customHeight="1">
      <c r="A17" s="10"/>
      <c r="B17" s="329"/>
      <c r="C17" s="322"/>
      <c r="D17" s="322"/>
      <c r="E17" s="322"/>
      <c r="F17" s="322"/>
      <c r="G17" s="322"/>
      <c r="H17" s="322"/>
      <c r="I17" s="322"/>
      <c r="J17" s="322"/>
      <c r="K17" s="322"/>
      <c r="L17" s="322"/>
      <c r="M17" s="562"/>
      <c r="N17" s="562"/>
      <c r="O17" s="562"/>
      <c r="P17" s="562"/>
      <c r="Q17" s="562"/>
      <c r="R17" s="562"/>
      <c r="S17" s="562"/>
      <c r="T17" s="562"/>
      <c r="U17" s="562"/>
      <c r="V17" s="562"/>
      <c r="W17" s="562"/>
      <c r="X17" s="562"/>
      <c r="Y17" s="562"/>
      <c r="Z17" s="562"/>
      <c r="AA17" s="562"/>
      <c r="AB17" s="562"/>
      <c r="AC17" s="563"/>
      <c r="AD17" s="563"/>
      <c r="AE17" s="564"/>
      <c r="AF17" s="294"/>
      <c r="AG17" s="329"/>
      <c r="AH17" s="7"/>
    </row>
    <row r="18" spans="1:34" ht="13.5" customHeight="1">
      <c r="A18" s="10"/>
      <c r="B18" s="329"/>
      <c r="C18" s="322"/>
      <c r="D18" s="322"/>
      <c r="E18" s="322"/>
      <c r="F18" s="322"/>
      <c r="G18" s="322"/>
      <c r="H18" s="322"/>
      <c r="I18" s="322"/>
      <c r="J18" s="322"/>
      <c r="K18" s="322"/>
      <c r="L18" s="322"/>
      <c r="M18" s="562"/>
      <c r="N18" s="562"/>
      <c r="O18" s="562"/>
      <c r="P18" s="562"/>
      <c r="Q18" s="562"/>
      <c r="R18" s="562"/>
      <c r="S18" s="562"/>
      <c r="T18" s="562"/>
      <c r="U18" s="562"/>
      <c r="V18" s="562"/>
      <c r="W18" s="562"/>
      <c r="X18" s="562"/>
      <c r="Y18" s="562"/>
      <c r="Z18" s="562"/>
      <c r="AA18" s="562"/>
      <c r="AB18" s="562"/>
      <c r="AC18" s="563"/>
      <c r="AD18" s="563"/>
      <c r="AE18" s="564"/>
      <c r="AF18" s="294"/>
      <c r="AG18" s="329"/>
      <c r="AH18" s="7"/>
    </row>
    <row r="19" spans="1:34" ht="13.5" customHeight="1">
      <c r="A19" s="10"/>
      <c r="B19" s="329">
        <v>2</v>
      </c>
      <c r="C19" s="322"/>
      <c r="D19" s="322"/>
      <c r="E19" s="322"/>
      <c r="F19" s="322"/>
      <c r="G19" s="322"/>
      <c r="H19" s="322"/>
      <c r="I19" s="322"/>
      <c r="J19" s="322"/>
      <c r="K19" s="322"/>
      <c r="L19" s="322"/>
      <c r="M19" s="562"/>
      <c r="N19" s="562"/>
      <c r="O19" s="562"/>
      <c r="P19" s="562"/>
      <c r="Q19" s="562"/>
      <c r="R19" s="562"/>
      <c r="S19" s="562"/>
      <c r="T19" s="562"/>
      <c r="U19" s="562"/>
      <c r="V19" s="562"/>
      <c r="W19" s="562"/>
      <c r="X19" s="562"/>
      <c r="Y19" s="562"/>
      <c r="Z19" s="562"/>
      <c r="AA19" s="562"/>
      <c r="AB19" s="562"/>
      <c r="AC19" s="563"/>
      <c r="AD19" s="563"/>
      <c r="AE19" s="564"/>
      <c r="AF19" s="294" t="s">
        <v>87</v>
      </c>
      <c r="AG19" s="329"/>
      <c r="AH19" s="7"/>
    </row>
    <row r="20" spans="1:34" ht="13.5" customHeight="1">
      <c r="A20" s="10"/>
      <c r="B20" s="329"/>
      <c r="C20" s="322"/>
      <c r="D20" s="322"/>
      <c r="E20" s="322"/>
      <c r="F20" s="322"/>
      <c r="G20" s="322"/>
      <c r="H20" s="322"/>
      <c r="I20" s="322"/>
      <c r="J20" s="322"/>
      <c r="K20" s="322"/>
      <c r="L20" s="322"/>
      <c r="M20" s="562"/>
      <c r="N20" s="562"/>
      <c r="O20" s="562"/>
      <c r="P20" s="562"/>
      <c r="Q20" s="562"/>
      <c r="R20" s="562"/>
      <c r="S20" s="562"/>
      <c r="T20" s="562"/>
      <c r="U20" s="562"/>
      <c r="V20" s="562"/>
      <c r="W20" s="562"/>
      <c r="X20" s="562"/>
      <c r="Y20" s="562"/>
      <c r="Z20" s="562"/>
      <c r="AA20" s="562"/>
      <c r="AB20" s="562"/>
      <c r="AC20" s="563"/>
      <c r="AD20" s="563"/>
      <c r="AE20" s="564"/>
      <c r="AF20" s="294"/>
      <c r="AG20" s="329"/>
      <c r="AH20" s="7"/>
    </row>
    <row r="21" spans="1:34" ht="13.5" customHeight="1">
      <c r="A21" s="10"/>
      <c r="B21" s="329"/>
      <c r="C21" s="322"/>
      <c r="D21" s="322"/>
      <c r="E21" s="322"/>
      <c r="F21" s="322"/>
      <c r="G21" s="322"/>
      <c r="H21" s="322"/>
      <c r="I21" s="322"/>
      <c r="J21" s="322"/>
      <c r="K21" s="322"/>
      <c r="L21" s="322"/>
      <c r="M21" s="562"/>
      <c r="N21" s="562"/>
      <c r="O21" s="562"/>
      <c r="P21" s="562"/>
      <c r="Q21" s="562"/>
      <c r="R21" s="562"/>
      <c r="S21" s="562"/>
      <c r="T21" s="562"/>
      <c r="U21" s="562"/>
      <c r="V21" s="562"/>
      <c r="W21" s="562"/>
      <c r="X21" s="562"/>
      <c r="Y21" s="562"/>
      <c r="Z21" s="562"/>
      <c r="AA21" s="562"/>
      <c r="AB21" s="562"/>
      <c r="AC21" s="563"/>
      <c r="AD21" s="563"/>
      <c r="AE21" s="564"/>
      <c r="AF21" s="294"/>
      <c r="AG21" s="329"/>
      <c r="AH21" s="7"/>
    </row>
    <row r="22" spans="1:34" ht="13.5" customHeight="1">
      <c r="A22" s="10"/>
      <c r="B22" s="329">
        <v>3</v>
      </c>
      <c r="C22" s="322"/>
      <c r="D22" s="322"/>
      <c r="E22" s="322"/>
      <c r="F22" s="322"/>
      <c r="G22" s="322"/>
      <c r="H22" s="322"/>
      <c r="I22" s="322"/>
      <c r="J22" s="322"/>
      <c r="K22" s="322"/>
      <c r="L22" s="322"/>
      <c r="M22" s="562"/>
      <c r="N22" s="562"/>
      <c r="O22" s="562"/>
      <c r="P22" s="562"/>
      <c r="Q22" s="562"/>
      <c r="R22" s="562"/>
      <c r="S22" s="562"/>
      <c r="T22" s="562"/>
      <c r="U22" s="562"/>
      <c r="V22" s="562"/>
      <c r="W22" s="562"/>
      <c r="X22" s="562"/>
      <c r="Y22" s="562"/>
      <c r="Z22" s="562"/>
      <c r="AA22" s="562"/>
      <c r="AB22" s="562"/>
      <c r="AC22" s="563"/>
      <c r="AD22" s="563"/>
      <c r="AE22" s="564"/>
      <c r="AF22" s="294" t="s">
        <v>87</v>
      </c>
      <c r="AG22" s="329"/>
      <c r="AH22" s="7"/>
    </row>
    <row r="23" spans="1:34" ht="13.5" customHeight="1">
      <c r="A23" s="10"/>
      <c r="B23" s="329"/>
      <c r="C23" s="322"/>
      <c r="D23" s="322"/>
      <c r="E23" s="322"/>
      <c r="F23" s="322"/>
      <c r="G23" s="322"/>
      <c r="H23" s="322"/>
      <c r="I23" s="322"/>
      <c r="J23" s="322"/>
      <c r="K23" s="322"/>
      <c r="L23" s="322"/>
      <c r="M23" s="562"/>
      <c r="N23" s="562"/>
      <c r="O23" s="562"/>
      <c r="P23" s="562"/>
      <c r="Q23" s="562"/>
      <c r="R23" s="562"/>
      <c r="S23" s="562"/>
      <c r="T23" s="562"/>
      <c r="U23" s="562"/>
      <c r="V23" s="562"/>
      <c r="W23" s="562"/>
      <c r="X23" s="562"/>
      <c r="Y23" s="562"/>
      <c r="Z23" s="562"/>
      <c r="AA23" s="562"/>
      <c r="AB23" s="562"/>
      <c r="AC23" s="563"/>
      <c r="AD23" s="563"/>
      <c r="AE23" s="564"/>
      <c r="AF23" s="294"/>
      <c r="AG23" s="329"/>
      <c r="AH23" s="7"/>
    </row>
    <row r="24" spans="1:34" ht="13.5">
      <c r="A24" s="10"/>
      <c r="B24" s="329"/>
      <c r="C24" s="322"/>
      <c r="D24" s="322"/>
      <c r="E24" s="322"/>
      <c r="F24" s="322"/>
      <c r="G24" s="322"/>
      <c r="H24" s="322"/>
      <c r="I24" s="322"/>
      <c r="J24" s="322"/>
      <c r="K24" s="322"/>
      <c r="L24" s="322"/>
      <c r="M24" s="562"/>
      <c r="N24" s="562"/>
      <c r="O24" s="562"/>
      <c r="P24" s="562"/>
      <c r="Q24" s="562"/>
      <c r="R24" s="562"/>
      <c r="S24" s="562"/>
      <c r="T24" s="562"/>
      <c r="U24" s="562"/>
      <c r="V24" s="562"/>
      <c r="W24" s="562"/>
      <c r="X24" s="562"/>
      <c r="Y24" s="562"/>
      <c r="Z24" s="562"/>
      <c r="AA24" s="562"/>
      <c r="AB24" s="562"/>
      <c r="AC24" s="563"/>
      <c r="AD24" s="563"/>
      <c r="AE24" s="564"/>
      <c r="AF24" s="294"/>
      <c r="AG24" s="329"/>
      <c r="AH24" s="7"/>
    </row>
    <row r="25" spans="1:34" ht="13.5">
      <c r="A25" s="10"/>
      <c r="B25" s="329">
        <v>4</v>
      </c>
      <c r="C25" s="322"/>
      <c r="D25" s="322"/>
      <c r="E25" s="322"/>
      <c r="F25" s="322"/>
      <c r="G25" s="322"/>
      <c r="H25" s="322"/>
      <c r="I25" s="322"/>
      <c r="J25" s="322"/>
      <c r="K25" s="322"/>
      <c r="L25" s="322"/>
      <c r="M25" s="562"/>
      <c r="N25" s="562"/>
      <c r="O25" s="562"/>
      <c r="P25" s="562"/>
      <c r="Q25" s="562"/>
      <c r="R25" s="562"/>
      <c r="S25" s="562"/>
      <c r="T25" s="562"/>
      <c r="U25" s="562"/>
      <c r="V25" s="562"/>
      <c r="W25" s="562"/>
      <c r="X25" s="562"/>
      <c r="Y25" s="562"/>
      <c r="Z25" s="562"/>
      <c r="AA25" s="562"/>
      <c r="AB25" s="562"/>
      <c r="AC25" s="563"/>
      <c r="AD25" s="563"/>
      <c r="AE25" s="564"/>
      <c r="AF25" s="294" t="s">
        <v>87</v>
      </c>
      <c r="AG25" s="329"/>
      <c r="AH25" s="7"/>
    </row>
    <row r="26" spans="1:34" ht="13.5">
      <c r="A26" s="10"/>
      <c r="B26" s="329"/>
      <c r="C26" s="322"/>
      <c r="D26" s="322"/>
      <c r="E26" s="322"/>
      <c r="F26" s="322"/>
      <c r="G26" s="322"/>
      <c r="H26" s="322"/>
      <c r="I26" s="322"/>
      <c r="J26" s="322"/>
      <c r="K26" s="322"/>
      <c r="L26" s="322"/>
      <c r="M26" s="562"/>
      <c r="N26" s="562"/>
      <c r="O26" s="562"/>
      <c r="P26" s="562"/>
      <c r="Q26" s="562"/>
      <c r="R26" s="562"/>
      <c r="S26" s="562"/>
      <c r="T26" s="562"/>
      <c r="U26" s="562"/>
      <c r="V26" s="562"/>
      <c r="W26" s="562"/>
      <c r="X26" s="562"/>
      <c r="Y26" s="562"/>
      <c r="Z26" s="562"/>
      <c r="AA26" s="562"/>
      <c r="AB26" s="562"/>
      <c r="AC26" s="563"/>
      <c r="AD26" s="563"/>
      <c r="AE26" s="564"/>
      <c r="AF26" s="294"/>
      <c r="AG26" s="329"/>
      <c r="AH26" s="7"/>
    </row>
    <row r="27" spans="1:34" ht="13.5">
      <c r="A27" s="10"/>
      <c r="B27" s="329"/>
      <c r="C27" s="322"/>
      <c r="D27" s="322"/>
      <c r="E27" s="322"/>
      <c r="F27" s="322"/>
      <c r="G27" s="322"/>
      <c r="H27" s="322"/>
      <c r="I27" s="322"/>
      <c r="J27" s="322"/>
      <c r="K27" s="322"/>
      <c r="L27" s="322"/>
      <c r="M27" s="562"/>
      <c r="N27" s="562"/>
      <c r="O27" s="562"/>
      <c r="P27" s="562"/>
      <c r="Q27" s="562"/>
      <c r="R27" s="562"/>
      <c r="S27" s="562"/>
      <c r="T27" s="562"/>
      <c r="U27" s="562"/>
      <c r="V27" s="562"/>
      <c r="W27" s="562"/>
      <c r="X27" s="562"/>
      <c r="Y27" s="562"/>
      <c r="Z27" s="562"/>
      <c r="AA27" s="562"/>
      <c r="AB27" s="562"/>
      <c r="AC27" s="563"/>
      <c r="AD27" s="563"/>
      <c r="AE27" s="564"/>
      <c r="AF27" s="294"/>
      <c r="AG27" s="329"/>
      <c r="AH27" s="7"/>
    </row>
    <row r="28" spans="1:34" ht="13.5">
      <c r="A28" s="10"/>
      <c r="B28" s="329">
        <v>5</v>
      </c>
      <c r="C28" s="322"/>
      <c r="D28" s="322"/>
      <c r="E28" s="322"/>
      <c r="F28" s="322"/>
      <c r="G28" s="322"/>
      <c r="H28" s="322"/>
      <c r="I28" s="322"/>
      <c r="J28" s="322"/>
      <c r="K28" s="322"/>
      <c r="L28" s="322"/>
      <c r="M28" s="562"/>
      <c r="N28" s="562"/>
      <c r="O28" s="562"/>
      <c r="P28" s="562"/>
      <c r="Q28" s="562"/>
      <c r="R28" s="562"/>
      <c r="S28" s="562"/>
      <c r="T28" s="562"/>
      <c r="U28" s="562"/>
      <c r="V28" s="562"/>
      <c r="W28" s="562"/>
      <c r="X28" s="562"/>
      <c r="Y28" s="562"/>
      <c r="Z28" s="562"/>
      <c r="AA28" s="562"/>
      <c r="AB28" s="562"/>
      <c r="AC28" s="563"/>
      <c r="AD28" s="563"/>
      <c r="AE28" s="564"/>
      <c r="AF28" s="294" t="s">
        <v>87</v>
      </c>
      <c r="AG28" s="329"/>
      <c r="AH28" s="7"/>
    </row>
    <row r="29" spans="1:34" ht="13.5">
      <c r="A29" s="10"/>
      <c r="B29" s="329"/>
      <c r="C29" s="322"/>
      <c r="D29" s="322"/>
      <c r="E29" s="322"/>
      <c r="F29" s="322"/>
      <c r="G29" s="322"/>
      <c r="H29" s="322"/>
      <c r="I29" s="322"/>
      <c r="J29" s="322"/>
      <c r="K29" s="322"/>
      <c r="L29" s="322"/>
      <c r="M29" s="562"/>
      <c r="N29" s="562"/>
      <c r="O29" s="562"/>
      <c r="P29" s="562"/>
      <c r="Q29" s="562"/>
      <c r="R29" s="562"/>
      <c r="S29" s="562"/>
      <c r="T29" s="562"/>
      <c r="U29" s="562"/>
      <c r="V29" s="562"/>
      <c r="W29" s="562"/>
      <c r="X29" s="562"/>
      <c r="Y29" s="562"/>
      <c r="Z29" s="562"/>
      <c r="AA29" s="562"/>
      <c r="AB29" s="562"/>
      <c r="AC29" s="563"/>
      <c r="AD29" s="563"/>
      <c r="AE29" s="564"/>
      <c r="AF29" s="294"/>
      <c r="AG29" s="329"/>
      <c r="AH29" s="7"/>
    </row>
    <row r="30" spans="1:34" ht="13.5">
      <c r="A30" s="10"/>
      <c r="B30" s="329"/>
      <c r="C30" s="322"/>
      <c r="D30" s="322"/>
      <c r="E30" s="322"/>
      <c r="F30" s="322"/>
      <c r="G30" s="322"/>
      <c r="H30" s="322"/>
      <c r="I30" s="322"/>
      <c r="J30" s="322"/>
      <c r="K30" s="322"/>
      <c r="L30" s="322"/>
      <c r="M30" s="562"/>
      <c r="N30" s="562"/>
      <c r="O30" s="562"/>
      <c r="P30" s="562"/>
      <c r="Q30" s="562"/>
      <c r="R30" s="562"/>
      <c r="S30" s="562"/>
      <c r="T30" s="562"/>
      <c r="U30" s="562"/>
      <c r="V30" s="562"/>
      <c r="W30" s="562"/>
      <c r="X30" s="562"/>
      <c r="Y30" s="562"/>
      <c r="Z30" s="562"/>
      <c r="AA30" s="562"/>
      <c r="AB30" s="562"/>
      <c r="AC30" s="563"/>
      <c r="AD30" s="563"/>
      <c r="AE30" s="564"/>
      <c r="AF30" s="294"/>
      <c r="AG30" s="329"/>
      <c r="AH30" s="7"/>
    </row>
    <row r="31" spans="1:34" ht="13.5" customHeight="1">
      <c r="A31" s="10"/>
      <c r="B31" s="329">
        <v>6</v>
      </c>
      <c r="C31" s="322"/>
      <c r="D31" s="322"/>
      <c r="E31" s="322"/>
      <c r="F31" s="322"/>
      <c r="G31" s="322"/>
      <c r="H31" s="322"/>
      <c r="I31" s="322"/>
      <c r="J31" s="322"/>
      <c r="K31" s="322"/>
      <c r="L31" s="322"/>
      <c r="M31" s="562"/>
      <c r="N31" s="562"/>
      <c r="O31" s="562"/>
      <c r="P31" s="562"/>
      <c r="Q31" s="562"/>
      <c r="R31" s="562"/>
      <c r="S31" s="562"/>
      <c r="T31" s="562"/>
      <c r="U31" s="562"/>
      <c r="V31" s="562"/>
      <c r="W31" s="562"/>
      <c r="X31" s="562"/>
      <c r="Y31" s="562"/>
      <c r="Z31" s="562"/>
      <c r="AA31" s="562"/>
      <c r="AB31" s="562"/>
      <c r="AC31" s="563"/>
      <c r="AD31" s="563"/>
      <c r="AE31" s="564"/>
      <c r="AF31" s="294" t="s">
        <v>87</v>
      </c>
      <c r="AG31" s="329"/>
      <c r="AH31" s="7"/>
    </row>
    <row r="32" spans="1:34" ht="13.5" customHeight="1">
      <c r="A32" s="10"/>
      <c r="B32" s="329"/>
      <c r="C32" s="322"/>
      <c r="D32" s="322"/>
      <c r="E32" s="322"/>
      <c r="F32" s="322"/>
      <c r="G32" s="322"/>
      <c r="H32" s="322"/>
      <c r="I32" s="322"/>
      <c r="J32" s="322"/>
      <c r="K32" s="322"/>
      <c r="L32" s="322"/>
      <c r="M32" s="562"/>
      <c r="N32" s="562"/>
      <c r="O32" s="562"/>
      <c r="P32" s="562"/>
      <c r="Q32" s="562"/>
      <c r="R32" s="562"/>
      <c r="S32" s="562"/>
      <c r="T32" s="562"/>
      <c r="U32" s="562"/>
      <c r="V32" s="562"/>
      <c r="W32" s="562"/>
      <c r="X32" s="562"/>
      <c r="Y32" s="562"/>
      <c r="Z32" s="562"/>
      <c r="AA32" s="562"/>
      <c r="AB32" s="562"/>
      <c r="AC32" s="563"/>
      <c r="AD32" s="563"/>
      <c r="AE32" s="564"/>
      <c r="AF32" s="294"/>
      <c r="AG32" s="329"/>
      <c r="AH32" s="7"/>
    </row>
    <row r="33" spans="1:34" ht="13.5" customHeight="1">
      <c r="A33" s="10"/>
      <c r="B33" s="329"/>
      <c r="C33" s="322"/>
      <c r="D33" s="322"/>
      <c r="E33" s="322"/>
      <c r="F33" s="322"/>
      <c r="G33" s="322"/>
      <c r="H33" s="322"/>
      <c r="I33" s="322"/>
      <c r="J33" s="322"/>
      <c r="K33" s="322"/>
      <c r="L33" s="322"/>
      <c r="M33" s="562"/>
      <c r="N33" s="562"/>
      <c r="O33" s="562"/>
      <c r="P33" s="562"/>
      <c r="Q33" s="562"/>
      <c r="R33" s="562"/>
      <c r="S33" s="562"/>
      <c r="T33" s="562"/>
      <c r="U33" s="562"/>
      <c r="V33" s="562"/>
      <c r="W33" s="562"/>
      <c r="X33" s="562"/>
      <c r="Y33" s="562"/>
      <c r="Z33" s="562"/>
      <c r="AA33" s="562"/>
      <c r="AB33" s="562"/>
      <c r="AC33" s="563"/>
      <c r="AD33" s="563"/>
      <c r="AE33" s="564"/>
      <c r="AF33" s="294"/>
      <c r="AG33" s="329"/>
      <c r="AH33" s="7"/>
    </row>
    <row r="34" spans="1:34" ht="13.5" customHeight="1">
      <c r="A34" s="10"/>
      <c r="B34" s="329">
        <v>7</v>
      </c>
      <c r="C34" s="322"/>
      <c r="D34" s="322"/>
      <c r="E34" s="322"/>
      <c r="F34" s="322"/>
      <c r="G34" s="322"/>
      <c r="H34" s="322"/>
      <c r="I34" s="322"/>
      <c r="J34" s="322"/>
      <c r="K34" s="322"/>
      <c r="L34" s="322"/>
      <c r="M34" s="562"/>
      <c r="N34" s="562"/>
      <c r="O34" s="562"/>
      <c r="P34" s="562"/>
      <c r="Q34" s="562"/>
      <c r="R34" s="562"/>
      <c r="S34" s="562"/>
      <c r="T34" s="562"/>
      <c r="U34" s="562"/>
      <c r="V34" s="562"/>
      <c r="W34" s="562"/>
      <c r="X34" s="562"/>
      <c r="Y34" s="562"/>
      <c r="Z34" s="562"/>
      <c r="AA34" s="562"/>
      <c r="AB34" s="562"/>
      <c r="AC34" s="563"/>
      <c r="AD34" s="563"/>
      <c r="AE34" s="564"/>
      <c r="AF34" s="294" t="s">
        <v>87</v>
      </c>
      <c r="AG34" s="329"/>
      <c r="AH34" s="7"/>
    </row>
    <row r="35" spans="1:34" ht="13.5" customHeight="1">
      <c r="A35" s="10"/>
      <c r="B35" s="329"/>
      <c r="C35" s="322"/>
      <c r="D35" s="322"/>
      <c r="E35" s="322"/>
      <c r="F35" s="322"/>
      <c r="G35" s="322"/>
      <c r="H35" s="322"/>
      <c r="I35" s="322"/>
      <c r="J35" s="322"/>
      <c r="K35" s="322"/>
      <c r="L35" s="322"/>
      <c r="M35" s="562"/>
      <c r="N35" s="562"/>
      <c r="O35" s="562"/>
      <c r="P35" s="562"/>
      <c r="Q35" s="562"/>
      <c r="R35" s="562"/>
      <c r="S35" s="562"/>
      <c r="T35" s="562"/>
      <c r="U35" s="562"/>
      <c r="V35" s="562"/>
      <c r="W35" s="562"/>
      <c r="X35" s="562"/>
      <c r="Y35" s="562"/>
      <c r="Z35" s="562"/>
      <c r="AA35" s="562"/>
      <c r="AB35" s="562"/>
      <c r="AC35" s="563"/>
      <c r="AD35" s="563"/>
      <c r="AE35" s="564"/>
      <c r="AF35" s="294"/>
      <c r="AG35" s="329"/>
      <c r="AH35" s="7"/>
    </row>
    <row r="36" spans="1:34" ht="13.5" customHeight="1">
      <c r="A36" s="10"/>
      <c r="B36" s="329"/>
      <c r="C36" s="322"/>
      <c r="D36" s="322"/>
      <c r="E36" s="322"/>
      <c r="F36" s="322"/>
      <c r="G36" s="322"/>
      <c r="H36" s="322"/>
      <c r="I36" s="322"/>
      <c r="J36" s="322"/>
      <c r="K36" s="322"/>
      <c r="L36" s="322"/>
      <c r="M36" s="562"/>
      <c r="N36" s="562"/>
      <c r="O36" s="562"/>
      <c r="P36" s="562"/>
      <c r="Q36" s="562"/>
      <c r="R36" s="562"/>
      <c r="S36" s="562"/>
      <c r="T36" s="562"/>
      <c r="U36" s="562"/>
      <c r="V36" s="562"/>
      <c r="W36" s="562"/>
      <c r="X36" s="562"/>
      <c r="Y36" s="562"/>
      <c r="Z36" s="562"/>
      <c r="AA36" s="562"/>
      <c r="AB36" s="562"/>
      <c r="AC36" s="563"/>
      <c r="AD36" s="563"/>
      <c r="AE36" s="564"/>
      <c r="AF36" s="294"/>
      <c r="AG36" s="329"/>
      <c r="AH36" s="7"/>
    </row>
    <row r="37" spans="1:34" ht="13.5" customHeight="1">
      <c r="A37" s="10"/>
      <c r="B37" s="329">
        <v>8</v>
      </c>
      <c r="C37" s="322"/>
      <c r="D37" s="322"/>
      <c r="E37" s="322"/>
      <c r="F37" s="322"/>
      <c r="G37" s="322"/>
      <c r="H37" s="322"/>
      <c r="I37" s="322"/>
      <c r="J37" s="322"/>
      <c r="K37" s="322"/>
      <c r="L37" s="322"/>
      <c r="M37" s="562"/>
      <c r="N37" s="562"/>
      <c r="O37" s="562"/>
      <c r="P37" s="562"/>
      <c r="Q37" s="562"/>
      <c r="R37" s="562"/>
      <c r="S37" s="562"/>
      <c r="T37" s="562"/>
      <c r="U37" s="562"/>
      <c r="V37" s="562"/>
      <c r="W37" s="562"/>
      <c r="X37" s="562"/>
      <c r="Y37" s="562"/>
      <c r="Z37" s="562"/>
      <c r="AA37" s="562"/>
      <c r="AB37" s="562"/>
      <c r="AC37" s="563"/>
      <c r="AD37" s="563"/>
      <c r="AE37" s="564"/>
      <c r="AF37" s="294" t="s">
        <v>87</v>
      </c>
      <c r="AG37" s="329"/>
      <c r="AH37" s="7"/>
    </row>
    <row r="38" spans="1:34" ht="13.5" customHeight="1">
      <c r="A38" s="10"/>
      <c r="B38" s="329"/>
      <c r="C38" s="322"/>
      <c r="D38" s="322"/>
      <c r="E38" s="322"/>
      <c r="F38" s="322"/>
      <c r="G38" s="322"/>
      <c r="H38" s="322"/>
      <c r="I38" s="322"/>
      <c r="J38" s="322"/>
      <c r="K38" s="322"/>
      <c r="L38" s="322"/>
      <c r="M38" s="562"/>
      <c r="N38" s="562"/>
      <c r="O38" s="562"/>
      <c r="P38" s="562"/>
      <c r="Q38" s="562"/>
      <c r="R38" s="562"/>
      <c r="S38" s="562"/>
      <c r="T38" s="562"/>
      <c r="U38" s="562"/>
      <c r="V38" s="562"/>
      <c r="W38" s="562"/>
      <c r="X38" s="562"/>
      <c r="Y38" s="562"/>
      <c r="Z38" s="562"/>
      <c r="AA38" s="562"/>
      <c r="AB38" s="562"/>
      <c r="AC38" s="563"/>
      <c r="AD38" s="563"/>
      <c r="AE38" s="564"/>
      <c r="AF38" s="294"/>
      <c r="AG38" s="329"/>
      <c r="AH38" s="7"/>
    </row>
    <row r="39" spans="1:34" ht="13.5">
      <c r="A39" s="10"/>
      <c r="B39" s="329"/>
      <c r="C39" s="322"/>
      <c r="D39" s="322"/>
      <c r="E39" s="322"/>
      <c r="F39" s="322"/>
      <c r="G39" s="322"/>
      <c r="H39" s="322"/>
      <c r="I39" s="322"/>
      <c r="J39" s="322"/>
      <c r="K39" s="322"/>
      <c r="L39" s="322"/>
      <c r="M39" s="562"/>
      <c r="N39" s="562"/>
      <c r="O39" s="562"/>
      <c r="P39" s="562"/>
      <c r="Q39" s="562"/>
      <c r="R39" s="562"/>
      <c r="S39" s="562"/>
      <c r="T39" s="562"/>
      <c r="U39" s="562"/>
      <c r="V39" s="562"/>
      <c r="W39" s="562"/>
      <c r="X39" s="562"/>
      <c r="Y39" s="562"/>
      <c r="Z39" s="562"/>
      <c r="AA39" s="562"/>
      <c r="AB39" s="562"/>
      <c r="AC39" s="563"/>
      <c r="AD39" s="563"/>
      <c r="AE39" s="564"/>
      <c r="AF39" s="294"/>
      <c r="AG39" s="329"/>
      <c r="AH39" s="7"/>
    </row>
    <row r="40" spans="1:34" ht="13.5">
      <c r="A40" s="10"/>
      <c r="B40" s="329">
        <v>9</v>
      </c>
      <c r="C40" s="322"/>
      <c r="D40" s="322"/>
      <c r="E40" s="322"/>
      <c r="F40" s="322"/>
      <c r="G40" s="322"/>
      <c r="H40" s="322"/>
      <c r="I40" s="322"/>
      <c r="J40" s="322"/>
      <c r="K40" s="322"/>
      <c r="L40" s="322"/>
      <c r="M40" s="562"/>
      <c r="N40" s="562"/>
      <c r="O40" s="562"/>
      <c r="P40" s="562"/>
      <c r="Q40" s="562"/>
      <c r="R40" s="562"/>
      <c r="S40" s="562"/>
      <c r="T40" s="562"/>
      <c r="U40" s="562"/>
      <c r="V40" s="562"/>
      <c r="W40" s="562"/>
      <c r="X40" s="562"/>
      <c r="Y40" s="562"/>
      <c r="Z40" s="562"/>
      <c r="AA40" s="562"/>
      <c r="AB40" s="562"/>
      <c r="AC40" s="563"/>
      <c r="AD40" s="563"/>
      <c r="AE40" s="564"/>
      <c r="AF40" s="294" t="s">
        <v>87</v>
      </c>
      <c r="AG40" s="329"/>
      <c r="AH40" s="7"/>
    </row>
    <row r="41" spans="1:34" ht="13.5">
      <c r="A41" s="10"/>
      <c r="B41" s="329"/>
      <c r="C41" s="322"/>
      <c r="D41" s="322"/>
      <c r="E41" s="322"/>
      <c r="F41" s="322"/>
      <c r="G41" s="322"/>
      <c r="H41" s="322"/>
      <c r="I41" s="322"/>
      <c r="J41" s="322"/>
      <c r="K41" s="322"/>
      <c r="L41" s="322"/>
      <c r="M41" s="562"/>
      <c r="N41" s="562"/>
      <c r="O41" s="562"/>
      <c r="P41" s="562"/>
      <c r="Q41" s="562"/>
      <c r="R41" s="562"/>
      <c r="S41" s="562"/>
      <c r="T41" s="562"/>
      <c r="U41" s="562"/>
      <c r="V41" s="562"/>
      <c r="W41" s="562"/>
      <c r="X41" s="562"/>
      <c r="Y41" s="562"/>
      <c r="Z41" s="562"/>
      <c r="AA41" s="562"/>
      <c r="AB41" s="562"/>
      <c r="AC41" s="563"/>
      <c r="AD41" s="563"/>
      <c r="AE41" s="564"/>
      <c r="AF41" s="294"/>
      <c r="AG41" s="329"/>
      <c r="AH41" s="7"/>
    </row>
    <row r="42" spans="1:34" ht="13.5">
      <c r="A42" s="10"/>
      <c r="B42" s="329"/>
      <c r="C42" s="322"/>
      <c r="D42" s="322"/>
      <c r="E42" s="322"/>
      <c r="F42" s="322"/>
      <c r="G42" s="322"/>
      <c r="H42" s="322"/>
      <c r="I42" s="322"/>
      <c r="J42" s="322"/>
      <c r="K42" s="322"/>
      <c r="L42" s="322"/>
      <c r="M42" s="562"/>
      <c r="N42" s="562"/>
      <c r="O42" s="562"/>
      <c r="P42" s="562"/>
      <c r="Q42" s="562"/>
      <c r="R42" s="562"/>
      <c r="S42" s="562"/>
      <c r="T42" s="562"/>
      <c r="U42" s="562"/>
      <c r="V42" s="562"/>
      <c r="W42" s="562"/>
      <c r="X42" s="562"/>
      <c r="Y42" s="562"/>
      <c r="Z42" s="562"/>
      <c r="AA42" s="562"/>
      <c r="AB42" s="562"/>
      <c r="AC42" s="563"/>
      <c r="AD42" s="563"/>
      <c r="AE42" s="564"/>
      <c r="AF42" s="294"/>
      <c r="AG42" s="329"/>
      <c r="AH42" s="7"/>
    </row>
    <row r="43" spans="1:34" ht="13.5">
      <c r="A43" s="10"/>
      <c r="B43" s="329">
        <v>10</v>
      </c>
      <c r="C43" s="322"/>
      <c r="D43" s="322"/>
      <c r="E43" s="322"/>
      <c r="F43" s="322"/>
      <c r="G43" s="322"/>
      <c r="H43" s="322"/>
      <c r="I43" s="322"/>
      <c r="J43" s="322"/>
      <c r="K43" s="322"/>
      <c r="L43" s="322"/>
      <c r="M43" s="562"/>
      <c r="N43" s="562"/>
      <c r="O43" s="562"/>
      <c r="P43" s="562"/>
      <c r="Q43" s="562"/>
      <c r="R43" s="562"/>
      <c r="S43" s="562"/>
      <c r="T43" s="562"/>
      <c r="U43" s="562"/>
      <c r="V43" s="562"/>
      <c r="W43" s="562"/>
      <c r="X43" s="562"/>
      <c r="Y43" s="562"/>
      <c r="Z43" s="562"/>
      <c r="AA43" s="562"/>
      <c r="AB43" s="562"/>
      <c r="AC43" s="563"/>
      <c r="AD43" s="563"/>
      <c r="AE43" s="564"/>
      <c r="AF43" s="294" t="s">
        <v>87</v>
      </c>
      <c r="AG43" s="329"/>
      <c r="AH43" s="7"/>
    </row>
    <row r="44" spans="1:34" ht="13.5">
      <c r="A44" s="10"/>
      <c r="B44" s="329"/>
      <c r="C44" s="322"/>
      <c r="D44" s="322"/>
      <c r="E44" s="322"/>
      <c r="F44" s="322"/>
      <c r="G44" s="322"/>
      <c r="H44" s="322"/>
      <c r="I44" s="322"/>
      <c r="J44" s="322"/>
      <c r="K44" s="322"/>
      <c r="L44" s="322"/>
      <c r="M44" s="562"/>
      <c r="N44" s="562"/>
      <c r="O44" s="562"/>
      <c r="P44" s="562"/>
      <c r="Q44" s="562"/>
      <c r="R44" s="562"/>
      <c r="S44" s="562"/>
      <c r="T44" s="562"/>
      <c r="U44" s="562"/>
      <c r="V44" s="562"/>
      <c r="W44" s="562"/>
      <c r="X44" s="562"/>
      <c r="Y44" s="562"/>
      <c r="Z44" s="562"/>
      <c r="AA44" s="562"/>
      <c r="AB44" s="562"/>
      <c r="AC44" s="563"/>
      <c r="AD44" s="563"/>
      <c r="AE44" s="564"/>
      <c r="AF44" s="294"/>
      <c r="AG44" s="329"/>
      <c r="AH44" s="7"/>
    </row>
    <row r="45" spans="1:34" ht="13.5">
      <c r="A45" s="10"/>
      <c r="B45" s="329"/>
      <c r="C45" s="322"/>
      <c r="D45" s="322"/>
      <c r="E45" s="322"/>
      <c r="F45" s="322"/>
      <c r="G45" s="322"/>
      <c r="H45" s="322"/>
      <c r="I45" s="322"/>
      <c r="J45" s="322"/>
      <c r="K45" s="322"/>
      <c r="L45" s="322"/>
      <c r="M45" s="562"/>
      <c r="N45" s="562"/>
      <c r="O45" s="562"/>
      <c r="P45" s="562"/>
      <c r="Q45" s="562"/>
      <c r="R45" s="562"/>
      <c r="S45" s="562"/>
      <c r="T45" s="562"/>
      <c r="U45" s="562"/>
      <c r="V45" s="562"/>
      <c r="W45" s="562"/>
      <c r="X45" s="562"/>
      <c r="Y45" s="562"/>
      <c r="Z45" s="562"/>
      <c r="AA45" s="562"/>
      <c r="AB45" s="562"/>
      <c r="AC45" s="563"/>
      <c r="AD45" s="563"/>
      <c r="AE45" s="564"/>
      <c r="AF45" s="294"/>
      <c r="AG45" s="329"/>
      <c r="AH45" s="7"/>
    </row>
    <row r="46" spans="1:34" ht="13.5">
      <c r="A46" s="10"/>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7"/>
    </row>
    <row r="47" spans="1:34" ht="13.5">
      <c r="A47" s="10"/>
      <c r="B47" s="6"/>
      <c r="C47" s="223" t="s">
        <v>94</v>
      </c>
      <c r="D47" s="6" t="s">
        <v>95</v>
      </c>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7"/>
    </row>
    <row r="48" spans="1:34" ht="13.5">
      <c r="A48" s="10"/>
      <c r="B48" s="6"/>
      <c r="C48" s="6"/>
      <c r="D48" s="6" t="s">
        <v>295</v>
      </c>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7"/>
    </row>
    <row r="49" spans="1:34" ht="13.5">
      <c r="A49" s="10"/>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7"/>
    </row>
    <row r="50" spans="1:34" ht="13.5">
      <c r="A50" s="10"/>
      <c r="B50" s="6"/>
      <c r="C50" s="223" t="s">
        <v>94</v>
      </c>
      <c r="D50" s="6" t="s">
        <v>96</v>
      </c>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7"/>
    </row>
    <row r="51" spans="1:34" ht="13.5">
      <c r="A51" s="10"/>
      <c r="B51" s="6"/>
      <c r="C51" s="6"/>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7"/>
    </row>
    <row r="52" spans="1:34" ht="13.5">
      <c r="A52" s="10"/>
      <c r="B52" s="6"/>
      <c r="C52" s="6"/>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7"/>
    </row>
    <row r="53" spans="1:34" ht="13.5">
      <c r="A53" s="11"/>
      <c r="B53" s="8"/>
      <c r="C53" s="8"/>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9"/>
    </row>
    <row r="54" spans="1:34" ht="13.5">
      <c r="A54" s="10"/>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7"/>
    </row>
    <row r="55" spans="1:34" ht="13.5">
      <c r="A55" s="10"/>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7"/>
    </row>
    <row r="56" spans="1:34" ht="13.5">
      <c r="A56" s="10"/>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7"/>
    </row>
    <row r="57" spans="1:34" ht="13.5">
      <c r="A57" s="10"/>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7"/>
    </row>
    <row r="58" spans="1:34" ht="13.5">
      <c r="A58" s="1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9"/>
    </row>
  </sheetData>
  <sheetProtection selectLockedCells="1"/>
  <mergeCells count="61">
    <mergeCell ref="B28:B30"/>
    <mergeCell ref="C28:L30"/>
    <mergeCell ref="M28:AB30"/>
    <mergeCell ref="AC28:AE30"/>
    <mergeCell ref="AF28:AG30"/>
    <mergeCell ref="B22:B24"/>
    <mergeCell ref="C22:L24"/>
    <mergeCell ref="M22:AB24"/>
    <mergeCell ref="AC22:AE24"/>
    <mergeCell ref="AF22:AG24"/>
    <mergeCell ref="B25:B27"/>
    <mergeCell ref="C25:L27"/>
    <mergeCell ref="M25:AB27"/>
    <mergeCell ref="AC25:AE27"/>
    <mergeCell ref="AF25:AG27"/>
    <mergeCell ref="B16:B18"/>
    <mergeCell ref="C16:L18"/>
    <mergeCell ref="M16:AB18"/>
    <mergeCell ref="AC16:AE18"/>
    <mergeCell ref="AF16:AG18"/>
    <mergeCell ref="B19:B21"/>
    <mergeCell ref="C19:L21"/>
    <mergeCell ref="M19:AB21"/>
    <mergeCell ref="AC19:AE21"/>
    <mergeCell ref="AF19:AG21"/>
    <mergeCell ref="A4:AH5"/>
    <mergeCell ref="O9:X11"/>
    <mergeCell ref="B31:B33"/>
    <mergeCell ref="B34:B36"/>
    <mergeCell ref="C15:L15"/>
    <mergeCell ref="M15:AB15"/>
    <mergeCell ref="AC15:AG15"/>
    <mergeCell ref="E9:G11"/>
    <mergeCell ref="C9:D11"/>
    <mergeCell ref="H9:I11"/>
    <mergeCell ref="J9:L11"/>
    <mergeCell ref="M9:N11"/>
    <mergeCell ref="B43:B45"/>
    <mergeCell ref="C43:L45"/>
    <mergeCell ref="M43:AB45"/>
    <mergeCell ref="AC43:AE45"/>
    <mergeCell ref="AF43:AG45"/>
    <mergeCell ref="D51:AG53"/>
    <mergeCell ref="C31:L33"/>
    <mergeCell ref="AF31:AG33"/>
    <mergeCell ref="AC31:AE33"/>
    <mergeCell ref="M31:AB33"/>
    <mergeCell ref="C34:L36"/>
    <mergeCell ref="M34:AB36"/>
    <mergeCell ref="AC34:AE36"/>
    <mergeCell ref="AF34:AG36"/>
    <mergeCell ref="C37:L39"/>
    <mergeCell ref="M37:AB39"/>
    <mergeCell ref="AC37:AE39"/>
    <mergeCell ref="AF37:AG39"/>
    <mergeCell ref="B40:B42"/>
    <mergeCell ref="C40:L42"/>
    <mergeCell ref="M40:AB42"/>
    <mergeCell ref="AC40:AE42"/>
    <mergeCell ref="AF40:AG42"/>
    <mergeCell ref="B37:B3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B1:Q53"/>
  <sheetViews>
    <sheetView view="pageBreakPreview" zoomScale="96" zoomScaleSheetLayoutView="96" zoomScalePageLayoutView="0" workbookViewId="0" topLeftCell="B28">
      <selection activeCell="E38" sqref="E38:G38"/>
    </sheetView>
  </sheetViews>
  <sheetFormatPr defaultColWidth="9.140625" defaultRowHeight="15"/>
  <cols>
    <col min="1" max="1" width="1.57421875" style="51" customWidth="1"/>
    <col min="2" max="2" width="1.8515625" style="51" customWidth="1"/>
    <col min="3" max="3" width="4.140625" style="51" customWidth="1"/>
    <col min="4" max="4" width="5.28125" style="51" customWidth="1"/>
    <col min="5" max="5" width="12.28125" style="51" customWidth="1"/>
    <col min="6" max="6" width="13.00390625" style="51" customWidth="1"/>
    <col min="7" max="7" width="15.140625" style="51" customWidth="1"/>
    <col min="8" max="8" width="14.57421875" style="51" customWidth="1"/>
    <col min="9" max="9" width="6.7109375" style="51" customWidth="1"/>
    <col min="10" max="10" width="12.57421875" style="51" customWidth="1"/>
    <col min="11" max="11" width="8.28125" style="51" customWidth="1"/>
    <col min="12" max="12" width="15.421875" style="51" customWidth="1"/>
    <col min="13" max="13" width="9.421875" style="52" customWidth="1"/>
    <col min="14" max="14" width="15.57421875" style="51" customWidth="1"/>
    <col min="15" max="15" width="9.00390625" style="58" customWidth="1"/>
    <col min="16" max="16" width="9.140625" style="51" customWidth="1"/>
    <col min="17" max="17" width="14.8515625" style="51" customWidth="1"/>
    <col min="18" max="16384" width="9.00390625" style="51" customWidth="1"/>
  </cols>
  <sheetData>
    <row r="1" spans="2:17" ht="23.25" customHeight="1" thickBot="1">
      <c r="B1" s="53"/>
      <c r="C1" s="54" t="s">
        <v>230</v>
      </c>
      <c r="D1" s="55"/>
      <c r="E1" s="55"/>
      <c r="F1" s="55"/>
      <c r="G1" s="55"/>
      <c r="H1" s="56"/>
      <c r="I1" s="55"/>
      <c r="J1" s="57"/>
      <c r="K1" s="57"/>
      <c r="L1" s="57"/>
      <c r="M1" s="57"/>
      <c r="P1" s="59"/>
      <c r="Q1" s="60"/>
    </row>
    <row r="2" spans="2:17" s="52" customFormat="1" ht="54" customHeight="1">
      <c r="B2" s="61"/>
      <c r="C2" s="62"/>
      <c r="D2" s="669" t="s">
        <v>126</v>
      </c>
      <c r="E2" s="670"/>
      <c r="F2" s="670"/>
      <c r="G2" s="671"/>
      <c r="H2" s="678" t="s">
        <v>127</v>
      </c>
      <c r="I2" s="679"/>
      <c r="J2" s="680" t="s">
        <v>128</v>
      </c>
      <c r="K2" s="681"/>
      <c r="L2" s="64" t="s">
        <v>199</v>
      </c>
      <c r="M2" s="65" t="s">
        <v>129</v>
      </c>
      <c r="N2" s="66" t="s">
        <v>130</v>
      </c>
      <c r="O2" s="670" t="s">
        <v>200</v>
      </c>
      <c r="P2" s="682"/>
      <c r="Q2" s="63" t="s">
        <v>201</v>
      </c>
    </row>
    <row r="3" spans="2:17" s="52" customFormat="1" ht="30" customHeight="1">
      <c r="B3" s="61"/>
      <c r="C3" s="67"/>
      <c r="D3" s="672"/>
      <c r="E3" s="673"/>
      <c r="F3" s="673"/>
      <c r="G3" s="674"/>
      <c r="H3" s="68" t="s">
        <v>202</v>
      </c>
      <c r="I3" s="69"/>
      <c r="J3" s="70" t="s">
        <v>203</v>
      </c>
      <c r="K3" s="71"/>
      <c r="L3" s="68" t="s">
        <v>204</v>
      </c>
      <c r="M3" s="72" t="s">
        <v>205</v>
      </c>
      <c r="N3" s="72" t="s">
        <v>206</v>
      </c>
      <c r="O3" s="73" t="s">
        <v>207</v>
      </c>
      <c r="P3" s="71"/>
      <c r="Q3" s="74" t="s">
        <v>208</v>
      </c>
    </row>
    <row r="4" spans="2:17" ht="21.75" customHeight="1" thickBot="1">
      <c r="B4" s="53"/>
      <c r="C4" s="75"/>
      <c r="D4" s="675"/>
      <c r="E4" s="676"/>
      <c r="F4" s="676"/>
      <c r="G4" s="677"/>
      <c r="H4" s="76" t="s">
        <v>131</v>
      </c>
      <c r="I4" s="77" t="s">
        <v>132</v>
      </c>
      <c r="J4" s="78"/>
      <c r="K4" s="79" t="s">
        <v>133</v>
      </c>
      <c r="L4" s="80" t="s">
        <v>134</v>
      </c>
      <c r="M4" s="81" t="s">
        <v>135</v>
      </c>
      <c r="N4" s="81" t="s">
        <v>136</v>
      </c>
      <c r="O4" s="82"/>
      <c r="P4" s="79" t="s">
        <v>133</v>
      </c>
      <c r="Q4" s="83" t="s">
        <v>209</v>
      </c>
    </row>
    <row r="5" spans="2:17" ht="28.5" customHeight="1">
      <c r="B5" s="53"/>
      <c r="C5" s="683" t="s">
        <v>137</v>
      </c>
      <c r="D5" s="685" t="s">
        <v>138</v>
      </c>
      <c r="E5" s="687" t="s">
        <v>139</v>
      </c>
      <c r="F5" s="688"/>
      <c r="G5" s="689"/>
      <c r="H5" s="84"/>
      <c r="I5" s="85" t="s">
        <v>136</v>
      </c>
      <c r="J5" s="86">
        <v>38.2</v>
      </c>
      <c r="K5" s="87" t="s">
        <v>210</v>
      </c>
      <c r="L5" s="88">
        <f>H5*J5</f>
        <v>0</v>
      </c>
      <c r="M5" s="690">
        <v>0.0258</v>
      </c>
      <c r="N5" s="203">
        <f>H5*J5*M$5</f>
        <v>0</v>
      </c>
      <c r="O5" s="89">
        <v>0.0187</v>
      </c>
      <c r="P5" s="90" t="s">
        <v>140</v>
      </c>
      <c r="Q5" s="207">
        <f aca="true" t="shared" si="0" ref="Q5:Q31">H5*J5*O5*44/12</f>
        <v>0</v>
      </c>
    </row>
    <row r="6" spans="2:17" ht="28.5" customHeight="1">
      <c r="B6" s="53"/>
      <c r="C6" s="684"/>
      <c r="D6" s="686"/>
      <c r="E6" s="628" t="s">
        <v>141</v>
      </c>
      <c r="F6" s="649"/>
      <c r="G6" s="629"/>
      <c r="H6" s="84"/>
      <c r="I6" s="93" t="s">
        <v>136</v>
      </c>
      <c r="J6" s="94">
        <v>35.3</v>
      </c>
      <c r="K6" s="93" t="s">
        <v>210</v>
      </c>
      <c r="L6" s="95">
        <f aca="true" t="shared" si="1" ref="L6:L39">H6*J6</f>
        <v>0</v>
      </c>
      <c r="M6" s="626"/>
      <c r="N6" s="203">
        <f aca="true" t="shared" si="2" ref="N6:N39">H6*J6*M$5</f>
        <v>0</v>
      </c>
      <c r="O6" s="96">
        <v>0.0184</v>
      </c>
      <c r="P6" s="97" t="s">
        <v>140</v>
      </c>
      <c r="Q6" s="207">
        <f t="shared" si="0"/>
        <v>0</v>
      </c>
    </row>
    <row r="7" spans="2:17" ht="28.5" customHeight="1">
      <c r="B7" s="53"/>
      <c r="C7" s="684"/>
      <c r="D7" s="686"/>
      <c r="E7" s="628" t="s">
        <v>142</v>
      </c>
      <c r="F7" s="649"/>
      <c r="G7" s="629"/>
      <c r="H7" s="84"/>
      <c r="I7" s="93" t="s">
        <v>136</v>
      </c>
      <c r="J7" s="94">
        <v>34.6</v>
      </c>
      <c r="K7" s="93" t="s">
        <v>210</v>
      </c>
      <c r="L7" s="95">
        <f t="shared" si="1"/>
        <v>0</v>
      </c>
      <c r="M7" s="626"/>
      <c r="N7" s="203">
        <f t="shared" si="2"/>
        <v>0</v>
      </c>
      <c r="O7" s="96">
        <v>0.0183</v>
      </c>
      <c r="P7" s="98" t="s">
        <v>211</v>
      </c>
      <c r="Q7" s="207">
        <f t="shared" si="0"/>
        <v>0</v>
      </c>
    </row>
    <row r="8" spans="2:17" ht="28.5" customHeight="1">
      <c r="B8" s="53"/>
      <c r="C8" s="684"/>
      <c r="D8" s="686"/>
      <c r="E8" s="628" t="s">
        <v>212</v>
      </c>
      <c r="F8" s="649"/>
      <c r="G8" s="629"/>
      <c r="H8" s="84"/>
      <c r="I8" s="93" t="s">
        <v>136</v>
      </c>
      <c r="J8" s="94">
        <v>33.6</v>
      </c>
      <c r="K8" s="93" t="s">
        <v>210</v>
      </c>
      <c r="L8" s="95">
        <f t="shared" si="1"/>
        <v>0</v>
      </c>
      <c r="M8" s="626"/>
      <c r="N8" s="203">
        <f t="shared" si="2"/>
        <v>0</v>
      </c>
      <c r="O8" s="96">
        <v>0.0182</v>
      </c>
      <c r="P8" s="98" t="s">
        <v>211</v>
      </c>
      <c r="Q8" s="207">
        <f t="shared" si="0"/>
        <v>0</v>
      </c>
    </row>
    <row r="9" spans="2:17" ht="28.5" customHeight="1">
      <c r="B9" s="53"/>
      <c r="C9" s="684"/>
      <c r="D9" s="686"/>
      <c r="E9" s="663" t="s">
        <v>143</v>
      </c>
      <c r="F9" s="664"/>
      <c r="G9" s="668"/>
      <c r="H9" s="84"/>
      <c r="I9" s="93" t="s">
        <v>144</v>
      </c>
      <c r="J9" s="94">
        <v>36.7</v>
      </c>
      <c r="K9" s="93" t="s">
        <v>145</v>
      </c>
      <c r="L9" s="95">
        <f t="shared" si="1"/>
        <v>0</v>
      </c>
      <c r="M9" s="626"/>
      <c r="N9" s="203">
        <f t="shared" si="2"/>
        <v>0</v>
      </c>
      <c r="O9" s="96">
        <v>0.0185</v>
      </c>
      <c r="P9" s="98" t="s">
        <v>146</v>
      </c>
      <c r="Q9" s="207">
        <f t="shared" si="0"/>
        <v>0</v>
      </c>
    </row>
    <row r="10" spans="2:17" ht="28.5" customHeight="1">
      <c r="B10" s="53"/>
      <c r="C10" s="684"/>
      <c r="D10" s="686"/>
      <c r="E10" s="628" t="s">
        <v>147</v>
      </c>
      <c r="F10" s="649"/>
      <c r="G10" s="629"/>
      <c r="H10" s="84"/>
      <c r="I10" s="93" t="s">
        <v>148</v>
      </c>
      <c r="J10" s="94">
        <v>37.7</v>
      </c>
      <c r="K10" s="93" t="s">
        <v>149</v>
      </c>
      <c r="L10" s="95">
        <f t="shared" si="1"/>
        <v>0</v>
      </c>
      <c r="M10" s="626"/>
      <c r="N10" s="203">
        <f t="shared" si="2"/>
        <v>0</v>
      </c>
      <c r="O10" s="96">
        <v>0.0187</v>
      </c>
      <c r="P10" s="98" t="s">
        <v>150</v>
      </c>
      <c r="Q10" s="207">
        <f t="shared" si="0"/>
        <v>0</v>
      </c>
    </row>
    <row r="11" spans="2:17" ht="28.5" customHeight="1">
      <c r="B11" s="53"/>
      <c r="C11" s="684"/>
      <c r="D11" s="686"/>
      <c r="E11" s="663" t="s">
        <v>151</v>
      </c>
      <c r="F11" s="664"/>
      <c r="G11" s="668"/>
      <c r="H11" s="84"/>
      <c r="I11" s="93" t="s">
        <v>148</v>
      </c>
      <c r="J11" s="94">
        <v>39.1</v>
      </c>
      <c r="K11" s="93" t="s">
        <v>149</v>
      </c>
      <c r="L11" s="95">
        <f t="shared" si="1"/>
        <v>0</v>
      </c>
      <c r="M11" s="626"/>
      <c r="N11" s="203">
        <f t="shared" si="2"/>
        <v>0</v>
      </c>
      <c r="O11" s="96">
        <v>0.0189</v>
      </c>
      <c r="P11" s="98" t="s">
        <v>150</v>
      </c>
      <c r="Q11" s="207">
        <f t="shared" si="0"/>
        <v>0</v>
      </c>
    </row>
    <row r="12" spans="2:17" ht="28.5" customHeight="1">
      <c r="B12" s="53"/>
      <c r="C12" s="684"/>
      <c r="D12" s="686"/>
      <c r="E12" s="663" t="s">
        <v>152</v>
      </c>
      <c r="F12" s="664"/>
      <c r="G12" s="668"/>
      <c r="H12" s="84"/>
      <c r="I12" s="93" t="s">
        <v>148</v>
      </c>
      <c r="J12" s="94">
        <v>41.9</v>
      </c>
      <c r="K12" s="93" t="s">
        <v>149</v>
      </c>
      <c r="L12" s="95">
        <f t="shared" si="1"/>
        <v>0</v>
      </c>
      <c r="M12" s="626"/>
      <c r="N12" s="203">
        <f t="shared" si="2"/>
        <v>0</v>
      </c>
      <c r="O12" s="96">
        <v>0.0195</v>
      </c>
      <c r="P12" s="98" t="s">
        <v>150</v>
      </c>
      <c r="Q12" s="207">
        <f t="shared" si="0"/>
        <v>0</v>
      </c>
    </row>
    <row r="13" spans="2:17" ht="28.5" customHeight="1">
      <c r="B13" s="53"/>
      <c r="C13" s="684"/>
      <c r="D13" s="686"/>
      <c r="E13" s="628" t="s">
        <v>153</v>
      </c>
      <c r="F13" s="649"/>
      <c r="G13" s="629"/>
      <c r="H13" s="84"/>
      <c r="I13" s="93" t="s">
        <v>154</v>
      </c>
      <c r="J13" s="94">
        <v>40.9</v>
      </c>
      <c r="K13" s="93" t="s">
        <v>155</v>
      </c>
      <c r="L13" s="95">
        <f t="shared" si="1"/>
        <v>0</v>
      </c>
      <c r="M13" s="626"/>
      <c r="N13" s="203">
        <f t="shared" si="2"/>
        <v>0</v>
      </c>
      <c r="O13" s="96">
        <v>0.0208</v>
      </c>
      <c r="P13" s="98" t="s">
        <v>150</v>
      </c>
      <c r="Q13" s="207">
        <f t="shared" si="0"/>
        <v>0</v>
      </c>
    </row>
    <row r="14" spans="2:17" ht="28.5" customHeight="1">
      <c r="B14" s="53"/>
      <c r="C14" s="684"/>
      <c r="D14" s="686"/>
      <c r="E14" s="628" t="s">
        <v>156</v>
      </c>
      <c r="F14" s="649"/>
      <c r="G14" s="629"/>
      <c r="H14" s="84"/>
      <c r="I14" s="93" t="s">
        <v>154</v>
      </c>
      <c r="J14" s="94">
        <v>29.9</v>
      </c>
      <c r="K14" s="93" t="s">
        <v>155</v>
      </c>
      <c r="L14" s="95">
        <f t="shared" si="1"/>
        <v>0</v>
      </c>
      <c r="M14" s="626"/>
      <c r="N14" s="203">
        <f t="shared" si="2"/>
        <v>0</v>
      </c>
      <c r="O14" s="96">
        <v>0.0254</v>
      </c>
      <c r="P14" s="98" t="s">
        <v>150</v>
      </c>
      <c r="Q14" s="207">
        <f t="shared" si="0"/>
        <v>0</v>
      </c>
    </row>
    <row r="15" spans="2:17" ht="28.5" customHeight="1">
      <c r="B15" s="53"/>
      <c r="C15" s="684"/>
      <c r="D15" s="686"/>
      <c r="E15" s="661" t="s">
        <v>157</v>
      </c>
      <c r="F15" s="663" t="s">
        <v>158</v>
      </c>
      <c r="G15" s="664"/>
      <c r="H15" s="99"/>
      <c r="I15" s="93" t="s">
        <v>154</v>
      </c>
      <c r="J15" s="94">
        <v>50.8</v>
      </c>
      <c r="K15" s="93" t="s">
        <v>155</v>
      </c>
      <c r="L15" s="95">
        <f t="shared" si="1"/>
        <v>0</v>
      </c>
      <c r="M15" s="626"/>
      <c r="N15" s="203">
        <f t="shared" si="2"/>
        <v>0</v>
      </c>
      <c r="O15" s="96">
        <v>0.0161</v>
      </c>
      <c r="P15" s="98" t="s">
        <v>150</v>
      </c>
      <c r="Q15" s="207">
        <f t="shared" si="0"/>
        <v>0</v>
      </c>
    </row>
    <row r="16" spans="2:17" ht="28.5" customHeight="1">
      <c r="B16" s="53"/>
      <c r="C16" s="684"/>
      <c r="D16" s="686"/>
      <c r="E16" s="662"/>
      <c r="F16" s="665" t="s">
        <v>159</v>
      </c>
      <c r="G16" s="666"/>
      <c r="H16" s="100"/>
      <c r="I16" s="98" t="s">
        <v>160</v>
      </c>
      <c r="J16" s="94">
        <v>44.9</v>
      </c>
      <c r="K16" s="98" t="s">
        <v>175</v>
      </c>
      <c r="L16" s="95">
        <f t="shared" si="1"/>
        <v>0</v>
      </c>
      <c r="M16" s="626"/>
      <c r="N16" s="203">
        <f t="shared" si="2"/>
        <v>0</v>
      </c>
      <c r="O16" s="96">
        <v>0.0142</v>
      </c>
      <c r="P16" s="98" t="s">
        <v>150</v>
      </c>
      <c r="Q16" s="207">
        <f t="shared" si="0"/>
        <v>0</v>
      </c>
    </row>
    <row r="17" spans="2:17" ht="28.5" customHeight="1">
      <c r="B17" s="53"/>
      <c r="C17" s="684"/>
      <c r="D17" s="686"/>
      <c r="E17" s="667" t="s">
        <v>161</v>
      </c>
      <c r="F17" s="663" t="s">
        <v>162</v>
      </c>
      <c r="G17" s="664"/>
      <c r="H17" s="100"/>
      <c r="I17" s="93" t="s">
        <v>154</v>
      </c>
      <c r="J17" s="94">
        <v>54.6</v>
      </c>
      <c r="K17" s="93" t="s">
        <v>155</v>
      </c>
      <c r="L17" s="95">
        <f t="shared" si="1"/>
        <v>0</v>
      </c>
      <c r="M17" s="626"/>
      <c r="N17" s="203">
        <f t="shared" si="2"/>
        <v>0</v>
      </c>
      <c r="O17" s="96">
        <v>0.0135</v>
      </c>
      <c r="P17" s="98" t="s">
        <v>150</v>
      </c>
      <c r="Q17" s="207">
        <f t="shared" si="0"/>
        <v>0</v>
      </c>
    </row>
    <row r="18" spans="2:17" ht="28.5" customHeight="1">
      <c r="B18" s="53"/>
      <c r="C18" s="684"/>
      <c r="D18" s="686"/>
      <c r="E18" s="662"/>
      <c r="F18" s="665" t="s">
        <v>163</v>
      </c>
      <c r="G18" s="666"/>
      <c r="H18" s="100"/>
      <c r="I18" s="98" t="s">
        <v>160</v>
      </c>
      <c r="J18" s="94">
        <v>43.5</v>
      </c>
      <c r="K18" s="98" t="s">
        <v>175</v>
      </c>
      <c r="L18" s="95">
        <f t="shared" si="1"/>
        <v>0</v>
      </c>
      <c r="M18" s="626"/>
      <c r="N18" s="203">
        <f t="shared" si="2"/>
        <v>0</v>
      </c>
      <c r="O18" s="96">
        <v>0.0139</v>
      </c>
      <c r="P18" s="98" t="s">
        <v>150</v>
      </c>
      <c r="Q18" s="207">
        <f t="shared" si="0"/>
        <v>0</v>
      </c>
    </row>
    <row r="19" spans="2:17" ht="28.5" customHeight="1">
      <c r="B19" s="53"/>
      <c r="C19" s="684"/>
      <c r="D19" s="686"/>
      <c r="E19" s="660" t="s">
        <v>164</v>
      </c>
      <c r="F19" s="660" t="s">
        <v>165</v>
      </c>
      <c r="G19" s="628"/>
      <c r="H19" s="99"/>
      <c r="I19" s="93" t="s">
        <v>154</v>
      </c>
      <c r="J19" s="94">
        <v>29</v>
      </c>
      <c r="K19" s="93" t="s">
        <v>155</v>
      </c>
      <c r="L19" s="95">
        <f t="shared" si="1"/>
        <v>0</v>
      </c>
      <c r="M19" s="626"/>
      <c r="N19" s="203">
        <f t="shared" si="2"/>
        <v>0</v>
      </c>
      <c r="O19" s="96">
        <v>0.0245</v>
      </c>
      <c r="P19" s="98" t="s">
        <v>150</v>
      </c>
      <c r="Q19" s="207">
        <f t="shared" si="0"/>
        <v>0</v>
      </c>
    </row>
    <row r="20" spans="2:17" ht="28.5" customHeight="1">
      <c r="B20" s="53"/>
      <c r="C20" s="684"/>
      <c r="D20" s="686"/>
      <c r="E20" s="660"/>
      <c r="F20" s="660" t="s">
        <v>166</v>
      </c>
      <c r="G20" s="628"/>
      <c r="H20" s="99"/>
      <c r="I20" s="93" t="s">
        <v>154</v>
      </c>
      <c r="J20" s="94">
        <v>25.7</v>
      </c>
      <c r="K20" s="93" t="s">
        <v>155</v>
      </c>
      <c r="L20" s="101">
        <f t="shared" si="1"/>
        <v>0</v>
      </c>
      <c r="M20" s="626"/>
      <c r="N20" s="203">
        <f t="shared" si="2"/>
        <v>0</v>
      </c>
      <c r="O20" s="96">
        <v>0.0247</v>
      </c>
      <c r="P20" s="98" t="s">
        <v>150</v>
      </c>
      <c r="Q20" s="207">
        <f t="shared" si="0"/>
        <v>0</v>
      </c>
    </row>
    <row r="21" spans="2:17" ht="28.5" customHeight="1">
      <c r="B21" s="53"/>
      <c r="C21" s="684"/>
      <c r="D21" s="686"/>
      <c r="E21" s="660"/>
      <c r="F21" s="660" t="s">
        <v>167</v>
      </c>
      <c r="G21" s="628"/>
      <c r="H21" s="99"/>
      <c r="I21" s="93" t="s">
        <v>154</v>
      </c>
      <c r="J21" s="94">
        <v>26.9</v>
      </c>
      <c r="K21" s="93" t="s">
        <v>155</v>
      </c>
      <c r="L21" s="95">
        <f t="shared" si="1"/>
        <v>0</v>
      </c>
      <c r="M21" s="691"/>
      <c r="N21" s="203">
        <f t="shared" si="2"/>
        <v>0</v>
      </c>
      <c r="O21" s="96">
        <v>0.0255</v>
      </c>
      <c r="P21" s="98" t="s">
        <v>150</v>
      </c>
      <c r="Q21" s="207">
        <f t="shared" si="0"/>
        <v>0</v>
      </c>
    </row>
    <row r="22" spans="2:17" ht="28.5" customHeight="1">
      <c r="B22" s="53"/>
      <c r="C22" s="684"/>
      <c r="D22" s="686"/>
      <c r="E22" s="660" t="s">
        <v>168</v>
      </c>
      <c r="F22" s="660"/>
      <c r="G22" s="628"/>
      <c r="H22" s="99"/>
      <c r="I22" s="93" t="s">
        <v>154</v>
      </c>
      <c r="J22" s="94">
        <v>29.4</v>
      </c>
      <c r="K22" s="93" t="s">
        <v>155</v>
      </c>
      <c r="L22" s="95">
        <f t="shared" si="1"/>
        <v>0</v>
      </c>
      <c r="M22" s="691"/>
      <c r="N22" s="203">
        <f t="shared" si="2"/>
        <v>0</v>
      </c>
      <c r="O22" s="96">
        <v>0.0294</v>
      </c>
      <c r="P22" s="98" t="s">
        <v>150</v>
      </c>
      <c r="Q22" s="207">
        <f t="shared" si="0"/>
        <v>0</v>
      </c>
    </row>
    <row r="23" spans="2:17" ht="28.5" customHeight="1">
      <c r="B23" s="53"/>
      <c r="C23" s="684"/>
      <c r="D23" s="686"/>
      <c r="E23" s="660" t="s">
        <v>213</v>
      </c>
      <c r="F23" s="660"/>
      <c r="G23" s="628"/>
      <c r="H23" s="99"/>
      <c r="I23" s="93" t="s">
        <v>154</v>
      </c>
      <c r="J23" s="94">
        <v>37.3</v>
      </c>
      <c r="K23" s="93" t="s">
        <v>155</v>
      </c>
      <c r="L23" s="95">
        <f t="shared" si="1"/>
        <v>0</v>
      </c>
      <c r="M23" s="691"/>
      <c r="N23" s="203">
        <f t="shared" si="2"/>
        <v>0</v>
      </c>
      <c r="O23" s="96">
        <v>0.0209</v>
      </c>
      <c r="P23" s="98" t="s">
        <v>150</v>
      </c>
      <c r="Q23" s="207">
        <f t="shared" si="0"/>
        <v>0</v>
      </c>
    </row>
    <row r="24" spans="2:17" ht="28.5" customHeight="1">
      <c r="B24" s="53"/>
      <c r="C24" s="684"/>
      <c r="D24" s="686"/>
      <c r="E24" s="628" t="s">
        <v>169</v>
      </c>
      <c r="F24" s="649"/>
      <c r="G24" s="649"/>
      <c r="H24" s="100"/>
      <c r="I24" s="102" t="s">
        <v>160</v>
      </c>
      <c r="J24" s="94">
        <v>21.1</v>
      </c>
      <c r="K24" s="98" t="s">
        <v>175</v>
      </c>
      <c r="L24" s="95">
        <f t="shared" si="1"/>
        <v>0</v>
      </c>
      <c r="M24" s="626"/>
      <c r="N24" s="203">
        <f t="shared" si="2"/>
        <v>0</v>
      </c>
      <c r="O24" s="96">
        <v>0.011</v>
      </c>
      <c r="P24" s="98" t="s">
        <v>150</v>
      </c>
      <c r="Q24" s="207">
        <f t="shared" si="0"/>
        <v>0</v>
      </c>
    </row>
    <row r="25" spans="2:17" ht="28.5" customHeight="1">
      <c r="B25" s="53"/>
      <c r="C25" s="684"/>
      <c r="D25" s="686"/>
      <c r="E25" s="628" t="s">
        <v>170</v>
      </c>
      <c r="F25" s="649"/>
      <c r="G25" s="649"/>
      <c r="H25" s="100"/>
      <c r="I25" s="98" t="s">
        <v>160</v>
      </c>
      <c r="J25" s="94">
        <v>3.41</v>
      </c>
      <c r="K25" s="98" t="s">
        <v>175</v>
      </c>
      <c r="L25" s="95">
        <f t="shared" si="1"/>
        <v>0</v>
      </c>
      <c r="M25" s="626"/>
      <c r="N25" s="203">
        <f t="shared" si="2"/>
        <v>0</v>
      </c>
      <c r="O25" s="96">
        <v>0.0266</v>
      </c>
      <c r="P25" s="98" t="s">
        <v>150</v>
      </c>
      <c r="Q25" s="207">
        <f t="shared" si="0"/>
        <v>0</v>
      </c>
    </row>
    <row r="26" spans="2:17" ht="28.5" customHeight="1">
      <c r="B26" s="53"/>
      <c r="C26" s="684"/>
      <c r="D26" s="686"/>
      <c r="E26" s="628" t="s">
        <v>171</v>
      </c>
      <c r="F26" s="649"/>
      <c r="G26" s="629"/>
      <c r="H26" s="84"/>
      <c r="I26" s="102" t="s">
        <v>160</v>
      </c>
      <c r="J26" s="94">
        <v>8.41</v>
      </c>
      <c r="K26" s="98" t="s">
        <v>175</v>
      </c>
      <c r="L26" s="95">
        <f t="shared" si="1"/>
        <v>0</v>
      </c>
      <c r="M26" s="626"/>
      <c r="N26" s="203">
        <f t="shared" si="2"/>
        <v>0</v>
      </c>
      <c r="O26" s="96">
        <v>0.0384</v>
      </c>
      <c r="P26" s="98" t="s">
        <v>150</v>
      </c>
      <c r="Q26" s="207">
        <f t="shared" si="0"/>
        <v>0</v>
      </c>
    </row>
    <row r="27" spans="2:17" ht="28.5" customHeight="1">
      <c r="B27" s="53"/>
      <c r="C27" s="684"/>
      <c r="D27" s="686"/>
      <c r="E27" s="653" t="s">
        <v>172</v>
      </c>
      <c r="F27" s="655" t="s">
        <v>173</v>
      </c>
      <c r="G27" s="103" t="s">
        <v>214</v>
      </c>
      <c r="H27" s="84"/>
      <c r="I27" s="102" t="s">
        <v>160</v>
      </c>
      <c r="J27" s="94">
        <v>45</v>
      </c>
      <c r="K27" s="98" t="s">
        <v>175</v>
      </c>
      <c r="L27" s="95">
        <f t="shared" si="1"/>
        <v>0</v>
      </c>
      <c r="M27" s="626"/>
      <c r="N27" s="203">
        <f t="shared" si="2"/>
        <v>0</v>
      </c>
      <c r="O27" s="96">
        <v>0.0136</v>
      </c>
      <c r="P27" s="98" t="s">
        <v>150</v>
      </c>
      <c r="Q27" s="207">
        <f t="shared" si="0"/>
        <v>0</v>
      </c>
    </row>
    <row r="28" spans="2:17" ht="28.5" customHeight="1">
      <c r="B28" s="53"/>
      <c r="C28" s="684"/>
      <c r="D28" s="686"/>
      <c r="E28" s="654"/>
      <c r="F28" s="656"/>
      <c r="G28" s="103" t="s">
        <v>215</v>
      </c>
      <c r="H28" s="84"/>
      <c r="I28" s="102" t="s">
        <v>160</v>
      </c>
      <c r="J28" s="94">
        <v>43.12</v>
      </c>
      <c r="K28" s="98" t="s">
        <v>175</v>
      </c>
      <c r="L28" s="95">
        <f t="shared" si="1"/>
        <v>0</v>
      </c>
      <c r="M28" s="626"/>
      <c r="N28" s="203">
        <f t="shared" si="2"/>
        <v>0</v>
      </c>
      <c r="O28" s="96">
        <v>0.0136</v>
      </c>
      <c r="P28" s="98" t="s">
        <v>150</v>
      </c>
      <c r="Q28" s="207">
        <f t="shared" si="0"/>
        <v>0</v>
      </c>
    </row>
    <row r="29" spans="2:17" ht="28.5" customHeight="1">
      <c r="B29" s="53"/>
      <c r="C29" s="684"/>
      <c r="D29" s="686"/>
      <c r="E29" s="654"/>
      <c r="F29" s="656"/>
      <c r="G29" s="103" t="s">
        <v>216</v>
      </c>
      <c r="H29" s="84"/>
      <c r="I29" s="102" t="s">
        <v>160</v>
      </c>
      <c r="J29" s="94">
        <v>46.04</v>
      </c>
      <c r="K29" s="98" t="s">
        <v>175</v>
      </c>
      <c r="L29" s="95">
        <f t="shared" si="1"/>
        <v>0</v>
      </c>
      <c r="M29" s="626"/>
      <c r="N29" s="203">
        <f t="shared" si="2"/>
        <v>0</v>
      </c>
      <c r="O29" s="96">
        <v>0.0136</v>
      </c>
      <c r="P29" s="98" t="s">
        <v>150</v>
      </c>
      <c r="Q29" s="207">
        <f t="shared" si="0"/>
        <v>0</v>
      </c>
    </row>
    <row r="30" spans="2:17" ht="28.5" customHeight="1">
      <c r="B30" s="53"/>
      <c r="C30" s="684"/>
      <c r="D30" s="686"/>
      <c r="E30" s="654"/>
      <c r="F30" s="656"/>
      <c r="G30" s="103" t="s">
        <v>217</v>
      </c>
      <c r="H30" s="84"/>
      <c r="I30" s="102" t="s">
        <v>160</v>
      </c>
      <c r="J30" s="94">
        <v>41.86</v>
      </c>
      <c r="K30" s="98" t="s">
        <v>175</v>
      </c>
      <c r="L30" s="95">
        <f t="shared" si="1"/>
        <v>0</v>
      </c>
      <c r="M30" s="626"/>
      <c r="N30" s="203">
        <f t="shared" si="2"/>
        <v>0</v>
      </c>
      <c r="O30" s="96">
        <v>0.0136</v>
      </c>
      <c r="P30" s="98" t="s">
        <v>150</v>
      </c>
      <c r="Q30" s="207">
        <f t="shared" si="0"/>
        <v>0</v>
      </c>
    </row>
    <row r="31" spans="2:17" ht="28.5" customHeight="1">
      <c r="B31" s="53"/>
      <c r="C31" s="684"/>
      <c r="D31" s="686"/>
      <c r="E31" s="654"/>
      <c r="F31" s="657"/>
      <c r="G31" s="103" t="s">
        <v>174</v>
      </c>
      <c r="H31" s="84"/>
      <c r="I31" s="102" t="s">
        <v>160</v>
      </c>
      <c r="J31" s="94">
        <v>29.3</v>
      </c>
      <c r="K31" s="98" t="s">
        <v>175</v>
      </c>
      <c r="L31" s="95">
        <f t="shared" si="1"/>
        <v>0</v>
      </c>
      <c r="M31" s="626"/>
      <c r="N31" s="203">
        <f t="shared" si="2"/>
        <v>0</v>
      </c>
      <c r="O31" s="96">
        <v>0.0136</v>
      </c>
      <c r="P31" s="98" t="s">
        <v>150</v>
      </c>
      <c r="Q31" s="207">
        <f t="shared" si="0"/>
        <v>0</v>
      </c>
    </row>
    <row r="32" spans="2:17" ht="28.5" customHeight="1">
      <c r="B32" s="53"/>
      <c r="C32" s="684"/>
      <c r="D32" s="686"/>
      <c r="E32" s="654"/>
      <c r="F32" s="658"/>
      <c r="G32" s="659"/>
      <c r="H32" s="104"/>
      <c r="I32" s="105"/>
      <c r="J32" s="106"/>
      <c r="K32" s="105"/>
      <c r="L32" s="95">
        <f>IF(ISERROR(H32*J32),"",H32*J32)</f>
        <v>0</v>
      </c>
      <c r="M32" s="626"/>
      <c r="N32" s="203">
        <f>IF(ISERROR(H32*J32*M$5),"",H32*J32*M$5)</f>
        <v>0</v>
      </c>
      <c r="O32" s="107"/>
      <c r="P32" s="108"/>
      <c r="Q32" s="208">
        <f>IF(ISERROR(H32*J32*O32*44/12),"",H32*J32*O32*44/12)</f>
        <v>0</v>
      </c>
    </row>
    <row r="33" spans="2:17" ht="28.5" customHeight="1">
      <c r="B33" s="53"/>
      <c r="C33" s="684"/>
      <c r="D33" s="686"/>
      <c r="E33" s="654"/>
      <c r="F33" s="658"/>
      <c r="G33" s="659"/>
      <c r="H33" s="104"/>
      <c r="I33" s="105"/>
      <c r="J33" s="106"/>
      <c r="K33" s="105"/>
      <c r="L33" s="95">
        <f>IF(ISERROR(H33*J33),"",H33*J33)</f>
        <v>0</v>
      </c>
      <c r="M33" s="626"/>
      <c r="N33" s="203">
        <f>IF(ISERROR(H33*J33*M$5),"",H33*J33*M$5)</f>
        <v>0</v>
      </c>
      <c r="O33" s="107"/>
      <c r="P33" s="108"/>
      <c r="Q33" s="208">
        <f>IF(ISERROR(H33*J33*O33*44/12),"",H33*J33*O33*44/12)</f>
        <v>0</v>
      </c>
    </row>
    <row r="34" spans="2:17" ht="28.5" customHeight="1" thickBot="1">
      <c r="B34" s="53"/>
      <c r="C34" s="684"/>
      <c r="D34" s="92"/>
      <c r="E34" s="642" t="s">
        <v>176</v>
      </c>
      <c r="F34" s="643"/>
      <c r="G34" s="644"/>
      <c r="H34" s="645"/>
      <c r="I34" s="606"/>
      <c r="J34" s="593"/>
      <c r="K34" s="639"/>
      <c r="L34" s="109">
        <f>SUM(L5:L33)</f>
        <v>0</v>
      </c>
      <c r="M34" s="626"/>
      <c r="N34" s="204">
        <f>L34*M5</f>
        <v>0</v>
      </c>
      <c r="O34" s="640"/>
      <c r="P34" s="641"/>
      <c r="Q34" s="209">
        <f>SUM(Q5:Q33)</f>
        <v>0</v>
      </c>
    </row>
    <row r="35" spans="2:17" ht="16.5" customHeight="1" thickTop="1">
      <c r="B35" s="53"/>
      <c r="C35" s="684"/>
      <c r="D35" s="646" t="s">
        <v>177</v>
      </c>
      <c r="E35" s="110"/>
      <c r="F35" s="111"/>
      <c r="G35" s="112"/>
      <c r="H35" s="113" t="s">
        <v>178</v>
      </c>
      <c r="I35" s="114"/>
      <c r="J35" s="115" t="s">
        <v>218</v>
      </c>
      <c r="K35" s="114"/>
      <c r="L35" s="116" t="s">
        <v>219</v>
      </c>
      <c r="M35" s="117" t="s">
        <v>220</v>
      </c>
      <c r="N35" s="118" t="s">
        <v>221</v>
      </c>
      <c r="O35" s="119" t="s">
        <v>179</v>
      </c>
      <c r="P35" s="114"/>
      <c r="Q35" s="210" t="s">
        <v>222</v>
      </c>
    </row>
    <row r="36" spans="2:17" ht="28.5" customHeight="1">
      <c r="B36" s="53"/>
      <c r="C36" s="684"/>
      <c r="D36" s="647"/>
      <c r="E36" s="628" t="s">
        <v>180</v>
      </c>
      <c r="F36" s="649"/>
      <c r="G36" s="629"/>
      <c r="H36" s="84"/>
      <c r="I36" s="93" t="s">
        <v>223</v>
      </c>
      <c r="J36" s="94">
        <v>1.02</v>
      </c>
      <c r="K36" s="93" t="s">
        <v>224</v>
      </c>
      <c r="L36" s="95">
        <f t="shared" si="1"/>
        <v>0</v>
      </c>
      <c r="M36" s="626">
        <v>0.0258</v>
      </c>
      <c r="N36" s="203">
        <f t="shared" si="2"/>
        <v>0</v>
      </c>
      <c r="O36" s="121">
        <v>0.06</v>
      </c>
      <c r="P36" s="98" t="s">
        <v>225</v>
      </c>
      <c r="Q36" s="207">
        <f>H36*O36</f>
        <v>0</v>
      </c>
    </row>
    <row r="37" spans="2:17" ht="28.5" customHeight="1">
      <c r="B37" s="53"/>
      <c r="C37" s="684"/>
      <c r="D37" s="647"/>
      <c r="E37" s="650" t="s">
        <v>181</v>
      </c>
      <c r="F37" s="651"/>
      <c r="G37" s="652"/>
      <c r="H37" s="84"/>
      <c r="I37" s="93" t="s">
        <v>223</v>
      </c>
      <c r="J37" s="94">
        <v>1.36</v>
      </c>
      <c r="K37" s="93" t="s">
        <v>224</v>
      </c>
      <c r="L37" s="95">
        <f t="shared" si="1"/>
        <v>0</v>
      </c>
      <c r="M37" s="626"/>
      <c r="N37" s="203">
        <f t="shared" si="2"/>
        <v>0</v>
      </c>
      <c r="O37" s="121">
        <v>0.057</v>
      </c>
      <c r="P37" s="98" t="s">
        <v>225</v>
      </c>
      <c r="Q37" s="207">
        <f>H37*O37</f>
        <v>0</v>
      </c>
    </row>
    <row r="38" spans="2:17" ht="28.5" customHeight="1">
      <c r="B38" s="53"/>
      <c r="C38" s="684"/>
      <c r="D38" s="647"/>
      <c r="E38" s="628" t="s">
        <v>182</v>
      </c>
      <c r="F38" s="649"/>
      <c r="G38" s="629"/>
      <c r="H38" s="84"/>
      <c r="I38" s="93" t="s">
        <v>223</v>
      </c>
      <c r="J38" s="94">
        <v>1.36</v>
      </c>
      <c r="K38" s="93" t="s">
        <v>224</v>
      </c>
      <c r="L38" s="95">
        <f t="shared" si="1"/>
        <v>0</v>
      </c>
      <c r="M38" s="626"/>
      <c r="N38" s="203">
        <f t="shared" si="2"/>
        <v>0</v>
      </c>
      <c r="O38" s="121">
        <v>0.057</v>
      </c>
      <c r="P38" s="98" t="s">
        <v>225</v>
      </c>
      <c r="Q38" s="207">
        <f>H38*O38</f>
        <v>0</v>
      </c>
    </row>
    <row r="39" spans="2:17" ht="28.5" customHeight="1">
      <c r="B39" s="53"/>
      <c r="C39" s="684"/>
      <c r="D39" s="647"/>
      <c r="E39" s="628" t="s">
        <v>183</v>
      </c>
      <c r="F39" s="649"/>
      <c r="G39" s="629"/>
      <c r="H39" s="84"/>
      <c r="I39" s="93" t="s">
        <v>223</v>
      </c>
      <c r="J39" s="122">
        <v>1.36</v>
      </c>
      <c r="K39" s="93" t="s">
        <v>224</v>
      </c>
      <c r="L39" s="95">
        <f t="shared" si="1"/>
        <v>0</v>
      </c>
      <c r="M39" s="626"/>
      <c r="N39" s="203">
        <f t="shared" si="2"/>
        <v>0</v>
      </c>
      <c r="O39" s="121">
        <v>0.057</v>
      </c>
      <c r="P39" s="98" t="s">
        <v>225</v>
      </c>
      <c r="Q39" s="207">
        <f>H39*O39</f>
        <v>0</v>
      </c>
    </row>
    <row r="40" spans="2:17" ht="28.5" customHeight="1">
      <c r="B40" s="53"/>
      <c r="C40" s="684"/>
      <c r="D40" s="647"/>
      <c r="E40" s="633" t="s">
        <v>184</v>
      </c>
      <c r="F40" s="634"/>
      <c r="G40" s="635"/>
      <c r="H40" s="84"/>
      <c r="I40" s="123" t="s">
        <v>223</v>
      </c>
      <c r="J40" s="616"/>
      <c r="K40" s="617"/>
      <c r="L40" s="124"/>
      <c r="M40" s="627"/>
      <c r="N40" s="124"/>
      <c r="O40" s="121">
        <v>0.057</v>
      </c>
      <c r="P40" s="98" t="s">
        <v>225</v>
      </c>
      <c r="Q40" s="207">
        <f>H40*O40</f>
        <v>0</v>
      </c>
    </row>
    <row r="41" spans="2:17" ht="28.5" customHeight="1" thickBot="1">
      <c r="B41" s="53"/>
      <c r="C41" s="684"/>
      <c r="D41" s="648"/>
      <c r="E41" s="636" t="s">
        <v>226</v>
      </c>
      <c r="F41" s="637"/>
      <c r="G41" s="638"/>
      <c r="H41" s="591"/>
      <c r="I41" s="606"/>
      <c r="J41" s="593"/>
      <c r="K41" s="639"/>
      <c r="L41" s="125">
        <f>SUM(L36:L40)</f>
        <v>0</v>
      </c>
      <c r="M41" s="126"/>
      <c r="N41" s="127">
        <f>L41*M36</f>
        <v>0</v>
      </c>
      <c r="O41" s="640"/>
      <c r="P41" s="641"/>
      <c r="Q41" s="209">
        <f>SUM(Q36:Q40)</f>
        <v>0</v>
      </c>
    </row>
    <row r="42" spans="2:17" ht="28.5" customHeight="1" hidden="1" thickTop="1">
      <c r="B42" s="53"/>
      <c r="C42" s="684"/>
      <c r="D42" s="618" t="s">
        <v>185</v>
      </c>
      <c r="E42" s="621" t="s">
        <v>186</v>
      </c>
      <c r="F42" s="623" t="s">
        <v>187</v>
      </c>
      <c r="G42" s="624"/>
      <c r="H42" s="84"/>
      <c r="I42" s="128" t="s">
        <v>188</v>
      </c>
      <c r="J42" s="122">
        <v>9.97</v>
      </c>
      <c r="K42" s="97" t="s">
        <v>189</v>
      </c>
      <c r="L42" s="129">
        <f>H42*J42</f>
        <v>0</v>
      </c>
      <c r="M42" s="625">
        <v>0.0258</v>
      </c>
      <c r="N42" s="120">
        <f>H42*J42*M$42</f>
        <v>0</v>
      </c>
      <c r="O42" s="121">
        <v>0.495</v>
      </c>
      <c r="P42" s="98" t="s">
        <v>190</v>
      </c>
      <c r="Q42" s="130">
        <f>H42*O42</f>
        <v>0</v>
      </c>
    </row>
    <row r="43" spans="2:17" ht="28.5" customHeight="1" hidden="1">
      <c r="B43" s="53"/>
      <c r="C43" s="684"/>
      <c r="D43" s="619"/>
      <c r="E43" s="622"/>
      <c r="F43" s="628" t="s">
        <v>191</v>
      </c>
      <c r="G43" s="629"/>
      <c r="H43" s="84"/>
      <c r="I43" s="102" t="s">
        <v>188</v>
      </c>
      <c r="J43" s="122">
        <v>9.28</v>
      </c>
      <c r="K43" s="98" t="s">
        <v>189</v>
      </c>
      <c r="L43" s="129">
        <f>H43*J43</f>
        <v>0</v>
      </c>
      <c r="M43" s="626"/>
      <c r="N43" s="120">
        <f>H43*J43*M$42</f>
        <v>0</v>
      </c>
      <c r="O43" s="121">
        <v>0.495</v>
      </c>
      <c r="P43" s="97" t="s">
        <v>190</v>
      </c>
      <c r="Q43" s="130">
        <f>H43*O43</f>
        <v>0</v>
      </c>
    </row>
    <row r="44" spans="2:17" ht="28.5" customHeight="1" thickTop="1">
      <c r="B44" s="53"/>
      <c r="C44" s="684"/>
      <c r="D44" s="619"/>
      <c r="E44" s="630" t="s">
        <v>275</v>
      </c>
      <c r="F44" s="631"/>
      <c r="G44" s="632"/>
      <c r="H44" s="84"/>
      <c r="I44" s="98" t="s">
        <v>188</v>
      </c>
      <c r="J44" s="122">
        <v>9.76</v>
      </c>
      <c r="K44" s="98" t="s">
        <v>189</v>
      </c>
      <c r="L44" s="131">
        <f>H44*J44</f>
        <v>0</v>
      </c>
      <c r="M44" s="626"/>
      <c r="N44" s="203">
        <f>H44*J44*M$5</f>
        <v>0</v>
      </c>
      <c r="O44" s="121">
        <v>0.495</v>
      </c>
      <c r="P44" s="97" t="s">
        <v>190</v>
      </c>
      <c r="Q44" s="211">
        <f>H44*O44</f>
        <v>0</v>
      </c>
    </row>
    <row r="45" spans="2:17" ht="28.5" customHeight="1" hidden="1">
      <c r="B45" s="53"/>
      <c r="C45" s="91"/>
      <c r="D45" s="619"/>
      <c r="E45" s="633" t="s">
        <v>192</v>
      </c>
      <c r="F45" s="634"/>
      <c r="G45" s="635"/>
      <c r="H45" s="84"/>
      <c r="I45" s="102" t="s">
        <v>188</v>
      </c>
      <c r="J45" s="616"/>
      <c r="K45" s="617"/>
      <c r="L45" s="124"/>
      <c r="M45" s="626"/>
      <c r="N45" s="124"/>
      <c r="O45" s="121">
        <v>0.495</v>
      </c>
      <c r="P45" s="97" t="s">
        <v>190</v>
      </c>
      <c r="Q45" s="211">
        <f>H45*O45</f>
        <v>0</v>
      </c>
    </row>
    <row r="46" spans="2:17" ht="28.5" customHeight="1">
      <c r="B46" s="53"/>
      <c r="C46" s="91"/>
      <c r="D46" s="619"/>
      <c r="E46" s="633" t="s">
        <v>193</v>
      </c>
      <c r="F46" s="634"/>
      <c r="G46" s="635"/>
      <c r="H46" s="84"/>
      <c r="I46" s="98" t="s">
        <v>188</v>
      </c>
      <c r="J46" s="616"/>
      <c r="K46" s="617"/>
      <c r="L46" s="124"/>
      <c r="M46" s="627"/>
      <c r="N46" s="132"/>
      <c r="O46" s="170">
        <v>-0.495</v>
      </c>
      <c r="P46" s="97" t="s">
        <v>190</v>
      </c>
      <c r="Q46" s="211">
        <f>-ABS(H46*O46*0.5)</f>
        <v>0</v>
      </c>
    </row>
    <row r="47" spans="2:17" ht="28.5" customHeight="1" thickBot="1">
      <c r="B47" s="53"/>
      <c r="C47" s="91"/>
      <c r="D47" s="620"/>
      <c r="E47" s="603" t="s">
        <v>227</v>
      </c>
      <c r="F47" s="604"/>
      <c r="G47" s="605"/>
      <c r="H47" s="591"/>
      <c r="I47" s="606"/>
      <c r="J47" s="593"/>
      <c r="K47" s="592"/>
      <c r="L47" s="125">
        <f>SUM(L42:L44)</f>
        <v>0</v>
      </c>
      <c r="M47" s="133"/>
      <c r="N47" s="134">
        <f>L47*M42</f>
        <v>0</v>
      </c>
      <c r="O47" s="593"/>
      <c r="P47" s="592"/>
      <c r="Q47" s="212">
        <f>SUM(Q42:Q46)</f>
        <v>0</v>
      </c>
    </row>
    <row r="48" spans="2:17" ht="28.5" customHeight="1" thickTop="1">
      <c r="B48" s="53"/>
      <c r="C48" s="91"/>
      <c r="D48" s="607" t="s">
        <v>194</v>
      </c>
      <c r="E48" s="608" t="s">
        <v>195</v>
      </c>
      <c r="F48" s="609"/>
      <c r="G48" s="610"/>
      <c r="H48" s="84"/>
      <c r="I48" s="135" t="s">
        <v>228</v>
      </c>
      <c r="J48" s="611"/>
      <c r="K48" s="612"/>
      <c r="L48" s="136"/>
      <c r="M48" s="137"/>
      <c r="N48" s="138"/>
      <c r="O48" s="119"/>
      <c r="P48" s="139"/>
      <c r="Q48" s="213">
        <f>IF(ISERROR(-ABS(H48*O48)),"",-ABS(H48*O48))</f>
        <v>0</v>
      </c>
    </row>
    <row r="49" spans="2:17" ht="28.5" customHeight="1">
      <c r="B49" s="53"/>
      <c r="C49" s="91"/>
      <c r="D49" s="607"/>
      <c r="E49" s="613" t="s">
        <v>196</v>
      </c>
      <c r="F49" s="614"/>
      <c r="G49" s="615"/>
      <c r="H49" s="84"/>
      <c r="I49" s="98" t="s">
        <v>188</v>
      </c>
      <c r="J49" s="616"/>
      <c r="K49" s="617"/>
      <c r="L49" s="124"/>
      <c r="M49" s="140"/>
      <c r="N49" s="141"/>
      <c r="O49" s="142"/>
      <c r="P49" s="108"/>
      <c r="Q49" s="207">
        <f>IF(ISERROR(-ABS(H49*O49)),"",-ABS(H49*O49))</f>
        <v>0</v>
      </c>
    </row>
    <row r="50" spans="2:17" ht="28.5" customHeight="1" thickBot="1">
      <c r="B50" s="53"/>
      <c r="C50" s="91"/>
      <c r="D50" s="607"/>
      <c r="E50" s="603" t="s">
        <v>227</v>
      </c>
      <c r="F50" s="604"/>
      <c r="G50" s="605"/>
      <c r="H50" s="591"/>
      <c r="I50" s="592"/>
      <c r="J50" s="593"/>
      <c r="K50" s="592"/>
      <c r="L50" s="143"/>
      <c r="M50" s="144"/>
      <c r="N50" s="145"/>
      <c r="O50" s="594"/>
      <c r="P50" s="595"/>
      <c r="Q50" s="212">
        <f>SUM(Q48:Q49)</f>
        <v>0</v>
      </c>
    </row>
    <row r="51" spans="2:17" ht="28.5" customHeight="1" thickBot="1" thickTop="1">
      <c r="B51" s="53"/>
      <c r="C51" s="146"/>
      <c r="D51" s="596" t="s">
        <v>197</v>
      </c>
      <c r="E51" s="597"/>
      <c r="F51" s="597"/>
      <c r="G51" s="598"/>
      <c r="H51" s="599"/>
      <c r="I51" s="600"/>
      <c r="J51" s="601"/>
      <c r="K51" s="602"/>
      <c r="L51" s="147"/>
      <c r="M51" s="148"/>
      <c r="N51" s="149"/>
      <c r="O51" s="601"/>
      <c r="P51" s="602"/>
      <c r="Q51" s="214"/>
    </row>
    <row r="52" spans="3:17" ht="28.5" customHeight="1" thickBot="1" thickTop="1">
      <c r="C52" s="150"/>
      <c r="D52" s="582" t="s">
        <v>198</v>
      </c>
      <c r="E52" s="583"/>
      <c r="F52" s="583"/>
      <c r="G52" s="584"/>
      <c r="H52" s="585"/>
      <c r="I52" s="586"/>
      <c r="J52" s="587"/>
      <c r="K52" s="588"/>
      <c r="L52" s="151">
        <f>SUM(L34,L41,L47)</f>
        <v>0</v>
      </c>
      <c r="M52" s="152">
        <v>0.0258</v>
      </c>
      <c r="N52" s="206">
        <f>+N34+N41+N47+N50+N51</f>
        <v>0</v>
      </c>
      <c r="O52" s="589"/>
      <c r="P52" s="590"/>
      <c r="Q52" s="205">
        <f>+Q34+Q41+Q47+Q50+Q51</f>
        <v>0</v>
      </c>
    </row>
    <row r="53" ht="13.5">
      <c r="Q53" s="153" t="s">
        <v>229</v>
      </c>
    </row>
  </sheetData>
  <sheetProtection/>
  <mergeCells count="83">
    <mergeCell ref="D2:G4"/>
    <mergeCell ref="H2:I2"/>
    <mergeCell ref="J2:K2"/>
    <mergeCell ref="O2:P2"/>
    <mergeCell ref="C5:C44"/>
    <mergeCell ref="D5:D33"/>
    <mergeCell ref="E5:G5"/>
    <mergeCell ref="M5:M34"/>
    <mergeCell ref="E6:G6"/>
    <mergeCell ref="E7:G7"/>
    <mergeCell ref="E8:G8"/>
    <mergeCell ref="E9:G9"/>
    <mergeCell ref="E10:G10"/>
    <mergeCell ref="E11:G11"/>
    <mergeCell ref="E12:G12"/>
    <mergeCell ref="E13:G13"/>
    <mergeCell ref="E14:G14"/>
    <mergeCell ref="E15:E16"/>
    <mergeCell ref="F15:G15"/>
    <mergeCell ref="F16:G16"/>
    <mergeCell ref="E17:E18"/>
    <mergeCell ref="F17:G17"/>
    <mergeCell ref="F18:G18"/>
    <mergeCell ref="E19:E21"/>
    <mergeCell ref="F19:G19"/>
    <mergeCell ref="F20:G20"/>
    <mergeCell ref="F21:G21"/>
    <mergeCell ref="E22:G22"/>
    <mergeCell ref="E23:G23"/>
    <mergeCell ref="E39:G39"/>
    <mergeCell ref="E24:G24"/>
    <mergeCell ref="E25:G25"/>
    <mergeCell ref="E26:G26"/>
    <mergeCell ref="E27:E33"/>
    <mergeCell ref="F27:F31"/>
    <mergeCell ref="F32:G32"/>
    <mergeCell ref="F33:G33"/>
    <mergeCell ref="O41:P41"/>
    <mergeCell ref="E34:G34"/>
    <mergeCell ref="H34:I34"/>
    <mergeCell ref="J34:K34"/>
    <mergeCell ref="O34:P34"/>
    <mergeCell ref="D35:D41"/>
    <mergeCell ref="E36:G36"/>
    <mergeCell ref="M36:M40"/>
    <mergeCell ref="E37:G37"/>
    <mergeCell ref="E38:G38"/>
    <mergeCell ref="J46:K46"/>
    <mergeCell ref="E40:G40"/>
    <mergeCell ref="J40:K40"/>
    <mergeCell ref="E41:G41"/>
    <mergeCell ref="H41:I41"/>
    <mergeCell ref="J41:K41"/>
    <mergeCell ref="E50:G50"/>
    <mergeCell ref="D42:D47"/>
    <mergeCell ref="E42:E43"/>
    <mergeCell ref="F42:G42"/>
    <mergeCell ref="M42:M46"/>
    <mergeCell ref="F43:G43"/>
    <mergeCell ref="E44:G44"/>
    <mergeCell ref="E45:G45"/>
    <mergeCell ref="J45:K45"/>
    <mergeCell ref="E46:G46"/>
    <mergeCell ref="O51:P51"/>
    <mergeCell ref="E47:G47"/>
    <mergeCell ref="H47:I47"/>
    <mergeCell ref="J47:K47"/>
    <mergeCell ref="O47:P47"/>
    <mergeCell ref="D48:D50"/>
    <mergeCell ref="E48:G48"/>
    <mergeCell ref="J48:K48"/>
    <mergeCell ref="E49:G49"/>
    <mergeCell ref="J49:K49"/>
    <mergeCell ref="D52:G52"/>
    <mergeCell ref="H52:I52"/>
    <mergeCell ref="J52:K52"/>
    <mergeCell ref="O52:P52"/>
    <mergeCell ref="H50:I50"/>
    <mergeCell ref="J50:K50"/>
    <mergeCell ref="O50:P50"/>
    <mergeCell ref="D51:G51"/>
    <mergeCell ref="H51:I51"/>
    <mergeCell ref="J51:K5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2"/>
  <rowBreaks count="1" manualBreakCount="1">
    <brk id="51" max="16" man="1"/>
  </rowBreaks>
  <colBreaks count="1" manualBreakCount="1">
    <brk id="16" max="60" man="1"/>
  </colBreaks>
  <drawing r:id="rId1"/>
</worksheet>
</file>

<file path=xl/worksheets/sheet2.xml><?xml version="1.0" encoding="utf-8"?>
<worksheet xmlns="http://schemas.openxmlformats.org/spreadsheetml/2006/main" xmlns:r="http://schemas.openxmlformats.org/officeDocument/2006/relationships">
  <dimension ref="A2:I53"/>
  <sheetViews>
    <sheetView zoomScalePageLayoutView="0" workbookViewId="0" topLeftCell="A13">
      <selection activeCell="K21" sqref="K21"/>
    </sheetView>
  </sheetViews>
  <sheetFormatPr defaultColWidth="9.140625" defaultRowHeight="15"/>
  <sheetData>
    <row r="2" spans="1:9" ht="13.5" customHeight="1">
      <c r="A2" s="286" t="s">
        <v>306</v>
      </c>
      <c r="B2" s="286"/>
      <c r="C2" s="286"/>
      <c r="D2" s="286"/>
      <c r="E2" s="286"/>
      <c r="F2" s="286"/>
      <c r="G2" s="286"/>
      <c r="H2" s="286"/>
      <c r="I2" s="286"/>
    </row>
    <row r="3" spans="1:9" ht="13.5" customHeight="1">
      <c r="A3" s="286"/>
      <c r="B3" s="286"/>
      <c r="C3" s="286"/>
      <c r="D3" s="286"/>
      <c r="E3" s="286"/>
      <c r="F3" s="286"/>
      <c r="G3" s="286"/>
      <c r="H3" s="286"/>
      <c r="I3" s="286"/>
    </row>
    <row r="5" spans="1:9" ht="13.5">
      <c r="A5" s="287" t="s">
        <v>307</v>
      </c>
      <c r="B5" s="288"/>
      <c r="C5" s="288"/>
      <c r="D5" s="288"/>
      <c r="E5" s="288"/>
      <c r="F5" s="288"/>
      <c r="G5" s="288"/>
      <c r="H5" s="288"/>
      <c r="I5" s="288"/>
    </row>
    <row r="6" spans="1:9" ht="13.5">
      <c r="A6" s="288"/>
      <c r="B6" s="288"/>
      <c r="C6" s="288"/>
      <c r="D6" s="288"/>
      <c r="E6" s="288"/>
      <c r="F6" s="288"/>
      <c r="G6" s="288"/>
      <c r="H6" s="288"/>
      <c r="I6" s="288"/>
    </row>
    <row r="7" spans="1:9" ht="13.5">
      <c r="A7" s="288"/>
      <c r="B7" s="288"/>
      <c r="C7" s="288"/>
      <c r="D7" s="288"/>
      <c r="E7" s="288"/>
      <c r="F7" s="288"/>
      <c r="G7" s="288"/>
      <c r="H7" s="288"/>
      <c r="I7" s="288"/>
    </row>
    <row r="8" spans="1:9" ht="13.5">
      <c r="A8" s="288"/>
      <c r="B8" s="288"/>
      <c r="C8" s="288"/>
      <c r="D8" s="288"/>
      <c r="E8" s="288"/>
      <c r="F8" s="288"/>
      <c r="G8" s="288"/>
      <c r="H8" s="288"/>
      <c r="I8" s="288"/>
    </row>
    <row r="9" spans="1:9" ht="13.5">
      <c r="A9" s="288"/>
      <c r="B9" s="288"/>
      <c r="C9" s="288"/>
      <c r="D9" s="288"/>
      <c r="E9" s="288"/>
      <c r="F9" s="288"/>
      <c r="G9" s="288"/>
      <c r="H9" s="288"/>
      <c r="I9" s="288"/>
    </row>
    <row r="10" spans="1:9" ht="13.5">
      <c r="A10" s="288"/>
      <c r="B10" s="288"/>
      <c r="C10" s="288"/>
      <c r="D10" s="288"/>
      <c r="E10" s="288"/>
      <c r="F10" s="288"/>
      <c r="G10" s="288"/>
      <c r="H10" s="288"/>
      <c r="I10" s="288"/>
    </row>
    <row r="11" spans="1:9" ht="13.5">
      <c r="A11" s="288"/>
      <c r="B11" s="288"/>
      <c r="C11" s="288"/>
      <c r="D11" s="288"/>
      <c r="E11" s="288"/>
      <c r="F11" s="288"/>
      <c r="G11" s="288"/>
      <c r="H11" s="288"/>
      <c r="I11" s="288"/>
    </row>
    <row r="12" spans="1:9" ht="13.5">
      <c r="A12" s="288"/>
      <c r="B12" s="288"/>
      <c r="C12" s="288"/>
      <c r="D12" s="288"/>
      <c r="E12" s="288"/>
      <c r="F12" s="288"/>
      <c r="G12" s="288"/>
      <c r="H12" s="288"/>
      <c r="I12" s="288"/>
    </row>
    <row r="13" spans="1:9" ht="13.5">
      <c r="A13" s="288"/>
      <c r="B13" s="288"/>
      <c r="C13" s="288"/>
      <c r="D13" s="288"/>
      <c r="E13" s="288"/>
      <c r="F13" s="288"/>
      <c r="G13" s="288"/>
      <c r="H13" s="288"/>
      <c r="I13" s="288"/>
    </row>
    <row r="14" spans="1:9" ht="13.5">
      <c r="A14" s="288"/>
      <c r="B14" s="288"/>
      <c r="C14" s="288"/>
      <c r="D14" s="288"/>
      <c r="E14" s="288"/>
      <c r="F14" s="288"/>
      <c r="G14" s="288"/>
      <c r="H14" s="288"/>
      <c r="I14" s="288"/>
    </row>
    <row r="15" spans="1:9" ht="13.5">
      <c r="A15" s="288"/>
      <c r="B15" s="288"/>
      <c r="C15" s="288"/>
      <c r="D15" s="288"/>
      <c r="E15" s="288"/>
      <c r="F15" s="288"/>
      <c r="G15" s="288"/>
      <c r="H15" s="288"/>
      <c r="I15" s="288"/>
    </row>
    <row r="16" spans="1:9" ht="13.5">
      <c r="A16" s="288"/>
      <c r="B16" s="288"/>
      <c r="C16" s="288"/>
      <c r="D16" s="288"/>
      <c r="E16" s="288"/>
      <c r="F16" s="288"/>
      <c r="G16" s="288"/>
      <c r="H16" s="288"/>
      <c r="I16" s="288"/>
    </row>
    <row r="17" spans="1:9" ht="13.5">
      <c r="A17" s="288"/>
      <c r="B17" s="288"/>
      <c r="C17" s="288"/>
      <c r="D17" s="288"/>
      <c r="E17" s="288"/>
      <c r="F17" s="288"/>
      <c r="G17" s="288"/>
      <c r="H17" s="288"/>
      <c r="I17" s="288"/>
    </row>
    <row r="18" spans="1:9" ht="13.5">
      <c r="A18" s="288"/>
      <c r="B18" s="288"/>
      <c r="C18" s="288"/>
      <c r="D18" s="288"/>
      <c r="E18" s="288"/>
      <c r="F18" s="288"/>
      <c r="G18" s="288"/>
      <c r="H18" s="288"/>
      <c r="I18" s="288"/>
    </row>
    <row r="19" spans="1:9" ht="13.5">
      <c r="A19" s="288"/>
      <c r="B19" s="288"/>
      <c r="C19" s="288"/>
      <c r="D19" s="288"/>
      <c r="E19" s="288"/>
      <c r="F19" s="288"/>
      <c r="G19" s="288"/>
      <c r="H19" s="288"/>
      <c r="I19" s="288"/>
    </row>
    <row r="20" spans="1:9" ht="13.5">
      <c r="A20" s="288"/>
      <c r="B20" s="288"/>
      <c r="C20" s="288"/>
      <c r="D20" s="288"/>
      <c r="E20" s="288"/>
      <c r="F20" s="288"/>
      <c r="G20" s="288"/>
      <c r="H20" s="288"/>
      <c r="I20" s="288"/>
    </row>
    <row r="21" spans="1:9" ht="13.5">
      <c r="A21" s="288"/>
      <c r="B21" s="288"/>
      <c r="C21" s="288"/>
      <c r="D21" s="288"/>
      <c r="E21" s="288"/>
      <c r="F21" s="288"/>
      <c r="G21" s="288"/>
      <c r="H21" s="288"/>
      <c r="I21" s="288"/>
    </row>
    <row r="22" spans="1:9" ht="13.5">
      <c r="A22" s="288"/>
      <c r="B22" s="288"/>
      <c r="C22" s="288"/>
      <c r="D22" s="288"/>
      <c r="E22" s="288"/>
      <c r="F22" s="288"/>
      <c r="G22" s="288"/>
      <c r="H22" s="288"/>
      <c r="I22" s="288"/>
    </row>
    <row r="23" spans="1:9" ht="13.5">
      <c r="A23" s="288"/>
      <c r="B23" s="288"/>
      <c r="C23" s="288"/>
      <c r="D23" s="288"/>
      <c r="E23" s="288"/>
      <c r="F23" s="288"/>
      <c r="G23" s="288"/>
      <c r="H23" s="288"/>
      <c r="I23" s="288"/>
    </row>
    <row r="24" spans="1:9" ht="13.5">
      <c r="A24" s="288"/>
      <c r="B24" s="288"/>
      <c r="C24" s="288"/>
      <c r="D24" s="288"/>
      <c r="E24" s="288"/>
      <c r="F24" s="288"/>
      <c r="G24" s="288"/>
      <c r="H24" s="288"/>
      <c r="I24" s="288"/>
    </row>
    <row r="25" spans="1:9" ht="13.5">
      <c r="A25" s="288"/>
      <c r="B25" s="288"/>
      <c r="C25" s="288"/>
      <c r="D25" s="288"/>
      <c r="E25" s="288"/>
      <c r="F25" s="288"/>
      <c r="G25" s="288"/>
      <c r="H25" s="288"/>
      <c r="I25" s="288"/>
    </row>
    <row r="26" spans="1:9" ht="13.5">
      <c r="A26" s="288"/>
      <c r="B26" s="288"/>
      <c r="C26" s="288"/>
      <c r="D26" s="288"/>
      <c r="E26" s="288"/>
      <c r="F26" s="288"/>
      <c r="G26" s="288"/>
      <c r="H26" s="288"/>
      <c r="I26" s="288"/>
    </row>
    <row r="35" spans="4:7" ht="13.5" customHeight="1">
      <c r="D35" s="227"/>
      <c r="E35" s="227"/>
      <c r="F35" s="227"/>
      <c r="G35" s="227"/>
    </row>
    <row r="36" spans="3:7" ht="13.5" customHeight="1">
      <c r="C36" s="227"/>
      <c r="D36" s="227"/>
      <c r="E36" s="227"/>
      <c r="F36" s="227"/>
      <c r="G36" s="227"/>
    </row>
    <row r="38" ht="13.5">
      <c r="C38" s="228" t="s">
        <v>308</v>
      </c>
    </row>
    <row r="40" spans="3:8" ht="13.5">
      <c r="C40" s="289" t="s">
        <v>309</v>
      </c>
      <c r="D40" s="289"/>
      <c r="E40" s="289"/>
      <c r="F40" s="289"/>
      <c r="G40" s="289"/>
      <c r="H40" s="289"/>
    </row>
    <row r="41" spans="3:8" ht="13.5">
      <c r="C41" s="289"/>
      <c r="D41" s="289"/>
      <c r="E41" s="289"/>
      <c r="F41" s="289"/>
      <c r="G41" s="289"/>
      <c r="H41" s="289"/>
    </row>
    <row r="42" spans="3:8" ht="13.5">
      <c r="C42" s="285" t="s">
        <v>310</v>
      </c>
      <c r="D42" s="285"/>
      <c r="E42" s="285"/>
      <c r="F42" s="285"/>
      <c r="G42" s="285"/>
      <c r="H42" s="285"/>
    </row>
    <row r="43" spans="3:8" ht="13.5">
      <c r="C43" s="285"/>
      <c r="D43" s="285"/>
      <c r="E43" s="285"/>
      <c r="F43" s="285"/>
      <c r="G43" s="285"/>
      <c r="H43" s="285"/>
    </row>
    <row r="44" spans="3:8" ht="13.5">
      <c r="C44" s="285" t="s">
        <v>311</v>
      </c>
      <c r="D44" s="285"/>
      <c r="E44" s="285"/>
      <c r="F44" s="285"/>
      <c r="G44" s="285"/>
      <c r="H44" s="285"/>
    </row>
    <row r="45" spans="3:8" ht="13.5">
      <c r="C45" s="285"/>
      <c r="D45" s="285"/>
      <c r="E45" s="285"/>
      <c r="F45" s="285"/>
      <c r="G45" s="285"/>
      <c r="H45" s="285"/>
    </row>
    <row r="48" spans="3:8" ht="13.5">
      <c r="C48" s="289" t="s">
        <v>312</v>
      </c>
      <c r="D48" s="289"/>
      <c r="E48" s="289"/>
      <c r="F48" s="289"/>
      <c r="G48" s="289"/>
      <c r="H48" s="289"/>
    </row>
    <row r="49" spans="3:8" ht="13.5">
      <c r="C49" s="289"/>
      <c r="D49" s="289"/>
      <c r="E49" s="289"/>
      <c r="F49" s="289"/>
      <c r="G49" s="289"/>
      <c r="H49" s="289"/>
    </row>
    <row r="50" spans="3:8" ht="13.5">
      <c r="C50" s="285" t="s">
        <v>313</v>
      </c>
      <c r="D50" s="285"/>
      <c r="E50" s="285"/>
      <c r="F50" s="285"/>
      <c r="G50" s="285"/>
      <c r="H50" s="285"/>
    </row>
    <row r="51" spans="3:8" ht="13.5">
      <c r="C51" s="285"/>
      <c r="D51" s="285"/>
      <c r="E51" s="285"/>
      <c r="F51" s="285"/>
      <c r="G51" s="285"/>
      <c r="H51" s="285"/>
    </row>
    <row r="52" spans="3:8" ht="13.5">
      <c r="C52" s="285" t="s">
        <v>314</v>
      </c>
      <c r="D52" s="285"/>
      <c r="E52" s="285"/>
      <c r="F52" s="285"/>
      <c r="G52" s="285"/>
      <c r="H52" s="285"/>
    </row>
    <row r="53" spans="3:8" ht="13.5">
      <c r="C53" s="285"/>
      <c r="D53" s="285"/>
      <c r="E53" s="285"/>
      <c r="F53" s="285"/>
      <c r="G53" s="285"/>
      <c r="H53" s="285"/>
    </row>
  </sheetData>
  <sheetProtection/>
  <mergeCells count="8">
    <mergeCell ref="C50:H51"/>
    <mergeCell ref="C52:H53"/>
    <mergeCell ref="A2:I3"/>
    <mergeCell ref="A5:I26"/>
    <mergeCell ref="C40:H41"/>
    <mergeCell ref="C42:H43"/>
    <mergeCell ref="C44:H45"/>
    <mergeCell ref="C48:H4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AH57"/>
  <sheetViews>
    <sheetView view="pageBreakPreview" zoomScaleSheetLayoutView="100" zoomScalePageLayoutView="0" workbookViewId="0" topLeftCell="A32">
      <selection activeCell="H56" sqref="H56:K56"/>
    </sheetView>
  </sheetViews>
  <sheetFormatPr defaultColWidth="9.140625" defaultRowHeight="15"/>
  <cols>
    <col min="1" max="33" width="2.57421875" style="0" customWidth="1"/>
    <col min="34" max="34" width="2.421875" style="0" customWidth="1"/>
    <col min="35" max="59" width="2.57421875" style="0" customWidth="1"/>
  </cols>
  <sheetData>
    <row r="2" spans="1:34" ht="14.25" thickBot="1">
      <c r="A2" t="s">
        <v>53</v>
      </c>
      <c r="AH2" s="5" t="s">
        <v>81</v>
      </c>
    </row>
    <row r="3" spans="1:34" ht="19.5" customHeight="1">
      <c r="A3" s="357" t="s">
        <v>56</v>
      </c>
      <c r="B3" s="358"/>
      <c r="C3" s="358"/>
      <c r="D3" s="358"/>
      <c r="E3" s="358"/>
      <c r="F3" s="358"/>
      <c r="G3" s="358"/>
      <c r="H3" s="358"/>
      <c r="I3" s="358"/>
      <c r="J3" s="358"/>
      <c r="K3" s="359"/>
      <c r="L3" s="348" t="s">
        <v>54</v>
      </c>
      <c r="M3" s="349"/>
      <c r="N3" s="349"/>
      <c r="O3" s="349"/>
      <c r="P3" s="349"/>
      <c r="Q3" s="349"/>
      <c r="R3" s="349"/>
      <c r="S3" s="349"/>
      <c r="T3" s="349"/>
      <c r="U3" s="349"/>
      <c r="V3" s="349"/>
      <c r="W3" s="349"/>
      <c r="X3" s="348" t="s">
        <v>55</v>
      </c>
      <c r="Y3" s="349"/>
      <c r="Z3" s="349"/>
      <c r="AA3" s="349"/>
      <c r="AB3" s="351"/>
      <c r="AC3" s="349" t="s">
        <v>39</v>
      </c>
      <c r="AD3" s="349"/>
      <c r="AE3" s="349"/>
      <c r="AF3" s="349"/>
      <c r="AG3" s="349"/>
      <c r="AH3" s="355"/>
    </row>
    <row r="4" spans="1:34" ht="19.5" customHeight="1" thickBot="1">
      <c r="A4" s="360"/>
      <c r="B4" s="361"/>
      <c r="C4" s="361"/>
      <c r="D4" s="361"/>
      <c r="E4" s="361"/>
      <c r="F4" s="361"/>
      <c r="G4" s="361"/>
      <c r="H4" s="361"/>
      <c r="I4" s="361"/>
      <c r="J4" s="361"/>
      <c r="K4" s="362"/>
      <c r="L4" s="332" t="s">
        <v>67</v>
      </c>
      <c r="M4" s="332"/>
      <c r="N4" s="332"/>
      <c r="O4" s="332"/>
      <c r="P4" s="332"/>
      <c r="Q4" s="332" t="s">
        <v>68</v>
      </c>
      <c r="R4" s="332"/>
      <c r="S4" s="332" t="s">
        <v>57</v>
      </c>
      <c r="T4" s="332"/>
      <c r="U4" s="332"/>
      <c r="V4" s="332"/>
      <c r="W4" s="333"/>
      <c r="X4" s="352"/>
      <c r="Y4" s="353"/>
      <c r="Z4" s="353"/>
      <c r="AA4" s="353"/>
      <c r="AB4" s="354"/>
      <c r="AC4" s="353"/>
      <c r="AD4" s="353"/>
      <c r="AE4" s="353"/>
      <c r="AF4" s="353"/>
      <c r="AG4" s="353"/>
      <c r="AH4" s="356"/>
    </row>
    <row r="5" spans="1:34" ht="19.5" customHeight="1">
      <c r="A5" s="345" t="s">
        <v>38</v>
      </c>
      <c r="B5" s="307"/>
      <c r="C5" s="308"/>
      <c r="D5" s="308"/>
      <c r="E5" s="308"/>
      <c r="F5" s="308"/>
      <c r="G5" s="308"/>
      <c r="H5" s="308"/>
      <c r="I5" s="308"/>
      <c r="J5" s="308"/>
      <c r="K5" s="308"/>
      <c r="L5" s="314"/>
      <c r="M5" s="314"/>
      <c r="N5" s="314"/>
      <c r="O5" s="314"/>
      <c r="P5" s="314"/>
      <c r="Q5" s="314"/>
      <c r="R5" s="314"/>
      <c r="S5" s="363">
        <f>ROUND(L5*Q5,0)</f>
        <v>0</v>
      </c>
      <c r="T5" s="363"/>
      <c r="U5" s="363"/>
      <c r="V5" s="363"/>
      <c r="W5" s="363"/>
      <c r="X5" s="364"/>
      <c r="Y5" s="364"/>
      <c r="Z5" s="364"/>
      <c r="AA5" s="364"/>
      <c r="AB5" s="364"/>
      <c r="AC5" s="363">
        <f>S5+X5</f>
        <v>0</v>
      </c>
      <c r="AD5" s="363"/>
      <c r="AE5" s="363"/>
      <c r="AF5" s="363"/>
      <c r="AG5" s="363"/>
      <c r="AH5" s="365"/>
    </row>
    <row r="6" spans="1:34" ht="19.5" customHeight="1">
      <c r="A6" s="346"/>
      <c r="B6" s="309"/>
      <c r="C6" s="310"/>
      <c r="D6" s="310"/>
      <c r="E6" s="310"/>
      <c r="F6" s="310"/>
      <c r="G6" s="310"/>
      <c r="H6" s="310"/>
      <c r="I6" s="310"/>
      <c r="J6" s="310"/>
      <c r="K6" s="310"/>
      <c r="L6" s="303"/>
      <c r="M6" s="303"/>
      <c r="N6" s="303"/>
      <c r="O6" s="303"/>
      <c r="P6" s="303"/>
      <c r="Q6" s="303"/>
      <c r="R6" s="303"/>
      <c r="S6" s="304">
        <f>ROUND(L6*Q6,0)</f>
        <v>0</v>
      </c>
      <c r="T6" s="304"/>
      <c r="U6" s="304"/>
      <c r="V6" s="304"/>
      <c r="W6" s="304"/>
      <c r="X6" s="305"/>
      <c r="Y6" s="305"/>
      <c r="Z6" s="305"/>
      <c r="AA6" s="305"/>
      <c r="AB6" s="305"/>
      <c r="AC6" s="304">
        <f aca="true" t="shared" si="0" ref="AC6:AC16">S6+X6</f>
        <v>0</v>
      </c>
      <c r="AD6" s="304"/>
      <c r="AE6" s="304"/>
      <c r="AF6" s="304"/>
      <c r="AG6" s="304"/>
      <c r="AH6" s="368"/>
    </row>
    <row r="7" spans="1:34" ht="19.5" customHeight="1">
      <c r="A7" s="346"/>
      <c r="B7" s="309"/>
      <c r="C7" s="310"/>
      <c r="D7" s="310"/>
      <c r="E7" s="310"/>
      <c r="F7" s="310"/>
      <c r="G7" s="310"/>
      <c r="H7" s="310"/>
      <c r="I7" s="310"/>
      <c r="J7" s="310"/>
      <c r="K7" s="310"/>
      <c r="L7" s="303"/>
      <c r="M7" s="303"/>
      <c r="N7" s="303"/>
      <c r="O7" s="303"/>
      <c r="P7" s="303"/>
      <c r="Q7" s="303"/>
      <c r="R7" s="303"/>
      <c r="S7" s="304">
        <f>ROUND(L7*Q7,0)</f>
        <v>0</v>
      </c>
      <c r="T7" s="304"/>
      <c r="U7" s="304"/>
      <c r="V7" s="304"/>
      <c r="W7" s="304"/>
      <c r="X7" s="305"/>
      <c r="Y7" s="305"/>
      <c r="Z7" s="305"/>
      <c r="AA7" s="305"/>
      <c r="AB7" s="305"/>
      <c r="AC7" s="304">
        <f t="shared" si="0"/>
        <v>0</v>
      </c>
      <c r="AD7" s="304"/>
      <c r="AE7" s="304"/>
      <c r="AF7" s="304"/>
      <c r="AG7" s="304"/>
      <c r="AH7" s="368"/>
    </row>
    <row r="8" spans="1:34" ht="19.5" customHeight="1">
      <c r="A8" s="346"/>
      <c r="B8" s="309"/>
      <c r="C8" s="310"/>
      <c r="D8" s="310"/>
      <c r="E8" s="310"/>
      <c r="F8" s="310"/>
      <c r="G8" s="310"/>
      <c r="H8" s="310"/>
      <c r="I8" s="310"/>
      <c r="J8" s="310"/>
      <c r="K8" s="310"/>
      <c r="L8" s="303"/>
      <c r="M8" s="303"/>
      <c r="N8" s="303"/>
      <c r="O8" s="303"/>
      <c r="P8" s="303"/>
      <c r="Q8" s="303"/>
      <c r="R8" s="303"/>
      <c r="S8" s="304">
        <f>ROUND(L8*Q8,0)</f>
        <v>0</v>
      </c>
      <c r="T8" s="304"/>
      <c r="U8" s="304"/>
      <c r="V8" s="304"/>
      <c r="W8" s="304"/>
      <c r="X8" s="305"/>
      <c r="Y8" s="305"/>
      <c r="Z8" s="305"/>
      <c r="AA8" s="305"/>
      <c r="AB8" s="305"/>
      <c r="AC8" s="304">
        <f t="shared" si="0"/>
        <v>0</v>
      </c>
      <c r="AD8" s="304"/>
      <c r="AE8" s="304"/>
      <c r="AF8" s="304"/>
      <c r="AG8" s="304"/>
      <c r="AH8" s="368"/>
    </row>
    <row r="9" spans="1:34" ht="19.5" customHeight="1" thickBot="1">
      <c r="A9" s="346"/>
      <c r="B9" s="311"/>
      <c r="C9" s="312"/>
      <c r="D9" s="312"/>
      <c r="E9" s="312"/>
      <c r="F9" s="312"/>
      <c r="G9" s="312"/>
      <c r="H9" s="312"/>
      <c r="I9" s="312"/>
      <c r="J9" s="312"/>
      <c r="K9" s="312"/>
      <c r="L9" s="350"/>
      <c r="M9" s="350"/>
      <c r="N9" s="350"/>
      <c r="O9" s="350"/>
      <c r="P9" s="350"/>
      <c r="Q9" s="350"/>
      <c r="R9" s="350"/>
      <c r="S9" s="338">
        <f>ROUND(L9*Q9,0)</f>
        <v>0</v>
      </c>
      <c r="T9" s="338"/>
      <c r="U9" s="338"/>
      <c r="V9" s="338"/>
      <c r="W9" s="338"/>
      <c r="X9" s="369"/>
      <c r="Y9" s="369"/>
      <c r="Z9" s="369"/>
      <c r="AA9" s="369"/>
      <c r="AB9" s="369"/>
      <c r="AC9" s="366">
        <f t="shared" si="0"/>
        <v>0</v>
      </c>
      <c r="AD9" s="366"/>
      <c r="AE9" s="366"/>
      <c r="AF9" s="366"/>
      <c r="AG9" s="366"/>
      <c r="AH9" s="367"/>
    </row>
    <row r="10" spans="1:34" ht="19.5" customHeight="1" thickBot="1" thickTop="1">
      <c r="A10" s="347"/>
      <c r="B10" s="313" t="s">
        <v>57</v>
      </c>
      <c r="C10" s="313"/>
      <c r="D10" s="313"/>
      <c r="E10" s="313"/>
      <c r="F10" s="313"/>
      <c r="G10" s="313"/>
      <c r="H10" s="313"/>
      <c r="I10" s="313"/>
      <c r="J10" s="313"/>
      <c r="K10" s="313"/>
      <c r="L10" s="370"/>
      <c r="M10" s="370"/>
      <c r="N10" s="370"/>
      <c r="O10" s="370"/>
      <c r="P10" s="370"/>
      <c r="Q10" s="370"/>
      <c r="R10" s="370"/>
      <c r="S10" s="371">
        <f>SUM(S5:S9)</f>
        <v>0</v>
      </c>
      <c r="T10" s="371"/>
      <c r="U10" s="371"/>
      <c r="V10" s="371"/>
      <c r="W10" s="371"/>
      <c r="X10" s="371">
        <f>SUM(X5:X9)</f>
        <v>0</v>
      </c>
      <c r="Y10" s="371"/>
      <c r="Z10" s="371"/>
      <c r="AA10" s="371"/>
      <c r="AB10" s="371"/>
      <c r="AC10" s="372">
        <f t="shared" si="0"/>
        <v>0</v>
      </c>
      <c r="AD10" s="372"/>
      <c r="AE10" s="372"/>
      <c r="AF10" s="372"/>
      <c r="AG10" s="372"/>
      <c r="AH10" s="373"/>
    </row>
    <row r="11" spans="1:34" ht="19.5" customHeight="1">
      <c r="A11" s="345" t="s">
        <v>26</v>
      </c>
      <c r="B11" s="336" t="s">
        <v>58</v>
      </c>
      <c r="C11" s="337"/>
      <c r="D11" s="337"/>
      <c r="E11" s="337"/>
      <c r="F11" s="337"/>
      <c r="G11" s="337"/>
      <c r="H11" s="337"/>
      <c r="I11" s="337"/>
      <c r="J11" s="337"/>
      <c r="K11" s="337"/>
      <c r="L11" s="374"/>
      <c r="M11" s="374"/>
      <c r="N11" s="374"/>
      <c r="O11" s="374"/>
      <c r="P11" s="374"/>
      <c r="Q11" s="374"/>
      <c r="R11" s="374"/>
      <c r="S11" s="364"/>
      <c r="T11" s="364"/>
      <c r="U11" s="364"/>
      <c r="V11" s="364"/>
      <c r="W11" s="364"/>
      <c r="X11" s="364"/>
      <c r="Y11" s="364"/>
      <c r="Z11" s="364"/>
      <c r="AA11" s="364"/>
      <c r="AB11" s="364"/>
      <c r="AC11" s="363">
        <f t="shared" si="0"/>
        <v>0</v>
      </c>
      <c r="AD11" s="363"/>
      <c r="AE11" s="363"/>
      <c r="AF11" s="363"/>
      <c r="AG11" s="363"/>
      <c r="AH11" s="365"/>
    </row>
    <row r="12" spans="1:34" ht="19.5" customHeight="1">
      <c r="A12" s="346"/>
      <c r="B12" s="334" t="s">
        <v>59</v>
      </c>
      <c r="C12" s="335"/>
      <c r="D12" s="335"/>
      <c r="E12" s="335"/>
      <c r="F12" s="335"/>
      <c r="G12" s="335"/>
      <c r="H12" s="335"/>
      <c r="I12" s="335"/>
      <c r="J12" s="335"/>
      <c r="K12" s="335"/>
      <c r="L12" s="375"/>
      <c r="M12" s="375"/>
      <c r="N12" s="375"/>
      <c r="O12" s="375"/>
      <c r="P12" s="375"/>
      <c r="Q12" s="375"/>
      <c r="R12" s="375"/>
      <c r="S12" s="305"/>
      <c r="T12" s="305"/>
      <c r="U12" s="305"/>
      <c r="V12" s="305"/>
      <c r="W12" s="305"/>
      <c r="X12" s="305"/>
      <c r="Y12" s="305"/>
      <c r="Z12" s="305"/>
      <c r="AA12" s="305"/>
      <c r="AB12" s="305"/>
      <c r="AC12" s="304">
        <f t="shared" si="0"/>
        <v>0</v>
      </c>
      <c r="AD12" s="304"/>
      <c r="AE12" s="304"/>
      <c r="AF12" s="304"/>
      <c r="AG12" s="304"/>
      <c r="AH12" s="368"/>
    </row>
    <row r="13" spans="1:34" ht="19.5" customHeight="1">
      <c r="A13" s="346"/>
      <c r="B13" s="334" t="s">
        <v>60</v>
      </c>
      <c r="C13" s="335"/>
      <c r="D13" s="335"/>
      <c r="E13" s="335"/>
      <c r="F13" s="335"/>
      <c r="G13" s="335"/>
      <c r="H13" s="335"/>
      <c r="I13" s="335"/>
      <c r="J13" s="335"/>
      <c r="K13" s="335"/>
      <c r="L13" s="375"/>
      <c r="M13" s="375"/>
      <c r="N13" s="375"/>
      <c r="O13" s="375"/>
      <c r="P13" s="375"/>
      <c r="Q13" s="375"/>
      <c r="R13" s="375"/>
      <c r="S13" s="305"/>
      <c r="T13" s="305"/>
      <c r="U13" s="305"/>
      <c r="V13" s="305"/>
      <c r="W13" s="305"/>
      <c r="X13" s="305"/>
      <c r="Y13" s="305"/>
      <c r="Z13" s="305"/>
      <c r="AA13" s="305"/>
      <c r="AB13" s="305"/>
      <c r="AC13" s="304">
        <f t="shared" si="0"/>
        <v>0</v>
      </c>
      <c r="AD13" s="304"/>
      <c r="AE13" s="304"/>
      <c r="AF13" s="304"/>
      <c r="AG13" s="304"/>
      <c r="AH13" s="368"/>
    </row>
    <row r="14" spans="1:34" ht="19.5" customHeight="1">
      <c r="A14" s="346"/>
      <c r="B14" s="341" t="s">
        <v>62</v>
      </c>
      <c r="C14" s="342"/>
      <c r="D14" s="342"/>
      <c r="E14" s="342"/>
      <c r="F14" s="342"/>
      <c r="G14" s="342"/>
      <c r="H14" s="342"/>
      <c r="I14" s="342"/>
      <c r="J14" s="342"/>
      <c r="K14" s="342"/>
      <c r="L14" s="375"/>
      <c r="M14" s="375"/>
      <c r="N14" s="375"/>
      <c r="O14" s="375"/>
      <c r="P14" s="375"/>
      <c r="Q14" s="375"/>
      <c r="R14" s="375"/>
      <c r="S14" s="305"/>
      <c r="T14" s="305"/>
      <c r="U14" s="305"/>
      <c r="V14" s="305"/>
      <c r="W14" s="305"/>
      <c r="X14" s="305"/>
      <c r="Y14" s="305"/>
      <c r="Z14" s="305"/>
      <c r="AA14" s="305"/>
      <c r="AB14" s="305"/>
      <c r="AC14" s="304">
        <f t="shared" si="0"/>
        <v>0</v>
      </c>
      <c r="AD14" s="304"/>
      <c r="AE14" s="304"/>
      <c r="AF14" s="304"/>
      <c r="AG14" s="304"/>
      <c r="AH14" s="368"/>
    </row>
    <row r="15" spans="1:34" ht="19.5" customHeight="1" thickBot="1">
      <c r="A15" s="346"/>
      <c r="B15" s="343" t="s">
        <v>61</v>
      </c>
      <c r="C15" s="344"/>
      <c r="D15" s="344"/>
      <c r="E15" s="344"/>
      <c r="F15" s="344"/>
      <c r="G15" s="344"/>
      <c r="H15" s="344"/>
      <c r="I15" s="344"/>
      <c r="J15" s="344"/>
      <c r="K15" s="344"/>
      <c r="L15" s="315"/>
      <c r="M15" s="315"/>
      <c r="N15" s="315"/>
      <c r="O15" s="315"/>
      <c r="P15" s="315"/>
      <c r="Q15" s="315"/>
      <c r="R15" s="315"/>
      <c r="S15" s="379"/>
      <c r="T15" s="379"/>
      <c r="U15" s="379"/>
      <c r="V15" s="379"/>
      <c r="W15" s="379"/>
      <c r="X15" s="379"/>
      <c r="Y15" s="379"/>
      <c r="Z15" s="379"/>
      <c r="AA15" s="379"/>
      <c r="AB15" s="379"/>
      <c r="AC15" s="380">
        <f t="shared" si="0"/>
        <v>0</v>
      </c>
      <c r="AD15" s="380"/>
      <c r="AE15" s="380"/>
      <c r="AF15" s="380"/>
      <c r="AG15" s="380"/>
      <c r="AH15" s="381"/>
    </row>
    <row r="16" spans="1:34" ht="19.5" customHeight="1" thickBot="1" thickTop="1">
      <c r="A16" s="347"/>
      <c r="B16" s="340" t="s">
        <v>57</v>
      </c>
      <c r="C16" s="340"/>
      <c r="D16" s="340"/>
      <c r="E16" s="340"/>
      <c r="F16" s="340"/>
      <c r="G16" s="340"/>
      <c r="H16" s="340"/>
      <c r="I16" s="340"/>
      <c r="J16" s="340"/>
      <c r="K16" s="340"/>
      <c r="L16" s="392"/>
      <c r="M16" s="392"/>
      <c r="N16" s="392"/>
      <c r="O16" s="392"/>
      <c r="P16" s="392"/>
      <c r="Q16" s="392"/>
      <c r="R16" s="392"/>
      <c r="S16" s="393">
        <f>SUM(S11:S15)</f>
        <v>0</v>
      </c>
      <c r="T16" s="393"/>
      <c r="U16" s="393"/>
      <c r="V16" s="393"/>
      <c r="W16" s="393"/>
      <c r="X16" s="393">
        <f>SUM(X11:X15)</f>
        <v>0</v>
      </c>
      <c r="Y16" s="393"/>
      <c r="Z16" s="393"/>
      <c r="AA16" s="393"/>
      <c r="AB16" s="393"/>
      <c r="AC16" s="394">
        <f t="shared" si="0"/>
        <v>0</v>
      </c>
      <c r="AD16" s="394"/>
      <c r="AE16" s="394"/>
      <c r="AF16" s="394"/>
      <c r="AG16" s="394"/>
      <c r="AH16" s="395"/>
    </row>
    <row r="17" spans="1:34" ht="19.5" customHeight="1">
      <c r="A17" s="318" t="s">
        <v>64</v>
      </c>
      <c r="B17" s="319"/>
      <c r="C17" s="319"/>
      <c r="D17" s="319"/>
      <c r="E17" s="319"/>
      <c r="F17" s="319"/>
      <c r="G17" s="319"/>
      <c r="H17" s="319"/>
      <c r="I17" s="319"/>
      <c r="J17" s="319"/>
      <c r="K17" s="319"/>
      <c r="L17" s="376" t="s">
        <v>84</v>
      </c>
      <c r="M17" s="377"/>
      <c r="N17" s="377"/>
      <c r="O17" s="377"/>
      <c r="P17" s="377"/>
      <c r="Q17" s="377"/>
      <c r="R17" s="377"/>
      <c r="S17" s="377"/>
      <c r="T17" s="377"/>
      <c r="U17" s="377"/>
      <c r="V17" s="377"/>
      <c r="W17" s="377"/>
      <c r="X17" s="377"/>
      <c r="Y17" s="377"/>
      <c r="Z17" s="377"/>
      <c r="AA17" s="377"/>
      <c r="AB17" s="378"/>
      <c r="AC17" s="396">
        <f>AC10+AC16</f>
        <v>0</v>
      </c>
      <c r="AD17" s="396"/>
      <c r="AE17" s="396"/>
      <c r="AF17" s="396"/>
      <c r="AG17" s="396"/>
      <c r="AH17" s="397"/>
    </row>
    <row r="18" spans="1:34" ht="19.5" customHeight="1" thickBot="1">
      <c r="A18" s="339" t="s">
        <v>63</v>
      </c>
      <c r="B18" s="335"/>
      <c r="C18" s="335"/>
      <c r="D18" s="335"/>
      <c r="E18" s="335"/>
      <c r="F18" s="335"/>
      <c r="G18" s="335"/>
      <c r="H18" s="335"/>
      <c r="I18" s="335"/>
      <c r="J18" s="335"/>
      <c r="K18" s="335"/>
      <c r="L18" s="389"/>
      <c r="M18" s="390"/>
      <c r="N18" s="390"/>
      <c r="O18" s="390"/>
      <c r="P18" s="390"/>
      <c r="Q18" s="390"/>
      <c r="R18" s="390"/>
      <c r="S18" s="390"/>
      <c r="T18" s="390"/>
      <c r="U18" s="390"/>
      <c r="V18" s="390"/>
      <c r="W18" s="390"/>
      <c r="X18" s="390"/>
      <c r="Y18" s="390"/>
      <c r="Z18" s="390"/>
      <c r="AA18" s="390"/>
      <c r="AB18" s="391"/>
      <c r="AC18" s="382">
        <f>ROUNDDOWN(AC17*0.08,0)</f>
        <v>0</v>
      </c>
      <c r="AD18" s="382"/>
      <c r="AE18" s="382"/>
      <c r="AF18" s="382"/>
      <c r="AG18" s="382"/>
      <c r="AH18" s="383"/>
    </row>
    <row r="19" spans="1:34" ht="19.5" customHeight="1" thickBot="1">
      <c r="A19" s="316" t="s">
        <v>25</v>
      </c>
      <c r="B19" s="317"/>
      <c r="C19" s="317"/>
      <c r="D19" s="317"/>
      <c r="E19" s="317"/>
      <c r="F19" s="317"/>
      <c r="G19" s="317"/>
      <c r="H19" s="317"/>
      <c r="I19" s="317"/>
      <c r="J19" s="317"/>
      <c r="K19" s="317"/>
      <c r="L19" s="386" t="s">
        <v>69</v>
      </c>
      <c r="M19" s="387"/>
      <c r="N19" s="387"/>
      <c r="O19" s="387"/>
      <c r="P19" s="387"/>
      <c r="Q19" s="387"/>
      <c r="R19" s="387"/>
      <c r="S19" s="387"/>
      <c r="T19" s="387"/>
      <c r="U19" s="387"/>
      <c r="V19" s="387"/>
      <c r="W19" s="387"/>
      <c r="X19" s="387"/>
      <c r="Y19" s="387"/>
      <c r="Z19" s="387"/>
      <c r="AA19" s="387"/>
      <c r="AB19" s="388"/>
      <c r="AC19" s="384">
        <f>AC17+AC18</f>
        <v>0</v>
      </c>
      <c r="AD19" s="384"/>
      <c r="AE19" s="384"/>
      <c r="AF19" s="384"/>
      <c r="AG19" s="384"/>
      <c r="AH19" s="385"/>
    </row>
    <row r="20" spans="1:34" ht="13.5">
      <c r="A20" s="295" t="s">
        <v>52</v>
      </c>
      <c r="B20" s="295"/>
      <c r="C20" s="306" t="s">
        <v>65</v>
      </c>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row>
    <row r="21" spans="3:34" ht="13.5">
      <c r="C21" s="306" t="s">
        <v>66</v>
      </c>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row>
    <row r="22" spans="3:34" ht="13.5">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row>
    <row r="23" ht="13.5">
      <c r="D23" s="1"/>
    </row>
    <row r="24" spans="1:34" ht="13.5">
      <c r="A24" t="s">
        <v>70</v>
      </c>
      <c r="D24" s="1"/>
      <c r="AH24" s="5" t="s">
        <v>81</v>
      </c>
    </row>
    <row r="25" spans="1:34" ht="19.5" customHeight="1">
      <c r="A25" s="292" t="s">
        <v>71</v>
      </c>
      <c r="B25" s="293"/>
      <c r="C25" s="293"/>
      <c r="D25" s="293"/>
      <c r="E25" s="293"/>
      <c r="F25" s="293"/>
      <c r="G25" s="293"/>
      <c r="H25" s="294"/>
      <c r="K25" s="292" t="s">
        <v>76</v>
      </c>
      <c r="L25" s="293"/>
      <c r="M25" s="294"/>
      <c r="P25" s="292" t="s">
        <v>78</v>
      </c>
      <c r="Q25" s="293"/>
      <c r="R25" s="293"/>
      <c r="S25" s="293"/>
      <c r="T25" s="293"/>
      <c r="U25" s="293"/>
      <c r="V25" s="293"/>
      <c r="W25" s="294"/>
      <c r="AA25" s="292" t="s">
        <v>80</v>
      </c>
      <c r="AB25" s="293"/>
      <c r="AC25" s="293"/>
      <c r="AD25" s="293"/>
      <c r="AE25" s="293"/>
      <c r="AF25" s="293"/>
      <c r="AG25" s="293"/>
      <c r="AH25" s="294"/>
    </row>
    <row r="26" spans="1:34" ht="19.5" customHeight="1">
      <c r="A26" s="297">
        <f>AC10</f>
        <v>0</v>
      </c>
      <c r="B26" s="298"/>
      <c r="C26" s="298"/>
      <c r="D26" s="298"/>
      <c r="E26" s="298"/>
      <c r="F26" s="298"/>
      <c r="G26" s="298"/>
      <c r="H26" s="299"/>
      <c r="I26" s="290" t="s">
        <v>75</v>
      </c>
      <c r="J26" s="290"/>
      <c r="K26" s="300">
        <v>0.3333333333333333</v>
      </c>
      <c r="L26" s="301"/>
      <c r="M26" s="302"/>
      <c r="N26" s="290" t="s">
        <v>77</v>
      </c>
      <c r="O26" s="290"/>
      <c r="P26" s="297">
        <f>ROUNDDOWN(A26*K26,-4)</f>
        <v>0</v>
      </c>
      <c r="Q26" s="298"/>
      <c r="R26" s="298"/>
      <c r="S26" s="298"/>
      <c r="T26" s="298"/>
      <c r="U26" s="298"/>
      <c r="V26" s="298"/>
      <c r="W26" s="299"/>
      <c r="X26" s="291" t="s">
        <v>79</v>
      </c>
      <c r="Y26" s="291"/>
      <c r="Z26" s="291"/>
      <c r="AA26" s="297">
        <v>5000000</v>
      </c>
      <c r="AB26" s="298"/>
      <c r="AC26" s="298"/>
      <c r="AD26" s="298"/>
      <c r="AE26" s="298"/>
      <c r="AF26" s="298"/>
      <c r="AG26" s="298"/>
      <c r="AH26" s="299"/>
    </row>
    <row r="27" spans="1:34" ht="19.5" customHeight="1">
      <c r="A27" s="297"/>
      <c r="B27" s="298"/>
      <c r="C27" s="298"/>
      <c r="D27" s="298"/>
      <c r="E27" s="298"/>
      <c r="F27" s="298"/>
      <c r="G27" s="298"/>
      <c r="H27" s="299"/>
      <c r="I27" s="290"/>
      <c r="J27" s="290"/>
      <c r="K27" s="300"/>
      <c r="L27" s="301"/>
      <c r="M27" s="302"/>
      <c r="N27" s="290"/>
      <c r="O27" s="290"/>
      <c r="P27" s="297"/>
      <c r="Q27" s="298"/>
      <c r="R27" s="298"/>
      <c r="S27" s="298"/>
      <c r="T27" s="298"/>
      <c r="U27" s="298"/>
      <c r="V27" s="298"/>
      <c r="W27" s="299"/>
      <c r="X27" s="291"/>
      <c r="Y27" s="291"/>
      <c r="Z27" s="291"/>
      <c r="AA27" s="297"/>
      <c r="AB27" s="298"/>
      <c r="AC27" s="298"/>
      <c r="AD27" s="298"/>
      <c r="AE27" s="298"/>
      <c r="AF27" s="298"/>
      <c r="AG27" s="298"/>
      <c r="AH27" s="299"/>
    </row>
    <row r="28" spans="4:16" ht="13.5">
      <c r="D28" s="1"/>
      <c r="P28" s="1" t="s">
        <v>83</v>
      </c>
    </row>
    <row r="29" ht="13.5">
      <c r="D29" s="1"/>
    </row>
    <row r="30" ht="13.5">
      <c r="D30" s="1"/>
    </row>
    <row r="31" ht="13.5">
      <c r="A31" t="s">
        <v>72</v>
      </c>
    </row>
    <row r="32" spans="1:34" ht="13.5" customHeight="1">
      <c r="A32" s="296" t="s">
        <v>40</v>
      </c>
      <c r="B32" s="296"/>
      <c r="C32" s="296"/>
      <c r="D32" s="296"/>
      <c r="E32" s="296"/>
      <c r="F32" s="296"/>
      <c r="G32" s="296"/>
      <c r="H32" s="296"/>
      <c r="I32" s="296" t="s">
        <v>41</v>
      </c>
      <c r="J32" s="296"/>
      <c r="K32" s="296"/>
      <c r="L32" s="296"/>
      <c r="M32" s="296"/>
      <c r="N32" s="296"/>
      <c r="O32" s="296"/>
      <c r="P32" s="296"/>
      <c r="Q32" s="296"/>
      <c r="R32" s="296"/>
      <c r="S32" s="296"/>
      <c r="T32" s="296"/>
      <c r="U32" s="320">
        <f>+'事業実施者・事業内容'!Y57</f>
        <v>0</v>
      </c>
      <c r="V32" s="320"/>
      <c r="W32" s="320"/>
      <c r="X32" s="320"/>
      <c r="Y32" s="320"/>
      <c r="Z32" s="320"/>
      <c r="AA32" s="321"/>
      <c r="AB32" s="328" t="s">
        <v>47</v>
      </c>
      <c r="AC32" s="296"/>
      <c r="AD32" s="296"/>
      <c r="AE32" s="296"/>
      <c r="AF32" s="296"/>
      <c r="AG32" s="296"/>
      <c r="AH32" s="296"/>
    </row>
    <row r="33" spans="1:34" ht="13.5" customHeight="1">
      <c r="A33" s="296"/>
      <c r="B33" s="296"/>
      <c r="C33" s="296"/>
      <c r="D33" s="296"/>
      <c r="E33" s="296"/>
      <c r="F33" s="296"/>
      <c r="G33" s="296"/>
      <c r="H33" s="296"/>
      <c r="I33" s="296"/>
      <c r="J33" s="296"/>
      <c r="K33" s="296"/>
      <c r="L33" s="296"/>
      <c r="M33" s="296"/>
      <c r="N33" s="296"/>
      <c r="O33" s="296"/>
      <c r="P33" s="296"/>
      <c r="Q33" s="296"/>
      <c r="R33" s="296"/>
      <c r="S33" s="296"/>
      <c r="T33" s="296"/>
      <c r="U33" s="320"/>
      <c r="V33" s="320"/>
      <c r="W33" s="320"/>
      <c r="X33" s="320"/>
      <c r="Y33" s="320"/>
      <c r="Z33" s="320"/>
      <c r="AA33" s="321"/>
      <c r="AB33" s="328"/>
      <c r="AC33" s="296"/>
      <c r="AD33" s="296"/>
      <c r="AE33" s="296"/>
      <c r="AF33" s="296"/>
      <c r="AG33" s="296"/>
      <c r="AH33" s="296"/>
    </row>
    <row r="34" spans="1:34" ht="13.5">
      <c r="A34" s="296"/>
      <c r="B34" s="296"/>
      <c r="C34" s="296"/>
      <c r="D34" s="296"/>
      <c r="E34" s="296"/>
      <c r="F34" s="296"/>
      <c r="G34" s="296"/>
      <c r="H34" s="296"/>
      <c r="I34" s="296" t="s">
        <v>44</v>
      </c>
      <c r="J34" s="296"/>
      <c r="K34" s="296"/>
      <c r="L34" s="296"/>
      <c r="M34" s="296"/>
      <c r="N34" s="296"/>
      <c r="O34" s="296"/>
      <c r="P34" s="296"/>
      <c r="Q34" s="296"/>
      <c r="R34" s="296"/>
      <c r="S34" s="296"/>
      <c r="T34" s="296"/>
      <c r="U34" s="322"/>
      <c r="V34" s="322"/>
      <c r="W34" s="322"/>
      <c r="X34" s="322"/>
      <c r="Y34" s="322"/>
      <c r="Z34" s="322"/>
      <c r="AA34" s="323"/>
      <c r="AB34" s="294" t="s">
        <v>49</v>
      </c>
      <c r="AC34" s="329"/>
      <c r="AD34" s="329"/>
      <c r="AE34" s="329"/>
      <c r="AF34" s="329"/>
      <c r="AG34" s="329"/>
      <c r="AH34" s="329"/>
    </row>
    <row r="35" spans="1:34" ht="13.5">
      <c r="A35" s="296"/>
      <c r="B35" s="296"/>
      <c r="C35" s="296"/>
      <c r="D35" s="296"/>
      <c r="E35" s="296"/>
      <c r="F35" s="296"/>
      <c r="G35" s="296"/>
      <c r="H35" s="296"/>
      <c r="I35" s="296"/>
      <c r="J35" s="296"/>
      <c r="K35" s="296"/>
      <c r="L35" s="296"/>
      <c r="M35" s="296"/>
      <c r="N35" s="296"/>
      <c r="O35" s="296"/>
      <c r="P35" s="296"/>
      <c r="Q35" s="296"/>
      <c r="R35" s="296"/>
      <c r="S35" s="296"/>
      <c r="T35" s="296"/>
      <c r="U35" s="322"/>
      <c r="V35" s="322"/>
      <c r="W35" s="322"/>
      <c r="X35" s="322"/>
      <c r="Y35" s="322"/>
      <c r="Z35" s="322"/>
      <c r="AA35" s="323"/>
      <c r="AB35" s="294"/>
      <c r="AC35" s="329"/>
      <c r="AD35" s="329"/>
      <c r="AE35" s="329"/>
      <c r="AF35" s="329"/>
      <c r="AG35" s="329"/>
      <c r="AH35" s="329"/>
    </row>
    <row r="36" spans="1:34" ht="13.5">
      <c r="A36" s="296"/>
      <c r="B36" s="296"/>
      <c r="C36" s="296"/>
      <c r="D36" s="296"/>
      <c r="E36" s="296"/>
      <c r="F36" s="296"/>
      <c r="G36" s="296"/>
      <c r="H36" s="296"/>
      <c r="I36" s="296" t="s">
        <v>42</v>
      </c>
      <c r="J36" s="296"/>
      <c r="K36" s="296"/>
      <c r="L36" s="296"/>
      <c r="M36" s="296"/>
      <c r="N36" s="296"/>
      <c r="O36" s="296"/>
      <c r="P36" s="296"/>
      <c r="Q36" s="296"/>
      <c r="R36" s="296"/>
      <c r="S36" s="296"/>
      <c r="T36" s="296"/>
      <c r="U36" s="324">
        <f>H57</f>
        <v>0</v>
      </c>
      <c r="V36" s="324"/>
      <c r="W36" s="324"/>
      <c r="X36" s="324"/>
      <c r="Y36" s="324"/>
      <c r="Z36" s="324"/>
      <c r="AA36" s="325"/>
      <c r="AB36" s="328" t="s">
        <v>48</v>
      </c>
      <c r="AC36" s="296"/>
      <c r="AD36" s="296"/>
      <c r="AE36" s="296"/>
      <c r="AF36" s="296"/>
      <c r="AG36" s="296"/>
      <c r="AH36" s="296"/>
    </row>
    <row r="37" spans="1:34" ht="13.5">
      <c r="A37" s="296"/>
      <c r="B37" s="296"/>
      <c r="C37" s="296"/>
      <c r="D37" s="296"/>
      <c r="E37" s="296"/>
      <c r="F37" s="296"/>
      <c r="G37" s="296"/>
      <c r="H37" s="296"/>
      <c r="I37" s="296"/>
      <c r="J37" s="296"/>
      <c r="K37" s="296"/>
      <c r="L37" s="296"/>
      <c r="M37" s="296"/>
      <c r="N37" s="296"/>
      <c r="O37" s="296"/>
      <c r="P37" s="296"/>
      <c r="Q37" s="296"/>
      <c r="R37" s="296"/>
      <c r="S37" s="296"/>
      <c r="T37" s="296"/>
      <c r="U37" s="324"/>
      <c r="V37" s="324"/>
      <c r="W37" s="324"/>
      <c r="X37" s="324"/>
      <c r="Y37" s="324"/>
      <c r="Z37" s="324"/>
      <c r="AA37" s="325"/>
      <c r="AB37" s="328"/>
      <c r="AC37" s="296"/>
      <c r="AD37" s="296"/>
      <c r="AE37" s="296"/>
      <c r="AF37" s="296"/>
      <c r="AG37" s="296"/>
      <c r="AH37" s="296"/>
    </row>
    <row r="38" spans="1:34" ht="13.5">
      <c r="A38" s="296" t="s">
        <v>43</v>
      </c>
      <c r="B38" s="296"/>
      <c r="C38" s="296"/>
      <c r="D38" s="296"/>
      <c r="E38" s="296"/>
      <c r="F38" s="296"/>
      <c r="G38" s="296"/>
      <c r="H38" s="296"/>
      <c r="I38" s="296" t="s">
        <v>45</v>
      </c>
      <c r="J38" s="296"/>
      <c r="K38" s="296"/>
      <c r="L38" s="296"/>
      <c r="M38" s="296"/>
      <c r="N38" s="296"/>
      <c r="O38" s="296"/>
      <c r="P38" s="296"/>
      <c r="Q38" s="296"/>
      <c r="R38" s="296"/>
      <c r="S38" s="296"/>
      <c r="T38" s="296"/>
      <c r="U38" s="326">
        <f>MIN(P26,AA26)</f>
        <v>0</v>
      </c>
      <c r="V38" s="330"/>
      <c r="W38" s="330"/>
      <c r="X38" s="330"/>
      <c r="Y38" s="330"/>
      <c r="Z38" s="330"/>
      <c r="AA38" s="330"/>
      <c r="AB38" s="330"/>
      <c r="AC38" s="330"/>
      <c r="AD38" s="330"/>
      <c r="AE38" s="330"/>
      <c r="AF38" s="330"/>
      <c r="AG38" s="331"/>
      <c r="AH38" s="328" t="s">
        <v>50</v>
      </c>
    </row>
    <row r="39" spans="1:34" ht="13.5">
      <c r="A39" s="296"/>
      <c r="B39" s="296"/>
      <c r="C39" s="296"/>
      <c r="D39" s="296"/>
      <c r="E39" s="296"/>
      <c r="F39" s="296"/>
      <c r="G39" s="296"/>
      <c r="H39" s="296"/>
      <c r="I39" s="296"/>
      <c r="J39" s="296"/>
      <c r="K39" s="296"/>
      <c r="L39" s="296"/>
      <c r="M39" s="296"/>
      <c r="N39" s="296"/>
      <c r="O39" s="296"/>
      <c r="P39" s="296"/>
      <c r="Q39" s="296"/>
      <c r="R39" s="296"/>
      <c r="S39" s="296"/>
      <c r="T39" s="296"/>
      <c r="U39" s="330"/>
      <c r="V39" s="330"/>
      <c r="W39" s="330"/>
      <c r="X39" s="330"/>
      <c r="Y39" s="330"/>
      <c r="Z39" s="330"/>
      <c r="AA39" s="330"/>
      <c r="AB39" s="330"/>
      <c r="AC39" s="330"/>
      <c r="AD39" s="330"/>
      <c r="AE39" s="330"/>
      <c r="AF39" s="330"/>
      <c r="AG39" s="331"/>
      <c r="AH39" s="328"/>
    </row>
    <row r="40" spans="1:34" ht="13.5">
      <c r="A40" s="296"/>
      <c r="B40" s="296"/>
      <c r="C40" s="296"/>
      <c r="D40" s="296"/>
      <c r="E40" s="296"/>
      <c r="F40" s="296"/>
      <c r="G40" s="296"/>
      <c r="H40" s="296"/>
      <c r="I40" s="296" t="s">
        <v>42</v>
      </c>
      <c r="J40" s="296"/>
      <c r="K40" s="296"/>
      <c r="L40" s="296"/>
      <c r="M40" s="296"/>
      <c r="N40" s="296"/>
      <c r="O40" s="296"/>
      <c r="P40" s="296"/>
      <c r="Q40" s="296"/>
      <c r="R40" s="296"/>
      <c r="S40" s="296"/>
      <c r="T40" s="296"/>
      <c r="U40" s="324">
        <f>U36</f>
        <v>0</v>
      </c>
      <c r="V40" s="324"/>
      <c r="W40" s="324"/>
      <c r="X40" s="324"/>
      <c r="Y40" s="324"/>
      <c r="Z40" s="324"/>
      <c r="AA40" s="325"/>
      <c r="AB40" s="328" t="s">
        <v>48</v>
      </c>
      <c r="AC40" s="296"/>
      <c r="AD40" s="296"/>
      <c r="AE40" s="296"/>
      <c r="AF40" s="296"/>
      <c r="AG40" s="296"/>
      <c r="AH40" s="296"/>
    </row>
    <row r="41" spans="1:34" ht="13.5">
      <c r="A41" s="296"/>
      <c r="B41" s="296"/>
      <c r="C41" s="296"/>
      <c r="D41" s="296"/>
      <c r="E41" s="296"/>
      <c r="F41" s="296"/>
      <c r="G41" s="296"/>
      <c r="H41" s="296"/>
      <c r="I41" s="296"/>
      <c r="J41" s="296"/>
      <c r="K41" s="296"/>
      <c r="L41" s="296"/>
      <c r="M41" s="296"/>
      <c r="N41" s="296"/>
      <c r="O41" s="296"/>
      <c r="P41" s="296"/>
      <c r="Q41" s="296"/>
      <c r="R41" s="296"/>
      <c r="S41" s="296"/>
      <c r="T41" s="296"/>
      <c r="U41" s="324"/>
      <c r="V41" s="324"/>
      <c r="W41" s="324"/>
      <c r="X41" s="324"/>
      <c r="Y41" s="324"/>
      <c r="Z41" s="324"/>
      <c r="AA41" s="325"/>
      <c r="AB41" s="328"/>
      <c r="AC41" s="296"/>
      <c r="AD41" s="296"/>
      <c r="AE41" s="296"/>
      <c r="AF41" s="296"/>
      <c r="AG41" s="296"/>
      <c r="AH41" s="296"/>
    </row>
    <row r="42" spans="1:34" ht="13.5">
      <c r="A42" s="296"/>
      <c r="B42" s="296"/>
      <c r="C42" s="296"/>
      <c r="D42" s="296"/>
      <c r="E42" s="296"/>
      <c r="F42" s="296"/>
      <c r="G42" s="296"/>
      <c r="H42" s="296"/>
      <c r="I42" s="296" t="s">
        <v>46</v>
      </c>
      <c r="J42" s="296"/>
      <c r="K42" s="296"/>
      <c r="L42" s="296"/>
      <c r="M42" s="296"/>
      <c r="N42" s="296"/>
      <c r="O42" s="296"/>
      <c r="P42" s="296"/>
      <c r="Q42" s="296"/>
      <c r="R42" s="296"/>
      <c r="S42" s="296"/>
      <c r="T42" s="296"/>
      <c r="U42" s="326" t="e">
        <f>ROUNDDOWN(U38/U40,0)</f>
        <v>#DIV/0!</v>
      </c>
      <c r="V42" s="326"/>
      <c r="W42" s="326"/>
      <c r="X42" s="326"/>
      <c r="Y42" s="326"/>
      <c r="Z42" s="326"/>
      <c r="AA42" s="297"/>
      <c r="AB42" s="294" t="s">
        <v>51</v>
      </c>
      <c r="AC42" s="329"/>
      <c r="AD42" s="329"/>
      <c r="AE42" s="329"/>
      <c r="AF42" s="329"/>
      <c r="AG42" s="329"/>
      <c r="AH42" s="329"/>
    </row>
    <row r="43" spans="1:34" ht="13.5">
      <c r="A43" s="296"/>
      <c r="B43" s="296"/>
      <c r="C43" s="296"/>
      <c r="D43" s="296"/>
      <c r="E43" s="296"/>
      <c r="F43" s="296"/>
      <c r="G43" s="296"/>
      <c r="H43" s="296"/>
      <c r="I43" s="296"/>
      <c r="J43" s="296"/>
      <c r="K43" s="296"/>
      <c r="L43" s="296"/>
      <c r="M43" s="296"/>
      <c r="N43" s="296"/>
      <c r="O43" s="296"/>
      <c r="P43" s="296"/>
      <c r="Q43" s="296"/>
      <c r="R43" s="296"/>
      <c r="S43" s="296"/>
      <c r="T43" s="296"/>
      <c r="U43" s="326"/>
      <c r="V43" s="326"/>
      <c r="W43" s="326"/>
      <c r="X43" s="326"/>
      <c r="Y43" s="326"/>
      <c r="Z43" s="326"/>
      <c r="AA43" s="297"/>
      <c r="AB43" s="294"/>
      <c r="AC43" s="329"/>
      <c r="AD43" s="329"/>
      <c r="AE43" s="329"/>
      <c r="AF43" s="329"/>
      <c r="AG43" s="329"/>
      <c r="AH43" s="329"/>
    </row>
    <row r="45" spans="1:34" ht="13.5">
      <c r="A45" s="295" t="s">
        <v>52</v>
      </c>
      <c r="B45" s="295"/>
      <c r="C45" s="327" t="s">
        <v>296</v>
      </c>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row>
    <row r="46" spans="3:34" ht="13.5">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row>
    <row r="52" ht="13.5">
      <c r="B52" t="s">
        <v>305</v>
      </c>
    </row>
    <row r="53" spans="3:31" ht="13.5">
      <c r="C53" t="s">
        <v>240</v>
      </c>
      <c r="H53" s="398">
        <f>'排出量算定（照明）'!AA65</f>
        <v>0</v>
      </c>
      <c r="I53" s="398"/>
      <c r="J53" s="398"/>
      <c r="K53" s="398"/>
      <c r="R53" s="398"/>
      <c r="S53" s="398"/>
      <c r="T53" s="398"/>
      <c r="U53" s="398"/>
      <c r="AB53" s="398"/>
      <c r="AC53" s="290"/>
      <c r="AD53" s="290"/>
      <c r="AE53" s="290"/>
    </row>
    <row r="54" spans="3:31" ht="13.5">
      <c r="C54" t="s">
        <v>269</v>
      </c>
      <c r="H54" s="398">
        <f>'排出量算定（ボイラ)'!Z50</f>
        <v>0</v>
      </c>
      <c r="I54" s="398"/>
      <c r="J54" s="398"/>
      <c r="K54" s="398"/>
      <c r="R54" s="398"/>
      <c r="S54" s="398"/>
      <c r="T54" s="398"/>
      <c r="U54" s="398"/>
      <c r="AB54" s="398"/>
      <c r="AC54" s="290"/>
      <c r="AD54" s="290"/>
      <c r="AE54" s="290"/>
    </row>
    <row r="55" spans="3:31" ht="13.5">
      <c r="C55" t="s">
        <v>297</v>
      </c>
      <c r="H55" s="398">
        <f>'排出量算定（太陽光）'!Y56</f>
        <v>0</v>
      </c>
      <c r="I55" s="398"/>
      <c r="J55" s="398"/>
      <c r="K55" s="398"/>
      <c r="R55" s="398"/>
      <c r="S55" s="398"/>
      <c r="T55" s="398"/>
      <c r="U55" s="398"/>
      <c r="AB55" s="398"/>
      <c r="AC55" s="290"/>
      <c r="AD55" s="290"/>
      <c r="AE55" s="290"/>
    </row>
    <row r="56" spans="3:31" ht="13.5">
      <c r="C56" t="s">
        <v>298</v>
      </c>
      <c r="H56" s="398">
        <f>'排出量算定(任意）'!W56</f>
        <v>0</v>
      </c>
      <c r="I56" s="398"/>
      <c r="J56" s="398"/>
      <c r="K56" s="398"/>
      <c r="R56" s="398"/>
      <c r="S56" s="398"/>
      <c r="T56" s="398"/>
      <c r="U56" s="398"/>
      <c r="AB56" s="398"/>
      <c r="AC56" s="290"/>
      <c r="AD56" s="290"/>
      <c r="AE56" s="290"/>
    </row>
    <row r="57" spans="4:31" ht="13.5">
      <c r="D57" t="s">
        <v>299</v>
      </c>
      <c r="H57" s="398">
        <f>SUM(H53:K56)</f>
        <v>0</v>
      </c>
      <c r="I57" s="290"/>
      <c r="J57" s="290"/>
      <c r="K57" s="290"/>
      <c r="R57" s="398"/>
      <c r="S57" s="398"/>
      <c r="T57" s="398"/>
      <c r="U57" s="398"/>
      <c r="AB57" s="399"/>
      <c r="AC57" s="290"/>
      <c r="AD57" s="290"/>
      <c r="AE57" s="290"/>
    </row>
  </sheetData>
  <sheetProtection selectLockedCells="1"/>
  <mergeCells count="142">
    <mergeCell ref="H57:K57"/>
    <mergeCell ref="R57:U57"/>
    <mergeCell ref="AB57:AE57"/>
    <mergeCell ref="H55:K55"/>
    <mergeCell ref="R55:U55"/>
    <mergeCell ref="AB55:AE55"/>
    <mergeCell ref="H56:K56"/>
    <mergeCell ref="R56:U56"/>
    <mergeCell ref="AB56:AE56"/>
    <mergeCell ref="H53:K53"/>
    <mergeCell ref="R53:U53"/>
    <mergeCell ref="AB53:AE53"/>
    <mergeCell ref="H54:K54"/>
    <mergeCell ref="R54:U54"/>
    <mergeCell ref="AB54:AE54"/>
    <mergeCell ref="C22:AH22"/>
    <mergeCell ref="AC19:AH19"/>
    <mergeCell ref="L19:AB19"/>
    <mergeCell ref="L18:AB18"/>
    <mergeCell ref="L16:P16"/>
    <mergeCell ref="Q16:R16"/>
    <mergeCell ref="S16:W16"/>
    <mergeCell ref="X16:AB16"/>
    <mergeCell ref="AC16:AH16"/>
    <mergeCell ref="AC17:AH17"/>
    <mergeCell ref="AC14:AH14"/>
    <mergeCell ref="Q15:R15"/>
    <mergeCell ref="S15:W15"/>
    <mergeCell ref="X15:AB15"/>
    <mergeCell ref="AC15:AH15"/>
    <mergeCell ref="AC18:AH18"/>
    <mergeCell ref="L13:P13"/>
    <mergeCell ref="Q13:R13"/>
    <mergeCell ref="S13:W13"/>
    <mergeCell ref="X13:AB13"/>
    <mergeCell ref="AC13:AH13"/>
    <mergeCell ref="L17:AB17"/>
    <mergeCell ref="L14:P14"/>
    <mergeCell ref="Q14:R14"/>
    <mergeCell ref="S14:W14"/>
    <mergeCell ref="X14:AB14"/>
    <mergeCell ref="L11:P11"/>
    <mergeCell ref="Q11:R11"/>
    <mergeCell ref="S11:W11"/>
    <mergeCell ref="X11:AB11"/>
    <mergeCell ref="AC11:AH11"/>
    <mergeCell ref="L12:P12"/>
    <mergeCell ref="Q12:R12"/>
    <mergeCell ref="S12:W12"/>
    <mergeCell ref="X12:AB12"/>
    <mergeCell ref="AC12:AH12"/>
    <mergeCell ref="X9:AB9"/>
    <mergeCell ref="L10:P10"/>
    <mergeCell ref="Q10:R10"/>
    <mergeCell ref="S10:W10"/>
    <mergeCell ref="X10:AB10"/>
    <mergeCell ref="AC10:AH10"/>
    <mergeCell ref="X7:AB7"/>
    <mergeCell ref="AC7:AH7"/>
    <mergeCell ref="L8:P8"/>
    <mergeCell ref="Q8:R8"/>
    <mergeCell ref="S8:W8"/>
    <mergeCell ref="X8:AB8"/>
    <mergeCell ref="AC8:AH8"/>
    <mergeCell ref="X3:AB4"/>
    <mergeCell ref="AC3:AH4"/>
    <mergeCell ref="A3:K4"/>
    <mergeCell ref="Q5:R5"/>
    <mergeCell ref="S5:W5"/>
    <mergeCell ref="X5:AB5"/>
    <mergeCell ref="AC5:AH5"/>
    <mergeCell ref="A5:A10"/>
    <mergeCell ref="AC9:AH9"/>
    <mergeCell ref="AC6:AH6"/>
    <mergeCell ref="A18:K18"/>
    <mergeCell ref="B16:K16"/>
    <mergeCell ref="B14:K14"/>
    <mergeCell ref="B15:K15"/>
    <mergeCell ref="A11:A16"/>
    <mergeCell ref="L3:W3"/>
    <mergeCell ref="Q7:R7"/>
    <mergeCell ref="S7:W7"/>
    <mergeCell ref="L9:P9"/>
    <mergeCell ref="Q9:R9"/>
    <mergeCell ref="L4:P4"/>
    <mergeCell ref="Q4:R4"/>
    <mergeCell ref="S4:W4"/>
    <mergeCell ref="B12:K12"/>
    <mergeCell ref="B13:K13"/>
    <mergeCell ref="B8:K8"/>
    <mergeCell ref="B11:K11"/>
    <mergeCell ref="B6:K6"/>
    <mergeCell ref="L6:P6"/>
    <mergeCell ref="S9:W9"/>
    <mergeCell ref="C45:AH46"/>
    <mergeCell ref="I40:T41"/>
    <mergeCell ref="AB36:AH37"/>
    <mergeCell ref="AB32:AH33"/>
    <mergeCell ref="AB34:AH35"/>
    <mergeCell ref="U40:AA41"/>
    <mergeCell ref="AH38:AH39"/>
    <mergeCell ref="AB40:AH41"/>
    <mergeCell ref="AB42:AH43"/>
    <mergeCell ref="U38:AG39"/>
    <mergeCell ref="U32:AA33"/>
    <mergeCell ref="U34:AA35"/>
    <mergeCell ref="U36:AA37"/>
    <mergeCell ref="I36:T37"/>
    <mergeCell ref="I38:T39"/>
    <mergeCell ref="A38:H43"/>
    <mergeCell ref="I42:T43"/>
    <mergeCell ref="U42:AA43"/>
    <mergeCell ref="AA26:AH27"/>
    <mergeCell ref="B5:K5"/>
    <mergeCell ref="B7:K7"/>
    <mergeCell ref="B9:K9"/>
    <mergeCell ref="B10:K10"/>
    <mergeCell ref="L5:P5"/>
    <mergeCell ref="L7:P7"/>
    <mergeCell ref="L15:P15"/>
    <mergeCell ref="A19:K19"/>
    <mergeCell ref="A17:K17"/>
    <mergeCell ref="K26:M27"/>
    <mergeCell ref="Q6:R6"/>
    <mergeCell ref="S6:W6"/>
    <mergeCell ref="P26:W27"/>
    <mergeCell ref="X6:AB6"/>
    <mergeCell ref="A32:H37"/>
    <mergeCell ref="C21:AH21"/>
    <mergeCell ref="C20:AH20"/>
    <mergeCell ref="A20:B20"/>
    <mergeCell ref="P25:W25"/>
    <mergeCell ref="N26:O27"/>
    <mergeCell ref="X26:Z27"/>
    <mergeCell ref="AA25:AH25"/>
    <mergeCell ref="A45:B45"/>
    <mergeCell ref="I32:T33"/>
    <mergeCell ref="I34:T35"/>
    <mergeCell ref="A25:H25"/>
    <mergeCell ref="A26:H27"/>
    <mergeCell ref="I26:J27"/>
    <mergeCell ref="K25:M2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K67"/>
  <sheetViews>
    <sheetView tabSelected="1" view="pageBreakPreview" zoomScaleSheetLayoutView="100" zoomScalePageLayoutView="0" workbookViewId="0" topLeftCell="A49">
      <selection activeCell="G34" sqref="G34:H34"/>
    </sheetView>
  </sheetViews>
  <sheetFormatPr defaultColWidth="9.140625" defaultRowHeight="15"/>
  <cols>
    <col min="1" max="1" width="1.1484375" style="0" customWidth="1"/>
    <col min="2" max="41" width="2.57421875" style="0" customWidth="1"/>
  </cols>
  <sheetData>
    <row r="1" spans="31:36" ht="15">
      <c r="AE1" s="439" t="s">
        <v>240</v>
      </c>
      <c r="AF1" s="411"/>
      <c r="AG1" s="411"/>
      <c r="AH1" s="411"/>
      <c r="AI1" s="411"/>
      <c r="AJ1" s="440"/>
    </row>
    <row r="2" spans="1:36" ht="15">
      <c r="A2" t="s">
        <v>73</v>
      </c>
      <c r="AE2" s="415"/>
      <c r="AF2" s="448"/>
      <c r="AG2" s="448"/>
      <c r="AH2" s="448"/>
      <c r="AI2" s="448"/>
      <c r="AJ2" s="416"/>
    </row>
    <row r="3" spans="1:37" ht="15">
      <c r="A3" s="444" t="s">
        <v>23</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328"/>
      <c r="AK3" s="179"/>
    </row>
    <row r="4" spans="1:36" ht="15">
      <c r="A4" s="16"/>
      <c r="B4" s="17" t="s">
        <v>110</v>
      </c>
      <c r="C4" s="17"/>
      <c r="D4" s="17"/>
      <c r="E4" s="17"/>
      <c r="F4" s="3"/>
      <c r="G4" s="17"/>
      <c r="H4" s="17"/>
      <c r="I4" s="17"/>
      <c r="J4" s="17"/>
      <c r="K4" s="17" t="s">
        <v>243</v>
      </c>
      <c r="L4" s="17"/>
      <c r="M4" s="17"/>
      <c r="N4" s="17"/>
      <c r="O4" s="17"/>
      <c r="P4" s="17"/>
      <c r="Q4" s="17"/>
      <c r="R4" s="17"/>
      <c r="S4" s="17"/>
      <c r="T4" s="17"/>
      <c r="U4" s="17"/>
      <c r="V4" s="17"/>
      <c r="W4" s="17"/>
      <c r="X4" s="17"/>
      <c r="Y4" s="17"/>
      <c r="Z4" s="17"/>
      <c r="AA4" s="17"/>
      <c r="AB4" s="17"/>
      <c r="AC4" s="17"/>
      <c r="AD4" s="17"/>
      <c r="AE4" s="17"/>
      <c r="AF4" s="17"/>
      <c r="AG4" s="17"/>
      <c r="AH4" s="17"/>
      <c r="AI4" s="17"/>
      <c r="AJ4" s="18"/>
    </row>
    <row r="5" spans="1:36" ht="10.5" customHeight="1">
      <c r="A5" s="19"/>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86" t="s">
        <v>242</v>
      </c>
      <c r="AE5" s="186"/>
      <c r="AF5" s="186"/>
      <c r="AG5" s="186"/>
      <c r="AH5" s="186"/>
      <c r="AI5" s="186"/>
      <c r="AJ5" s="21"/>
    </row>
    <row r="6" spans="1:36" ht="15">
      <c r="A6" s="19"/>
      <c r="B6" s="400"/>
      <c r="C6" s="401"/>
      <c r="D6" s="402"/>
      <c r="E6" s="177" t="s">
        <v>111</v>
      </c>
      <c r="F6" s="177" t="s">
        <v>112</v>
      </c>
      <c r="G6" s="400"/>
      <c r="H6" s="402"/>
      <c r="I6" s="177" t="s">
        <v>121</v>
      </c>
      <c r="J6" s="177" t="s">
        <v>122</v>
      </c>
      <c r="K6" s="400"/>
      <c r="L6" s="402"/>
      <c r="M6" s="177" t="s">
        <v>113</v>
      </c>
      <c r="N6" s="177"/>
      <c r="O6" s="177"/>
      <c r="P6" s="177" t="s">
        <v>114</v>
      </c>
      <c r="Q6" s="400"/>
      <c r="R6" s="402"/>
      <c r="S6" s="177" t="s">
        <v>115</v>
      </c>
      <c r="T6" s="177" t="s">
        <v>116</v>
      </c>
      <c r="U6" s="403">
        <v>1000</v>
      </c>
      <c r="V6" s="443"/>
      <c r="W6" s="177" t="s">
        <v>117</v>
      </c>
      <c r="X6" s="408">
        <f>+B6*G6*K6*Q6/U6</f>
        <v>0</v>
      </c>
      <c r="Y6" s="409"/>
      <c r="Z6" s="409"/>
      <c r="AA6" s="410"/>
      <c r="AB6" s="4" t="s">
        <v>278</v>
      </c>
      <c r="AC6" s="177"/>
      <c r="AD6" s="408"/>
      <c r="AE6" s="446"/>
      <c r="AF6" s="446"/>
      <c r="AG6" s="446"/>
      <c r="AH6" s="446"/>
      <c r="AI6" s="447"/>
      <c r="AJ6" s="21"/>
    </row>
    <row r="7" spans="1:36" ht="9" customHeight="1">
      <c r="A7" s="19"/>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21"/>
    </row>
    <row r="8" spans="1:36" ht="15">
      <c r="A8" s="19"/>
      <c r="B8" s="400"/>
      <c r="C8" s="401"/>
      <c r="D8" s="402"/>
      <c r="E8" s="177" t="s">
        <v>111</v>
      </c>
      <c r="F8" s="177" t="s">
        <v>112</v>
      </c>
      <c r="G8" s="400"/>
      <c r="H8" s="402"/>
      <c r="I8" s="177" t="s">
        <v>121</v>
      </c>
      <c r="J8" s="177" t="s">
        <v>112</v>
      </c>
      <c r="K8" s="400"/>
      <c r="L8" s="402"/>
      <c r="M8" s="177" t="s">
        <v>113</v>
      </c>
      <c r="N8" s="177"/>
      <c r="O8" s="177"/>
      <c r="P8" s="177" t="s">
        <v>112</v>
      </c>
      <c r="Q8" s="400"/>
      <c r="R8" s="402"/>
      <c r="S8" s="177" t="s">
        <v>115</v>
      </c>
      <c r="T8" s="177" t="s">
        <v>116</v>
      </c>
      <c r="U8" s="403">
        <v>1000</v>
      </c>
      <c r="V8" s="443"/>
      <c r="W8" s="177" t="s">
        <v>117</v>
      </c>
      <c r="X8" s="408">
        <f>+B8*G8*K8*Q8/U8</f>
        <v>0</v>
      </c>
      <c r="Y8" s="409"/>
      <c r="Z8" s="409"/>
      <c r="AA8" s="410"/>
      <c r="AB8" s="4" t="s">
        <v>239</v>
      </c>
      <c r="AC8" s="177"/>
      <c r="AD8" s="408"/>
      <c r="AE8" s="446"/>
      <c r="AF8" s="446"/>
      <c r="AG8" s="446"/>
      <c r="AH8" s="446"/>
      <c r="AI8" s="447"/>
      <c r="AJ8" s="21"/>
    </row>
    <row r="9" spans="1:36" ht="9" customHeight="1">
      <c r="A9" s="19"/>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21"/>
    </row>
    <row r="10" spans="1:36" ht="13.5">
      <c r="A10" s="19"/>
      <c r="B10" s="400"/>
      <c r="C10" s="401"/>
      <c r="D10" s="402"/>
      <c r="E10" s="177" t="s">
        <v>111</v>
      </c>
      <c r="F10" s="177" t="s">
        <v>112</v>
      </c>
      <c r="G10" s="400"/>
      <c r="H10" s="402"/>
      <c r="I10" s="177" t="s">
        <v>121</v>
      </c>
      <c r="J10" s="177" t="s">
        <v>112</v>
      </c>
      <c r="K10" s="400"/>
      <c r="L10" s="402"/>
      <c r="M10" s="177" t="s">
        <v>113</v>
      </c>
      <c r="N10" s="177"/>
      <c r="O10" s="177"/>
      <c r="P10" s="177" t="s">
        <v>112</v>
      </c>
      <c r="Q10" s="400"/>
      <c r="R10" s="402"/>
      <c r="S10" s="177" t="s">
        <v>115</v>
      </c>
      <c r="T10" s="177" t="s">
        <v>116</v>
      </c>
      <c r="U10" s="403">
        <v>1000</v>
      </c>
      <c r="V10" s="443"/>
      <c r="W10" s="177" t="s">
        <v>117</v>
      </c>
      <c r="X10" s="408">
        <f>+B10*G10*K10*Q10/U10</f>
        <v>0</v>
      </c>
      <c r="Y10" s="409"/>
      <c r="Z10" s="409"/>
      <c r="AA10" s="410"/>
      <c r="AB10" s="4" t="s">
        <v>239</v>
      </c>
      <c r="AC10" s="177"/>
      <c r="AD10" s="408"/>
      <c r="AE10" s="446"/>
      <c r="AF10" s="446"/>
      <c r="AG10" s="446"/>
      <c r="AH10" s="446"/>
      <c r="AI10" s="447"/>
      <c r="AJ10" s="21"/>
    </row>
    <row r="11" spans="1:36" ht="9" customHeight="1">
      <c r="A11" s="19"/>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21"/>
    </row>
    <row r="12" spans="1:36" ht="13.5">
      <c r="A12" s="19"/>
      <c r="B12" s="400"/>
      <c r="C12" s="401"/>
      <c r="D12" s="402"/>
      <c r="E12" s="177" t="s">
        <v>111</v>
      </c>
      <c r="F12" s="177" t="s">
        <v>112</v>
      </c>
      <c r="G12" s="400"/>
      <c r="H12" s="402"/>
      <c r="I12" s="177" t="s">
        <v>121</v>
      </c>
      <c r="J12" s="177" t="s">
        <v>112</v>
      </c>
      <c r="K12" s="400"/>
      <c r="L12" s="402"/>
      <c r="M12" s="177" t="s">
        <v>113</v>
      </c>
      <c r="N12" s="177"/>
      <c r="O12" s="177"/>
      <c r="P12" s="177" t="s">
        <v>112</v>
      </c>
      <c r="Q12" s="400"/>
      <c r="R12" s="402"/>
      <c r="S12" s="177" t="s">
        <v>115</v>
      </c>
      <c r="T12" s="177" t="s">
        <v>116</v>
      </c>
      <c r="U12" s="403">
        <v>1000</v>
      </c>
      <c r="V12" s="443"/>
      <c r="W12" s="177" t="s">
        <v>117</v>
      </c>
      <c r="X12" s="408">
        <f>+B12*G12*K12*Q12/U12</f>
        <v>0</v>
      </c>
      <c r="Y12" s="409"/>
      <c r="Z12" s="409"/>
      <c r="AA12" s="410"/>
      <c r="AB12" s="4" t="s">
        <v>239</v>
      </c>
      <c r="AC12" s="177"/>
      <c r="AD12" s="408"/>
      <c r="AE12" s="446"/>
      <c r="AF12" s="446"/>
      <c r="AG12" s="446"/>
      <c r="AH12" s="446"/>
      <c r="AI12" s="447"/>
      <c r="AJ12" s="21"/>
    </row>
    <row r="13" spans="1:36" ht="9" customHeight="1">
      <c r="A13" s="19"/>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21"/>
    </row>
    <row r="14" spans="1:36" ht="13.5">
      <c r="A14" s="19"/>
      <c r="B14" s="400"/>
      <c r="C14" s="401"/>
      <c r="D14" s="402"/>
      <c r="E14" s="177" t="s">
        <v>111</v>
      </c>
      <c r="F14" s="177" t="s">
        <v>112</v>
      </c>
      <c r="G14" s="400"/>
      <c r="H14" s="402"/>
      <c r="I14" s="177" t="s">
        <v>121</v>
      </c>
      <c r="J14" s="177" t="s">
        <v>112</v>
      </c>
      <c r="K14" s="400"/>
      <c r="L14" s="402"/>
      <c r="M14" s="177" t="s">
        <v>113</v>
      </c>
      <c r="N14" s="177"/>
      <c r="O14" s="177"/>
      <c r="P14" s="177" t="s">
        <v>112</v>
      </c>
      <c r="Q14" s="400"/>
      <c r="R14" s="402"/>
      <c r="S14" s="177" t="s">
        <v>115</v>
      </c>
      <c r="T14" s="177" t="s">
        <v>116</v>
      </c>
      <c r="U14" s="403">
        <v>1000</v>
      </c>
      <c r="V14" s="443"/>
      <c r="W14" s="177" t="s">
        <v>117</v>
      </c>
      <c r="X14" s="408">
        <f>+B14*G14*K14*Q14/U14</f>
        <v>0</v>
      </c>
      <c r="Y14" s="409"/>
      <c r="Z14" s="409"/>
      <c r="AA14" s="410"/>
      <c r="AB14" s="4" t="s">
        <v>239</v>
      </c>
      <c r="AC14" s="177"/>
      <c r="AD14" s="408"/>
      <c r="AE14" s="446"/>
      <c r="AF14" s="446"/>
      <c r="AG14" s="446"/>
      <c r="AH14" s="446"/>
      <c r="AI14" s="447"/>
      <c r="AJ14" s="21"/>
    </row>
    <row r="15" spans="1:36" ht="9" customHeight="1">
      <c r="A15" s="19"/>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21"/>
    </row>
    <row r="16" spans="1:36" ht="13.5">
      <c r="A16" s="19"/>
      <c r="B16" s="400"/>
      <c r="C16" s="401"/>
      <c r="D16" s="402"/>
      <c r="E16" s="177" t="s">
        <v>111</v>
      </c>
      <c r="F16" s="177" t="s">
        <v>112</v>
      </c>
      <c r="G16" s="400"/>
      <c r="H16" s="402"/>
      <c r="I16" s="177" t="s">
        <v>121</v>
      </c>
      <c r="J16" s="177" t="s">
        <v>112</v>
      </c>
      <c r="K16" s="400"/>
      <c r="L16" s="402"/>
      <c r="M16" s="177" t="s">
        <v>113</v>
      </c>
      <c r="N16" s="177"/>
      <c r="O16" s="177"/>
      <c r="P16" s="177" t="s">
        <v>112</v>
      </c>
      <c r="Q16" s="400"/>
      <c r="R16" s="402"/>
      <c r="S16" s="177" t="s">
        <v>115</v>
      </c>
      <c r="T16" s="177" t="s">
        <v>116</v>
      </c>
      <c r="U16" s="403">
        <v>1000</v>
      </c>
      <c r="V16" s="443"/>
      <c r="W16" s="177" t="s">
        <v>117</v>
      </c>
      <c r="X16" s="408">
        <f>+B16*G16*K16*Q16/U16</f>
        <v>0</v>
      </c>
      <c r="Y16" s="409"/>
      <c r="Z16" s="409"/>
      <c r="AA16" s="410"/>
      <c r="AB16" s="4" t="s">
        <v>239</v>
      </c>
      <c r="AC16" s="177"/>
      <c r="AD16" s="408"/>
      <c r="AE16" s="446"/>
      <c r="AF16" s="446"/>
      <c r="AG16" s="446"/>
      <c r="AH16" s="446"/>
      <c r="AI16" s="447"/>
      <c r="AJ16" s="21"/>
    </row>
    <row r="17" spans="1:36" ht="9" customHeight="1">
      <c r="A17" s="19"/>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21"/>
    </row>
    <row r="18" spans="1:36" ht="13.5">
      <c r="A18" s="19"/>
      <c r="B18" s="400"/>
      <c r="C18" s="401"/>
      <c r="D18" s="402"/>
      <c r="E18" s="177" t="s">
        <v>111</v>
      </c>
      <c r="F18" s="177" t="s">
        <v>112</v>
      </c>
      <c r="G18" s="400"/>
      <c r="H18" s="402"/>
      <c r="I18" s="177" t="s">
        <v>121</v>
      </c>
      <c r="J18" s="177" t="s">
        <v>112</v>
      </c>
      <c r="K18" s="400"/>
      <c r="L18" s="402"/>
      <c r="M18" s="177" t="s">
        <v>113</v>
      </c>
      <c r="N18" s="177"/>
      <c r="O18" s="177"/>
      <c r="P18" s="177" t="s">
        <v>112</v>
      </c>
      <c r="Q18" s="400"/>
      <c r="R18" s="402"/>
      <c r="S18" s="177" t="s">
        <v>115</v>
      </c>
      <c r="T18" s="177" t="s">
        <v>116</v>
      </c>
      <c r="U18" s="403">
        <v>1000</v>
      </c>
      <c r="V18" s="443"/>
      <c r="W18" s="177" t="s">
        <v>117</v>
      </c>
      <c r="X18" s="408">
        <f>+B18*G18*K18*Q18/U18</f>
        <v>0</v>
      </c>
      <c r="Y18" s="409"/>
      <c r="Z18" s="409"/>
      <c r="AA18" s="410"/>
      <c r="AB18" s="4" t="s">
        <v>239</v>
      </c>
      <c r="AC18" s="177"/>
      <c r="AD18" s="408"/>
      <c r="AE18" s="446"/>
      <c r="AF18" s="446"/>
      <c r="AG18" s="446"/>
      <c r="AH18" s="446"/>
      <c r="AI18" s="447"/>
      <c r="AJ18" s="21"/>
    </row>
    <row r="19" spans="1:36" ht="9" customHeight="1">
      <c r="A19" s="19"/>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21"/>
    </row>
    <row r="20" spans="1:36" ht="13.5">
      <c r="A20" s="19"/>
      <c r="B20" s="400"/>
      <c r="C20" s="401"/>
      <c r="D20" s="402"/>
      <c r="E20" s="177" t="s">
        <v>111</v>
      </c>
      <c r="F20" s="177" t="s">
        <v>112</v>
      </c>
      <c r="G20" s="400"/>
      <c r="H20" s="402"/>
      <c r="I20" s="177" t="s">
        <v>121</v>
      </c>
      <c r="J20" s="177" t="s">
        <v>112</v>
      </c>
      <c r="K20" s="400"/>
      <c r="L20" s="402"/>
      <c r="M20" s="177" t="s">
        <v>113</v>
      </c>
      <c r="N20" s="177"/>
      <c r="O20" s="177"/>
      <c r="P20" s="177" t="s">
        <v>112</v>
      </c>
      <c r="Q20" s="400"/>
      <c r="R20" s="402"/>
      <c r="S20" s="177" t="s">
        <v>115</v>
      </c>
      <c r="T20" s="177" t="s">
        <v>116</v>
      </c>
      <c r="U20" s="403">
        <v>1000</v>
      </c>
      <c r="V20" s="443"/>
      <c r="W20" s="177" t="s">
        <v>117</v>
      </c>
      <c r="X20" s="408">
        <f>+B20*G20*K20*Q20/U20</f>
        <v>0</v>
      </c>
      <c r="Y20" s="409"/>
      <c r="Z20" s="409"/>
      <c r="AA20" s="410"/>
      <c r="AB20" s="4" t="s">
        <v>239</v>
      </c>
      <c r="AC20" s="177"/>
      <c r="AD20" s="408"/>
      <c r="AE20" s="446"/>
      <c r="AF20" s="446"/>
      <c r="AG20" s="446"/>
      <c r="AH20" s="446"/>
      <c r="AI20" s="447"/>
      <c r="AJ20" s="21"/>
    </row>
    <row r="21" spans="1:36" ht="9" customHeight="1">
      <c r="A21" s="19"/>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21"/>
    </row>
    <row r="22" spans="1:36" ht="13.5">
      <c r="A22" s="19"/>
      <c r="B22" s="400"/>
      <c r="C22" s="401"/>
      <c r="D22" s="402"/>
      <c r="E22" s="177" t="s">
        <v>111</v>
      </c>
      <c r="F22" s="177" t="s">
        <v>112</v>
      </c>
      <c r="G22" s="400"/>
      <c r="H22" s="402"/>
      <c r="I22" s="177" t="s">
        <v>121</v>
      </c>
      <c r="J22" s="177" t="s">
        <v>112</v>
      </c>
      <c r="K22" s="400"/>
      <c r="L22" s="402"/>
      <c r="M22" s="177" t="s">
        <v>113</v>
      </c>
      <c r="N22" s="177"/>
      <c r="O22" s="177"/>
      <c r="P22" s="177" t="s">
        <v>112</v>
      </c>
      <c r="Q22" s="400"/>
      <c r="R22" s="402"/>
      <c r="S22" s="177" t="s">
        <v>115</v>
      </c>
      <c r="T22" s="177" t="s">
        <v>116</v>
      </c>
      <c r="U22" s="403">
        <v>1000</v>
      </c>
      <c r="V22" s="443"/>
      <c r="W22" s="177" t="s">
        <v>117</v>
      </c>
      <c r="X22" s="408">
        <f>+B22*G22*K22*Q22/U22</f>
        <v>0</v>
      </c>
      <c r="Y22" s="409"/>
      <c r="Z22" s="409"/>
      <c r="AA22" s="410"/>
      <c r="AB22" s="4" t="s">
        <v>239</v>
      </c>
      <c r="AC22" s="177"/>
      <c r="AD22" s="408"/>
      <c r="AE22" s="446"/>
      <c r="AF22" s="446"/>
      <c r="AG22" s="446"/>
      <c r="AH22" s="446"/>
      <c r="AI22" s="447"/>
      <c r="AJ22" s="21"/>
    </row>
    <row r="23" spans="1:36" ht="9" customHeight="1">
      <c r="A23" s="19"/>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21"/>
    </row>
    <row r="24" spans="1:36" ht="13.5">
      <c r="A24" s="19"/>
      <c r="B24" s="167"/>
      <c r="C24" s="4"/>
      <c r="D24" s="4"/>
      <c r="E24" s="177"/>
      <c r="F24" s="177"/>
      <c r="G24" s="167"/>
      <c r="H24" s="4"/>
      <c r="I24" s="177"/>
      <c r="J24" s="177"/>
      <c r="K24" s="167"/>
      <c r="L24" s="4"/>
      <c r="M24" s="177"/>
      <c r="N24" s="177"/>
      <c r="O24" s="177"/>
      <c r="P24" s="177"/>
      <c r="Q24" s="167"/>
      <c r="R24" s="4"/>
      <c r="S24" s="177"/>
      <c r="T24" s="177"/>
      <c r="U24" s="167" t="s">
        <v>119</v>
      </c>
      <c r="V24" s="4"/>
      <c r="W24" s="177"/>
      <c r="X24" s="456">
        <f>SUM(X6:AA22)</f>
        <v>0</v>
      </c>
      <c r="Y24" s="457"/>
      <c r="Z24" s="457"/>
      <c r="AA24" s="458"/>
      <c r="AB24" s="4" t="s">
        <v>239</v>
      </c>
      <c r="AC24" s="177"/>
      <c r="AD24" s="168"/>
      <c r="AE24" s="168"/>
      <c r="AF24" s="168"/>
      <c r="AG24" s="168"/>
      <c r="AH24" s="168"/>
      <c r="AI24" s="168"/>
      <c r="AJ24" s="21"/>
    </row>
    <row r="25" spans="1:36" ht="13.5">
      <c r="A25" s="19"/>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21"/>
    </row>
    <row r="26" spans="1:36" ht="13.5">
      <c r="A26" s="19"/>
      <c r="B26" s="177"/>
      <c r="C26" s="177"/>
      <c r="D26" s="177"/>
      <c r="E26" s="177"/>
      <c r="F26" s="177"/>
      <c r="G26" s="177"/>
      <c r="H26" s="177"/>
      <c r="I26" s="177"/>
      <c r="J26" s="177"/>
      <c r="K26" s="456">
        <f>+X24</f>
        <v>0</v>
      </c>
      <c r="L26" s="457"/>
      <c r="M26" s="457"/>
      <c r="N26" s="458"/>
      <c r="O26" s="4" t="s">
        <v>239</v>
      </c>
      <c r="P26" s="177"/>
      <c r="Q26" s="177" t="s">
        <v>116</v>
      </c>
      <c r="R26" s="403">
        <v>1000</v>
      </c>
      <c r="S26" s="403"/>
      <c r="T26" s="177" t="s">
        <v>112</v>
      </c>
      <c r="U26" s="403">
        <v>0.495</v>
      </c>
      <c r="V26" s="403"/>
      <c r="W26" s="177" t="s">
        <v>241</v>
      </c>
      <c r="X26" s="177"/>
      <c r="Y26" s="177"/>
      <c r="Z26" s="177"/>
      <c r="AA26" s="177" t="s">
        <v>238</v>
      </c>
      <c r="AB26" s="461">
        <f>ROUND(+K26/R26*U26,1)</f>
        <v>0</v>
      </c>
      <c r="AC26" s="462"/>
      <c r="AD26" s="462"/>
      <c r="AE26" s="463"/>
      <c r="AF26" s="177" t="s">
        <v>118</v>
      </c>
      <c r="AG26" s="6"/>
      <c r="AH26" s="177"/>
      <c r="AI26" s="177"/>
      <c r="AJ26" s="21"/>
    </row>
    <row r="27" spans="1:36" ht="13.5">
      <c r="A27" s="22"/>
      <c r="B27" s="23"/>
      <c r="C27" s="23"/>
      <c r="D27" s="23"/>
      <c r="E27" s="23"/>
      <c r="F27" s="23"/>
      <c r="G27" s="23"/>
      <c r="H27" s="23"/>
      <c r="I27" s="23"/>
      <c r="J27" s="23"/>
      <c r="K27" s="23"/>
      <c r="L27" s="23"/>
      <c r="M27" s="23"/>
      <c r="N27" s="23"/>
      <c r="O27" s="23"/>
      <c r="P27" s="23"/>
      <c r="Q27" s="23"/>
      <c r="R27" s="23"/>
      <c r="S27" s="23"/>
      <c r="T27" s="23"/>
      <c r="U27" s="23"/>
      <c r="V27" s="23"/>
      <c r="W27" s="23"/>
      <c r="X27" s="187"/>
      <c r="Y27" s="23"/>
      <c r="Z27" s="23"/>
      <c r="AA27" s="8"/>
      <c r="AB27" s="23"/>
      <c r="AC27" s="23"/>
      <c r="AD27" s="23"/>
      <c r="AE27" s="23"/>
      <c r="AF27" s="23"/>
      <c r="AG27" s="23"/>
      <c r="AH27" s="23"/>
      <c r="AI27" s="23"/>
      <c r="AJ27" s="24"/>
    </row>
    <row r="28" spans="1:36" ht="13.5">
      <c r="A28" s="1" t="s">
        <v>34</v>
      </c>
      <c r="B28" s="50" t="s">
        <v>35</v>
      </c>
      <c r="D28" s="2"/>
      <c r="E28" s="2"/>
      <c r="F28" s="2"/>
      <c r="G28" s="2"/>
      <c r="H28" s="2"/>
      <c r="I28" s="2"/>
      <c r="J28" s="2"/>
      <c r="K28" s="2"/>
      <c r="L28" s="2"/>
      <c r="M28" s="2"/>
      <c r="N28" s="2"/>
      <c r="O28" s="2"/>
      <c r="P28" s="2"/>
      <c r="Q28" s="2"/>
      <c r="R28" s="2"/>
      <c r="S28" s="450" t="s">
        <v>31</v>
      </c>
      <c r="T28" s="450"/>
      <c r="U28" s="450"/>
      <c r="V28" s="450"/>
      <c r="W28" s="450"/>
      <c r="X28" s="450"/>
      <c r="Y28" s="450"/>
      <c r="Z28" s="450"/>
      <c r="AA28" s="452">
        <f>+AB26</f>
        <v>0</v>
      </c>
      <c r="AB28" s="453"/>
      <c r="AC28" s="453"/>
      <c r="AD28" s="453"/>
      <c r="AE28" s="453"/>
      <c r="AF28" s="453"/>
      <c r="AG28" s="448" t="s">
        <v>27</v>
      </c>
      <c r="AH28" s="448"/>
      <c r="AI28" s="448"/>
      <c r="AJ28" s="416"/>
    </row>
    <row r="29" spans="1:36" ht="13.5">
      <c r="A29" s="1"/>
      <c r="B29" s="50"/>
      <c r="C29" s="2"/>
      <c r="D29" s="2"/>
      <c r="E29" s="2"/>
      <c r="F29" s="2"/>
      <c r="G29" s="2"/>
      <c r="H29" s="2"/>
      <c r="I29" s="2"/>
      <c r="J29" s="2"/>
      <c r="K29" s="2"/>
      <c r="L29" s="2"/>
      <c r="M29" s="2"/>
      <c r="N29" s="2"/>
      <c r="O29" s="2"/>
      <c r="P29" s="2"/>
      <c r="Q29" s="2"/>
      <c r="R29" s="2"/>
      <c r="S29" s="451"/>
      <c r="T29" s="451"/>
      <c r="U29" s="451"/>
      <c r="V29" s="451"/>
      <c r="W29" s="451"/>
      <c r="X29" s="451"/>
      <c r="Y29" s="451"/>
      <c r="Z29" s="451"/>
      <c r="AA29" s="454"/>
      <c r="AB29" s="455"/>
      <c r="AC29" s="455"/>
      <c r="AD29" s="455"/>
      <c r="AE29" s="455"/>
      <c r="AF29" s="455"/>
      <c r="AG29" s="449"/>
      <c r="AH29" s="449"/>
      <c r="AI29" s="449"/>
      <c r="AJ29" s="442"/>
    </row>
    <row r="30" spans="1:36" ht="1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13.5">
      <c r="A31" s="444" t="s">
        <v>24</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328"/>
    </row>
    <row r="32" spans="1:36" ht="13.5">
      <c r="A32" s="19"/>
      <c r="B32" s="20" t="s">
        <v>120</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1"/>
    </row>
    <row r="33" spans="1:36" ht="10.5" customHeight="1">
      <c r="A33" s="19"/>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86" t="s">
        <v>242</v>
      </c>
      <c r="AE33" s="186"/>
      <c r="AF33" s="186"/>
      <c r="AG33" s="186"/>
      <c r="AH33" s="186"/>
      <c r="AI33" s="186"/>
      <c r="AJ33" s="21"/>
    </row>
    <row r="34" spans="1:36" ht="13.5">
      <c r="A34" s="19"/>
      <c r="B34" s="400"/>
      <c r="C34" s="401"/>
      <c r="D34" s="402"/>
      <c r="E34" s="162" t="s">
        <v>111</v>
      </c>
      <c r="F34" s="162" t="s">
        <v>112</v>
      </c>
      <c r="G34" s="400"/>
      <c r="H34" s="402"/>
      <c r="I34" s="162" t="s">
        <v>121</v>
      </c>
      <c r="J34" s="162" t="s">
        <v>112</v>
      </c>
      <c r="K34" s="400">
        <f>+K6</f>
        <v>0</v>
      </c>
      <c r="L34" s="402"/>
      <c r="M34" s="162" t="s">
        <v>113</v>
      </c>
      <c r="N34" s="162"/>
      <c r="O34" s="162"/>
      <c r="P34" s="162" t="s">
        <v>112</v>
      </c>
      <c r="Q34" s="400">
        <f>+Q6</f>
        <v>0</v>
      </c>
      <c r="R34" s="402"/>
      <c r="S34" s="162" t="s">
        <v>115</v>
      </c>
      <c r="T34" s="162" t="s">
        <v>116</v>
      </c>
      <c r="U34" s="403">
        <v>1000</v>
      </c>
      <c r="V34" s="404"/>
      <c r="W34" s="162" t="s">
        <v>117</v>
      </c>
      <c r="X34" s="408">
        <f>+B34*G34*K34*Q34/U34</f>
        <v>0</v>
      </c>
      <c r="Y34" s="409"/>
      <c r="Z34" s="409"/>
      <c r="AA34" s="410"/>
      <c r="AB34" s="163" t="s">
        <v>239</v>
      </c>
      <c r="AC34" s="162"/>
      <c r="AD34" s="408"/>
      <c r="AE34" s="446"/>
      <c r="AF34" s="446"/>
      <c r="AG34" s="446"/>
      <c r="AH34" s="446"/>
      <c r="AI34" s="447"/>
      <c r="AJ34" s="21"/>
    </row>
    <row r="35" spans="1:36" ht="9" customHeight="1">
      <c r="A35" s="19"/>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77"/>
      <c r="AE35" s="177"/>
      <c r="AF35" s="177"/>
      <c r="AG35" s="177"/>
      <c r="AH35" s="177"/>
      <c r="AI35" s="177"/>
      <c r="AJ35" s="21"/>
    </row>
    <row r="36" spans="1:36" ht="13.5">
      <c r="A36" s="19"/>
      <c r="B36" s="400"/>
      <c r="C36" s="401"/>
      <c r="D36" s="402"/>
      <c r="E36" s="162" t="s">
        <v>111</v>
      </c>
      <c r="F36" s="162" t="s">
        <v>112</v>
      </c>
      <c r="G36" s="400"/>
      <c r="H36" s="402"/>
      <c r="I36" s="162" t="s">
        <v>121</v>
      </c>
      <c r="J36" s="162" t="s">
        <v>112</v>
      </c>
      <c r="K36" s="400">
        <f>+K8</f>
        <v>0</v>
      </c>
      <c r="L36" s="402"/>
      <c r="M36" s="162" t="s">
        <v>113</v>
      </c>
      <c r="N36" s="162"/>
      <c r="O36" s="162"/>
      <c r="P36" s="162" t="s">
        <v>112</v>
      </c>
      <c r="Q36" s="400">
        <f>+Q8</f>
        <v>0</v>
      </c>
      <c r="R36" s="402"/>
      <c r="S36" s="162" t="s">
        <v>115</v>
      </c>
      <c r="T36" s="162" t="s">
        <v>116</v>
      </c>
      <c r="U36" s="403">
        <v>1000</v>
      </c>
      <c r="V36" s="404"/>
      <c r="W36" s="162" t="s">
        <v>117</v>
      </c>
      <c r="X36" s="408">
        <f>+B36*G36*K36*Q36/U36</f>
        <v>0</v>
      </c>
      <c r="Y36" s="409"/>
      <c r="Z36" s="409"/>
      <c r="AA36" s="410"/>
      <c r="AB36" s="163" t="s">
        <v>239</v>
      </c>
      <c r="AC36" s="162"/>
      <c r="AD36" s="408"/>
      <c r="AE36" s="446"/>
      <c r="AF36" s="446"/>
      <c r="AG36" s="446"/>
      <c r="AH36" s="446"/>
      <c r="AI36" s="447"/>
      <c r="AJ36" s="21"/>
    </row>
    <row r="37" spans="1:36" ht="9" customHeight="1">
      <c r="A37" s="19"/>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77"/>
      <c r="AE37" s="177"/>
      <c r="AF37" s="177"/>
      <c r="AG37" s="177"/>
      <c r="AH37" s="177"/>
      <c r="AI37" s="177"/>
      <c r="AJ37" s="21"/>
    </row>
    <row r="38" spans="1:36" ht="13.5">
      <c r="A38" s="19"/>
      <c r="B38" s="400"/>
      <c r="C38" s="401"/>
      <c r="D38" s="402"/>
      <c r="E38" s="162" t="s">
        <v>111</v>
      </c>
      <c r="F38" s="162" t="s">
        <v>112</v>
      </c>
      <c r="G38" s="400"/>
      <c r="H38" s="402"/>
      <c r="I38" s="162" t="s">
        <v>121</v>
      </c>
      <c r="J38" s="162" t="s">
        <v>112</v>
      </c>
      <c r="K38" s="400">
        <f>+K10</f>
        <v>0</v>
      </c>
      <c r="L38" s="402"/>
      <c r="M38" s="162" t="s">
        <v>113</v>
      </c>
      <c r="N38" s="162"/>
      <c r="O38" s="162"/>
      <c r="P38" s="162" t="s">
        <v>112</v>
      </c>
      <c r="Q38" s="400">
        <f>+Q10</f>
        <v>0</v>
      </c>
      <c r="R38" s="402"/>
      <c r="S38" s="162" t="s">
        <v>115</v>
      </c>
      <c r="T38" s="162" t="s">
        <v>116</v>
      </c>
      <c r="U38" s="403">
        <v>1000</v>
      </c>
      <c r="V38" s="404"/>
      <c r="W38" s="162" t="s">
        <v>117</v>
      </c>
      <c r="X38" s="408">
        <f>+B38*G38*K38*Q38/U38</f>
        <v>0</v>
      </c>
      <c r="Y38" s="409"/>
      <c r="Z38" s="409"/>
      <c r="AA38" s="410"/>
      <c r="AB38" s="163" t="s">
        <v>239</v>
      </c>
      <c r="AC38" s="162"/>
      <c r="AD38" s="408"/>
      <c r="AE38" s="446"/>
      <c r="AF38" s="446"/>
      <c r="AG38" s="446"/>
      <c r="AH38" s="446"/>
      <c r="AI38" s="447"/>
      <c r="AJ38" s="21"/>
    </row>
    <row r="39" spans="1:36" ht="9" customHeight="1">
      <c r="A39" s="19"/>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77"/>
      <c r="AE39" s="177"/>
      <c r="AF39" s="177"/>
      <c r="AG39" s="177"/>
      <c r="AH39" s="177"/>
      <c r="AI39" s="177"/>
      <c r="AJ39" s="21"/>
    </row>
    <row r="40" spans="1:36" ht="13.5">
      <c r="A40" s="19"/>
      <c r="B40" s="400"/>
      <c r="C40" s="401"/>
      <c r="D40" s="402"/>
      <c r="E40" s="162" t="s">
        <v>111</v>
      </c>
      <c r="F40" s="162" t="s">
        <v>112</v>
      </c>
      <c r="G40" s="400"/>
      <c r="H40" s="402"/>
      <c r="I40" s="162" t="s">
        <v>121</v>
      </c>
      <c r="J40" s="162" t="s">
        <v>112</v>
      </c>
      <c r="K40" s="400">
        <f>+K12</f>
        <v>0</v>
      </c>
      <c r="L40" s="402"/>
      <c r="M40" s="162" t="s">
        <v>113</v>
      </c>
      <c r="N40" s="162"/>
      <c r="O40" s="162"/>
      <c r="P40" s="162" t="s">
        <v>112</v>
      </c>
      <c r="Q40" s="400">
        <f>+Q12</f>
        <v>0</v>
      </c>
      <c r="R40" s="402"/>
      <c r="S40" s="162" t="s">
        <v>115</v>
      </c>
      <c r="T40" s="162" t="s">
        <v>116</v>
      </c>
      <c r="U40" s="403">
        <v>1000</v>
      </c>
      <c r="V40" s="404"/>
      <c r="W40" s="162" t="s">
        <v>117</v>
      </c>
      <c r="X40" s="408">
        <f>+B40*G40*K40*Q40/U40</f>
        <v>0</v>
      </c>
      <c r="Y40" s="409"/>
      <c r="Z40" s="409"/>
      <c r="AA40" s="410"/>
      <c r="AB40" s="163" t="s">
        <v>239</v>
      </c>
      <c r="AC40" s="162"/>
      <c r="AD40" s="408"/>
      <c r="AE40" s="446"/>
      <c r="AF40" s="446"/>
      <c r="AG40" s="446"/>
      <c r="AH40" s="446"/>
      <c r="AI40" s="447"/>
      <c r="AJ40" s="21"/>
    </row>
    <row r="41" spans="1:36" ht="9" customHeight="1">
      <c r="A41" s="19"/>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77"/>
      <c r="AE41" s="177"/>
      <c r="AF41" s="177"/>
      <c r="AG41" s="177"/>
      <c r="AH41" s="177"/>
      <c r="AI41" s="177"/>
      <c r="AJ41" s="21"/>
    </row>
    <row r="42" spans="1:36" ht="13.5">
      <c r="A42" s="19"/>
      <c r="B42" s="400"/>
      <c r="C42" s="401"/>
      <c r="D42" s="402"/>
      <c r="E42" s="162" t="s">
        <v>111</v>
      </c>
      <c r="F42" s="162" t="s">
        <v>112</v>
      </c>
      <c r="G42" s="400"/>
      <c r="H42" s="402"/>
      <c r="I42" s="162" t="s">
        <v>121</v>
      </c>
      <c r="J42" s="162" t="s">
        <v>112</v>
      </c>
      <c r="K42" s="400">
        <f>+K14</f>
        <v>0</v>
      </c>
      <c r="L42" s="402"/>
      <c r="M42" s="162" t="s">
        <v>113</v>
      </c>
      <c r="N42" s="162"/>
      <c r="O42" s="162"/>
      <c r="P42" s="162" t="s">
        <v>112</v>
      </c>
      <c r="Q42" s="400">
        <f>+Q14</f>
        <v>0</v>
      </c>
      <c r="R42" s="402"/>
      <c r="S42" s="162" t="s">
        <v>115</v>
      </c>
      <c r="T42" s="162" t="s">
        <v>116</v>
      </c>
      <c r="U42" s="403">
        <v>1000</v>
      </c>
      <c r="V42" s="404"/>
      <c r="W42" s="162" t="s">
        <v>117</v>
      </c>
      <c r="X42" s="408">
        <f>+B42*G42*K42*Q42/U42</f>
        <v>0</v>
      </c>
      <c r="Y42" s="409"/>
      <c r="Z42" s="409"/>
      <c r="AA42" s="410"/>
      <c r="AB42" s="163" t="s">
        <v>239</v>
      </c>
      <c r="AC42" s="162"/>
      <c r="AD42" s="408"/>
      <c r="AE42" s="446"/>
      <c r="AF42" s="446"/>
      <c r="AG42" s="446"/>
      <c r="AH42" s="446"/>
      <c r="AI42" s="447"/>
      <c r="AJ42" s="21"/>
    </row>
    <row r="43" spans="1:36" ht="9" customHeight="1">
      <c r="A43" s="19"/>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77"/>
      <c r="AE43" s="177"/>
      <c r="AF43" s="177"/>
      <c r="AG43" s="177"/>
      <c r="AH43" s="177"/>
      <c r="AI43" s="177"/>
      <c r="AJ43" s="21"/>
    </row>
    <row r="44" spans="1:36" ht="13.5">
      <c r="A44" s="19"/>
      <c r="B44" s="400"/>
      <c r="C44" s="401"/>
      <c r="D44" s="402"/>
      <c r="E44" s="162" t="s">
        <v>111</v>
      </c>
      <c r="F44" s="162" t="s">
        <v>112</v>
      </c>
      <c r="G44" s="400"/>
      <c r="H44" s="402"/>
      <c r="I44" s="162" t="s">
        <v>121</v>
      </c>
      <c r="J44" s="162" t="s">
        <v>112</v>
      </c>
      <c r="K44" s="400">
        <f>+K16</f>
        <v>0</v>
      </c>
      <c r="L44" s="402"/>
      <c r="M44" s="162" t="s">
        <v>113</v>
      </c>
      <c r="N44" s="162"/>
      <c r="O44" s="162"/>
      <c r="P44" s="162" t="s">
        <v>112</v>
      </c>
      <c r="Q44" s="400">
        <f>+Q16</f>
        <v>0</v>
      </c>
      <c r="R44" s="402"/>
      <c r="S44" s="162" t="s">
        <v>115</v>
      </c>
      <c r="T44" s="162" t="s">
        <v>116</v>
      </c>
      <c r="U44" s="403">
        <v>1000</v>
      </c>
      <c r="V44" s="404"/>
      <c r="W44" s="162" t="s">
        <v>117</v>
      </c>
      <c r="X44" s="408">
        <f>+B44*G44*K44*Q44/U44</f>
        <v>0</v>
      </c>
      <c r="Y44" s="409"/>
      <c r="Z44" s="409"/>
      <c r="AA44" s="410"/>
      <c r="AB44" s="163" t="s">
        <v>239</v>
      </c>
      <c r="AC44" s="162"/>
      <c r="AD44" s="408"/>
      <c r="AE44" s="446"/>
      <c r="AF44" s="446"/>
      <c r="AG44" s="446"/>
      <c r="AH44" s="446"/>
      <c r="AI44" s="447"/>
      <c r="AJ44" s="21"/>
    </row>
    <row r="45" spans="1:36" ht="9" customHeight="1">
      <c r="A45" s="19"/>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77"/>
      <c r="AE45" s="177"/>
      <c r="AF45" s="177"/>
      <c r="AG45" s="177"/>
      <c r="AH45" s="177"/>
      <c r="AI45" s="177"/>
      <c r="AJ45" s="21"/>
    </row>
    <row r="46" spans="1:36" ht="13.5">
      <c r="A46" s="19"/>
      <c r="B46" s="400"/>
      <c r="C46" s="401"/>
      <c r="D46" s="402"/>
      <c r="E46" s="162" t="s">
        <v>111</v>
      </c>
      <c r="F46" s="162" t="s">
        <v>112</v>
      </c>
      <c r="G46" s="400"/>
      <c r="H46" s="402"/>
      <c r="I46" s="162" t="s">
        <v>121</v>
      </c>
      <c r="J46" s="162" t="s">
        <v>112</v>
      </c>
      <c r="K46" s="421">
        <f>+K18</f>
        <v>0</v>
      </c>
      <c r="L46" s="422"/>
      <c r="M46" s="162" t="s">
        <v>113</v>
      </c>
      <c r="N46" s="162"/>
      <c r="O46" s="162"/>
      <c r="P46" s="162" t="s">
        <v>112</v>
      </c>
      <c r="Q46" s="400">
        <f>+Q18</f>
        <v>0</v>
      </c>
      <c r="R46" s="402"/>
      <c r="S46" s="162" t="s">
        <v>115</v>
      </c>
      <c r="T46" s="162" t="s">
        <v>116</v>
      </c>
      <c r="U46" s="403">
        <v>1000</v>
      </c>
      <c r="V46" s="404"/>
      <c r="W46" s="162" t="s">
        <v>117</v>
      </c>
      <c r="X46" s="408">
        <f>+B46*G46*K46*Q46/U46</f>
        <v>0</v>
      </c>
      <c r="Y46" s="409"/>
      <c r="Z46" s="409"/>
      <c r="AA46" s="410"/>
      <c r="AB46" s="163" t="s">
        <v>239</v>
      </c>
      <c r="AC46" s="162"/>
      <c r="AD46" s="408"/>
      <c r="AE46" s="446"/>
      <c r="AF46" s="446"/>
      <c r="AG46" s="446"/>
      <c r="AH46" s="446"/>
      <c r="AI46" s="447"/>
      <c r="AJ46" s="21"/>
    </row>
    <row r="47" spans="1:36" ht="9" customHeight="1">
      <c r="A47" s="19"/>
      <c r="B47" s="162"/>
      <c r="C47" s="162"/>
      <c r="D47" s="162"/>
      <c r="E47" s="162"/>
      <c r="F47" s="162"/>
      <c r="G47" s="162"/>
      <c r="H47" s="162"/>
      <c r="I47" s="162"/>
      <c r="J47" s="162"/>
      <c r="K47" s="162"/>
      <c r="L47" s="167"/>
      <c r="M47" s="4"/>
      <c r="N47" s="162"/>
      <c r="O47" s="162"/>
      <c r="P47" s="162"/>
      <c r="Q47" s="162"/>
      <c r="R47" s="162"/>
      <c r="S47" s="162"/>
      <c r="T47" s="162"/>
      <c r="U47" s="162"/>
      <c r="V47" s="162"/>
      <c r="W47" s="162"/>
      <c r="X47" s="162"/>
      <c r="Y47" s="162"/>
      <c r="Z47" s="162"/>
      <c r="AA47" s="162"/>
      <c r="AB47" s="162"/>
      <c r="AC47" s="162"/>
      <c r="AD47" s="177"/>
      <c r="AE47" s="177"/>
      <c r="AF47" s="177"/>
      <c r="AG47" s="177"/>
      <c r="AH47" s="177"/>
      <c r="AI47" s="177"/>
      <c r="AJ47" s="21"/>
    </row>
    <row r="48" spans="1:36" ht="13.5">
      <c r="A48" s="19"/>
      <c r="B48" s="400"/>
      <c r="C48" s="401"/>
      <c r="D48" s="402"/>
      <c r="E48" s="162" t="s">
        <v>111</v>
      </c>
      <c r="F48" s="162" t="s">
        <v>112</v>
      </c>
      <c r="G48" s="400"/>
      <c r="H48" s="402"/>
      <c r="I48" s="162" t="s">
        <v>121</v>
      </c>
      <c r="J48" s="162" t="s">
        <v>112</v>
      </c>
      <c r="K48" s="421">
        <f>+K20</f>
        <v>0</v>
      </c>
      <c r="L48" s="422"/>
      <c r="M48" s="162" t="s">
        <v>113</v>
      </c>
      <c r="N48" s="162"/>
      <c r="O48" s="162"/>
      <c r="P48" s="162" t="s">
        <v>112</v>
      </c>
      <c r="Q48" s="400">
        <f>+Q20</f>
        <v>0</v>
      </c>
      <c r="R48" s="402"/>
      <c r="S48" s="162" t="s">
        <v>115</v>
      </c>
      <c r="T48" s="162" t="s">
        <v>116</v>
      </c>
      <c r="U48" s="403">
        <v>1000</v>
      </c>
      <c r="V48" s="404"/>
      <c r="W48" s="162" t="s">
        <v>117</v>
      </c>
      <c r="X48" s="408">
        <f>+B48*G48*K48*Q48/U48</f>
        <v>0</v>
      </c>
      <c r="Y48" s="409"/>
      <c r="Z48" s="409"/>
      <c r="AA48" s="410"/>
      <c r="AB48" s="163" t="s">
        <v>239</v>
      </c>
      <c r="AC48" s="162"/>
      <c r="AD48" s="408"/>
      <c r="AE48" s="446"/>
      <c r="AF48" s="446"/>
      <c r="AG48" s="446"/>
      <c r="AH48" s="446"/>
      <c r="AI48" s="447"/>
      <c r="AJ48" s="21"/>
    </row>
    <row r="49" spans="1:36" ht="9" customHeight="1">
      <c r="A49" s="19"/>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77"/>
      <c r="AE49" s="177"/>
      <c r="AF49" s="177"/>
      <c r="AG49" s="177"/>
      <c r="AH49" s="177"/>
      <c r="AI49" s="177"/>
      <c r="AJ49" s="21"/>
    </row>
    <row r="50" spans="1:36" ht="13.5">
      <c r="A50" s="19"/>
      <c r="B50" s="400"/>
      <c r="C50" s="401"/>
      <c r="D50" s="402"/>
      <c r="E50" s="162" t="s">
        <v>111</v>
      </c>
      <c r="F50" s="162" t="s">
        <v>112</v>
      </c>
      <c r="G50" s="400"/>
      <c r="H50" s="402"/>
      <c r="I50" s="162" t="s">
        <v>121</v>
      </c>
      <c r="J50" s="162" t="s">
        <v>112</v>
      </c>
      <c r="K50" s="400">
        <f>+K22</f>
        <v>0</v>
      </c>
      <c r="L50" s="402"/>
      <c r="M50" s="162" t="s">
        <v>113</v>
      </c>
      <c r="N50" s="162"/>
      <c r="O50" s="162"/>
      <c r="P50" s="162" t="s">
        <v>112</v>
      </c>
      <c r="Q50" s="400">
        <f>+Q22</f>
        <v>0</v>
      </c>
      <c r="R50" s="402"/>
      <c r="S50" s="162" t="s">
        <v>115</v>
      </c>
      <c r="T50" s="162" t="s">
        <v>116</v>
      </c>
      <c r="U50" s="403">
        <v>1000</v>
      </c>
      <c r="V50" s="404"/>
      <c r="W50" s="162" t="s">
        <v>117</v>
      </c>
      <c r="X50" s="408">
        <f>+B50*G50*K50*Q50/U50</f>
        <v>0</v>
      </c>
      <c r="Y50" s="409"/>
      <c r="Z50" s="409"/>
      <c r="AA50" s="410"/>
      <c r="AB50" s="163" t="s">
        <v>239</v>
      </c>
      <c r="AC50" s="162"/>
      <c r="AD50" s="408"/>
      <c r="AE50" s="446"/>
      <c r="AF50" s="446"/>
      <c r="AG50" s="446"/>
      <c r="AH50" s="446"/>
      <c r="AI50" s="447"/>
      <c r="AJ50" s="21"/>
    </row>
    <row r="51" spans="1:36" ht="9" customHeight="1">
      <c r="A51" s="19"/>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21"/>
    </row>
    <row r="52" spans="1:36" ht="13.5">
      <c r="A52" s="19"/>
      <c r="B52" s="167"/>
      <c r="C52" s="4"/>
      <c r="D52" s="4"/>
      <c r="E52" s="162"/>
      <c r="F52" s="162"/>
      <c r="G52" s="167"/>
      <c r="H52" s="4"/>
      <c r="I52" s="162"/>
      <c r="J52" s="162"/>
      <c r="K52" s="167"/>
      <c r="L52" s="4"/>
      <c r="M52" s="162"/>
      <c r="N52" s="162"/>
      <c r="O52" s="162"/>
      <c r="P52" s="162"/>
      <c r="Q52" s="167"/>
      <c r="R52" s="4"/>
      <c r="S52" s="162"/>
      <c r="T52" s="162"/>
      <c r="U52" s="167" t="s">
        <v>119</v>
      </c>
      <c r="V52" s="163"/>
      <c r="W52" s="162"/>
      <c r="X52" s="456">
        <f>SUM(X34:AA50)</f>
        <v>0</v>
      </c>
      <c r="Y52" s="457"/>
      <c r="Z52" s="457"/>
      <c r="AA52" s="458"/>
      <c r="AB52" s="163" t="s">
        <v>239</v>
      </c>
      <c r="AC52" s="162"/>
      <c r="AD52" s="168"/>
      <c r="AE52" s="168"/>
      <c r="AF52" s="168"/>
      <c r="AG52" s="168"/>
      <c r="AH52" s="168"/>
      <c r="AI52" s="168"/>
      <c r="AJ52" s="21"/>
    </row>
    <row r="53" spans="1:36" ht="13.5">
      <c r="A53" s="19"/>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21"/>
    </row>
    <row r="54" spans="1:36" ht="13.5">
      <c r="A54" s="19"/>
      <c r="B54" s="162"/>
      <c r="C54" s="162"/>
      <c r="D54" s="162"/>
      <c r="E54" s="162"/>
      <c r="F54" s="162"/>
      <c r="G54" s="162"/>
      <c r="H54" s="162"/>
      <c r="I54" s="162"/>
      <c r="J54" s="162"/>
      <c r="K54" s="456">
        <f>+X52</f>
        <v>0</v>
      </c>
      <c r="L54" s="457"/>
      <c r="M54" s="457"/>
      <c r="N54" s="458"/>
      <c r="O54" s="163" t="s">
        <v>239</v>
      </c>
      <c r="P54" s="162"/>
      <c r="Q54" s="162" t="s">
        <v>116</v>
      </c>
      <c r="R54" s="403">
        <v>1000</v>
      </c>
      <c r="S54" s="403"/>
      <c r="T54" s="162" t="s">
        <v>112</v>
      </c>
      <c r="U54" s="403">
        <v>0.495</v>
      </c>
      <c r="V54" s="403"/>
      <c r="W54" s="162" t="s">
        <v>241</v>
      </c>
      <c r="X54" s="162"/>
      <c r="Y54" s="162"/>
      <c r="Z54" s="162"/>
      <c r="AA54" s="162" t="s">
        <v>238</v>
      </c>
      <c r="AB54" s="461">
        <f>ROUND(+K54/R54*U54,1)</f>
        <v>0</v>
      </c>
      <c r="AC54" s="462"/>
      <c r="AD54" s="462"/>
      <c r="AE54" s="463"/>
      <c r="AF54" s="177" t="s">
        <v>118</v>
      </c>
      <c r="AG54" s="162"/>
      <c r="AH54" s="162"/>
      <c r="AI54" s="162"/>
      <c r="AJ54" s="21"/>
    </row>
    <row r="55" spans="1:36" ht="13.5">
      <c r="A55" s="28"/>
      <c r="B55" s="29"/>
      <c r="C55" s="29"/>
      <c r="D55" s="29"/>
      <c r="E55" s="29"/>
      <c r="F55" s="29"/>
      <c r="G55" s="29"/>
      <c r="H55" s="29"/>
      <c r="I55" s="29"/>
      <c r="J55" s="29"/>
      <c r="K55" s="29"/>
      <c r="L55" s="29"/>
      <c r="M55" s="29"/>
      <c r="N55" s="29"/>
      <c r="O55" s="29"/>
      <c r="P55" s="29"/>
      <c r="Q55" s="29"/>
      <c r="R55" s="29"/>
      <c r="S55" s="29"/>
      <c r="T55" s="29"/>
      <c r="U55" s="29"/>
      <c r="V55" s="29"/>
      <c r="W55" s="29"/>
      <c r="X55" s="50"/>
      <c r="Y55" s="29"/>
      <c r="Z55" s="29"/>
      <c r="AB55" s="29"/>
      <c r="AD55" s="29"/>
      <c r="AE55" s="29"/>
      <c r="AF55" s="29"/>
      <c r="AG55" s="29"/>
      <c r="AH55" s="29"/>
      <c r="AI55" s="29"/>
      <c r="AJ55" s="30"/>
    </row>
    <row r="56" spans="1:36" ht="13.5">
      <c r="A56" s="31"/>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3"/>
    </row>
    <row r="57" spans="1:36" ht="13.5">
      <c r="A57" s="1" t="s">
        <v>34</v>
      </c>
      <c r="B57" s="50" t="s">
        <v>35</v>
      </c>
      <c r="C57" s="2"/>
      <c r="D57" s="2"/>
      <c r="E57" s="2"/>
      <c r="F57" s="2"/>
      <c r="G57" s="2"/>
      <c r="H57" s="2"/>
      <c r="I57" s="2"/>
      <c r="J57" s="2"/>
      <c r="K57" s="2"/>
      <c r="L57" s="2"/>
      <c r="M57" s="2"/>
      <c r="N57" s="2"/>
      <c r="O57" s="2"/>
      <c r="P57" s="2"/>
      <c r="Q57" s="2"/>
      <c r="R57" s="2"/>
      <c r="S57" s="439" t="s">
        <v>32</v>
      </c>
      <c r="T57" s="411"/>
      <c r="U57" s="411"/>
      <c r="V57" s="411"/>
      <c r="W57" s="411"/>
      <c r="X57" s="411"/>
      <c r="Y57" s="411"/>
      <c r="Z57" s="440"/>
      <c r="AA57" s="459">
        <f>+AB54</f>
        <v>0</v>
      </c>
      <c r="AB57" s="460"/>
      <c r="AC57" s="460"/>
      <c r="AD57" s="460"/>
      <c r="AE57" s="460"/>
      <c r="AF57" s="460"/>
      <c r="AG57" s="411" t="s">
        <v>27</v>
      </c>
      <c r="AH57" s="411"/>
      <c r="AI57" s="411"/>
      <c r="AJ57" s="440"/>
    </row>
    <row r="58" spans="1:36" ht="13.5">
      <c r="A58" s="1"/>
      <c r="B58" s="50"/>
      <c r="C58" s="2"/>
      <c r="D58" s="2"/>
      <c r="E58" s="2"/>
      <c r="F58" s="2"/>
      <c r="G58" s="2"/>
      <c r="H58" s="2"/>
      <c r="I58" s="2"/>
      <c r="J58" s="2"/>
      <c r="K58" s="2"/>
      <c r="L58" s="2"/>
      <c r="M58" s="2"/>
      <c r="N58" s="2"/>
      <c r="O58" s="2"/>
      <c r="P58" s="2"/>
      <c r="Q58" s="2"/>
      <c r="R58" s="2"/>
      <c r="S58" s="441"/>
      <c r="T58" s="449"/>
      <c r="U58" s="449"/>
      <c r="V58" s="449"/>
      <c r="W58" s="449"/>
      <c r="X58" s="449"/>
      <c r="Y58" s="449"/>
      <c r="Z58" s="442"/>
      <c r="AA58" s="454"/>
      <c r="AB58" s="455"/>
      <c r="AC58" s="455"/>
      <c r="AD58" s="455"/>
      <c r="AE58" s="455"/>
      <c r="AF58" s="455"/>
      <c r="AG58" s="449"/>
      <c r="AH58" s="449"/>
      <c r="AI58" s="449"/>
      <c r="AJ58" s="442"/>
    </row>
    <row r="59" spans="1:36" ht="14.25" thickBo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ht="14.25" thickTop="1">
      <c r="A60" s="6"/>
      <c r="B60" s="4"/>
      <c r="C60" s="329" t="s">
        <v>31</v>
      </c>
      <c r="D60" s="329"/>
      <c r="E60" s="329"/>
      <c r="F60" s="329"/>
      <c r="G60" s="329"/>
      <c r="H60" s="329"/>
      <c r="I60" s="329"/>
      <c r="J60" s="329"/>
      <c r="K60" s="329"/>
      <c r="L60" s="329"/>
      <c r="O60" s="292" t="s">
        <v>32</v>
      </c>
      <c r="P60" s="293"/>
      <c r="Q60" s="293"/>
      <c r="R60" s="293"/>
      <c r="S60" s="293"/>
      <c r="T60" s="293"/>
      <c r="U60" s="293"/>
      <c r="V60" s="293"/>
      <c r="W60" s="293"/>
      <c r="X60" s="294"/>
      <c r="AA60" s="405" t="s">
        <v>29</v>
      </c>
      <c r="AB60" s="406"/>
      <c r="AC60" s="406"/>
      <c r="AD60" s="406"/>
      <c r="AE60" s="406"/>
      <c r="AF60" s="406"/>
      <c r="AG60" s="406"/>
      <c r="AH60" s="406"/>
      <c r="AI60" s="406"/>
      <c r="AJ60" s="407"/>
    </row>
    <row r="61" spans="1:36" ht="13.5" customHeight="1">
      <c r="A61" s="6"/>
      <c r="B61" s="185"/>
      <c r="C61" s="325">
        <f>AA28</f>
        <v>0</v>
      </c>
      <c r="D61" s="464"/>
      <c r="E61" s="464"/>
      <c r="F61" s="464"/>
      <c r="G61" s="464"/>
      <c r="H61" s="464"/>
      <c r="I61" s="293" t="s">
        <v>27</v>
      </c>
      <c r="J61" s="293"/>
      <c r="K61" s="293"/>
      <c r="L61" s="294"/>
      <c r="M61" s="415" t="s">
        <v>33</v>
      </c>
      <c r="N61" s="416"/>
      <c r="O61" s="417">
        <f>AA57</f>
        <v>0</v>
      </c>
      <c r="P61" s="418"/>
      <c r="Q61" s="418"/>
      <c r="R61" s="418"/>
      <c r="S61" s="418"/>
      <c r="T61" s="418"/>
      <c r="U61" s="411" t="s">
        <v>27</v>
      </c>
      <c r="V61" s="411"/>
      <c r="W61" s="411"/>
      <c r="X61" s="440"/>
      <c r="Y61" s="415" t="s">
        <v>30</v>
      </c>
      <c r="Z61" s="448"/>
      <c r="AA61" s="423">
        <f>C61-O61</f>
        <v>0</v>
      </c>
      <c r="AB61" s="424"/>
      <c r="AC61" s="424"/>
      <c r="AD61" s="424"/>
      <c r="AE61" s="424"/>
      <c r="AF61" s="424"/>
      <c r="AG61" s="411" t="s">
        <v>27</v>
      </c>
      <c r="AH61" s="411"/>
      <c r="AI61" s="411"/>
      <c r="AJ61" s="412"/>
    </row>
    <row r="62" spans="1:36" ht="14.25" customHeight="1" thickBot="1">
      <c r="A62" s="185"/>
      <c r="B62" s="185"/>
      <c r="C62" s="325"/>
      <c r="D62" s="464"/>
      <c r="E62" s="464"/>
      <c r="F62" s="464"/>
      <c r="G62" s="464"/>
      <c r="H62" s="464"/>
      <c r="I62" s="293"/>
      <c r="J62" s="293"/>
      <c r="K62" s="293"/>
      <c r="L62" s="294"/>
      <c r="M62" s="415"/>
      <c r="N62" s="416"/>
      <c r="O62" s="419"/>
      <c r="P62" s="420"/>
      <c r="Q62" s="420"/>
      <c r="R62" s="420"/>
      <c r="S62" s="420"/>
      <c r="T62" s="420"/>
      <c r="U62" s="449"/>
      <c r="V62" s="449"/>
      <c r="W62" s="449"/>
      <c r="X62" s="442"/>
      <c r="Y62" s="415"/>
      <c r="Z62" s="448"/>
      <c r="AA62" s="425"/>
      <c r="AB62" s="426"/>
      <c r="AC62" s="426"/>
      <c r="AD62" s="426"/>
      <c r="AE62" s="426"/>
      <c r="AF62" s="426"/>
      <c r="AG62" s="413"/>
      <c r="AH62" s="413"/>
      <c r="AI62" s="413"/>
      <c r="AJ62" s="414"/>
    </row>
    <row r="63" ht="15" thickBot="1" thickTop="1"/>
    <row r="64" spans="15:36" ht="14.25" thickTop="1">
      <c r="O64" s="431" t="s">
        <v>124</v>
      </c>
      <c r="P64" s="432"/>
      <c r="Q64" s="432"/>
      <c r="R64" s="432"/>
      <c r="S64" s="432"/>
      <c r="T64" s="432"/>
      <c r="U64" s="433"/>
      <c r="AA64" s="405" t="s">
        <v>123</v>
      </c>
      <c r="AB64" s="406"/>
      <c r="AC64" s="406"/>
      <c r="AD64" s="406"/>
      <c r="AE64" s="406"/>
      <c r="AF64" s="406"/>
      <c r="AG64" s="406"/>
      <c r="AH64" s="406"/>
      <c r="AI64" s="406"/>
      <c r="AJ64" s="407"/>
    </row>
    <row r="65" spans="15:36" ht="13.5" customHeight="1">
      <c r="O65" s="434"/>
      <c r="P65" s="424"/>
      <c r="Q65" s="424"/>
      <c r="R65" s="424"/>
      <c r="S65" s="435"/>
      <c r="T65" s="439" t="s">
        <v>125</v>
      </c>
      <c r="U65" s="440"/>
      <c r="AA65" s="423">
        <f>AA61*O65</f>
        <v>0</v>
      </c>
      <c r="AB65" s="424"/>
      <c r="AC65" s="424"/>
      <c r="AD65" s="424"/>
      <c r="AE65" s="424"/>
      <c r="AF65" s="424"/>
      <c r="AG65" s="255" t="s">
        <v>277</v>
      </c>
      <c r="AH65" s="427"/>
      <c r="AI65" s="427"/>
      <c r="AJ65" s="428"/>
    </row>
    <row r="66" spans="15:36" ht="14.25" customHeight="1" thickBot="1">
      <c r="O66" s="436"/>
      <c r="P66" s="437"/>
      <c r="Q66" s="437"/>
      <c r="R66" s="437"/>
      <c r="S66" s="438"/>
      <c r="T66" s="441"/>
      <c r="U66" s="442"/>
      <c r="AA66" s="425"/>
      <c r="AB66" s="426"/>
      <c r="AC66" s="426"/>
      <c r="AD66" s="426"/>
      <c r="AE66" s="426"/>
      <c r="AF66" s="426"/>
      <c r="AG66" s="429"/>
      <c r="AH66" s="429"/>
      <c r="AI66" s="429"/>
      <c r="AJ66" s="430"/>
    </row>
    <row r="67" ht="15" thickTop="1">
      <c r="Q67" s="169"/>
    </row>
  </sheetData>
  <sheetProtection selectLockedCells="1"/>
  <mergeCells count="162">
    <mergeCell ref="A3:AJ3"/>
    <mergeCell ref="AD40:AI40"/>
    <mergeCell ref="AD42:AI42"/>
    <mergeCell ref="AD44:AI44"/>
    <mergeCell ref="AD46:AI46"/>
    <mergeCell ref="AD48:AI48"/>
    <mergeCell ref="AD14:AI14"/>
    <mergeCell ref="AD16:AI16"/>
    <mergeCell ref="AD22:AI22"/>
    <mergeCell ref="AB26:AE26"/>
    <mergeCell ref="AD6:AI6"/>
    <mergeCell ref="AD8:AI8"/>
    <mergeCell ref="AD10:AI10"/>
    <mergeCell ref="AD12:AI12"/>
    <mergeCell ref="C61:H62"/>
    <mergeCell ref="C60:L60"/>
    <mergeCell ref="K54:N54"/>
    <mergeCell ref="R54:S54"/>
    <mergeCell ref="U54:V54"/>
    <mergeCell ref="X48:AA48"/>
    <mergeCell ref="K50:L50"/>
    <mergeCell ref="Q50:R50"/>
    <mergeCell ref="U26:V26"/>
    <mergeCell ref="X50:AA50"/>
    <mergeCell ref="K34:L34"/>
    <mergeCell ref="B36:D36"/>
    <mergeCell ref="K36:L36"/>
    <mergeCell ref="Q36:R36"/>
    <mergeCell ref="U36:V36"/>
    <mergeCell ref="X40:AA40"/>
    <mergeCell ref="Q8:R8"/>
    <mergeCell ref="X14:AA14"/>
    <mergeCell ref="X22:AA22"/>
    <mergeCell ref="X24:AA24"/>
    <mergeCell ref="X16:AA16"/>
    <mergeCell ref="AE1:AJ2"/>
    <mergeCell ref="X6:AA6"/>
    <mergeCell ref="X8:AA8"/>
    <mergeCell ref="X10:AA10"/>
    <mergeCell ref="U10:V10"/>
    <mergeCell ref="X42:AA42"/>
    <mergeCell ref="X52:AA52"/>
    <mergeCell ref="X46:AA46"/>
    <mergeCell ref="U61:X62"/>
    <mergeCell ref="Y61:Z62"/>
    <mergeCell ref="AA61:AF62"/>
    <mergeCell ref="S57:Z58"/>
    <mergeCell ref="AA57:AF58"/>
    <mergeCell ref="AB54:AE54"/>
    <mergeCell ref="AD50:AI50"/>
    <mergeCell ref="AG57:AJ58"/>
    <mergeCell ref="Q6:R6"/>
    <mergeCell ref="K10:L10"/>
    <mergeCell ref="Q10:R10"/>
    <mergeCell ref="U8:V8"/>
    <mergeCell ref="O60:X60"/>
    <mergeCell ref="U50:V50"/>
    <mergeCell ref="X20:AA20"/>
    <mergeCell ref="K26:N26"/>
    <mergeCell ref="R26:S26"/>
    <mergeCell ref="B8:D8"/>
    <mergeCell ref="K8:L8"/>
    <mergeCell ref="G6:H6"/>
    <mergeCell ref="G8:H8"/>
    <mergeCell ref="B6:D6"/>
    <mergeCell ref="K6:L6"/>
    <mergeCell ref="U6:V6"/>
    <mergeCell ref="X34:AA34"/>
    <mergeCell ref="B12:D12"/>
    <mergeCell ref="K12:L12"/>
    <mergeCell ref="Q12:R12"/>
    <mergeCell ref="U12:V12"/>
    <mergeCell ref="G10:H10"/>
    <mergeCell ref="G12:H12"/>
    <mergeCell ref="B10:D10"/>
    <mergeCell ref="B14:D14"/>
    <mergeCell ref="K14:L14"/>
    <mergeCell ref="Q14:R14"/>
    <mergeCell ref="G14:H14"/>
    <mergeCell ref="X12:AA12"/>
    <mergeCell ref="X36:AA36"/>
    <mergeCell ref="Q22:R22"/>
    <mergeCell ref="U22:V22"/>
    <mergeCell ref="U14:V14"/>
    <mergeCell ref="S28:Z29"/>
    <mergeCell ref="AA28:AF29"/>
    <mergeCell ref="K16:L16"/>
    <mergeCell ref="Q16:R16"/>
    <mergeCell ref="U16:V16"/>
    <mergeCell ref="X18:AA18"/>
    <mergeCell ref="B16:D16"/>
    <mergeCell ref="B20:D20"/>
    <mergeCell ref="B18:D18"/>
    <mergeCell ref="K18:L18"/>
    <mergeCell ref="Q18:R18"/>
    <mergeCell ref="U18:V18"/>
    <mergeCell ref="AG28:AJ29"/>
    <mergeCell ref="G18:H18"/>
    <mergeCell ref="B22:D22"/>
    <mergeCell ref="K22:L22"/>
    <mergeCell ref="AD18:AI18"/>
    <mergeCell ref="AD20:AI20"/>
    <mergeCell ref="U40:V40"/>
    <mergeCell ref="B40:D40"/>
    <mergeCell ref="K20:L20"/>
    <mergeCell ref="Q20:R20"/>
    <mergeCell ref="U20:V20"/>
    <mergeCell ref="G20:H20"/>
    <mergeCell ref="A31:AJ31"/>
    <mergeCell ref="AD34:AI34"/>
    <mergeCell ref="AD36:AI36"/>
    <mergeCell ref="AD38:AI38"/>
    <mergeCell ref="Q44:R44"/>
    <mergeCell ref="U44:V44"/>
    <mergeCell ref="G40:H40"/>
    <mergeCell ref="B38:D38"/>
    <mergeCell ref="X38:AA38"/>
    <mergeCell ref="K38:L38"/>
    <mergeCell ref="Q38:R38"/>
    <mergeCell ref="U38:V38"/>
    <mergeCell ref="K40:L40"/>
    <mergeCell ref="Q40:R40"/>
    <mergeCell ref="U48:V48"/>
    <mergeCell ref="B42:D42"/>
    <mergeCell ref="K42:L42"/>
    <mergeCell ref="Q42:R42"/>
    <mergeCell ref="U42:V42"/>
    <mergeCell ref="G48:H48"/>
    <mergeCell ref="G42:H42"/>
    <mergeCell ref="G46:H46"/>
    <mergeCell ref="B44:D44"/>
    <mergeCell ref="K44:L44"/>
    <mergeCell ref="AA65:AF66"/>
    <mergeCell ref="AG65:AJ66"/>
    <mergeCell ref="O64:U64"/>
    <mergeCell ref="O65:S66"/>
    <mergeCell ref="T65:U66"/>
    <mergeCell ref="B46:D46"/>
    <mergeCell ref="K46:L46"/>
    <mergeCell ref="Q46:R46"/>
    <mergeCell ref="U46:V46"/>
    <mergeCell ref="G50:H50"/>
    <mergeCell ref="AA64:AJ64"/>
    <mergeCell ref="G44:H44"/>
    <mergeCell ref="X44:AA44"/>
    <mergeCell ref="AG61:AJ62"/>
    <mergeCell ref="AA60:AJ60"/>
    <mergeCell ref="I61:L62"/>
    <mergeCell ref="M61:N62"/>
    <mergeCell ref="O61:T62"/>
    <mergeCell ref="K48:L48"/>
    <mergeCell ref="Q48:R48"/>
    <mergeCell ref="B34:D34"/>
    <mergeCell ref="Q34:R34"/>
    <mergeCell ref="U34:V34"/>
    <mergeCell ref="B50:D50"/>
    <mergeCell ref="G16:H16"/>
    <mergeCell ref="G22:H22"/>
    <mergeCell ref="G34:H34"/>
    <mergeCell ref="G36:H36"/>
    <mergeCell ref="G38:H38"/>
    <mergeCell ref="B48:D48"/>
  </mergeCells>
  <printOptions horizontalCentered="1"/>
  <pageMargins left="0.5118110236220472" right="0.5118110236220472" top="0.35433070866141736" bottom="0.35433070866141736"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J63"/>
  <sheetViews>
    <sheetView view="pageBreakPreview" zoomScaleSheetLayoutView="100" zoomScalePageLayoutView="0" workbookViewId="0" topLeftCell="A37">
      <selection activeCell="Z50" sqref="Z50:AE51"/>
    </sheetView>
  </sheetViews>
  <sheetFormatPr defaultColWidth="9.140625" defaultRowHeight="15"/>
  <cols>
    <col min="1" max="40" width="2.57421875" style="0" customWidth="1"/>
  </cols>
  <sheetData>
    <row r="1" spans="30:35" ht="15">
      <c r="AD1" s="439" t="s">
        <v>269</v>
      </c>
      <c r="AE1" s="411"/>
      <c r="AF1" s="411"/>
      <c r="AG1" s="411"/>
      <c r="AH1" s="411"/>
      <c r="AI1" s="440"/>
    </row>
    <row r="2" spans="1:35" ht="15">
      <c r="A2" t="s">
        <v>73</v>
      </c>
      <c r="AD2" s="441"/>
      <c r="AE2" s="449"/>
      <c r="AF2" s="449"/>
      <c r="AG2" s="449"/>
      <c r="AH2" s="449"/>
      <c r="AI2" s="442"/>
    </row>
    <row r="3" spans="1:36" ht="15">
      <c r="A3" s="444" t="s">
        <v>23</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328"/>
      <c r="AJ3" s="179"/>
    </row>
    <row r="4" spans="1:35" ht="13.5" customHeight="1">
      <c r="A4" s="16"/>
      <c r="B4" s="215" t="s">
        <v>276</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17"/>
      <c r="AH4" s="17"/>
      <c r="AI4" s="18"/>
    </row>
    <row r="5" spans="1:35" ht="13.5" customHeight="1">
      <c r="A5" s="19"/>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167"/>
      <c r="AH5" s="167"/>
      <c r="AI5" s="21"/>
    </row>
    <row r="6" spans="1:35" ht="13.5" customHeight="1">
      <c r="A6" s="19"/>
      <c r="B6" s="215" t="s">
        <v>246</v>
      </c>
      <c r="C6" s="216"/>
      <c r="D6" s="216"/>
      <c r="E6" s="215"/>
      <c r="F6" s="215"/>
      <c r="G6" s="215"/>
      <c r="H6" s="215"/>
      <c r="I6" s="475"/>
      <c r="J6" s="476"/>
      <c r="K6" s="476"/>
      <c r="L6" s="476"/>
      <c r="M6" s="476"/>
      <c r="N6" s="476"/>
      <c r="O6" s="476"/>
      <c r="P6" s="477"/>
      <c r="Q6" s="215"/>
      <c r="R6" s="215"/>
      <c r="S6" s="215"/>
      <c r="T6" s="215"/>
      <c r="U6" s="215"/>
      <c r="V6" s="215"/>
      <c r="W6" s="215"/>
      <c r="X6" s="215"/>
      <c r="Y6" s="215"/>
      <c r="Z6" s="215"/>
      <c r="AA6" s="215"/>
      <c r="AB6" s="215"/>
      <c r="AC6" s="215"/>
      <c r="AD6" s="215"/>
      <c r="AE6" s="215"/>
      <c r="AF6" s="215"/>
      <c r="AG6" s="168"/>
      <c r="AH6" s="168"/>
      <c r="AI6" s="21"/>
    </row>
    <row r="7" spans="1:35" ht="13.5" customHeight="1">
      <c r="A7" s="19"/>
      <c r="B7" s="215" t="s">
        <v>245</v>
      </c>
      <c r="C7" s="215"/>
      <c r="D7" s="215"/>
      <c r="E7" s="215"/>
      <c r="F7" s="215"/>
      <c r="G7" s="215"/>
      <c r="H7" s="215"/>
      <c r="I7" s="489"/>
      <c r="J7" s="490"/>
      <c r="K7" s="490"/>
      <c r="L7" s="490"/>
      <c r="M7" s="491"/>
      <c r="N7" s="492" t="e">
        <f>VLOOKUP(+I6,B54:U63,10,)</f>
        <v>#N/A</v>
      </c>
      <c r="O7" s="493"/>
      <c r="P7" s="493"/>
      <c r="Q7" s="215"/>
      <c r="R7" s="154"/>
      <c r="S7" s="157"/>
      <c r="T7" s="216"/>
      <c r="U7" s="215"/>
      <c r="V7" s="216"/>
      <c r="W7" s="215"/>
      <c r="X7" s="156"/>
      <c r="Y7" s="158"/>
      <c r="Z7" s="158"/>
      <c r="AA7" s="158"/>
      <c r="AB7" s="215"/>
      <c r="AC7" s="215"/>
      <c r="AD7" s="215"/>
      <c r="AE7" s="215"/>
      <c r="AF7" s="215"/>
      <c r="AG7" s="215"/>
      <c r="AH7" s="215"/>
      <c r="AI7" s="21"/>
    </row>
    <row r="8" spans="1:35" ht="13.5" customHeight="1">
      <c r="A8" s="19"/>
      <c r="B8" s="215" t="s">
        <v>233</v>
      </c>
      <c r="C8" s="215"/>
      <c r="D8" s="215"/>
      <c r="E8" s="215"/>
      <c r="F8" s="215"/>
      <c r="G8" s="215"/>
      <c r="H8" s="215"/>
      <c r="I8" s="487"/>
      <c r="J8" s="293"/>
      <c r="K8" s="293"/>
      <c r="L8" s="293"/>
      <c r="M8" s="294"/>
      <c r="N8" s="215" t="s">
        <v>234</v>
      </c>
      <c r="O8" s="215"/>
      <c r="P8" s="215"/>
      <c r="Q8" s="215"/>
      <c r="R8" s="215"/>
      <c r="S8" s="215"/>
      <c r="T8" s="215"/>
      <c r="U8" s="215"/>
      <c r="V8" s="215"/>
      <c r="W8" s="215"/>
      <c r="X8" s="215"/>
      <c r="Y8" s="215"/>
      <c r="Z8" s="215"/>
      <c r="AA8" s="215"/>
      <c r="AB8" s="215"/>
      <c r="AC8" s="215"/>
      <c r="AD8" s="215"/>
      <c r="AE8" s="215"/>
      <c r="AF8" s="215"/>
      <c r="AG8" s="168"/>
      <c r="AH8" s="168"/>
      <c r="AI8" s="21"/>
    </row>
    <row r="9" spans="1:35" ht="13.5" customHeight="1">
      <c r="A9" s="19"/>
      <c r="B9" s="167" t="s">
        <v>268</v>
      </c>
      <c r="C9" s="167"/>
      <c r="D9" s="167"/>
      <c r="E9" s="215"/>
      <c r="F9" s="215"/>
      <c r="G9" s="167"/>
      <c r="H9" s="215"/>
      <c r="I9" s="487"/>
      <c r="J9" s="488"/>
      <c r="K9" s="488"/>
      <c r="L9" s="488"/>
      <c r="M9" s="284"/>
      <c r="N9" s="215" t="s">
        <v>121</v>
      </c>
      <c r="O9" s="215"/>
      <c r="P9" s="215"/>
      <c r="Q9" s="215"/>
      <c r="R9" s="215"/>
      <c r="S9" s="215"/>
      <c r="T9" s="215"/>
      <c r="U9" s="215"/>
      <c r="V9" s="215"/>
      <c r="W9" s="215"/>
      <c r="X9" s="215"/>
      <c r="Y9" s="215"/>
      <c r="Z9" s="215"/>
      <c r="AA9" s="215"/>
      <c r="AB9" s="215"/>
      <c r="AC9" s="215"/>
      <c r="AD9" s="215"/>
      <c r="AE9" s="215"/>
      <c r="AF9" s="215"/>
      <c r="AG9" s="215"/>
      <c r="AH9" s="215"/>
      <c r="AI9" s="21"/>
    </row>
    <row r="10" spans="1:35" ht="13.5" customHeight="1">
      <c r="A10" s="19"/>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168"/>
      <c r="AH10" s="168"/>
      <c r="AI10" s="21"/>
    </row>
    <row r="11" spans="1:35" ht="13.5" customHeight="1">
      <c r="A11" s="19"/>
      <c r="B11" s="215"/>
      <c r="C11" s="215"/>
      <c r="D11" s="215"/>
      <c r="E11" s="215"/>
      <c r="F11" s="215"/>
      <c r="G11" s="6"/>
      <c r="H11" s="215"/>
      <c r="J11" s="6"/>
      <c r="K11" s="215"/>
      <c r="L11" s="215"/>
      <c r="M11" s="6"/>
      <c r="O11" s="6"/>
      <c r="P11" s="6"/>
      <c r="Q11" s="215"/>
      <c r="R11" s="215"/>
      <c r="S11" s="215"/>
      <c r="T11" s="215"/>
      <c r="U11" s="215"/>
      <c r="V11" s="215"/>
      <c r="W11" s="215"/>
      <c r="X11" s="215"/>
      <c r="Y11" s="215"/>
      <c r="Z11" s="215"/>
      <c r="AA11" s="215"/>
      <c r="AB11" s="215"/>
      <c r="AC11" s="215"/>
      <c r="AD11" s="215"/>
      <c r="AE11" s="215"/>
      <c r="AF11" s="215"/>
      <c r="AG11" s="215"/>
      <c r="AH11" s="215"/>
      <c r="AI11" s="21"/>
    </row>
    <row r="12" spans="1:35" ht="13.5" customHeight="1">
      <c r="A12" s="19"/>
      <c r="B12" s="400">
        <f>I7</f>
        <v>0</v>
      </c>
      <c r="C12" s="502"/>
      <c r="D12" s="502"/>
      <c r="E12" s="503"/>
      <c r="F12" s="474" t="e">
        <f>+N7</f>
        <v>#N/A</v>
      </c>
      <c r="G12" s="471"/>
      <c r="H12" s="215" t="s">
        <v>112</v>
      </c>
      <c r="I12" s="504" t="e">
        <f>VLOOKUP(I6,B54:U63,13,FALSE)</f>
        <v>#N/A</v>
      </c>
      <c r="J12" s="504"/>
      <c r="K12" s="504"/>
      <c r="L12" s="178" t="s">
        <v>261</v>
      </c>
      <c r="M12" s="217" t="s">
        <v>112</v>
      </c>
      <c r="N12" s="498" t="e">
        <f>VLOOKUP(I6,B54:U63,17,FALSE)</f>
        <v>#N/A</v>
      </c>
      <c r="O12" s="498"/>
      <c r="P12" s="498"/>
      <c r="Q12" s="215" t="s">
        <v>140</v>
      </c>
      <c r="R12" s="6"/>
      <c r="S12" s="215"/>
      <c r="T12" s="215" t="s">
        <v>112</v>
      </c>
      <c r="U12" s="154" t="s">
        <v>279</v>
      </c>
      <c r="V12" s="157"/>
      <c r="W12" s="216"/>
      <c r="X12" s="215" t="s">
        <v>117</v>
      </c>
      <c r="Y12" s="6"/>
      <c r="Z12" s="495" t="e">
        <f>B12*I12*N12*44/12</f>
        <v>#N/A</v>
      </c>
      <c r="AA12" s="401"/>
      <c r="AB12" s="401"/>
      <c r="AC12" s="402"/>
      <c r="AD12" s="215" t="s">
        <v>118</v>
      </c>
      <c r="AE12" s="6"/>
      <c r="AF12" s="6"/>
      <c r="AG12" s="168"/>
      <c r="AH12" s="168"/>
      <c r="AI12" s="21"/>
    </row>
    <row r="13" spans="1:35" ht="13.5" customHeight="1">
      <c r="A13" s="19"/>
      <c r="B13" s="215"/>
      <c r="C13" s="215"/>
      <c r="D13" s="215"/>
      <c r="E13" s="215"/>
      <c r="F13" s="215"/>
      <c r="G13" s="215"/>
      <c r="H13" s="215"/>
      <c r="I13" s="215" t="s">
        <v>260</v>
      </c>
      <c r="J13" s="215"/>
      <c r="K13" s="215"/>
      <c r="L13" s="215"/>
      <c r="M13" s="215"/>
      <c r="N13" s="215" t="s">
        <v>232</v>
      </c>
      <c r="O13" s="215"/>
      <c r="P13" s="215"/>
      <c r="Q13" s="215"/>
      <c r="R13" s="215"/>
      <c r="S13" s="215"/>
      <c r="T13" s="215"/>
      <c r="U13" s="215"/>
      <c r="V13" s="215"/>
      <c r="W13" s="215"/>
      <c r="X13" s="215"/>
      <c r="Y13" s="215"/>
      <c r="Z13" s="215"/>
      <c r="AA13" s="215"/>
      <c r="AB13" s="215"/>
      <c r="AC13" s="215"/>
      <c r="AD13" s="215"/>
      <c r="AE13" s="215"/>
      <c r="AF13" s="215"/>
      <c r="AG13" s="215"/>
      <c r="AH13" s="215"/>
      <c r="AI13" s="21"/>
    </row>
    <row r="14" spans="1:35" ht="13.5" customHeight="1">
      <c r="A14" s="19"/>
      <c r="B14" s="4"/>
      <c r="C14" s="4"/>
      <c r="D14" s="215"/>
      <c r="E14" s="215"/>
      <c r="F14" s="167"/>
      <c r="G14" s="4"/>
      <c r="H14" s="215"/>
      <c r="I14" s="215"/>
      <c r="J14" s="167"/>
      <c r="K14" s="4"/>
      <c r="L14" s="215"/>
      <c r="M14" s="215"/>
      <c r="N14" s="215"/>
      <c r="O14" s="215"/>
      <c r="P14" s="167"/>
      <c r="Q14" s="4"/>
      <c r="R14" s="215"/>
      <c r="S14" s="215"/>
      <c r="T14" s="167"/>
      <c r="U14" s="4"/>
      <c r="V14" s="215"/>
      <c r="W14" s="168"/>
      <c r="X14" s="218"/>
      <c r="Y14" s="218"/>
      <c r="Z14" s="218"/>
      <c r="AA14" s="4"/>
      <c r="AB14" s="215"/>
      <c r="AC14" s="168"/>
      <c r="AD14" s="168"/>
      <c r="AE14" s="168"/>
      <c r="AF14" s="168"/>
      <c r="AG14" s="168"/>
      <c r="AH14" s="168"/>
      <c r="AI14" s="21"/>
    </row>
    <row r="15" spans="1:35" ht="13.5" customHeight="1">
      <c r="A15" s="19"/>
      <c r="B15" s="4"/>
      <c r="C15" s="4"/>
      <c r="D15" s="215"/>
      <c r="E15" s="215"/>
      <c r="F15" s="167"/>
      <c r="G15" s="4"/>
      <c r="H15" s="215"/>
      <c r="I15" s="215"/>
      <c r="J15" s="167"/>
      <c r="K15" s="4"/>
      <c r="L15" s="215"/>
      <c r="M15" s="215"/>
      <c r="N15" s="215"/>
      <c r="O15" s="215"/>
      <c r="P15" s="167"/>
      <c r="Q15" s="4"/>
      <c r="R15" s="222" t="s">
        <v>34</v>
      </c>
      <c r="S15" s="496" t="s">
        <v>280</v>
      </c>
      <c r="T15" s="496"/>
      <c r="U15" s="496"/>
      <c r="V15" s="496"/>
      <c r="W15" s="496"/>
      <c r="X15" s="496"/>
      <c r="Y15" s="496"/>
      <c r="Z15" s="496"/>
      <c r="AA15" s="496"/>
      <c r="AB15" s="496"/>
      <c r="AC15" s="496"/>
      <c r="AD15" s="496"/>
      <c r="AE15" s="496"/>
      <c r="AF15" s="496"/>
      <c r="AG15" s="496"/>
      <c r="AH15" s="496"/>
      <c r="AI15" s="497"/>
    </row>
    <row r="16" spans="1:35" ht="13.5" customHeight="1">
      <c r="A16" s="22"/>
      <c r="B16" s="23"/>
      <c r="C16" s="23"/>
      <c r="D16" s="23"/>
      <c r="E16" s="23"/>
      <c r="F16" s="23"/>
      <c r="G16" s="23"/>
      <c r="H16" s="23"/>
      <c r="I16" s="23"/>
      <c r="J16" s="23"/>
      <c r="K16" s="23"/>
      <c r="L16" s="23"/>
      <c r="M16" s="23"/>
      <c r="N16" s="23"/>
      <c r="O16" s="23"/>
      <c r="P16" s="23"/>
      <c r="Q16" s="23"/>
      <c r="S16" s="252"/>
      <c r="T16" s="252"/>
      <c r="U16" s="252"/>
      <c r="V16" s="252"/>
      <c r="W16" s="252"/>
      <c r="X16" s="252"/>
      <c r="Y16" s="252"/>
      <c r="Z16" s="252"/>
      <c r="AA16" s="252"/>
      <c r="AB16" s="252"/>
      <c r="AC16" s="252"/>
      <c r="AD16" s="252"/>
      <c r="AE16" s="252"/>
      <c r="AF16" s="252"/>
      <c r="AG16" s="252"/>
      <c r="AH16" s="252"/>
      <c r="AI16" s="253"/>
    </row>
    <row r="17" spans="1:35" ht="15">
      <c r="A17" s="188" t="s">
        <v>34</v>
      </c>
      <c r="B17" s="50" t="s">
        <v>35</v>
      </c>
      <c r="C17" s="163"/>
      <c r="D17" s="163"/>
      <c r="E17" s="163"/>
      <c r="F17" s="163"/>
      <c r="G17" s="163"/>
      <c r="H17" s="163"/>
      <c r="I17" s="163"/>
      <c r="J17" s="163"/>
      <c r="K17" s="163"/>
      <c r="L17" s="163"/>
      <c r="M17" s="163"/>
      <c r="N17" s="163"/>
      <c r="O17" s="163"/>
      <c r="P17" s="163"/>
      <c r="Q17" s="163"/>
      <c r="R17" s="494" t="s">
        <v>31</v>
      </c>
      <c r="S17" s="494"/>
      <c r="T17" s="494"/>
      <c r="U17" s="494"/>
      <c r="V17" s="494"/>
      <c r="W17" s="494"/>
      <c r="X17" s="494"/>
      <c r="Y17" s="494"/>
      <c r="Z17" s="452"/>
      <c r="AA17" s="453"/>
      <c r="AB17" s="453"/>
      <c r="AC17" s="453"/>
      <c r="AD17" s="453"/>
      <c r="AE17" s="453"/>
      <c r="AF17" s="448" t="s">
        <v>27</v>
      </c>
      <c r="AG17" s="448"/>
      <c r="AH17" s="448"/>
      <c r="AI17" s="416"/>
    </row>
    <row r="18" spans="1:35" ht="15">
      <c r="A18" s="188"/>
      <c r="B18" s="50"/>
      <c r="C18" s="163"/>
      <c r="D18" s="163"/>
      <c r="E18" s="163"/>
      <c r="F18" s="163"/>
      <c r="G18" s="163"/>
      <c r="H18" s="163"/>
      <c r="I18" s="163"/>
      <c r="J18" s="163"/>
      <c r="K18" s="163"/>
      <c r="L18" s="163"/>
      <c r="M18" s="163"/>
      <c r="N18" s="163"/>
      <c r="O18" s="163"/>
      <c r="P18" s="163"/>
      <c r="Q18" s="163"/>
      <c r="R18" s="451"/>
      <c r="S18" s="451"/>
      <c r="T18" s="451"/>
      <c r="U18" s="451"/>
      <c r="V18" s="451"/>
      <c r="W18" s="451"/>
      <c r="X18" s="451"/>
      <c r="Y18" s="451"/>
      <c r="Z18" s="454"/>
      <c r="AA18" s="455"/>
      <c r="AB18" s="455"/>
      <c r="AC18" s="455"/>
      <c r="AD18" s="455"/>
      <c r="AE18" s="455"/>
      <c r="AF18" s="449"/>
      <c r="AG18" s="449"/>
      <c r="AH18" s="449"/>
      <c r="AI18" s="442"/>
    </row>
    <row r="19" spans="1:35" ht="15">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row>
    <row r="20" spans="1:35" ht="15">
      <c r="A20" s="444" t="s">
        <v>24</v>
      </c>
      <c r="B20" s="445"/>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328"/>
    </row>
    <row r="21" spans="1:35" ht="13.5" customHeight="1">
      <c r="A21" s="19"/>
      <c r="B21" s="184" t="s">
        <v>231</v>
      </c>
      <c r="C21" s="184"/>
      <c r="D21" s="184"/>
      <c r="E21" s="184"/>
      <c r="F21" s="184"/>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21"/>
    </row>
    <row r="22" spans="1:35" ht="13.5" customHeight="1">
      <c r="A22" s="19"/>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
    </row>
    <row r="23" spans="1:35" ht="13.5" customHeight="1">
      <c r="A23" s="19"/>
      <c r="B23" s="215" t="s">
        <v>270</v>
      </c>
      <c r="C23" s="176"/>
      <c r="D23" s="176"/>
      <c r="E23" s="215"/>
      <c r="F23" s="215"/>
      <c r="G23" s="215"/>
      <c r="H23" s="215"/>
      <c r="I23" s="481"/>
      <c r="J23" s="482"/>
      <c r="K23" s="482"/>
      <c r="L23" s="482"/>
      <c r="M23" s="482"/>
      <c r="N23" s="482"/>
      <c r="O23" s="482"/>
      <c r="P23" s="483"/>
      <c r="Q23" s="179"/>
      <c r="R23" s="215"/>
      <c r="S23" s="154"/>
      <c r="T23" s="180"/>
      <c r="U23" s="176"/>
      <c r="V23" s="215"/>
      <c r="W23" s="176"/>
      <c r="X23" s="215"/>
      <c r="Y23" s="156"/>
      <c r="Z23" s="181"/>
      <c r="AA23" s="181"/>
      <c r="AB23" s="181"/>
      <c r="AC23" s="215"/>
      <c r="AD23" s="215"/>
      <c r="AE23" s="215"/>
      <c r="AF23" s="215"/>
      <c r="AG23" s="175"/>
      <c r="AH23" s="6"/>
      <c r="AI23" s="21"/>
    </row>
    <row r="24" spans="1:35" ht="13.5" customHeight="1">
      <c r="A24" s="19"/>
      <c r="B24" s="215" t="s">
        <v>273</v>
      </c>
      <c r="C24" s="215"/>
      <c r="D24" s="215"/>
      <c r="E24" s="215"/>
      <c r="F24" s="215"/>
      <c r="G24" s="215"/>
      <c r="H24" s="215"/>
      <c r="I24" s="484"/>
      <c r="J24" s="485"/>
      <c r="K24" s="485"/>
      <c r="L24" s="485"/>
      <c r="M24" s="485"/>
      <c r="N24" s="485"/>
      <c r="O24" s="485"/>
      <c r="P24" s="486"/>
      <c r="Q24" s="215" t="s">
        <v>266</v>
      </c>
      <c r="R24" s="215"/>
      <c r="S24" s="215"/>
      <c r="T24" s="215"/>
      <c r="U24" s="215"/>
      <c r="V24" s="215"/>
      <c r="W24" s="215"/>
      <c r="X24" s="215"/>
      <c r="Y24" s="215"/>
      <c r="Z24" s="215"/>
      <c r="AA24" s="215"/>
      <c r="AB24" s="215"/>
      <c r="AC24" s="215"/>
      <c r="AD24" s="215"/>
      <c r="AE24" s="215"/>
      <c r="AF24" s="215"/>
      <c r="AG24" s="215"/>
      <c r="AH24" s="215"/>
      <c r="AI24" s="21"/>
    </row>
    <row r="25" spans="1:35" ht="13.5" customHeight="1">
      <c r="A25" s="19"/>
      <c r="B25" s="215" t="s">
        <v>246</v>
      </c>
      <c r="C25" s="176"/>
      <c r="D25" s="176"/>
      <c r="E25" s="215"/>
      <c r="F25" s="215"/>
      <c r="G25" s="215"/>
      <c r="H25" s="215"/>
      <c r="I25" s="481"/>
      <c r="J25" s="482"/>
      <c r="K25" s="482"/>
      <c r="L25" s="482"/>
      <c r="M25" s="482"/>
      <c r="N25" s="482"/>
      <c r="O25" s="482"/>
      <c r="P25" s="483"/>
      <c r="Q25" s="215"/>
      <c r="R25" s="215"/>
      <c r="S25" s="215"/>
      <c r="T25" s="215"/>
      <c r="U25" s="215"/>
      <c r="V25" s="215"/>
      <c r="W25" s="215"/>
      <c r="X25" s="215"/>
      <c r="Y25" s="215"/>
      <c r="Z25" s="215"/>
      <c r="AA25" s="215"/>
      <c r="AB25" s="215"/>
      <c r="AC25" s="215"/>
      <c r="AD25" s="215"/>
      <c r="AE25" s="215"/>
      <c r="AF25" s="215"/>
      <c r="AG25" s="215"/>
      <c r="AH25" s="215"/>
      <c r="AI25" s="21"/>
    </row>
    <row r="26" spans="1:35" ht="13.5" customHeight="1">
      <c r="A26" s="19"/>
      <c r="B26" s="215" t="s">
        <v>235</v>
      </c>
      <c r="C26" s="215"/>
      <c r="D26" s="215"/>
      <c r="E26" s="215"/>
      <c r="F26" s="215"/>
      <c r="G26" s="215"/>
      <c r="H26" s="215"/>
      <c r="I26" s="270"/>
      <c r="J26" s="271"/>
      <c r="K26" s="271"/>
      <c r="L26" s="271"/>
      <c r="M26" s="272"/>
      <c r="N26" s="215" t="s">
        <v>234</v>
      </c>
      <c r="O26" s="215" t="s">
        <v>292</v>
      </c>
      <c r="P26" s="215"/>
      <c r="Q26" s="215"/>
      <c r="R26" s="215"/>
      <c r="S26" s="215"/>
      <c r="T26" s="215"/>
      <c r="U26" s="215"/>
      <c r="V26" s="215"/>
      <c r="W26" s="215"/>
      <c r="X26" s="215"/>
      <c r="Y26" s="215"/>
      <c r="Z26" s="215"/>
      <c r="AA26" s="215"/>
      <c r="AB26" s="215"/>
      <c r="AC26" s="215"/>
      <c r="AD26" s="215"/>
      <c r="AE26" s="215"/>
      <c r="AF26" s="215"/>
      <c r="AG26" s="215"/>
      <c r="AH26" s="215"/>
      <c r="AI26" s="21"/>
    </row>
    <row r="27" spans="1:35" ht="13.5" customHeight="1">
      <c r="A27" s="19"/>
      <c r="B27" s="167" t="s">
        <v>268</v>
      </c>
      <c r="C27" s="167"/>
      <c r="D27" s="167"/>
      <c r="E27" s="215"/>
      <c r="F27" s="215"/>
      <c r="G27" s="167"/>
      <c r="H27" s="215"/>
      <c r="I27" s="487"/>
      <c r="J27" s="488"/>
      <c r="K27" s="488"/>
      <c r="L27" s="488"/>
      <c r="M27" s="284"/>
      <c r="N27" s="215" t="s">
        <v>121</v>
      </c>
      <c r="O27" s="215"/>
      <c r="P27" s="215"/>
      <c r="Q27" s="215"/>
      <c r="R27" s="215"/>
      <c r="S27" s="215"/>
      <c r="T27" s="215"/>
      <c r="U27" s="215"/>
      <c r="V27" s="215"/>
      <c r="W27" s="215"/>
      <c r="X27" s="215"/>
      <c r="Y27" s="215"/>
      <c r="Z27" s="215"/>
      <c r="AA27" s="215"/>
      <c r="AB27" s="215"/>
      <c r="AC27" s="215"/>
      <c r="AD27" s="215"/>
      <c r="AE27" s="215"/>
      <c r="AF27" s="215"/>
      <c r="AG27" s="215"/>
      <c r="AH27" s="215"/>
      <c r="AI27" s="21"/>
    </row>
    <row r="28" spans="1:35" ht="13.5" customHeight="1">
      <c r="A28" s="19"/>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
    </row>
    <row r="29" spans="1:35" ht="13.5" customHeight="1">
      <c r="A29" s="19"/>
      <c r="B29" s="215" t="s">
        <v>303</v>
      </c>
      <c r="D29" s="215"/>
      <c r="F29" s="215"/>
      <c r="G29" s="215"/>
      <c r="H29" s="215"/>
      <c r="I29" s="215"/>
      <c r="J29" s="215"/>
      <c r="K29" s="215"/>
      <c r="L29" s="215"/>
      <c r="M29" s="215"/>
      <c r="N29" s="215"/>
      <c r="O29" s="215"/>
      <c r="P29" s="215"/>
      <c r="Q29" s="215"/>
      <c r="R29" s="215"/>
      <c r="S29" s="215"/>
      <c r="T29" s="215"/>
      <c r="U29" s="215"/>
      <c r="V29" s="215"/>
      <c r="W29" s="215"/>
      <c r="AA29" s="215"/>
      <c r="AB29" s="189"/>
      <c r="AC29" s="189"/>
      <c r="AD29" s="189"/>
      <c r="AE29" s="189"/>
      <c r="AF29" s="215"/>
      <c r="AG29" s="175"/>
      <c r="AH29" s="215"/>
      <c r="AI29" s="21"/>
    </row>
    <row r="30" spans="1:35" ht="13.5" customHeight="1">
      <c r="A30" s="19"/>
      <c r="B30" s="215"/>
      <c r="C30" s="175" t="s">
        <v>291</v>
      </c>
      <c r="D30" s="215"/>
      <c r="E30" s="215"/>
      <c r="G30" s="175"/>
      <c r="H30" s="175"/>
      <c r="I30" s="215"/>
      <c r="J30" s="215"/>
      <c r="K30" s="215"/>
      <c r="L30" s="215"/>
      <c r="M30" s="175"/>
      <c r="N30" s="215"/>
      <c r="P30" s="175"/>
      <c r="Q30" s="215"/>
      <c r="R30" s="215"/>
      <c r="S30" s="215"/>
      <c r="T30" s="215"/>
      <c r="U30" s="215"/>
      <c r="V30" s="215"/>
      <c r="W30" s="215"/>
      <c r="X30" s="215"/>
      <c r="Y30" s="215"/>
      <c r="Z30" s="215"/>
      <c r="AA30" s="215"/>
      <c r="AB30" s="215"/>
      <c r="AC30" s="215"/>
      <c r="AD30" s="215"/>
      <c r="AE30" s="215"/>
      <c r="AF30" s="6"/>
      <c r="AG30" s="215"/>
      <c r="AH30" s="215"/>
      <c r="AI30" s="21"/>
    </row>
    <row r="31" spans="1:35" ht="13.5" customHeight="1">
      <c r="A31" s="19"/>
      <c r="B31" s="167"/>
      <c r="C31" s="167"/>
      <c r="D31" s="475">
        <f>+B12</f>
        <v>0</v>
      </c>
      <c r="E31" s="476"/>
      <c r="F31" s="476"/>
      <c r="G31" s="477"/>
      <c r="H31" s="471" t="e">
        <f>+F12</f>
        <v>#N/A</v>
      </c>
      <c r="I31" s="471"/>
      <c r="J31" s="215" t="s">
        <v>112</v>
      </c>
      <c r="K31" s="472" t="e">
        <f>+I12</f>
        <v>#N/A</v>
      </c>
      <c r="L31" s="472"/>
      <c r="M31" s="472"/>
      <c r="N31" s="182" t="s">
        <v>261</v>
      </c>
      <c r="P31" s="175" t="s">
        <v>116</v>
      </c>
      <c r="Q31" s="473" t="e">
        <f>VLOOKUP(I25,B54:U63,13,FALSE)</f>
        <v>#N/A</v>
      </c>
      <c r="R31" s="473"/>
      <c r="S31" s="473"/>
      <c r="T31" s="182" t="s">
        <v>261</v>
      </c>
      <c r="V31" s="215" t="s">
        <v>117</v>
      </c>
      <c r="W31" s="478" t="e">
        <f>+D31*K31/Q31</f>
        <v>#N/A</v>
      </c>
      <c r="X31" s="479"/>
      <c r="Y31" s="479"/>
      <c r="Z31" s="480"/>
      <c r="AA31" s="474" t="e">
        <f>VLOOKUP(I25,B54:U63,10,FALSE)</f>
        <v>#N/A</v>
      </c>
      <c r="AB31" s="471"/>
      <c r="AF31" s="167"/>
      <c r="AG31" s="167"/>
      <c r="AH31" s="6"/>
      <c r="AI31" s="21"/>
    </row>
    <row r="32" spans="1:35" ht="13.5" customHeight="1">
      <c r="A32" s="19"/>
      <c r="C32" s="215"/>
      <c r="D32" s="215" t="s">
        <v>274</v>
      </c>
      <c r="E32" s="215"/>
      <c r="F32" s="215"/>
      <c r="H32" s="215"/>
      <c r="I32" s="215"/>
      <c r="J32" s="215"/>
      <c r="K32" s="215"/>
      <c r="L32" s="215"/>
      <c r="M32" s="215"/>
      <c r="N32" s="215"/>
      <c r="O32" s="215"/>
      <c r="P32" s="215"/>
      <c r="Q32" s="215"/>
      <c r="R32" s="175"/>
      <c r="S32" s="215"/>
      <c r="T32" s="215"/>
      <c r="U32" s="215"/>
      <c r="V32" s="215"/>
      <c r="W32" s="220" t="s">
        <v>302</v>
      </c>
      <c r="X32" s="215"/>
      <c r="Y32" s="215"/>
      <c r="Z32" s="215"/>
      <c r="AA32" s="215"/>
      <c r="AB32" s="215"/>
      <c r="AC32" s="215"/>
      <c r="AD32" s="215"/>
      <c r="AE32" s="215"/>
      <c r="AF32" s="215"/>
      <c r="AG32" s="215"/>
      <c r="AH32" s="215"/>
      <c r="AI32" s="21"/>
    </row>
    <row r="33" spans="1:35" ht="13.5" customHeight="1">
      <c r="A33" s="19"/>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175"/>
      <c r="Z33" s="175"/>
      <c r="AA33" s="175"/>
      <c r="AB33" s="175"/>
      <c r="AC33" s="175"/>
      <c r="AD33" s="175"/>
      <c r="AE33" s="175"/>
      <c r="AF33" s="175"/>
      <c r="AG33" s="215"/>
      <c r="AH33" s="215"/>
      <c r="AI33" s="21"/>
    </row>
    <row r="34" spans="1:35" ht="13.5" customHeight="1">
      <c r="A34" s="19"/>
      <c r="B34" s="219" t="s">
        <v>304</v>
      </c>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
    </row>
    <row r="35" spans="1:35" ht="13.5" customHeight="1">
      <c r="A35" s="19"/>
      <c r="B35" s="215"/>
      <c r="C35" s="215"/>
      <c r="D35" s="215"/>
      <c r="E35" s="215"/>
      <c r="F35" s="175"/>
      <c r="G35" s="175"/>
      <c r="H35" s="175"/>
      <c r="J35" s="215"/>
      <c r="M35" s="175"/>
      <c r="R35" s="215"/>
      <c r="S35" s="215"/>
      <c r="T35" s="215"/>
      <c r="V35" s="215"/>
      <c r="W35" s="215" t="s">
        <v>236</v>
      </c>
      <c r="X35" s="215"/>
      <c r="Y35" s="215"/>
      <c r="AA35" s="215"/>
      <c r="AB35" s="215" t="s">
        <v>237</v>
      </c>
      <c r="AC35" s="215"/>
      <c r="AD35" s="215"/>
      <c r="AE35" s="215"/>
      <c r="AG35" s="215"/>
      <c r="AH35" s="215"/>
      <c r="AI35" s="21"/>
    </row>
    <row r="36" spans="1:35" ht="13.5" customHeight="1">
      <c r="A36" s="19"/>
      <c r="D36" s="478" t="e">
        <f>+W31</f>
        <v>#N/A</v>
      </c>
      <c r="E36" s="479"/>
      <c r="F36" s="479"/>
      <c r="G36" s="480"/>
      <c r="H36" s="474" t="e">
        <f>+AA31</f>
        <v>#N/A</v>
      </c>
      <c r="I36" s="471"/>
      <c r="J36" s="215" t="s">
        <v>112</v>
      </c>
      <c r="K36" s="473" t="e">
        <f>+Q31</f>
        <v>#N/A</v>
      </c>
      <c r="L36" s="473"/>
      <c r="M36" s="473"/>
      <c r="N36" s="182" t="s">
        <v>261</v>
      </c>
      <c r="O36" s="175" t="s">
        <v>112</v>
      </c>
      <c r="P36" s="501" t="e">
        <f>VLOOKUP(I25,B54:U63,17,FALSE)</f>
        <v>#N/A</v>
      </c>
      <c r="Q36" s="501"/>
      <c r="R36" s="501"/>
      <c r="S36" s="215" t="s">
        <v>140</v>
      </c>
      <c r="V36" s="215" t="s">
        <v>112</v>
      </c>
      <c r="W36" s="444">
        <f>+I8</f>
        <v>0</v>
      </c>
      <c r="X36" s="445"/>
      <c r="Y36" s="328"/>
      <c r="Z36" s="179" t="s">
        <v>234</v>
      </c>
      <c r="AA36" s="179" t="s">
        <v>116</v>
      </c>
      <c r="AB36" s="444">
        <f>+I26</f>
        <v>0</v>
      </c>
      <c r="AC36" s="445"/>
      <c r="AD36" s="328"/>
      <c r="AE36" s="179" t="s">
        <v>234</v>
      </c>
      <c r="AF36" s="215" t="s">
        <v>112</v>
      </c>
      <c r="AG36" s="154" t="s">
        <v>279</v>
      </c>
      <c r="AH36" s="6"/>
      <c r="AI36" s="21"/>
    </row>
    <row r="37" spans="1:35" ht="13.5" customHeight="1">
      <c r="A37" s="19"/>
      <c r="B37" s="215"/>
      <c r="C37" s="215"/>
      <c r="D37" s="215"/>
      <c r="E37" s="215"/>
      <c r="F37" s="215"/>
      <c r="G37" s="215"/>
      <c r="H37" s="215"/>
      <c r="I37" s="215"/>
      <c r="J37" s="215"/>
      <c r="K37" s="215" t="s">
        <v>260</v>
      </c>
      <c r="L37" s="215"/>
      <c r="M37" s="215"/>
      <c r="N37" s="215"/>
      <c r="O37" s="215"/>
      <c r="P37" s="215" t="s">
        <v>232</v>
      </c>
      <c r="Q37" s="215"/>
      <c r="R37" s="175"/>
      <c r="S37" s="215"/>
      <c r="T37" s="215"/>
      <c r="U37" s="215"/>
      <c r="V37" s="215"/>
      <c r="W37" s="175"/>
      <c r="X37" s="215"/>
      <c r="Y37" s="215"/>
      <c r="Z37" s="215"/>
      <c r="AA37" s="215"/>
      <c r="AB37" s="215"/>
      <c r="AC37" s="215"/>
      <c r="AD37" s="215"/>
      <c r="AE37" s="215"/>
      <c r="AF37" s="215"/>
      <c r="AG37" s="215"/>
      <c r="AH37" s="215"/>
      <c r="AI37" s="21"/>
    </row>
    <row r="38" spans="1:35" ht="13.5" customHeight="1">
      <c r="A38" s="19"/>
      <c r="B38" s="215"/>
      <c r="C38" s="215"/>
      <c r="D38" s="215"/>
      <c r="E38" s="215"/>
      <c r="F38" s="215"/>
      <c r="G38" s="215"/>
      <c r="H38" s="215"/>
      <c r="I38" s="215"/>
      <c r="J38" s="215"/>
      <c r="K38" s="215"/>
      <c r="L38" s="215"/>
      <c r="M38" s="215"/>
      <c r="N38" s="215"/>
      <c r="O38" s="215"/>
      <c r="P38" s="215"/>
      <c r="Q38" s="215"/>
      <c r="R38" s="215"/>
      <c r="S38" s="215"/>
      <c r="T38" s="215"/>
      <c r="U38" s="215"/>
      <c r="V38" s="215"/>
      <c r="W38" s="215"/>
      <c r="AA38" s="215" t="s">
        <v>117</v>
      </c>
      <c r="AB38" s="495" t="e">
        <f>D36*K36*P36*W36/AB36*44/12</f>
        <v>#N/A</v>
      </c>
      <c r="AC38" s="499"/>
      <c r="AD38" s="499"/>
      <c r="AE38" s="500"/>
      <c r="AF38" s="215" t="s">
        <v>118</v>
      </c>
      <c r="AG38" s="183"/>
      <c r="AH38" s="215"/>
      <c r="AI38" s="21"/>
    </row>
    <row r="39" spans="1:35" ht="13.5" customHeight="1">
      <c r="A39" s="19"/>
      <c r="B39" s="221"/>
      <c r="C39" s="221"/>
      <c r="D39" s="221"/>
      <c r="E39" s="221"/>
      <c r="F39" s="221"/>
      <c r="G39" s="221"/>
      <c r="H39" s="221"/>
      <c r="I39" s="221"/>
      <c r="J39" s="221"/>
      <c r="K39" s="221"/>
      <c r="L39" s="221"/>
      <c r="M39" s="221"/>
      <c r="N39" s="221"/>
      <c r="O39" s="221"/>
      <c r="P39" s="221"/>
      <c r="Q39" s="221"/>
      <c r="R39" s="221"/>
      <c r="S39" s="221"/>
      <c r="T39" s="221"/>
      <c r="U39" s="221"/>
      <c r="V39" s="221"/>
      <c r="W39" s="221"/>
      <c r="AA39" s="221"/>
      <c r="AB39" s="156"/>
      <c r="AC39" s="156"/>
      <c r="AD39" s="156"/>
      <c r="AE39" s="156"/>
      <c r="AF39" s="221"/>
      <c r="AG39" s="175"/>
      <c r="AH39" s="221"/>
      <c r="AI39" s="21"/>
    </row>
    <row r="40" spans="1:35" ht="13.5" customHeight="1">
      <c r="A40" s="19"/>
      <c r="B40" s="29"/>
      <c r="C40" s="29"/>
      <c r="D40" s="29"/>
      <c r="E40" s="29"/>
      <c r="F40" s="29"/>
      <c r="G40" s="29"/>
      <c r="H40" s="29"/>
      <c r="I40" s="29"/>
      <c r="J40" s="29"/>
      <c r="K40" s="29"/>
      <c r="L40" s="29"/>
      <c r="M40" s="29"/>
      <c r="N40" s="29"/>
      <c r="O40" s="29"/>
      <c r="P40" s="29"/>
      <c r="Q40" s="29"/>
      <c r="R40" s="222" t="s">
        <v>34</v>
      </c>
      <c r="S40" s="496" t="s">
        <v>280</v>
      </c>
      <c r="T40" s="496"/>
      <c r="U40" s="496"/>
      <c r="V40" s="496"/>
      <c r="W40" s="496"/>
      <c r="X40" s="496"/>
      <c r="Y40" s="496"/>
      <c r="Z40" s="496"/>
      <c r="AA40" s="496"/>
      <c r="AB40" s="496"/>
      <c r="AC40" s="496"/>
      <c r="AD40" s="496"/>
      <c r="AE40" s="496"/>
      <c r="AF40" s="496"/>
      <c r="AG40" s="496"/>
      <c r="AH40" s="496"/>
      <c r="AI40" s="497"/>
    </row>
    <row r="41" spans="1:35" ht="13.5">
      <c r="A41" s="31"/>
      <c r="B41" s="32"/>
      <c r="C41" s="32"/>
      <c r="D41" s="32"/>
      <c r="E41" s="32"/>
      <c r="F41" s="32"/>
      <c r="G41" s="32"/>
      <c r="H41" s="32"/>
      <c r="I41" s="32"/>
      <c r="J41" s="32"/>
      <c r="K41" s="32"/>
      <c r="L41" s="32"/>
      <c r="M41" s="32"/>
      <c r="N41" s="32"/>
      <c r="O41" s="32"/>
      <c r="P41" s="32"/>
      <c r="Q41" s="32"/>
      <c r="S41" s="252"/>
      <c r="T41" s="252"/>
      <c r="U41" s="252"/>
      <c r="V41" s="252"/>
      <c r="W41" s="252"/>
      <c r="X41" s="252"/>
      <c r="Y41" s="252"/>
      <c r="Z41" s="252"/>
      <c r="AA41" s="252"/>
      <c r="AB41" s="252"/>
      <c r="AC41" s="252"/>
      <c r="AD41" s="252"/>
      <c r="AE41" s="252"/>
      <c r="AF41" s="252"/>
      <c r="AG41" s="252"/>
      <c r="AH41" s="252"/>
      <c r="AI41" s="253"/>
    </row>
    <row r="42" spans="1:35" ht="13.5">
      <c r="A42" s="188" t="s">
        <v>34</v>
      </c>
      <c r="B42" s="50" t="s">
        <v>35</v>
      </c>
      <c r="C42" s="163"/>
      <c r="D42" s="163"/>
      <c r="E42" s="163"/>
      <c r="F42" s="163"/>
      <c r="G42" s="163"/>
      <c r="H42" s="163"/>
      <c r="I42" s="163"/>
      <c r="J42" s="163"/>
      <c r="K42" s="163"/>
      <c r="L42" s="163"/>
      <c r="M42" s="163"/>
      <c r="N42" s="163"/>
      <c r="O42" s="163"/>
      <c r="P42" s="163"/>
      <c r="Q42" s="163"/>
      <c r="R42" s="439" t="s">
        <v>32</v>
      </c>
      <c r="S42" s="411"/>
      <c r="T42" s="411"/>
      <c r="U42" s="411"/>
      <c r="V42" s="411"/>
      <c r="W42" s="411"/>
      <c r="X42" s="411"/>
      <c r="Y42" s="440"/>
      <c r="Z42" s="459"/>
      <c r="AA42" s="460"/>
      <c r="AB42" s="460"/>
      <c r="AC42" s="460"/>
      <c r="AD42" s="460"/>
      <c r="AE42" s="460"/>
      <c r="AF42" s="411" t="s">
        <v>27</v>
      </c>
      <c r="AG42" s="411"/>
      <c r="AH42" s="411"/>
      <c r="AI42" s="440"/>
    </row>
    <row r="43" spans="1:35" ht="13.5">
      <c r="A43" s="188"/>
      <c r="B43" s="50"/>
      <c r="C43" s="163"/>
      <c r="D43" s="163"/>
      <c r="E43" s="163"/>
      <c r="F43" s="163"/>
      <c r="G43" s="163"/>
      <c r="H43" s="163"/>
      <c r="I43" s="163"/>
      <c r="J43" s="163"/>
      <c r="K43" s="163"/>
      <c r="L43" s="163"/>
      <c r="M43" s="163"/>
      <c r="N43" s="163"/>
      <c r="O43" s="163"/>
      <c r="P43" s="163"/>
      <c r="Q43" s="163"/>
      <c r="R43" s="441"/>
      <c r="S43" s="449"/>
      <c r="T43" s="449"/>
      <c r="U43" s="449"/>
      <c r="V43" s="449"/>
      <c r="W43" s="449"/>
      <c r="X43" s="449"/>
      <c r="Y43" s="442"/>
      <c r="Z43" s="454"/>
      <c r="AA43" s="455"/>
      <c r="AB43" s="455"/>
      <c r="AC43" s="455"/>
      <c r="AD43" s="455"/>
      <c r="AE43" s="455"/>
      <c r="AF43" s="449"/>
      <c r="AG43" s="449"/>
      <c r="AH43" s="449"/>
      <c r="AI43" s="442"/>
    </row>
    <row r="44" spans="1:35" ht="14.25" thickBot="1">
      <c r="A44" s="163"/>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row>
    <row r="45" spans="1:35" ht="14.25" thickTop="1">
      <c r="A45" s="6"/>
      <c r="B45" s="329" t="s">
        <v>31</v>
      </c>
      <c r="C45" s="329"/>
      <c r="D45" s="329"/>
      <c r="E45" s="329"/>
      <c r="F45" s="329"/>
      <c r="G45" s="329"/>
      <c r="H45" s="329"/>
      <c r="I45" s="329"/>
      <c r="J45" s="329"/>
      <c r="K45" s="329"/>
      <c r="N45" s="292" t="s">
        <v>32</v>
      </c>
      <c r="O45" s="293"/>
      <c r="P45" s="293"/>
      <c r="Q45" s="293"/>
      <c r="R45" s="293"/>
      <c r="S45" s="293"/>
      <c r="T45" s="293"/>
      <c r="U45" s="293"/>
      <c r="V45" s="293"/>
      <c r="W45" s="294"/>
      <c r="Z45" s="405" t="s">
        <v>29</v>
      </c>
      <c r="AA45" s="406"/>
      <c r="AB45" s="406"/>
      <c r="AC45" s="406"/>
      <c r="AD45" s="406"/>
      <c r="AE45" s="406"/>
      <c r="AF45" s="406"/>
      <c r="AG45" s="406"/>
      <c r="AH45" s="406"/>
      <c r="AI45" s="407"/>
    </row>
    <row r="46" spans="1:35" ht="13.5" customHeight="1">
      <c r="A46" s="6"/>
      <c r="B46" s="325">
        <f>Z17</f>
        <v>0</v>
      </c>
      <c r="C46" s="464"/>
      <c r="D46" s="464"/>
      <c r="E46" s="464"/>
      <c r="F46" s="464"/>
      <c r="G46" s="464"/>
      <c r="H46" s="293" t="s">
        <v>27</v>
      </c>
      <c r="I46" s="293"/>
      <c r="J46" s="293"/>
      <c r="K46" s="294"/>
      <c r="L46" s="415" t="s">
        <v>33</v>
      </c>
      <c r="M46" s="416"/>
      <c r="N46" s="417">
        <f>Z42</f>
        <v>0</v>
      </c>
      <c r="O46" s="418"/>
      <c r="P46" s="418"/>
      <c r="Q46" s="418"/>
      <c r="R46" s="418"/>
      <c r="S46" s="418"/>
      <c r="T46" s="411" t="s">
        <v>27</v>
      </c>
      <c r="U46" s="411"/>
      <c r="V46" s="411"/>
      <c r="W46" s="440"/>
      <c r="X46" s="415" t="s">
        <v>30</v>
      </c>
      <c r="Y46" s="448"/>
      <c r="Z46" s="423">
        <f>B46-N46</f>
        <v>0</v>
      </c>
      <c r="AA46" s="424"/>
      <c r="AB46" s="424"/>
      <c r="AC46" s="424"/>
      <c r="AD46" s="424"/>
      <c r="AE46" s="424"/>
      <c r="AF46" s="411" t="s">
        <v>27</v>
      </c>
      <c r="AG46" s="411"/>
      <c r="AH46" s="411"/>
      <c r="AI46" s="412"/>
    </row>
    <row r="47" spans="1:35" ht="14.25" customHeight="1" thickBot="1">
      <c r="A47" s="185"/>
      <c r="B47" s="325"/>
      <c r="C47" s="464"/>
      <c r="D47" s="464"/>
      <c r="E47" s="464"/>
      <c r="F47" s="464"/>
      <c r="G47" s="464"/>
      <c r="H47" s="293"/>
      <c r="I47" s="293"/>
      <c r="J47" s="293"/>
      <c r="K47" s="294"/>
      <c r="L47" s="415"/>
      <c r="M47" s="416"/>
      <c r="N47" s="419"/>
      <c r="O47" s="420"/>
      <c r="P47" s="420"/>
      <c r="Q47" s="420"/>
      <c r="R47" s="420"/>
      <c r="S47" s="420"/>
      <c r="T47" s="449"/>
      <c r="U47" s="449"/>
      <c r="V47" s="449"/>
      <c r="W47" s="442"/>
      <c r="X47" s="415"/>
      <c r="Y47" s="448"/>
      <c r="Z47" s="425"/>
      <c r="AA47" s="426"/>
      <c r="AB47" s="426"/>
      <c r="AC47" s="426"/>
      <c r="AD47" s="426"/>
      <c r="AE47" s="426"/>
      <c r="AF47" s="413"/>
      <c r="AG47" s="413"/>
      <c r="AH47" s="413"/>
      <c r="AI47" s="414"/>
    </row>
    <row r="48" ht="15" thickBot="1" thickTop="1"/>
    <row r="49" spans="14:35" ht="14.25" thickTop="1">
      <c r="N49" s="431" t="s">
        <v>124</v>
      </c>
      <c r="O49" s="432"/>
      <c r="P49" s="432"/>
      <c r="Q49" s="432"/>
      <c r="R49" s="432"/>
      <c r="S49" s="432"/>
      <c r="T49" s="433"/>
      <c r="Z49" s="405" t="s">
        <v>123</v>
      </c>
      <c r="AA49" s="406"/>
      <c r="AB49" s="406"/>
      <c r="AC49" s="406"/>
      <c r="AD49" s="406"/>
      <c r="AE49" s="406"/>
      <c r="AF49" s="406"/>
      <c r="AG49" s="406"/>
      <c r="AH49" s="406"/>
      <c r="AI49" s="407"/>
    </row>
    <row r="50" spans="14:35" ht="13.5" customHeight="1">
      <c r="N50" s="434"/>
      <c r="O50" s="424"/>
      <c r="P50" s="424"/>
      <c r="Q50" s="424"/>
      <c r="R50" s="435"/>
      <c r="S50" s="439" t="s">
        <v>125</v>
      </c>
      <c r="T50" s="440"/>
      <c r="Z50" s="423">
        <f>Z46*N50</f>
        <v>0</v>
      </c>
      <c r="AA50" s="424"/>
      <c r="AB50" s="424"/>
      <c r="AC50" s="424"/>
      <c r="AD50" s="424"/>
      <c r="AE50" s="424"/>
      <c r="AF50" s="255" t="s">
        <v>277</v>
      </c>
      <c r="AG50" s="427"/>
      <c r="AH50" s="427"/>
      <c r="AI50" s="428"/>
    </row>
    <row r="51" spans="14:35" ht="14.25" customHeight="1" thickBot="1">
      <c r="N51" s="436"/>
      <c r="O51" s="437"/>
      <c r="P51" s="437"/>
      <c r="Q51" s="437"/>
      <c r="R51" s="438"/>
      <c r="S51" s="441"/>
      <c r="T51" s="442"/>
      <c r="Z51" s="425"/>
      <c r="AA51" s="426"/>
      <c r="AB51" s="426"/>
      <c r="AC51" s="426"/>
      <c r="AD51" s="426"/>
      <c r="AE51" s="426"/>
      <c r="AF51" s="429"/>
      <c r="AG51" s="429"/>
      <c r="AH51" s="429"/>
      <c r="AI51" s="430"/>
    </row>
    <row r="52" ht="15" thickTop="1">
      <c r="P52" s="169"/>
    </row>
    <row r="53" spans="2:32" ht="13.5">
      <c r="B53" s="466" t="s">
        <v>246</v>
      </c>
      <c r="C53" s="466"/>
      <c r="D53" s="466"/>
      <c r="E53" s="466"/>
      <c r="F53" s="466"/>
      <c r="G53" s="466"/>
      <c r="H53" s="466"/>
      <c r="I53" s="466"/>
      <c r="J53" s="466"/>
      <c r="K53" s="466" t="s">
        <v>257</v>
      </c>
      <c r="L53" s="466"/>
      <c r="M53" s="466"/>
      <c r="N53" s="468" t="s">
        <v>260</v>
      </c>
      <c r="O53" s="469"/>
      <c r="P53" s="469"/>
      <c r="Q53" s="470"/>
      <c r="R53" s="466" t="s">
        <v>232</v>
      </c>
      <c r="S53" s="466"/>
      <c r="T53" s="466"/>
      <c r="U53" s="466"/>
      <c r="W53" s="466" t="s">
        <v>270</v>
      </c>
      <c r="X53" s="466"/>
      <c r="Y53" s="466"/>
      <c r="Z53" s="466"/>
      <c r="AA53" s="466"/>
      <c r="AB53" s="466"/>
      <c r="AC53" s="466"/>
      <c r="AD53" s="466"/>
      <c r="AE53" s="466"/>
      <c r="AF53" s="466"/>
    </row>
    <row r="54" spans="2:32" ht="13.5">
      <c r="B54" s="465" t="s">
        <v>247</v>
      </c>
      <c r="C54" s="465"/>
      <c r="D54" s="465"/>
      <c r="E54" s="465"/>
      <c r="F54" s="465"/>
      <c r="G54" s="465"/>
      <c r="H54" s="465"/>
      <c r="I54" s="465"/>
      <c r="J54" s="465"/>
      <c r="K54" s="465" t="s">
        <v>267</v>
      </c>
      <c r="L54" s="465"/>
      <c r="M54" s="465"/>
      <c r="N54" s="465">
        <v>36.7</v>
      </c>
      <c r="O54" s="465"/>
      <c r="P54" s="465"/>
      <c r="Q54" s="465"/>
      <c r="R54" s="465">
        <v>0.0185</v>
      </c>
      <c r="S54" s="465"/>
      <c r="T54" s="465"/>
      <c r="U54" s="465"/>
      <c r="W54" s="465" t="s">
        <v>271</v>
      </c>
      <c r="X54" s="465"/>
      <c r="Y54" s="465"/>
      <c r="Z54" s="465"/>
      <c r="AA54" s="465"/>
      <c r="AB54" s="465"/>
      <c r="AC54" s="465"/>
      <c r="AD54" s="465"/>
      <c r="AE54" s="465"/>
      <c r="AF54" s="465"/>
    </row>
    <row r="55" spans="2:32" ht="13.5">
      <c r="B55" s="465" t="s">
        <v>248</v>
      </c>
      <c r="C55" s="465"/>
      <c r="D55" s="465"/>
      <c r="E55" s="465"/>
      <c r="F55" s="465"/>
      <c r="G55" s="465"/>
      <c r="H55" s="465"/>
      <c r="I55" s="465"/>
      <c r="J55" s="465"/>
      <c r="K55" s="465" t="s">
        <v>267</v>
      </c>
      <c r="L55" s="465"/>
      <c r="M55" s="465"/>
      <c r="N55" s="465">
        <v>39.1</v>
      </c>
      <c r="O55" s="465"/>
      <c r="P55" s="465"/>
      <c r="Q55" s="465"/>
      <c r="R55" s="465">
        <v>0.0189</v>
      </c>
      <c r="S55" s="465"/>
      <c r="T55" s="465"/>
      <c r="U55" s="465"/>
      <c r="W55" s="465" t="s">
        <v>244</v>
      </c>
      <c r="X55" s="465"/>
      <c r="Y55" s="465"/>
      <c r="Z55" s="465"/>
      <c r="AA55" s="465"/>
      <c r="AB55" s="465"/>
      <c r="AC55" s="465"/>
      <c r="AD55" s="465"/>
      <c r="AE55" s="465"/>
      <c r="AF55" s="465"/>
    </row>
    <row r="56" spans="2:32" ht="13.5">
      <c r="B56" s="465" t="s">
        <v>249</v>
      </c>
      <c r="C56" s="465"/>
      <c r="D56" s="465"/>
      <c r="E56" s="465"/>
      <c r="F56" s="465"/>
      <c r="G56" s="465"/>
      <c r="H56" s="465"/>
      <c r="I56" s="465"/>
      <c r="J56" s="465"/>
      <c r="K56" s="465" t="s">
        <v>267</v>
      </c>
      <c r="L56" s="465"/>
      <c r="M56" s="465"/>
      <c r="N56" s="465">
        <v>41.9</v>
      </c>
      <c r="O56" s="465"/>
      <c r="P56" s="465"/>
      <c r="Q56" s="465"/>
      <c r="R56" s="465">
        <v>0.0195</v>
      </c>
      <c r="S56" s="465"/>
      <c r="T56" s="465"/>
      <c r="U56" s="465"/>
      <c r="W56" s="465" t="s">
        <v>272</v>
      </c>
      <c r="X56" s="465"/>
      <c r="Y56" s="465"/>
      <c r="Z56" s="465"/>
      <c r="AA56" s="465"/>
      <c r="AB56" s="465"/>
      <c r="AC56" s="465"/>
      <c r="AD56" s="465"/>
      <c r="AE56" s="465"/>
      <c r="AF56" s="465"/>
    </row>
    <row r="57" spans="2:32" ht="13.5">
      <c r="B57" s="465" t="s">
        <v>250</v>
      </c>
      <c r="C57" s="465"/>
      <c r="D57" s="465"/>
      <c r="E57" s="465"/>
      <c r="F57" s="465"/>
      <c r="G57" s="465"/>
      <c r="H57" s="465"/>
      <c r="I57" s="465"/>
      <c r="J57" s="465"/>
      <c r="K57" s="465" t="s">
        <v>258</v>
      </c>
      <c r="L57" s="465"/>
      <c r="M57" s="465"/>
      <c r="N57" s="465">
        <v>50.8</v>
      </c>
      <c r="O57" s="465"/>
      <c r="P57" s="465"/>
      <c r="Q57" s="465"/>
      <c r="R57" s="465">
        <v>0.0161</v>
      </c>
      <c r="S57" s="465"/>
      <c r="T57" s="465"/>
      <c r="U57" s="465"/>
      <c r="W57" s="190"/>
      <c r="X57" s="190"/>
      <c r="Y57" s="190"/>
      <c r="Z57" s="190"/>
      <c r="AA57" s="190"/>
      <c r="AB57" s="190"/>
      <c r="AC57" s="190"/>
      <c r="AD57" s="190"/>
      <c r="AE57" s="190"/>
      <c r="AF57" s="190"/>
    </row>
    <row r="58" spans="2:32" ht="13.5">
      <c r="B58" s="465" t="s">
        <v>251</v>
      </c>
      <c r="C58" s="465"/>
      <c r="D58" s="465"/>
      <c r="E58" s="465"/>
      <c r="F58" s="465"/>
      <c r="G58" s="465"/>
      <c r="H58" s="465"/>
      <c r="I58" s="465"/>
      <c r="J58" s="465"/>
      <c r="K58" s="465" t="s">
        <v>258</v>
      </c>
      <c r="L58" s="465"/>
      <c r="M58" s="465"/>
      <c r="N58" s="465">
        <v>54.6</v>
      </c>
      <c r="O58" s="465"/>
      <c r="P58" s="465"/>
      <c r="Q58" s="465"/>
      <c r="R58" s="465">
        <v>0.0135</v>
      </c>
      <c r="S58" s="465"/>
      <c r="T58" s="465"/>
      <c r="U58" s="465"/>
      <c r="W58" s="466" t="s">
        <v>273</v>
      </c>
      <c r="X58" s="466"/>
      <c r="Y58" s="466"/>
      <c r="Z58" s="466"/>
      <c r="AA58" s="466"/>
      <c r="AB58" s="466"/>
      <c r="AC58" s="466"/>
      <c r="AD58" s="466"/>
      <c r="AE58" s="466"/>
      <c r="AF58" s="466"/>
    </row>
    <row r="59" spans="2:32" ht="13.5">
      <c r="B59" s="465" t="s">
        <v>252</v>
      </c>
      <c r="C59" s="465"/>
      <c r="D59" s="465"/>
      <c r="E59" s="465"/>
      <c r="F59" s="465"/>
      <c r="G59" s="465"/>
      <c r="H59" s="465"/>
      <c r="I59" s="465"/>
      <c r="J59" s="465"/>
      <c r="K59" s="465" t="s">
        <v>259</v>
      </c>
      <c r="L59" s="465"/>
      <c r="M59" s="465"/>
      <c r="N59" s="465">
        <v>45</v>
      </c>
      <c r="O59" s="465"/>
      <c r="P59" s="465"/>
      <c r="Q59" s="465"/>
      <c r="R59" s="465">
        <v>0.0136</v>
      </c>
      <c r="S59" s="465"/>
      <c r="T59" s="465"/>
      <c r="U59" s="465"/>
      <c r="W59" s="465" t="s">
        <v>265</v>
      </c>
      <c r="X59" s="465"/>
      <c r="Y59" s="465"/>
      <c r="Z59" s="465"/>
      <c r="AA59" s="465"/>
      <c r="AB59" s="465"/>
      <c r="AC59" s="465"/>
      <c r="AD59" s="465"/>
      <c r="AE59" s="465"/>
      <c r="AF59" s="465"/>
    </row>
    <row r="60" spans="2:32" ht="13.5">
      <c r="B60" s="465" t="s">
        <v>253</v>
      </c>
      <c r="C60" s="465"/>
      <c r="D60" s="465"/>
      <c r="E60" s="465"/>
      <c r="F60" s="465"/>
      <c r="G60" s="465"/>
      <c r="H60" s="465"/>
      <c r="I60" s="465"/>
      <c r="J60" s="465"/>
      <c r="K60" s="465" t="s">
        <v>259</v>
      </c>
      <c r="L60" s="465"/>
      <c r="M60" s="465"/>
      <c r="N60" s="465">
        <v>43.12</v>
      </c>
      <c r="O60" s="465"/>
      <c r="P60" s="465"/>
      <c r="Q60" s="465"/>
      <c r="R60" s="465">
        <v>0.0136</v>
      </c>
      <c r="S60" s="465"/>
      <c r="T60" s="465"/>
      <c r="U60" s="465"/>
      <c r="W60" s="465" t="s">
        <v>264</v>
      </c>
      <c r="X60" s="465"/>
      <c r="Y60" s="465"/>
      <c r="Z60" s="465"/>
      <c r="AA60" s="465"/>
      <c r="AB60" s="465"/>
      <c r="AC60" s="465"/>
      <c r="AD60" s="465"/>
      <c r="AE60" s="465"/>
      <c r="AF60" s="465"/>
    </row>
    <row r="61" spans="2:32" ht="13.5">
      <c r="B61" s="465" t="s">
        <v>254</v>
      </c>
      <c r="C61" s="465"/>
      <c r="D61" s="465"/>
      <c r="E61" s="465"/>
      <c r="F61" s="465"/>
      <c r="G61" s="465"/>
      <c r="H61" s="465"/>
      <c r="I61" s="465"/>
      <c r="J61" s="465"/>
      <c r="K61" s="465" t="s">
        <v>259</v>
      </c>
      <c r="L61" s="465"/>
      <c r="M61" s="465"/>
      <c r="N61" s="465">
        <v>46.04</v>
      </c>
      <c r="O61" s="465"/>
      <c r="P61" s="465"/>
      <c r="Q61" s="465"/>
      <c r="R61" s="465">
        <v>0.0136</v>
      </c>
      <c r="S61" s="465"/>
      <c r="T61" s="465"/>
      <c r="U61" s="465"/>
      <c r="W61" s="465" t="s">
        <v>262</v>
      </c>
      <c r="X61" s="465"/>
      <c r="Y61" s="465"/>
      <c r="Z61" s="465"/>
      <c r="AA61" s="465"/>
      <c r="AB61" s="465"/>
      <c r="AC61" s="465"/>
      <c r="AD61" s="465"/>
      <c r="AE61" s="465"/>
      <c r="AF61" s="465"/>
    </row>
    <row r="62" spans="2:32" ht="13.5">
      <c r="B62" s="465" t="s">
        <v>255</v>
      </c>
      <c r="C62" s="465"/>
      <c r="D62" s="465"/>
      <c r="E62" s="465"/>
      <c r="F62" s="465"/>
      <c r="G62" s="465"/>
      <c r="H62" s="465"/>
      <c r="I62" s="465"/>
      <c r="J62" s="465"/>
      <c r="K62" s="465" t="s">
        <v>259</v>
      </c>
      <c r="L62" s="465"/>
      <c r="M62" s="465"/>
      <c r="N62" s="465">
        <v>41.86</v>
      </c>
      <c r="O62" s="465"/>
      <c r="P62" s="465"/>
      <c r="Q62" s="465"/>
      <c r="R62" s="465">
        <v>0.0136</v>
      </c>
      <c r="S62" s="465"/>
      <c r="T62" s="465"/>
      <c r="U62" s="465"/>
      <c r="W62" s="467" t="s">
        <v>263</v>
      </c>
      <c r="X62" s="467"/>
      <c r="Y62" s="467"/>
      <c r="Z62" s="467"/>
      <c r="AA62" s="467"/>
      <c r="AB62" s="467"/>
      <c r="AC62" s="467"/>
      <c r="AD62" s="467"/>
      <c r="AE62" s="467"/>
      <c r="AF62" s="467"/>
    </row>
    <row r="63" spans="2:21" ht="13.5">
      <c r="B63" s="465" t="s">
        <v>256</v>
      </c>
      <c r="C63" s="465"/>
      <c r="D63" s="465"/>
      <c r="E63" s="465"/>
      <c r="F63" s="465"/>
      <c r="G63" s="465"/>
      <c r="H63" s="465"/>
      <c r="I63" s="465"/>
      <c r="J63" s="465"/>
      <c r="K63" s="465" t="s">
        <v>259</v>
      </c>
      <c r="L63" s="465"/>
      <c r="M63" s="465"/>
      <c r="N63" s="465">
        <v>29.3</v>
      </c>
      <c r="O63" s="465"/>
      <c r="P63" s="465"/>
      <c r="Q63" s="465"/>
      <c r="R63" s="465">
        <v>0.0136</v>
      </c>
      <c r="S63" s="465"/>
      <c r="T63" s="465"/>
      <c r="U63" s="465"/>
    </row>
  </sheetData>
  <sheetProtection selectLockedCells="1"/>
  <mergeCells count="109">
    <mergeCell ref="AD1:AI2"/>
    <mergeCell ref="A3:AI3"/>
    <mergeCell ref="B12:E12"/>
    <mergeCell ref="F12:G12"/>
    <mergeCell ref="I12:K12"/>
    <mergeCell ref="H36:I36"/>
    <mergeCell ref="AF17:AI18"/>
    <mergeCell ref="A20:AI20"/>
    <mergeCell ref="I8:M8"/>
    <mergeCell ref="I9:M9"/>
    <mergeCell ref="N50:R51"/>
    <mergeCell ref="S50:T51"/>
    <mergeCell ref="AF46:AI47"/>
    <mergeCell ref="T46:W47"/>
    <mergeCell ref="X46:Y47"/>
    <mergeCell ref="Z42:AE43"/>
    <mergeCell ref="S40:AI41"/>
    <mergeCell ref="N12:P12"/>
    <mergeCell ref="AB38:AE38"/>
    <mergeCell ref="AF42:AI43"/>
    <mergeCell ref="N49:T49"/>
    <mergeCell ref="Z49:AI49"/>
    <mergeCell ref="W36:Y36"/>
    <mergeCell ref="P36:R36"/>
    <mergeCell ref="D36:G36"/>
    <mergeCell ref="I27:M27"/>
    <mergeCell ref="I7:M7"/>
    <mergeCell ref="N7:P7"/>
    <mergeCell ref="R17:Y18"/>
    <mergeCell ref="Z17:AE18"/>
    <mergeCell ref="Z12:AC12"/>
    <mergeCell ref="S15:AI16"/>
    <mergeCell ref="D31:G31"/>
    <mergeCell ref="W31:Z31"/>
    <mergeCell ref="I6:P6"/>
    <mergeCell ref="I23:P23"/>
    <mergeCell ref="I24:P24"/>
    <mergeCell ref="I25:P25"/>
    <mergeCell ref="I26:M26"/>
    <mergeCell ref="R53:U53"/>
    <mergeCell ref="W53:AF53"/>
    <mergeCell ref="N46:S47"/>
    <mergeCell ref="Z46:AE47"/>
    <mergeCell ref="H31:I31"/>
    <mergeCell ref="K31:M31"/>
    <mergeCell ref="Q31:S31"/>
    <mergeCell ref="AA31:AB31"/>
    <mergeCell ref="AB36:AD36"/>
    <mergeCell ref="K36:M36"/>
    <mergeCell ref="B54:J54"/>
    <mergeCell ref="K54:M54"/>
    <mergeCell ref="N54:Q54"/>
    <mergeCell ref="R54:U54"/>
    <mergeCell ref="L46:M47"/>
    <mergeCell ref="R42:Y43"/>
    <mergeCell ref="H46:K47"/>
    <mergeCell ref="B53:J53"/>
    <mergeCell ref="K53:M53"/>
    <mergeCell ref="N53:Q53"/>
    <mergeCell ref="W59:AF59"/>
    <mergeCell ref="B56:J56"/>
    <mergeCell ref="K56:M56"/>
    <mergeCell ref="N56:Q56"/>
    <mergeCell ref="R56:U56"/>
    <mergeCell ref="B55:J55"/>
    <mergeCell ref="K55:M55"/>
    <mergeCell ref="N55:Q55"/>
    <mergeCell ref="R55:U55"/>
    <mergeCell ref="W55:AF55"/>
    <mergeCell ref="K58:M58"/>
    <mergeCell ref="N58:Q58"/>
    <mergeCell ref="R58:U58"/>
    <mergeCell ref="W54:AF54"/>
    <mergeCell ref="B45:K45"/>
    <mergeCell ref="N45:W45"/>
    <mergeCell ref="Z45:AI45"/>
    <mergeCell ref="B46:G47"/>
    <mergeCell ref="Z50:AE51"/>
    <mergeCell ref="AF50:AI51"/>
    <mergeCell ref="W62:AF62"/>
    <mergeCell ref="W60:AF60"/>
    <mergeCell ref="N62:Q62"/>
    <mergeCell ref="R62:U62"/>
    <mergeCell ref="B61:J61"/>
    <mergeCell ref="W56:AF56"/>
    <mergeCell ref="B57:J57"/>
    <mergeCell ref="K57:M57"/>
    <mergeCell ref="N57:Q57"/>
    <mergeCell ref="R57:U57"/>
    <mergeCell ref="K61:M61"/>
    <mergeCell ref="N61:Q61"/>
    <mergeCell ref="R61:U61"/>
    <mergeCell ref="W58:AF58"/>
    <mergeCell ref="B59:J59"/>
    <mergeCell ref="K59:M59"/>
    <mergeCell ref="N59:Q59"/>
    <mergeCell ref="R59:U59"/>
    <mergeCell ref="W61:AF61"/>
    <mergeCell ref="B58:J58"/>
    <mergeCell ref="B63:J63"/>
    <mergeCell ref="K63:M63"/>
    <mergeCell ref="N63:Q63"/>
    <mergeCell ref="R63:U63"/>
    <mergeCell ref="B60:J60"/>
    <mergeCell ref="K60:M60"/>
    <mergeCell ref="N60:Q60"/>
    <mergeCell ref="R60:U60"/>
    <mergeCell ref="B62:J62"/>
    <mergeCell ref="K62:M62"/>
  </mergeCells>
  <dataValidations count="4">
    <dataValidation type="list" allowBlank="1" showInputMessage="1" sqref="I25:P25 I6:P6">
      <formula1>$B$54:$B$63</formula1>
    </dataValidation>
    <dataValidation type="list" allowBlank="1" showInputMessage="1" sqref="I24:P24">
      <formula1>$W$59:$W$62</formula1>
    </dataValidation>
    <dataValidation type="list" allowBlank="1" showInputMessage="1" sqref="I23:P23">
      <formula1>$W$54:$W$56</formula1>
    </dataValidation>
    <dataValidation type="list" allowBlank="1" showInputMessage="1" showErrorMessage="1" sqref="E23">
      <formula1>"ｋL，ｔ"</formula1>
    </dataValidation>
  </dataValidations>
  <printOptions horizontalCentered="1"/>
  <pageMargins left="0.5118110236220472" right="0.5118110236220472" top="0.35433070866141736" bottom="0.35433070866141736" header="0.31496062992125984" footer="0.31496062992125984"/>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AL57"/>
  <sheetViews>
    <sheetView view="pageBreakPreview" zoomScaleSheetLayoutView="100" zoomScalePageLayoutView="0" workbookViewId="0" topLeftCell="A44">
      <selection activeCell="X37" sqref="X37"/>
    </sheetView>
  </sheetViews>
  <sheetFormatPr defaultColWidth="9.140625" defaultRowHeight="15"/>
  <cols>
    <col min="1" max="1" width="2.421875" style="0" customWidth="1"/>
    <col min="2" max="37" width="2.57421875" style="0" customWidth="1"/>
  </cols>
  <sheetData>
    <row r="1" spans="29:34" ht="15">
      <c r="AC1" s="439" t="s">
        <v>333</v>
      </c>
      <c r="AD1" s="411"/>
      <c r="AE1" s="411"/>
      <c r="AF1" s="411"/>
      <c r="AG1" s="411"/>
      <c r="AH1" s="440"/>
    </row>
    <row r="2" spans="1:34" ht="15">
      <c r="A2" t="s">
        <v>73</v>
      </c>
      <c r="AC2" s="441"/>
      <c r="AD2" s="449"/>
      <c r="AE2" s="449"/>
      <c r="AF2" s="449"/>
      <c r="AG2" s="449"/>
      <c r="AH2" s="442"/>
    </row>
    <row r="3" spans="1:34" ht="15">
      <c r="A3" s="444" t="s">
        <v>23</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328"/>
    </row>
    <row r="4" spans="1:34" ht="1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8"/>
    </row>
    <row r="5" spans="1:34" ht="15">
      <c r="A5" s="19"/>
      <c r="B5" s="231" t="s">
        <v>334</v>
      </c>
      <c r="C5" s="231"/>
      <c r="D5" s="231"/>
      <c r="E5" s="231"/>
      <c r="F5" s="231"/>
      <c r="G5" s="231"/>
      <c r="H5" s="231"/>
      <c r="I5" s="231"/>
      <c r="J5" s="231"/>
      <c r="K5" s="231"/>
      <c r="L5" s="231"/>
      <c r="M5" s="505"/>
      <c r="N5" s="517"/>
      <c r="O5" s="517"/>
      <c r="P5" s="517"/>
      <c r="Q5" s="518"/>
      <c r="R5" s="231" t="s">
        <v>335</v>
      </c>
      <c r="S5" s="231"/>
      <c r="T5" s="231"/>
      <c r="U5" s="231"/>
      <c r="V5" s="231"/>
      <c r="W5" s="231"/>
      <c r="X5" s="231"/>
      <c r="Y5" s="231"/>
      <c r="Z5" s="231"/>
      <c r="AA5" s="231"/>
      <c r="AB5" s="231"/>
      <c r="AC5" s="231"/>
      <c r="AD5" s="231"/>
      <c r="AE5" s="231"/>
      <c r="AF5" s="231"/>
      <c r="AG5" s="231"/>
      <c r="AH5" s="21"/>
    </row>
    <row r="6" spans="1:34" ht="15">
      <c r="A6" s="19"/>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1"/>
    </row>
    <row r="7" spans="1:34" ht="15">
      <c r="A7" s="19"/>
      <c r="B7" s="231"/>
      <c r="C7" s="231"/>
      <c r="D7" s="231"/>
      <c r="E7" s="231"/>
      <c r="F7" s="231"/>
      <c r="G7" s="231"/>
      <c r="H7" s="231"/>
      <c r="I7" s="231"/>
      <c r="J7" s="231" t="s">
        <v>336</v>
      </c>
      <c r="K7" s="231"/>
      <c r="L7" s="231"/>
      <c r="M7" s="231"/>
      <c r="N7" s="231"/>
      <c r="O7" s="231"/>
      <c r="P7" s="231"/>
      <c r="Q7" s="231"/>
      <c r="R7" s="231"/>
      <c r="S7" s="231"/>
      <c r="T7" s="231"/>
      <c r="U7" s="231"/>
      <c r="V7" s="231"/>
      <c r="W7" s="231"/>
      <c r="X7" s="231"/>
      <c r="Y7" s="231"/>
      <c r="Z7" s="231"/>
      <c r="AA7" s="231"/>
      <c r="AB7" s="231"/>
      <c r="AC7" s="231"/>
      <c r="AD7" s="231"/>
      <c r="AE7" s="231"/>
      <c r="AF7" s="231"/>
      <c r="AG7" s="231"/>
      <c r="AH7" s="21"/>
    </row>
    <row r="8" spans="1:34" ht="15">
      <c r="A8" s="19"/>
      <c r="B8" s="231"/>
      <c r="C8" s="505">
        <f>M5</f>
        <v>0</v>
      </c>
      <c r="D8" s="517"/>
      <c r="E8" s="517"/>
      <c r="F8" s="518"/>
      <c r="G8" s="231" t="s">
        <v>337</v>
      </c>
      <c r="H8" s="231"/>
      <c r="I8" s="231" t="s">
        <v>338</v>
      </c>
      <c r="J8" s="403">
        <v>0.495</v>
      </c>
      <c r="K8" s="443"/>
      <c r="L8" s="233" t="s">
        <v>339</v>
      </c>
      <c r="M8" s="403">
        <v>1000</v>
      </c>
      <c r="N8" s="443"/>
      <c r="O8" s="231"/>
      <c r="P8" s="403"/>
      <c r="Q8" s="443"/>
      <c r="R8" s="231" t="s">
        <v>340</v>
      </c>
      <c r="S8" s="505">
        <f>C8*J8/M8</f>
        <v>0</v>
      </c>
      <c r="T8" s="517"/>
      <c r="U8" s="517"/>
      <c r="V8" s="518"/>
      <c r="W8" s="231" t="s">
        <v>27</v>
      </c>
      <c r="X8" s="231"/>
      <c r="Y8" s="231"/>
      <c r="Z8" s="231"/>
      <c r="AA8" s="231"/>
      <c r="AB8" s="231"/>
      <c r="AC8" s="231"/>
      <c r="AD8" s="231"/>
      <c r="AE8" s="231"/>
      <c r="AF8" s="231"/>
      <c r="AG8" s="231"/>
      <c r="AH8" s="21"/>
    </row>
    <row r="9" spans="1:34" ht="15">
      <c r="A9" s="19"/>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1"/>
    </row>
    <row r="10" spans="1:34" ht="15">
      <c r="A10" s="19"/>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1"/>
    </row>
    <row r="11" spans="1:34" ht="15">
      <c r="A11" s="19"/>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1"/>
    </row>
    <row r="12" spans="1:34" ht="15">
      <c r="A12" s="19"/>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1"/>
    </row>
    <row r="13" spans="1:34" ht="15">
      <c r="A13" s="22"/>
      <c r="B13" s="23"/>
      <c r="C13" s="23"/>
      <c r="D13" s="23"/>
      <c r="E13" s="23"/>
      <c r="F13" s="23"/>
      <c r="G13" s="23"/>
      <c r="H13" s="23"/>
      <c r="I13" s="23"/>
      <c r="J13" s="23"/>
      <c r="K13" s="23"/>
      <c r="L13" s="23"/>
      <c r="M13" s="23"/>
      <c r="N13" s="23"/>
      <c r="O13" s="23"/>
      <c r="P13" s="23"/>
      <c r="Q13" s="23"/>
      <c r="R13" s="23"/>
      <c r="S13" s="23"/>
      <c r="T13" s="23"/>
      <c r="U13" s="23"/>
      <c r="V13" s="23"/>
      <c r="W13" s="23"/>
      <c r="X13" s="23"/>
      <c r="Y13" s="529" t="s">
        <v>341</v>
      </c>
      <c r="Z13" s="529"/>
      <c r="AA13" s="529"/>
      <c r="AB13" s="529"/>
      <c r="AC13" s="529"/>
      <c r="AD13" s="529"/>
      <c r="AE13" s="529"/>
      <c r="AF13" s="529"/>
      <c r="AG13" s="529"/>
      <c r="AH13" s="530"/>
    </row>
    <row r="14" spans="1:34" ht="13.5">
      <c r="A14" s="230"/>
      <c r="B14" s="230"/>
      <c r="C14" s="230"/>
      <c r="D14" s="230"/>
      <c r="E14" s="230"/>
      <c r="F14" s="230"/>
      <c r="G14" s="230"/>
      <c r="H14" s="230"/>
      <c r="I14" s="230"/>
      <c r="J14" s="230"/>
      <c r="K14" s="230"/>
      <c r="L14" s="230"/>
      <c r="M14" s="230"/>
      <c r="N14" s="230"/>
      <c r="O14" s="230"/>
      <c r="P14" s="230"/>
      <c r="Q14" s="450" t="s">
        <v>31</v>
      </c>
      <c r="R14" s="450"/>
      <c r="S14" s="450"/>
      <c r="T14" s="450"/>
      <c r="U14" s="450"/>
      <c r="V14" s="450"/>
      <c r="W14" s="450"/>
      <c r="X14" s="450"/>
      <c r="Y14" s="452">
        <v>0</v>
      </c>
      <c r="Z14" s="453"/>
      <c r="AA14" s="453"/>
      <c r="AB14" s="453"/>
      <c r="AC14" s="453"/>
      <c r="AD14" s="453"/>
      <c r="AE14" s="448" t="s">
        <v>27</v>
      </c>
      <c r="AF14" s="448"/>
      <c r="AG14" s="448"/>
      <c r="AH14" s="416"/>
    </row>
    <row r="15" spans="1:34" ht="13.5">
      <c r="A15" s="230"/>
      <c r="B15" s="230"/>
      <c r="C15" s="230"/>
      <c r="D15" s="230"/>
      <c r="E15" s="230"/>
      <c r="F15" s="230"/>
      <c r="G15" s="230"/>
      <c r="H15" s="230"/>
      <c r="I15" s="230"/>
      <c r="J15" s="230"/>
      <c r="K15" s="230"/>
      <c r="L15" s="230"/>
      <c r="M15" s="230"/>
      <c r="N15" s="230"/>
      <c r="O15" s="230"/>
      <c r="P15" s="230"/>
      <c r="Q15" s="451"/>
      <c r="R15" s="451"/>
      <c r="S15" s="451"/>
      <c r="T15" s="451"/>
      <c r="U15" s="451"/>
      <c r="V15" s="451"/>
      <c r="W15" s="451"/>
      <c r="X15" s="451"/>
      <c r="Y15" s="454"/>
      <c r="Z15" s="455"/>
      <c r="AA15" s="455"/>
      <c r="AB15" s="455"/>
      <c r="AC15" s="455"/>
      <c r="AD15" s="455"/>
      <c r="AE15" s="449"/>
      <c r="AF15" s="449"/>
      <c r="AG15" s="449"/>
      <c r="AH15" s="442"/>
    </row>
    <row r="16" spans="1:34" ht="13.5">
      <c r="A16" s="230"/>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row>
    <row r="17" spans="1:34" ht="13.5">
      <c r="A17" s="444" t="s">
        <v>24</v>
      </c>
      <c r="B17" s="44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328"/>
    </row>
    <row r="18" spans="1:34" ht="13.5">
      <c r="A18" s="25"/>
      <c r="B18" s="17" t="s">
        <v>342</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27"/>
    </row>
    <row r="19" spans="1:34" ht="13.5">
      <c r="A19" s="28"/>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30"/>
    </row>
    <row r="20" spans="1:34" ht="13.5">
      <c r="A20" s="28"/>
      <c r="B20" s="231" t="s">
        <v>343</v>
      </c>
      <c r="C20" s="231"/>
      <c r="D20" s="231"/>
      <c r="E20" s="231"/>
      <c r="F20" s="231"/>
      <c r="G20" s="231"/>
      <c r="H20" s="231"/>
      <c r="I20" s="231"/>
      <c r="J20" s="231"/>
      <c r="K20" s="231"/>
      <c r="L20" s="231"/>
      <c r="M20" s="231"/>
      <c r="N20" s="505"/>
      <c r="O20" s="508"/>
      <c r="P20" s="508"/>
      <c r="Q20" s="508"/>
      <c r="R20" s="508"/>
      <c r="S20" s="509"/>
      <c r="T20" s="231" t="s">
        <v>335</v>
      </c>
      <c r="U20" s="231"/>
      <c r="V20" s="231"/>
      <c r="W20" s="231"/>
      <c r="X20" s="231"/>
      <c r="Y20" s="231"/>
      <c r="Z20" s="231"/>
      <c r="AA20" s="231"/>
      <c r="AB20" s="231"/>
      <c r="AC20" s="231"/>
      <c r="AD20" s="231"/>
      <c r="AE20" s="231"/>
      <c r="AF20" s="231"/>
      <c r="AG20" s="231"/>
      <c r="AH20" s="30"/>
    </row>
    <row r="21" spans="1:34" ht="13.5">
      <c r="A21" s="28"/>
      <c r="B21" s="231" t="s">
        <v>344</v>
      </c>
      <c r="C21" s="231"/>
      <c r="D21" s="231"/>
      <c r="E21" s="231"/>
      <c r="F21" s="231"/>
      <c r="G21" s="231"/>
      <c r="H21" s="231"/>
      <c r="I21" s="231"/>
      <c r="J21" s="231"/>
      <c r="K21" s="231"/>
      <c r="L21" s="231"/>
      <c r="M21" s="231"/>
      <c r="N21" s="231" t="s">
        <v>345</v>
      </c>
      <c r="O21" s="231"/>
      <c r="P21" s="231"/>
      <c r="Q21" s="231"/>
      <c r="R21" s="231"/>
      <c r="S21" s="231"/>
      <c r="T21" s="231"/>
      <c r="U21" s="231"/>
      <c r="V21" s="231"/>
      <c r="W21" s="231"/>
      <c r="X21" s="231"/>
      <c r="Y21" s="231"/>
      <c r="Z21" s="231"/>
      <c r="AA21" s="231"/>
      <c r="AB21" s="231"/>
      <c r="AC21" s="231"/>
      <c r="AD21" s="231"/>
      <c r="AE21" s="231"/>
      <c r="AF21" s="231"/>
      <c r="AG21" s="231"/>
      <c r="AH21" s="30"/>
    </row>
    <row r="22" spans="1:34" ht="13.5">
      <c r="A22" s="19"/>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1"/>
    </row>
    <row r="23" spans="1:34" ht="13.5">
      <c r="A23" s="28"/>
      <c r="B23" s="231"/>
      <c r="C23" s="231"/>
      <c r="D23" s="231"/>
      <c r="E23" s="231"/>
      <c r="F23" s="231"/>
      <c r="G23" s="231"/>
      <c r="H23" s="231"/>
      <c r="I23" s="231"/>
      <c r="J23" s="231"/>
      <c r="K23" s="231"/>
      <c r="L23" s="231"/>
      <c r="M23" s="231"/>
      <c r="N23" s="231"/>
      <c r="O23" s="231"/>
      <c r="P23" s="231"/>
      <c r="Q23" s="231"/>
      <c r="R23" s="231"/>
      <c r="S23" s="231"/>
      <c r="T23" s="231"/>
      <c r="U23" s="231"/>
      <c r="V23" s="231"/>
      <c r="W23" s="231" t="s">
        <v>346</v>
      </c>
      <c r="X23" s="231"/>
      <c r="Y23" s="231"/>
      <c r="Z23" s="231"/>
      <c r="AA23" s="231"/>
      <c r="AB23" s="231"/>
      <c r="AC23" s="231"/>
      <c r="AD23" s="231"/>
      <c r="AE23" s="231"/>
      <c r="AF23" s="231"/>
      <c r="AG23" s="231"/>
      <c r="AH23" s="30"/>
    </row>
    <row r="24" spans="1:34" ht="13.5">
      <c r="A24" s="28"/>
      <c r="B24" s="1"/>
      <c r="C24" s="231" t="s">
        <v>347</v>
      </c>
      <c r="D24" s="231"/>
      <c r="E24" s="231"/>
      <c r="F24" s="231"/>
      <c r="G24" s="231"/>
      <c r="H24" s="231"/>
      <c r="I24" s="231"/>
      <c r="J24" s="231"/>
      <c r="K24" s="231"/>
      <c r="L24" s="231"/>
      <c r="M24" s="231"/>
      <c r="N24" s="487"/>
      <c r="O24" s="488"/>
      <c r="P24" s="488"/>
      <c r="Q24" s="284"/>
      <c r="R24" s="231" t="s">
        <v>348</v>
      </c>
      <c r="S24" s="403">
        <v>365</v>
      </c>
      <c r="T24" s="403"/>
      <c r="U24" s="231" t="s">
        <v>22</v>
      </c>
      <c r="V24" s="231" t="s">
        <v>349</v>
      </c>
      <c r="W24" s="523">
        <f>+N24/S24*100</f>
        <v>0</v>
      </c>
      <c r="X24" s="524"/>
      <c r="Y24" s="525"/>
      <c r="Z24" s="231" t="s">
        <v>350</v>
      </c>
      <c r="AA24" s="231"/>
      <c r="AB24" s="231"/>
      <c r="AC24" s="231"/>
      <c r="AD24" s="231"/>
      <c r="AE24" s="231"/>
      <c r="AF24" s="231"/>
      <c r="AG24" s="231"/>
      <c r="AH24" s="30"/>
    </row>
    <row r="25" spans="1:34" ht="13.5">
      <c r="A25" s="28"/>
      <c r="B25" s="231"/>
      <c r="C25" s="168"/>
      <c r="D25" s="174"/>
      <c r="E25" s="174"/>
      <c r="F25" s="174"/>
      <c r="G25" s="231"/>
      <c r="H25" s="231"/>
      <c r="I25" s="231"/>
      <c r="J25" s="231"/>
      <c r="K25" s="168"/>
      <c r="L25" s="174"/>
      <c r="M25" s="174"/>
      <c r="N25" s="174"/>
      <c r="O25" s="231"/>
      <c r="P25" s="231"/>
      <c r="Q25" s="231"/>
      <c r="R25" s="231"/>
      <c r="S25" s="168"/>
      <c r="T25" s="174"/>
      <c r="U25" s="174"/>
      <c r="V25" s="174"/>
      <c r="W25" s="231"/>
      <c r="X25" s="231"/>
      <c r="Y25" s="231"/>
      <c r="Z25" s="231"/>
      <c r="AA25" s="231"/>
      <c r="AB25" s="231"/>
      <c r="AC25" s="231"/>
      <c r="AD25" s="231"/>
      <c r="AE25" s="231"/>
      <c r="AF25" s="231"/>
      <c r="AG25" s="231"/>
      <c r="AH25" s="30"/>
    </row>
    <row r="26" spans="1:34" ht="13.5">
      <c r="A26" s="28"/>
      <c r="B26" s="1"/>
      <c r="C26" s="231" t="s">
        <v>351</v>
      </c>
      <c r="D26" s="231"/>
      <c r="E26" s="231"/>
      <c r="F26" s="231"/>
      <c r="G26" s="231"/>
      <c r="H26" s="231"/>
      <c r="I26" s="231"/>
      <c r="J26" s="231"/>
      <c r="K26" s="1"/>
      <c r="L26" s="235" t="s">
        <v>352</v>
      </c>
      <c r="M26" s="231"/>
      <c r="N26" s="231"/>
      <c r="O26" s="231"/>
      <c r="P26" s="231"/>
      <c r="Q26" s="231"/>
      <c r="R26" s="231"/>
      <c r="S26" s="231"/>
      <c r="T26" s="231"/>
      <c r="U26" s="231"/>
      <c r="V26" s="231"/>
      <c r="W26" s="231"/>
      <c r="X26" s="231"/>
      <c r="Y26" s="231"/>
      <c r="Z26" s="231"/>
      <c r="AA26" s="231"/>
      <c r="AB26" s="231"/>
      <c r="AC26" s="231" t="s">
        <v>353</v>
      </c>
      <c r="AD26" s="231"/>
      <c r="AE26" s="231"/>
      <c r="AF26" s="231"/>
      <c r="AG26" s="231"/>
      <c r="AH26" s="30"/>
    </row>
    <row r="27" spans="1:34" ht="13.5">
      <c r="A27" s="19"/>
      <c r="B27" s="231"/>
      <c r="C27" s="505">
        <f>M5</f>
        <v>0</v>
      </c>
      <c r="D27" s="508"/>
      <c r="E27" s="508"/>
      <c r="F27" s="508"/>
      <c r="G27" s="509"/>
      <c r="H27" s="231" t="s">
        <v>337</v>
      </c>
      <c r="I27" s="231"/>
      <c r="J27" s="231" t="s">
        <v>354</v>
      </c>
      <c r="K27" s="231"/>
      <c r="L27" s="505">
        <f>N20</f>
        <v>0</v>
      </c>
      <c r="M27" s="508"/>
      <c r="N27" s="508"/>
      <c r="O27" s="508"/>
      <c r="P27" s="509"/>
      <c r="Q27" s="231" t="s">
        <v>337</v>
      </c>
      <c r="R27" s="231"/>
      <c r="S27" s="231" t="s">
        <v>355</v>
      </c>
      <c r="T27" s="519">
        <f>C27-L27</f>
        <v>0</v>
      </c>
      <c r="U27" s="527"/>
      <c r="V27" s="527"/>
      <c r="W27" s="527"/>
      <c r="X27" s="527"/>
      <c r="Y27" s="528"/>
      <c r="Z27" s="231" t="s">
        <v>337</v>
      </c>
      <c r="AA27" s="231"/>
      <c r="AB27" s="231"/>
      <c r="AC27" s="487" t="str">
        <f>IF(T27&gt;=0,"余剰なし","余剰あり")</f>
        <v>余剰なし</v>
      </c>
      <c r="AD27" s="488"/>
      <c r="AE27" s="488"/>
      <c r="AF27" s="488"/>
      <c r="AG27" s="284"/>
      <c r="AH27" s="21"/>
    </row>
    <row r="28" spans="1:38" ht="13.5">
      <c r="A28" s="28"/>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526">
        <f>IF(T27&gt;=0,0,+L27-C27)</f>
        <v>0</v>
      </c>
      <c r="AD28" s="526"/>
      <c r="AE28" s="526"/>
      <c r="AF28" s="526"/>
      <c r="AG28" s="526"/>
      <c r="AH28" s="30"/>
      <c r="AL28" s="232"/>
    </row>
    <row r="29" spans="1:34" ht="13.5">
      <c r="A29" s="28"/>
      <c r="B29" s="231"/>
      <c r="C29" s="1"/>
      <c r="D29" s="231"/>
      <c r="E29" s="231"/>
      <c r="F29" s="231"/>
      <c r="G29" s="231"/>
      <c r="H29" s="231"/>
      <c r="I29" s="231"/>
      <c r="J29" s="231"/>
      <c r="K29" s="1"/>
      <c r="L29" s="231"/>
      <c r="M29" s="231"/>
      <c r="N29" s="231"/>
      <c r="O29" s="231"/>
      <c r="P29" s="231"/>
      <c r="Q29" s="231"/>
      <c r="R29" s="231"/>
      <c r="S29" s="231"/>
      <c r="T29" s="1"/>
      <c r="U29" s="231"/>
      <c r="V29" s="231"/>
      <c r="W29" s="231"/>
      <c r="X29" s="231"/>
      <c r="Y29" s="231"/>
      <c r="Z29" s="231"/>
      <c r="AA29" s="231"/>
      <c r="AB29" s="231"/>
      <c r="AC29" s="231"/>
      <c r="AD29" s="231"/>
      <c r="AE29" s="231"/>
      <c r="AF29" s="231"/>
      <c r="AG29" s="231"/>
      <c r="AH29" s="30"/>
    </row>
    <row r="30" spans="1:34" ht="13.5">
      <c r="A30" s="28"/>
      <c r="B30" s="231"/>
      <c r="C30" s="50" t="s">
        <v>352</v>
      </c>
      <c r="D30" s="1"/>
      <c r="E30" s="1"/>
      <c r="F30" s="1"/>
      <c r="G30" s="1"/>
      <c r="H30" s="231"/>
      <c r="I30" s="1"/>
      <c r="J30" s="231"/>
      <c r="L30" s="1" t="s">
        <v>356</v>
      </c>
      <c r="M30" s="1"/>
      <c r="O30" s="175"/>
      <c r="P30" s="176"/>
      <c r="Q30" s="1"/>
      <c r="R30" s="231" t="s">
        <v>346</v>
      </c>
      <c r="S30" s="1"/>
      <c r="T30" s="1"/>
      <c r="U30" s="1"/>
      <c r="V30" s="1"/>
      <c r="W30" s="1" t="s">
        <v>357</v>
      </c>
      <c r="X30" s="1"/>
      <c r="Y30" s="231"/>
      <c r="Z30" s="231"/>
      <c r="AA30" s="231"/>
      <c r="AB30" s="231"/>
      <c r="AC30" s="231"/>
      <c r="AD30" s="231"/>
      <c r="AE30" s="231"/>
      <c r="AF30" s="231"/>
      <c r="AG30" s="231"/>
      <c r="AH30" s="30"/>
    </row>
    <row r="31" spans="1:34" ht="13.5">
      <c r="A31" s="28"/>
      <c r="B31" s="229" t="s">
        <v>358</v>
      </c>
      <c r="C31" s="505">
        <f>+N20</f>
        <v>0</v>
      </c>
      <c r="D31" s="508"/>
      <c r="E31" s="508"/>
      <c r="F31" s="508"/>
      <c r="G31" s="509"/>
      <c r="H31" s="231" t="s">
        <v>337</v>
      </c>
      <c r="I31" s="231"/>
      <c r="J31" s="231" t="s">
        <v>354</v>
      </c>
      <c r="K31" s="519">
        <f>+AC28</f>
        <v>0</v>
      </c>
      <c r="L31" s="520"/>
      <c r="M31" s="520"/>
      <c r="N31" s="520"/>
      <c r="O31" s="521"/>
      <c r="P31" s="229" t="s">
        <v>359</v>
      </c>
      <c r="Q31" s="231" t="s">
        <v>360</v>
      </c>
      <c r="R31" s="522">
        <f>+W24</f>
        <v>0</v>
      </c>
      <c r="S31" s="488"/>
      <c r="T31" s="284"/>
      <c r="U31" s="231" t="s">
        <v>361</v>
      </c>
      <c r="V31" s="231" t="s">
        <v>355</v>
      </c>
      <c r="W31" s="505">
        <f>+(C31-K31)*R31/100</f>
        <v>0</v>
      </c>
      <c r="X31" s="506"/>
      <c r="Y31" s="506"/>
      <c r="Z31" s="506"/>
      <c r="AA31" s="506"/>
      <c r="AB31" s="507"/>
      <c r="AC31" s="231" t="s">
        <v>337</v>
      </c>
      <c r="AD31" s="231"/>
      <c r="AE31" s="231"/>
      <c r="AF31" s="231"/>
      <c r="AG31" s="231"/>
      <c r="AH31" s="30"/>
    </row>
    <row r="32" spans="1:34" ht="13.5">
      <c r="A32" s="28"/>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30"/>
    </row>
    <row r="33" spans="1:34" ht="13.5">
      <c r="A33" s="28"/>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30"/>
    </row>
    <row r="34" spans="1:34" ht="13.5">
      <c r="A34" s="28"/>
      <c r="B34" s="231"/>
      <c r="C34" s="231" t="s">
        <v>357</v>
      </c>
      <c r="D34" s="231"/>
      <c r="E34" s="231"/>
      <c r="F34" s="231"/>
      <c r="G34" s="231"/>
      <c r="H34" s="231"/>
      <c r="I34" s="231"/>
      <c r="J34" s="231"/>
      <c r="K34" s="231"/>
      <c r="L34" s="231" t="s">
        <v>336</v>
      </c>
      <c r="M34" s="231"/>
      <c r="N34" s="231"/>
      <c r="O34" s="231"/>
      <c r="P34" s="231"/>
      <c r="Q34" s="231"/>
      <c r="R34" s="231"/>
      <c r="S34" s="231"/>
      <c r="T34" s="231"/>
      <c r="U34" s="231"/>
      <c r="V34" s="231"/>
      <c r="W34" s="231"/>
      <c r="X34" s="231"/>
      <c r="Y34" s="231"/>
      <c r="Z34" s="231"/>
      <c r="AA34" s="231"/>
      <c r="AB34" s="231"/>
      <c r="AC34" s="231"/>
      <c r="AD34" s="231"/>
      <c r="AE34" s="231"/>
      <c r="AF34" s="231"/>
      <c r="AG34" s="231"/>
      <c r="AH34" s="30"/>
    </row>
    <row r="35" spans="1:34" ht="13.5">
      <c r="A35" s="173"/>
      <c r="B35" s="231"/>
      <c r="C35" s="505">
        <f>+W31</f>
        <v>0</v>
      </c>
      <c r="D35" s="506"/>
      <c r="E35" s="506"/>
      <c r="F35" s="506"/>
      <c r="G35" s="506"/>
      <c r="H35" s="507"/>
      <c r="I35" s="231" t="s">
        <v>362</v>
      </c>
      <c r="J35" s="231"/>
      <c r="K35" s="231" t="s">
        <v>338</v>
      </c>
      <c r="L35" s="268">
        <v>0.495</v>
      </c>
      <c r="M35" s="268"/>
      <c r="N35" s="171" t="s">
        <v>339</v>
      </c>
      <c r="O35" s="268">
        <v>1000</v>
      </c>
      <c r="P35" s="268"/>
      <c r="Q35" s="172"/>
      <c r="R35" s="231" t="s">
        <v>340</v>
      </c>
      <c r="S35" s="408">
        <f>C35*L35/O35</f>
        <v>0</v>
      </c>
      <c r="T35" s="515"/>
      <c r="U35" s="515"/>
      <c r="V35" s="516"/>
      <c r="W35" s="231" t="s">
        <v>27</v>
      </c>
      <c r="X35" s="231"/>
      <c r="Y35" s="231"/>
      <c r="Z35" s="231"/>
      <c r="AA35" s="231"/>
      <c r="AB35" s="231"/>
      <c r="AC35" s="231"/>
      <c r="AD35" s="231"/>
      <c r="AE35" s="231"/>
      <c r="AF35" s="231"/>
      <c r="AG35" s="231"/>
      <c r="AH35" s="30"/>
    </row>
    <row r="36" spans="1:34" ht="13.5">
      <c r="A36" s="28"/>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30"/>
    </row>
    <row r="37" spans="1:34" ht="13.5">
      <c r="A37" s="19"/>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1"/>
    </row>
    <row r="38" spans="1:34" ht="13.5">
      <c r="A38" s="19"/>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1"/>
    </row>
    <row r="39" spans="1:34" ht="13.5">
      <c r="A39" s="28"/>
      <c r="B39" s="192"/>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4"/>
      <c r="AG39" s="231"/>
      <c r="AH39" s="30"/>
    </row>
    <row r="40" spans="1:34" ht="13.5">
      <c r="A40" s="28"/>
      <c r="B40" s="195"/>
      <c r="C40" s="513" t="s">
        <v>363</v>
      </c>
      <c r="D40" s="513"/>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4"/>
      <c r="AG40" s="29"/>
      <c r="AH40" s="30"/>
    </row>
    <row r="41" spans="1:34" ht="13.5">
      <c r="A41" s="28"/>
      <c r="B41" s="195"/>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4"/>
      <c r="AG41" s="29"/>
      <c r="AH41" s="30"/>
    </row>
    <row r="42" spans="1:34" ht="13.5">
      <c r="A42" s="19"/>
      <c r="B42" s="196"/>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197"/>
      <c r="AG42" s="231"/>
      <c r="AH42" s="21"/>
    </row>
    <row r="43" spans="1:34" ht="13.5">
      <c r="A43" s="28"/>
      <c r="B43" s="196"/>
      <c r="C43" s="231"/>
      <c r="D43" s="231" t="s">
        <v>357</v>
      </c>
      <c r="E43" s="231"/>
      <c r="F43" s="231"/>
      <c r="G43" s="231"/>
      <c r="H43" s="231"/>
      <c r="I43" s="231"/>
      <c r="J43" s="231"/>
      <c r="K43" s="231"/>
      <c r="L43" s="231"/>
      <c r="M43" s="236" t="s">
        <v>364</v>
      </c>
      <c r="N43" s="231"/>
      <c r="O43" s="231"/>
      <c r="P43" s="231"/>
      <c r="Q43" s="231"/>
      <c r="R43" s="231"/>
      <c r="S43" s="231"/>
      <c r="T43" s="231"/>
      <c r="U43" s="231"/>
      <c r="V43" s="231"/>
      <c r="W43" s="231" t="s">
        <v>365</v>
      </c>
      <c r="X43" s="231"/>
      <c r="Y43" s="231"/>
      <c r="Z43" s="231"/>
      <c r="AA43" s="231"/>
      <c r="AB43" s="231"/>
      <c r="AC43" s="231"/>
      <c r="AD43" s="231"/>
      <c r="AE43" s="231"/>
      <c r="AF43" s="197"/>
      <c r="AG43" s="231"/>
      <c r="AH43" s="30"/>
    </row>
    <row r="44" spans="1:34" ht="13.5">
      <c r="A44" s="28"/>
      <c r="B44" s="198"/>
      <c r="C44" s="160"/>
      <c r="D44" s="505">
        <f>+W31</f>
        <v>0</v>
      </c>
      <c r="E44" s="506"/>
      <c r="F44" s="506"/>
      <c r="G44" s="506"/>
      <c r="H44" s="506"/>
      <c r="I44" s="507"/>
      <c r="J44" s="231" t="s">
        <v>366</v>
      </c>
      <c r="K44" s="231"/>
      <c r="L44" s="233" t="s">
        <v>367</v>
      </c>
      <c r="M44" s="505">
        <f>+N20</f>
        <v>0</v>
      </c>
      <c r="N44" s="508"/>
      <c r="O44" s="508"/>
      <c r="P44" s="508"/>
      <c r="Q44" s="508"/>
      <c r="R44" s="509"/>
      <c r="S44" s="231" t="s">
        <v>368</v>
      </c>
      <c r="T44" s="231"/>
      <c r="U44" s="231"/>
      <c r="V44" s="161" t="s">
        <v>369</v>
      </c>
      <c r="W44" s="510" t="e">
        <f>+D44/M44*100</f>
        <v>#DIV/0!</v>
      </c>
      <c r="X44" s="511"/>
      <c r="Y44" s="512"/>
      <c r="Z44" s="29" t="s">
        <v>370</v>
      </c>
      <c r="AA44" s="29"/>
      <c r="AB44" s="29"/>
      <c r="AC44" s="29"/>
      <c r="AD44" s="29"/>
      <c r="AE44" s="29"/>
      <c r="AF44" s="199"/>
      <c r="AG44" s="29"/>
      <c r="AH44" s="30"/>
    </row>
    <row r="45" spans="1:34" ht="13.5">
      <c r="A45" s="19"/>
      <c r="B45" s="200"/>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2"/>
      <c r="AG45" s="231"/>
      <c r="AH45" s="21"/>
    </row>
    <row r="46" spans="1:34" ht="13.5">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3"/>
    </row>
    <row r="47" spans="1:34" ht="13.5">
      <c r="A47" s="230"/>
      <c r="B47" s="230"/>
      <c r="C47" s="230"/>
      <c r="D47" s="230"/>
      <c r="E47" s="230"/>
      <c r="F47" s="230"/>
      <c r="G47" s="230"/>
      <c r="H47" s="230"/>
      <c r="I47" s="230"/>
      <c r="J47" s="230"/>
      <c r="K47" s="230"/>
      <c r="L47" s="230"/>
      <c r="M47" s="230"/>
      <c r="N47" s="230"/>
      <c r="O47" s="230"/>
      <c r="P47" s="230"/>
      <c r="Q47" s="450" t="s">
        <v>32</v>
      </c>
      <c r="R47" s="450"/>
      <c r="S47" s="450"/>
      <c r="T47" s="450"/>
      <c r="U47" s="450"/>
      <c r="V47" s="450"/>
      <c r="W47" s="450"/>
      <c r="X47" s="450"/>
      <c r="Y47" s="452">
        <f>ROUND(-S35,1)</f>
        <v>0</v>
      </c>
      <c r="Z47" s="453"/>
      <c r="AA47" s="453"/>
      <c r="AB47" s="453"/>
      <c r="AC47" s="453"/>
      <c r="AD47" s="453"/>
      <c r="AE47" s="448" t="s">
        <v>27</v>
      </c>
      <c r="AF47" s="448"/>
      <c r="AG47" s="448"/>
      <c r="AH47" s="416"/>
    </row>
    <row r="48" spans="1:34" ht="13.5">
      <c r="A48" s="230"/>
      <c r="B48" s="230"/>
      <c r="C48" s="230"/>
      <c r="D48" s="230"/>
      <c r="E48" s="230"/>
      <c r="F48" s="230"/>
      <c r="G48" s="230"/>
      <c r="H48" s="230"/>
      <c r="I48" s="230"/>
      <c r="J48" s="230"/>
      <c r="K48" s="230"/>
      <c r="L48" s="230"/>
      <c r="M48" s="230"/>
      <c r="N48" s="230"/>
      <c r="O48" s="230"/>
      <c r="P48" s="230"/>
      <c r="Q48" s="451"/>
      <c r="R48" s="451"/>
      <c r="S48" s="451"/>
      <c r="T48" s="451"/>
      <c r="U48" s="451"/>
      <c r="V48" s="451"/>
      <c r="W48" s="451"/>
      <c r="X48" s="451"/>
      <c r="Y48" s="454"/>
      <c r="Z48" s="455"/>
      <c r="AA48" s="455"/>
      <c r="AB48" s="455"/>
      <c r="AC48" s="455"/>
      <c r="AD48" s="455"/>
      <c r="AE48" s="449"/>
      <c r="AF48" s="449"/>
      <c r="AG48" s="449"/>
      <c r="AH48" s="442"/>
    </row>
    <row r="49" spans="1:34" ht="14.25" thickBot="1">
      <c r="A49" s="230"/>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row>
    <row r="50" spans="1:34" ht="14.25" thickTop="1">
      <c r="A50" s="292" t="s">
        <v>31</v>
      </c>
      <c r="B50" s="293"/>
      <c r="C50" s="293"/>
      <c r="D50" s="293"/>
      <c r="E50" s="293"/>
      <c r="F50" s="293"/>
      <c r="G50" s="293"/>
      <c r="H50" s="293"/>
      <c r="I50" s="293"/>
      <c r="J50" s="294"/>
      <c r="M50" s="292" t="s">
        <v>32</v>
      </c>
      <c r="N50" s="293"/>
      <c r="O50" s="293"/>
      <c r="P50" s="293"/>
      <c r="Q50" s="293"/>
      <c r="R50" s="293"/>
      <c r="S50" s="293"/>
      <c r="T50" s="293"/>
      <c r="U50" s="293"/>
      <c r="V50" s="294"/>
      <c r="Y50" s="405" t="s">
        <v>29</v>
      </c>
      <c r="Z50" s="406"/>
      <c r="AA50" s="406"/>
      <c r="AB50" s="406"/>
      <c r="AC50" s="406"/>
      <c r="AD50" s="406"/>
      <c r="AE50" s="406"/>
      <c r="AF50" s="406"/>
      <c r="AG50" s="406"/>
      <c r="AH50" s="407"/>
    </row>
    <row r="51" spans="1:34" ht="13.5">
      <c r="A51" s="417">
        <f>Y14</f>
        <v>0</v>
      </c>
      <c r="B51" s="418"/>
      <c r="C51" s="418"/>
      <c r="D51" s="418"/>
      <c r="E51" s="418"/>
      <c r="F51" s="418"/>
      <c r="G51" s="411" t="s">
        <v>27</v>
      </c>
      <c r="H51" s="411"/>
      <c r="I51" s="411"/>
      <c r="J51" s="440"/>
      <c r="K51" s="415" t="s">
        <v>371</v>
      </c>
      <c r="L51" s="416"/>
      <c r="M51" s="417">
        <f>Y47</f>
        <v>0</v>
      </c>
      <c r="N51" s="418"/>
      <c r="O51" s="418"/>
      <c r="P51" s="418"/>
      <c r="Q51" s="418"/>
      <c r="R51" s="418"/>
      <c r="S51" s="411" t="s">
        <v>27</v>
      </c>
      <c r="T51" s="411"/>
      <c r="U51" s="411"/>
      <c r="V51" s="440"/>
      <c r="W51" s="415" t="s">
        <v>369</v>
      </c>
      <c r="X51" s="448"/>
      <c r="Y51" s="423">
        <f>A51-M51</f>
        <v>0</v>
      </c>
      <c r="Z51" s="424"/>
      <c r="AA51" s="424"/>
      <c r="AB51" s="424"/>
      <c r="AC51" s="424"/>
      <c r="AD51" s="424"/>
      <c r="AE51" s="411" t="s">
        <v>27</v>
      </c>
      <c r="AF51" s="411"/>
      <c r="AG51" s="411"/>
      <c r="AH51" s="412"/>
    </row>
    <row r="52" spans="1:34" ht="14.25" thickBot="1">
      <c r="A52" s="419"/>
      <c r="B52" s="420"/>
      <c r="C52" s="420"/>
      <c r="D52" s="420"/>
      <c r="E52" s="420"/>
      <c r="F52" s="420"/>
      <c r="G52" s="449"/>
      <c r="H52" s="449"/>
      <c r="I52" s="449"/>
      <c r="J52" s="442"/>
      <c r="K52" s="415"/>
      <c r="L52" s="416"/>
      <c r="M52" s="419"/>
      <c r="N52" s="420"/>
      <c r="O52" s="420"/>
      <c r="P52" s="420"/>
      <c r="Q52" s="420"/>
      <c r="R52" s="420"/>
      <c r="S52" s="449"/>
      <c r="T52" s="449"/>
      <c r="U52" s="449"/>
      <c r="V52" s="442"/>
      <c r="W52" s="415"/>
      <c r="X52" s="448"/>
      <c r="Y52" s="425"/>
      <c r="Z52" s="426"/>
      <c r="AA52" s="426"/>
      <c r="AB52" s="426"/>
      <c r="AC52" s="426"/>
      <c r="AD52" s="426"/>
      <c r="AE52" s="413"/>
      <c r="AF52" s="413"/>
      <c r="AG52" s="413"/>
      <c r="AH52" s="414"/>
    </row>
    <row r="53" spans="1:34" ht="18" thickTop="1">
      <c r="A53" s="155"/>
      <c r="B53" s="155"/>
      <c r="C53" s="155"/>
      <c r="D53" s="155"/>
      <c r="E53" s="155"/>
      <c r="F53" s="155"/>
      <c r="G53" s="234"/>
      <c r="H53" s="234"/>
      <c r="I53" s="234"/>
      <c r="J53" s="234"/>
      <c r="K53" s="234"/>
      <c r="L53" s="234"/>
      <c r="M53" s="155"/>
      <c r="N53" s="155"/>
      <c r="O53" s="155"/>
      <c r="P53" s="155"/>
      <c r="Q53" s="155"/>
      <c r="R53" s="155"/>
      <c r="S53" s="234"/>
      <c r="T53" s="234"/>
      <c r="U53" s="234"/>
      <c r="V53" s="234"/>
      <c r="W53" s="234"/>
      <c r="X53" s="234"/>
      <c r="Y53" s="159"/>
      <c r="Z53" s="159"/>
      <c r="AA53" s="159"/>
      <c r="AB53" s="159"/>
      <c r="AC53" s="159"/>
      <c r="AD53" s="159"/>
      <c r="AE53" s="234"/>
      <c r="AF53" s="234"/>
      <c r="AG53" s="234"/>
      <c r="AH53" s="234"/>
    </row>
    <row r="54" spans="1:34" ht="18" thickBot="1">
      <c r="A54" s="155"/>
      <c r="B54" s="155"/>
      <c r="C54" s="155"/>
      <c r="D54" s="155"/>
      <c r="E54" s="155"/>
      <c r="F54" s="155"/>
      <c r="G54" s="234"/>
      <c r="H54" s="234"/>
      <c r="I54" s="234"/>
      <c r="J54" s="234"/>
      <c r="K54" s="234"/>
      <c r="L54" s="234"/>
      <c r="M54" s="155"/>
      <c r="N54" s="155"/>
      <c r="O54" s="155"/>
      <c r="P54" s="155"/>
      <c r="Q54" s="155"/>
      <c r="R54" s="155"/>
      <c r="S54" s="234"/>
      <c r="T54" s="234"/>
      <c r="U54" s="234"/>
      <c r="V54" s="234"/>
      <c r="W54" s="234"/>
      <c r="X54" s="234"/>
      <c r="Y54" s="159"/>
      <c r="Z54" s="159"/>
      <c r="AA54" s="159"/>
      <c r="AB54" s="159"/>
      <c r="AC54" s="159"/>
      <c r="AD54" s="159"/>
      <c r="AE54" s="234"/>
      <c r="AF54" s="234"/>
      <c r="AG54" s="234"/>
      <c r="AH54" s="234"/>
    </row>
    <row r="55" spans="13:34" ht="14.25" thickTop="1">
      <c r="M55" s="431" t="s">
        <v>372</v>
      </c>
      <c r="N55" s="432"/>
      <c r="O55" s="432"/>
      <c r="P55" s="432"/>
      <c r="Q55" s="432"/>
      <c r="R55" s="432"/>
      <c r="S55" s="433"/>
      <c r="Y55" s="405" t="s">
        <v>123</v>
      </c>
      <c r="Z55" s="406"/>
      <c r="AA55" s="406"/>
      <c r="AB55" s="406"/>
      <c r="AC55" s="406"/>
      <c r="AD55" s="406"/>
      <c r="AE55" s="406"/>
      <c r="AF55" s="406"/>
      <c r="AG55" s="406"/>
      <c r="AH55" s="407"/>
    </row>
    <row r="56" spans="2:34" ht="13.5" customHeight="1">
      <c r="B56" s="1"/>
      <c r="C56" s="1"/>
      <c r="M56" s="434"/>
      <c r="N56" s="424"/>
      <c r="O56" s="424"/>
      <c r="P56" s="424"/>
      <c r="Q56" s="435"/>
      <c r="R56" s="439" t="s">
        <v>20</v>
      </c>
      <c r="S56" s="440"/>
      <c r="Y56" s="423">
        <f>Y51*M56</f>
        <v>0</v>
      </c>
      <c r="Z56" s="424"/>
      <c r="AA56" s="424"/>
      <c r="AB56" s="424"/>
      <c r="AC56" s="424"/>
      <c r="AD56" s="424"/>
      <c r="AE56" s="255" t="s">
        <v>277</v>
      </c>
      <c r="AF56" s="427"/>
      <c r="AG56" s="427"/>
      <c r="AH56" s="428"/>
    </row>
    <row r="57" spans="2:34" ht="14.25" customHeight="1" thickBot="1">
      <c r="B57" s="1"/>
      <c r="C57" s="1"/>
      <c r="M57" s="436"/>
      <c r="N57" s="437"/>
      <c r="O57" s="437"/>
      <c r="P57" s="437"/>
      <c r="Q57" s="438"/>
      <c r="R57" s="441"/>
      <c r="S57" s="442"/>
      <c r="Y57" s="425"/>
      <c r="Z57" s="426"/>
      <c r="AA57" s="426"/>
      <c r="AB57" s="426"/>
      <c r="AC57" s="426"/>
      <c r="AD57" s="426"/>
      <c r="AE57" s="429"/>
      <c r="AF57" s="429"/>
      <c r="AG57" s="429"/>
      <c r="AH57" s="430"/>
    </row>
    <row r="58" ht="14.25" thickTop="1"/>
  </sheetData>
  <sheetProtection selectLockedCells="1"/>
  <mergeCells count="54">
    <mergeCell ref="AC1:AH2"/>
    <mergeCell ref="N24:Q24"/>
    <mergeCell ref="W24:Y24"/>
    <mergeCell ref="S24:T24"/>
    <mergeCell ref="AC27:AG27"/>
    <mergeCell ref="AC28:AG28"/>
    <mergeCell ref="L27:P27"/>
    <mergeCell ref="M5:Q5"/>
    <mergeCell ref="T27:Y27"/>
    <mergeCell ref="Y13:AH13"/>
    <mergeCell ref="W31:AB31"/>
    <mergeCell ref="O35:P35"/>
    <mergeCell ref="L35:M35"/>
    <mergeCell ref="P8:Q8"/>
    <mergeCell ref="S8:V8"/>
    <mergeCell ref="A3:AH3"/>
    <mergeCell ref="Q14:X15"/>
    <mergeCell ref="Y14:AD15"/>
    <mergeCell ref="AE14:AH15"/>
    <mergeCell ref="C35:H35"/>
    <mergeCell ref="S35:V35"/>
    <mergeCell ref="N20:S20"/>
    <mergeCell ref="C8:F8"/>
    <mergeCell ref="J8:K8"/>
    <mergeCell ref="C31:G31"/>
    <mergeCell ref="K31:O31"/>
    <mergeCell ref="R31:T31"/>
    <mergeCell ref="M8:N8"/>
    <mergeCell ref="Y56:AD57"/>
    <mergeCell ref="A17:AH17"/>
    <mergeCell ref="Q47:X48"/>
    <mergeCell ref="Y47:AD48"/>
    <mergeCell ref="AE47:AH48"/>
    <mergeCell ref="AE56:AH57"/>
    <mergeCell ref="C27:G27"/>
    <mergeCell ref="A50:J50"/>
    <mergeCell ref="Y51:AD52"/>
    <mergeCell ref="AE51:AH52"/>
    <mergeCell ref="K51:L52"/>
    <mergeCell ref="M51:R52"/>
    <mergeCell ref="S51:V52"/>
    <mergeCell ref="W51:X52"/>
    <mergeCell ref="M56:Q57"/>
    <mergeCell ref="R56:S57"/>
    <mergeCell ref="D44:I44"/>
    <mergeCell ref="M44:R44"/>
    <mergeCell ref="W44:Y44"/>
    <mergeCell ref="C40:AF41"/>
    <mergeCell ref="M55:S55"/>
    <mergeCell ref="Y55:AH55"/>
    <mergeCell ref="M50:V50"/>
    <mergeCell ref="Y50:AH50"/>
    <mergeCell ref="A51:F52"/>
    <mergeCell ref="G51:J52"/>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2:AH60"/>
  <sheetViews>
    <sheetView view="pageBreakPreview" zoomScaleSheetLayoutView="100" zoomScalePageLayoutView="0" workbookViewId="0" topLeftCell="A37">
      <selection activeCell="A52" sqref="A52:F53"/>
    </sheetView>
  </sheetViews>
  <sheetFormatPr defaultColWidth="9.140625" defaultRowHeight="15"/>
  <cols>
    <col min="1" max="1" width="2.421875" style="0" customWidth="1"/>
    <col min="2" max="37" width="2.57421875" style="0" customWidth="1"/>
  </cols>
  <sheetData>
    <row r="1" ht="15"/>
    <row r="2" ht="15">
      <c r="A2" t="s">
        <v>73</v>
      </c>
    </row>
    <row r="3" spans="1:34" ht="15">
      <c r="A3" s="444" t="s">
        <v>23</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328"/>
    </row>
    <row r="4" spans="1:34" ht="1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8"/>
    </row>
    <row r="5" spans="1:34" ht="15">
      <c r="A5" s="19"/>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1"/>
    </row>
    <row r="6" spans="1:34" ht="15">
      <c r="A6" s="19"/>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1"/>
    </row>
    <row r="7" spans="1:34" ht="15">
      <c r="A7" s="19"/>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1"/>
    </row>
    <row r="8" spans="1:34" ht="15">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1"/>
    </row>
    <row r="9" spans="1:34" ht="13.5">
      <c r="A9" s="19"/>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1"/>
    </row>
    <row r="10" spans="1:34" ht="13.5">
      <c r="A10" s="19"/>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1"/>
    </row>
    <row r="11" spans="1:34" ht="13.5">
      <c r="A11" s="19"/>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1"/>
    </row>
    <row r="12" spans="1:34" ht="13.5">
      <c r="A12" s="19"/>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1"/>
    </row>
    <row r="13" spans="1:34" ht="13.5">
      <c r="A13" s="19"/>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1"/>
    </row>
    <row r="14" spans="1:34" ht="13.5">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1"/>
    </row>
    <row r="15" spans="1:34" ht="13.5">
      <c r="A15" s="19"/>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1"/>
    </row>
    <row r="16" spans="1:34" ht="13.5">
      <c r="A16" s="19"/>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1"/>
    </row>
    <row r="17" spans="1:34" ht="13.5">
      <c r="A17" s="19"/>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1"/>
    </row>
    <row r="18" spans="1:34" ht="13.5">
      <c r="A18" s="19"/>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1"/>
    </row>
    <row r="19" spans="1:34" ht="13.5">
      <c r="A19" s="19"/>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1"/>
    </row>
    <row r="20" spans="1:34" ht="13.5">
      <c r="A20" s="19"/>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1"/>
    </row>
    <row r="21" spans="1:34" ht="13.5">
      <c r="A21" s="19"/>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1"/>
    </row>
    <row r="22" spans="1:34" ht="13.5">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1"/>
    </row>
    <row r="23" spans="1:34" ht="13.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4"/>
    </row>
    <row r="24" spans="1:34" ht="13.5">
      <c r="A24" s="2"/>
      <c r="B24" s="2"/>
      <c r="C24" s="2"/>
      <c r="D24" s="2"/>
      <c r="E24" s="2"/>
      <c r="F24" s="2"/>
      <c r="G24" s="2"/>
      <c r="H24" s="2"/>
      <c r="I24" s="2"/>
      <c r="J24" s="2"/>
      <c r="K24" s="2"/>
      <c r="L24" s="2"/>
      <c r="M24" s="2"/>
      <c r="N24" s="2"/>
      <c r="O24" s="2"/>
      <c r="P24" s="2"/>
      <c r="Q24" s="450" t="s">
        <v>31</v>
      </c>
      <c r="R24" s="450"/>
      <c r="S24" s="450"/>
      <c r="T24" s="450"/>
      <c r="U24" s="450"/>
      <c r="V24" s="450"/>
      <c r="W24" s="450"/>
      <c r="X24" s="450"/>
      <c r="Y24" s="452"/>
      <c r="Z24" s="453"/>
      <c r="AA24" s="453"/>
      <c r="AB24" s="453"/>
      <c r="AC24" s="453"/>
      <c r="AD24" s="453"/>
      <c r="AE24" s="448" t="s">
        <v>27</v>
      </c>
      <c r="AF24" s="448"/>
      <c r="AG24" s="448"/>
      <c r="AH24" s="416"/>
    </row>
    <row r="25" spans="1:34" ht="13.5">
      <c r="A25" s="2"/>
      <c r="B25" s="2"/>
      <c r="C25" s="2"/>
      <c r="D25" s="2"/>
      <c r="E25" s="2"/>
      <c r="F25" s="2"/>
      <c r="G25" s="2"/>
      <c r="H25" s="2"/>
      <c r="I25" s="2"/>
      <c r="J25" s="2"/>
      <c r="K25" s="2"/>
      <c r="L25" s="2"/>
      <c r="M25" s="2"/>
      <c r="N25" s="2"/>
      <c r="O25" s="2"/>
      <c r="P25" s="2"/>
      <c r="Q25" s="451"/>
      <c r="R25" s="451"/>
      <c r="S25" s="451"/>
      <c r="T25" s="451"/>
      <c r="U25" s="451"/>
      <c r="V25" s="451"/>
      <c r="W25" s="451"/>
      <c r="X25" s="451"/>
      <c r="Y25" s="454"/>
      <c r="Z25" s="455"/>
      <c r="AA25" s="455"/>
      <c r="AB25" s="455"/>
      <c r="AC25" s="455"/>
      <c r="AD25" s="455"/>
      <c r="AE25" s="449"/>
      <c r="AF25" s="449"/>
      <c r="AG25" s="449"/>
      <c r="AH25" s="442"/>
    </row>
    <row r="26" spans="1:34" ht="1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3.5">
      <c r="A27" s="444" t="s">
        <v>24</v>
      </c>
      <c r="B27" s="445"/>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328"/>
    </row>
    <row r="28" spans="1:34" ht="13.5">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7"/>
    </row>
    <row r="29" spans="1:34" ht="13.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0"/>
    </row>
    <row r="30" spans="1:34" ht="13.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30"/>
    </row>
    <row r="31" spans="1:34" ht="13.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0"/>
    </row>
    <row r="32" spans="1:34" ht="13.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0"/>
    </row>
    <row r="33" spans="1:34" ht="13.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0"/>
    </row>
    <row r="34" spans="1:34" ht="13.5">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30"/>
    </row>
    <row r="35" spans="1:34" ht="13.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3.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0"/>
    </row>
    <row r="37" spans="1:34" ht="13.5">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0"/>
    </row>
    <row r="38" spans="1:34" ht="13.5">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0"/>
    </row>
    <row r="39" spans="1:34" ht="13.5">
      <c r="A39" s="28"/>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0"/>
    </row>
    <row r="40" spans="1:34" ht="13.5">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30"/>
    </row>
    <row r="41" spans="1:34" ht="13.5">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30"/>
    </row>
    <row r="42" spans="1:34" ht="13.5">
      <c r="A42" s="28"/>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0"/>
    </row>
    <row r="43" spans="1:34" ht="13.5">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0"/>
    </row>
    <row r="44" spans="1:34" ht="13.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0"/>
    </row>
    <row r="45" spans="1:34" ht="13.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0"/>
    </row>
    <row r="46" spans="1:34" ht="13.5">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0"/>
    </row>
    <row r="47" spans="1:34" ht="13.5">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3"/>
    </row>
    <row r="48" spans="1:34" ht="13.5">
      <c r="A48" s="2"/>
      <c r="B48" s="2"/>
      <c r="C48" s="2"/>
      <c r="D48" s="2"/>
      <c r="E48" s="2"/>
      <c r="F48" s="2"/>
      <c r="G48" s="2"/>
      <c r="H48" s="2"/>
      <c r="I48" s="2"/>
      <c r="J48" s="2"/>
      <c r="K48" s="2"/>
      <c r="L48" s="2"/>
      <c r="M48" s="2"/>
      <c r="N48" s="2"/>
      <c r="O48" s="2"/>
      <c r="P48" s="2"/>
      <c r="Q48" s="450" t="s">
        <v>32</v>
      </c>
      <c r="R48" s="450"/>
      <c r="S48" s="450"/>
      <c r="T48" s="450"/>
      <c r="U48" s="450"/>
      <c r="V48" s="450"/>
      <c r="W48" s="450"/>
      <c r="X48" s="450"/>
      <c r="Y48" s="452"/>
      <c r="Z48" s="453"/>
      <c r="AA48" s="453"/>
      <c r="AB48" s="453"/>
      <c r="AC48" s="453"/>
      <c r="AD48" s="453"/>
      <c r="AE48" s="448" t="s">
        <v>27</v>
      </c>
      <c r="AF48" s="448"/>
      <c r="AG48" s="448"/>
      <c r="AH48" s="416"/>
    </row>
    <row r="49" spans="1:34" ht="13.5">
      <c r="A49" s="2"/>
      <c r="B49" s="2"/>
      <c r="C49" s="2"/>
      <c r="D49" s="2"/>
      <c r="E49" s="2"/>
      <c r="F49" s="2"/>
      <c r="G49" s="2"/>
      <c r="H49" s="2"/>
      <c r="I49" s="2"/>
      <c r="J49" s="2"/>
      <c r="K49" s="2"/>
      <c r="L49" s="2"/>
      <c r="M49" s="2"/>
      <c r="N49" s="2"/>
      <c r="O49" s="2"/>
      <c r="P49" s="2"/>
      <c r="Q49" s="451"/>
      <c r="R49" s="451"/>
      <c r="S49" s="451"/>
      <c r="T49" s="451"/>
      <c r="U49" s="451"/>
      <c r="V49" s="451"/>
      <c r="W49" s="451"/>
      <c r="X49" s="451"/>
      <c r="Y49" s="454"/>
      <c r="Z49" s="455"/>
      <c r="AA49" s="455"/>
      <c r="AB49" s="455"/>
      <c r="AC49" s="455"/>
      <c r="AD49" s="455"/>
      <c r="AE49" s="449"/>
      <c r="AF49" s="449"/>
      <c r="AG49" s="449"/>
      <c r="AH49" s="442"/>
    </row>
    <row r="50" spans="1:34" ht="14.25" thickBo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4.25" thickTop="1">
      <c r="A51" s="292" t="s">
        <v>31</v>
      </c>
      <c r="B51" s="293"/>
      <c r="C51" s="293"/>
      <c r="D51" s="293"/>
      <c r="E51" s="293"/>
      <c r="F51" s="293"/>
      <c r="G51" s="293"/>
      <c r="H51" s="293"/>
      <c r="I51" s="293"/>
      <c r="J51" s="294"/>
      <c r="M51" s="292" t="s">
        <v>32</v>
      </c>
      <c r="N51" s="293"/>
      <c r="O51" s="293"/>
      <c r="P51" s="293"/>
      <c r="Q51" s="293"/>
      <c r="R51" s="293"/>
      <c r="S51" s="293"/>
      <c r="T51" s="293"/>
      <c r="U51" s="293"/>
      <c r="V51" s="294"/>
      <c r="Y51" s="405" t="s">
        <v>29</v>
      </c>
      <c r="Z51" s="406"/>
      <c r="AA51" s="406"/>
      <c r="AB51" s="406"/>
      <c r="AC51" s="406"/>
      <c r="AD51" s="406"/>
      <c r="AE51" s="406"/>
      <c r="AF51" s="406"/>
      <c r="AG51" s="406"/>
      <c r="AH51" s="407"/>
    </row>
    <row r="52" spans="1:34" ht="13.5">
      <c r="A52" s="417">
        <f>Y24</f>
        <v>0</v>
      </c>
      <c r="B52" s="418"/>
      <c r="C52" s="418"/>
      <c r="D52" s="418"/>
      <c r="E52" s="418"/>
      <c r="F52" s="418"/>
      <c r="G52" s="411" t="s">
        <v>27</v>
      </c>
      <c r="H52" s="411"/>
      <c r="I52" s="411"/>
      <c r="J52" s="440"/>
      <c r="K52" s="415" t="s">
        <v>33</v>
      </c>
      <c r="L52" s="416"/>
      <c r="M52" s="417">
        <f>Y48</f>
        <v>0</v>
      </c>
      <c r="N52" s="418"/>
      <c r="O52" s="418"/>
      <c r="P52" s="418"/>
      <c r="Q52" s="418"/>
      <c r="R52" s="418"/>
      <c r="S52" s="411" t="s">
        <v>27</v>
      </c>
      <c r="T52" s="411"/>
      <c r="U52" s="411"/>
      <c r="V52" s="440"/>
      <c r="W52" s="415" t="s">
        <v>30</v>
      </c>
      <c r="X52" s="448"/>
      <c r="Y52" s="423">
        <f>A52-M52</f>
        <v>0</v>
      </c>
      <c r="Z52" s="424"/>
      <c r="AA52" s="424"/>
      <c r="AB52" s="424"/>
      <c r="AC52" s="424"/>
      <c r="AD52" s="424"/>
      <c r="AE52" s="411" t="s">
        <v>27</v>
      </c>
      <c r="AF52" s="411"/>
      <c r="AG52" s="411"/>
      <c r="AH52" s="412"/>
    </row>
    <row r="53" spans="1:34" ht="14.25" thickBot="1">
      <c r="A53" s="419"/>
      <c r="B53" s="420"/>
      <c r="C53" s="420"/>
      <c r="D53" s="420"/>
      <c r="E53" s="420"/>
      <c r="F53" s="420"/>
      <c r="G53" s="449"/>
      <c r="H53" s="449"/>
      <c r="I53" s="449"/>
      <c r="J53" s="442"/>
      <c r="K53" s="415"/>
      <c r="L53" s="416"/>
      <c r="M53" s="419"/>
      <c r="N53" s="420"/>
      <c r="O53" s="420"/>
      <c r="P53" s="420"/>
      <c r="Q53" s="420"/>
      <c r="R53" s="420"/>
      <c r="S53" s="449"/>
      <c r="T53" s="449"/>
      <c r="U53" s="449"/>
      <c r="V53" s="442"/>
      <c r="W53" s="415"/>
      <c r="X53" s="448"/>
      <c r="Y53" s="425"/>
      <c r="Z53" s="426"/>
      <c r="AA53" s="426"/>
      <c r="AB53" s="426"/>
      <c r="AC53" s="426"/>
      <c r="AD53" s="426"/>
      <c r="AE53" s="413"/>
      <c r="AF53" s="413"/>
      <c r="AG53" s="413"/>
      <c r="AH53" s="414"/>
    </row>
    <row r="54" ht="15" thickBot="1" thickTop="1"/>
    <row r="55" spans="11:32" ht="13.5" customHeight="1" thickTop="1">
      <c r="K55" s="431" t="s">
        <v>124</v>
      </c>
      <c r="L55" s="432"/>
      <c r="M55" s="432"/>
      <c r="N55" s="432"/>
      <c r="O55" s="432"/>
      <c r="P55" s="432"/>
      <c r="Q55" s="433"/>
      <c r="W55" s="405" t="s">
        <v>123</v>
      </c>
      <c r="X55" s="406"/>
      <c r="Y55" s="406"/>
      <c r="Z55" s="406"/>
      <c r="AA55" s="406"/>
      <c r="AB55" s="406"/>
      <c r="AC55" s="406"/>
      <c r="AD55" s="406"/>
      <c r="AE55" s="406"/>
      <c r="AF55" s="407"/>
    </row>
    <row r="56" spans="11:32" ht="13.5" customHeight="1">
      <c r="K56" s="434"/>
      <c r="L56" s="424"/>
      <c r="M56" s="424"/>
      <c r="N56" s="424"/>
      <c r="O56" s="435"/>
      <c r="P56" s="439" t="s">
        <v>125</v>
      </c>
      <c r="Q56" s="440"/>
      <c r="W56" s="423">
        <f>K56*Y52</f>
        <v>0</v>
      </c>
      <c r="X56" s="424"/>
      <c r="Y56" s="424"/>
      <c r="Z56" s="424"/>
      <c r="AA56" s="424"/>
      <c r="AB56" s="424"/>
      <c r="AC56" s="255" t="s">
        <v>277</v>
      </c>
      <c r="AD56" s="427"/>
      <c r="AE56" s="427"/>
      <c r="AF56" s="428"/>
    </row>
    <row r="57" spans="11:32" ht="14.25" customHeight="1" thickBot="1">
      <c r="K57" s="436"/>
      <c r="L57" s="437"/>
      <c r="M57" s="437"/>
      <c r="N57" s="437"/>
      <c r="O57" s="438"/>
      <c r="P57" s="441"/>
      <c r="Q57" s="442"/>
      <c r="W57" s="425"/>
      <c r="X57" s="426"/>
      <c r="Y57" s="426"/>
      <c r="Z57" s="426"/>
      <c r="AA57" s="426"/>
      <c r="AB57" s="426"/>
      <c r="AC57" s="429"/>
      <c r="AD57" s="429"/>
      <c r="AE57" s="429"/>
      <c r="AF57" s="430"/>
    </row>
    <row r="58" spans="2:3" ht="14.25" thickTop="1">
      <c r="B58" s="1" t="s">
        <v>34</v>
      </c>
      <c r="C58" s="1" t="s">
        <v>35</v>
      </c>
    </row>
    <row r="59" spans="2:3" ht="13.5">
      <c r="B59" s="1" t="s">
        <v>34</v>
      </c>
      <c r="C59" s="1" t="s">
        <v>82</v>
      </c>
    </row>
    <row r="60" spans="2:3" ht="13.5">
      <c r="B60" s="1" t="s">
        <v>34</v>
      </c>
      <c r="C60" s="1" t="s">
        <v>85</v>
      </c>
    </row>
  </sheetData>
  <sheetProtection selectLockedCells="1"/>
  <mergeCells count="25">
    <mergeCell ref="A3:AH3"/>
    <mergeCell ref="A27:AH27"/>
    <mergeCell ref="Q24:X25"/>
    <mergeCell ref="AE24:AH25"/>
    <mergeCell ref="Y24:AD25"/>
    <mergeCell ref="Y52:AD53"/>
    <mergeCell ref="Y48:AD49"/>
    <mergeCell ref="K52:L53"/>
    <mergeCell ref="A52:F53"/>
    <mergeCell ref="S52:V53"/>
    <mergeCell ref="Y51:AH51"/>
    <mergeCell ref="AE52:AH53"/>
    <mergeCell ref="Q48:X49"/>
    <mergeCell ref="W52:X53"/>
    <mergeCell ref="AE48:AH49"/>
    <mergeCell ref="G52:J53"/>
    <mergeCell ref="A51:J51"/>
    <mergeCell ref="M51:V51"/>
    <mergeCell ref="M52:R53"/>
    <mergeCell ref="K55:Q55"/>
    <mergeCell ref="W55:AF55"/>
    <mergeCell ref="K56:O57"/>
    <mergeCell ref="P56:Q57"/>
    <mergeCell ref="W56:AB57"/>
    <mergeCell ref="AC56:AF57"/>
  </mergeCells>
  <printOptions/>
  <pageMargins left="0.7" right="0.7" top="0.75" bottom="0.75" header="0.3" footer="0.3"/>
  <pageSetup horizontalDpi="600" verticalDpi="600" orientation="portrait" paperSize="9" scale="99" r:id="rId3"/>
  <legacyDrawing r:id="rId2"/>
</worksheet>
</file>

<file path=xl/worksheets/sheet8.xml><?xml version="1.0" encoding="utf-8"?>
<worksheet xmlns="http://schemas.openxmlformats.org/spreadsheetml/2006/main" xmlns:r="http://schemas.openxmlformats.org/officeDocument/2006/relationships">
  <dimension ref="A2:AH57"/>
  <sheetViews>
    <sheetView view="pageBreakPreview" zoomScaleSheetLayoutView="100" zoomScalePageLayoutView="0" workbookViewId="0" topLeftCell="A1">
      <selection activeCell="B1" sqref="B1"/>
    </sheetView>
  </sheetViews>
  <sheetFormatPr defaultColWidth="9.140625" defaultRowHeight="15"/>
  <cols>
    <col min="1" max="1" width="2.421875" style="0" customWidth="1"/>
    <col min="2" max="37" width="2.57421875" style="0" customWidth="1"/>
  </cols>
  <sheetData>
    <row r="2" ht="13.5">
      <c r="A2" t="s">
        <v>74</v>
      </c>
    </row>
    <row r="3" spans="1:34" ht="13.5">
      <c r="A3" s="444" t="s">
        <v>23</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328"/>
    </row>
    <row r="4" spans="1:34" ht="13.5">
      <c r="A4" s="34"/>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6"/>
    </row>
    <row r="5" spans="1:34" ht="13.5">
      <c r="A5" s="37"/>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9"/>
    </row>
    <row r="6" spans="1:34" ht="13.5">
      <c r="A6" s="37"/>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9"/>
    </row>
    <row r="7" spans="1:34" ht="13.5">
      <c r="A7" s="37"/>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9"/>
    </row>
    <row r="8" spans="1:34" ht="13.5">
      <c r="A8" s="37"/>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9"/>
    </row>
    <row r="9" spans="1:34" ht="13.5">
      <c r="A9" s="37"/>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9"/>
    </row>
    <row r="10" spans="1:34" ht="13.5">
      <c r="A10" s="37"/>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9"/>
    </row>
    <row r="11" spans="1:34" ht="13.5">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9"/>
    </row>
    <row r="12" spans="1:34" ht="13.5">
      <c r="A12" s="37"/>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9"/>
    </row>
    <row r="13" spans="1:34" ht="13.5">
      <c r="A13" s="37"/>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9"/>
    </row>
    <row r="14" spans="1:34" ht="13.5">
      <c r="A14" s="37"/>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9"/>
    </row>
    <row r="15" spans="1:34" ht="13.5">
      <c r="A15" s="37"/>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row>
    <row r="16" spans="1:34" ht="13.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9"/>
    </row>
    <row r="17" spans="1:34" ht="13.5">
      <c r="A17" s="37"/>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9"/>
    </row>
    <row r="18" spans="1:34" ht="13.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9"/>
    </row>
    <row r="19" spans="1:34" ht="13.5">
      <c r="A19" s="37"/>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9"/>
    </row>
    <row r="20" spans="1:34" ht="13.5">
      <c r="A20" s="37"/>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9"/>
    </row>
    <row r="21" spans="1:34" ht="13.5">
      <c r="A21" s="37"/>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9"/>
    </row>
    <row r="22" spans="1:34" ht="13.5">
      <c r="A22" s="37"/>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9"/>
    </row>
    <row r="23" spans="1:34" ht="13.5">
      <c r="A23" s="37"/>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9"/>
    </row>
    <row r="24" spans="1:34" ht="13.5">
      <c r="A24" s="37"/>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9"/>
    </row>
    <row r="25" spans="1:34" ht="13.5">
      <c r="A25" s="37"/>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9"/>
    </row>
    <row r="26" spans="1:34" ht="13.5">
      <c r="A26" s="37"/>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9"/>
    </row>
    <row r="27" spans="1:34" ht="13.5">
      <c r="A27" s="37"/>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9"/>
    </row>
    <row r="28" spans="1:34" ht="13.5">
      <c r="A28" s="40"/>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2"/>
    </row>
    <row r="30" spans="1:34" ht="13.5">
      <c r="A30" s="444" t="s">
        <v>24</v>
      </c>
      <c r="B30" s="445"/>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328"/>
    </row>
    <row r="31" spans="1:34" ht="13.5">
      <c r="A31" s="34"/>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6"/>
    </row>
    <row r="32" spans="1:34" ht="13.5">
      <c r="A32" s="37"/>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9"/>
    </row>
    <row r="33" spans="1:34" ht="13.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9"/>
    </row>
    <row r="34" spans="1:34" ht="13.5">
      <c r="A34" s="37"/>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9"/>
    </row>
    <row r="35" spans="1:34" ht="13.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9"/>
    </row>
    <row r="36" spans="1:34" ht="13.5">
      <c r="A36" s="37"/>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9"/>
    </row>
    <row r="37" spans="1:34" ht="13.5">
      <c r="A37" s="37"/>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9"/>
    </row>
    <row r="38" spans="1:34" ht="13.5">
      <c r="A38" s="37"/>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9"/>
    </row>
    <row r="39" spans="1:34" ht="13.5">
      <c r="A39" s="37"/>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9"/>
    </row>
    <row r="40" spans="1:34" ht="13.5">
      <c r="A40" s="37"/>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9"/>
    </row>
    <row r="41" spans="1:34" ht="13.5">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row>
    <row r="42" spans="1:34" ht="13.5">
      <c r="A42" s="37"/>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9"/>
    </row>
    <row r="43" spans="1:34" ht="13.5">
      <c r="A43" s="37"/>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9"/>
    </row>
    <row r="44" spans="1:34" ht="13.5">
      <c r="A44" s="37"/>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9"/>
    </row>
    <row r="45" spans="1:34" ht="13.5">
      <c r="A45" s="37"/>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9"/>
    </row>
    <row r="46" spans="1:34" ht="13.5">
      <c r="A46" s="37"/>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9"/>
    </row>
    <row r="47" spans="1:34" ht="13.5">
      <c r="A47" s="37"/>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9"/>
    </row>
    <row r="48" spans="1:34" ht="13.5">
      <c r="A48" s="37"/>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9"/>
    </row>
    <row r="49" spans="1:34" ht="13.5">
      <c r="A49" s="37"/>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9"/>
    </row>
    <row r="50" spans="1:34" ht="13.5">
      <c r="A50" s="37"/>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9"/>
    </row>
    <row r="51" spans="1:34" ht="13.5">
      <c r="A51" s="37"/>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9"/>
    </row>
    <row r="52" spans="1:34" ht="13.5">
      <c r="A52" s="37"/>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9"/>
    </row>
    <row r="53" spans="1:34" ht="13.5">
      <c r="A53" s="37"/>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9"/>
    </row>
    <row r="54" spans="1:34" ht="13.5">
      <c r="A54" s="37"/>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9"/>
    </row>
    <row r="55" spans="1:34" ht="13.5">
      <c r="A55" s="40"/>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2"/>
    </row>
    <row r="57" spans="2:3" ht="13.5">
      <c r="B57" s="1" t="s">
        <v>34</v>
      </c>
      <c r="C57" s="1" t="s">
        <v>36</v>
      </c>
    </row>
  </sheetData>
  <sheetProtection selectLockedCells="1"/>
  <mergeCells count="2">
    <mergeCell ref="A3:AH3"/>
    <mergeCell ref="A30:AH3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H43"/>
  <sheetViews>
    <sheetView view="pageBreakPreview" zoomScaleSheetLayoutView="100" zoomScalePageLayoutView="0" workbookViewId="0" topLeftCell="A10">
      <selection activeCell="B1" sqref="B1"/>
    </sheetView>
  </sheetViews>
  <sheetFormatPr defaultColWidth="9.140625" defaultRowHeight="15"/>
  <cols>
    <col min="1" max="1" width="2.28125" style="0" customWidth="1"/>
    <col min="2" max="59" width="2.57421875" style="0" customWidth="1"/>
  </cols>
  <sheetData>
    <row r="1" ht="13.5">
      <c r="A1" t="s">
        <v>284</v>
      </c>
    </row>
    <row r="3" spans="2:34" ht="27" customHeight="1">
      <c r="B3" s="531" t="s">
        <v>293</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row>
    <row r="5" spans="2:31" ht="24.75" customHeight="1">
      <c r="B5" s="532" t="s">
        <v>16</v>
      </c>
      <c r="C5" s="532"/>
      <c r="D5" s="532"/>
      <c r="E5" s="532"/>
      <c r="F5" s="532"/>
      <c r="G5" s="532"/>
      <c r="H5" s="532"/>
      <c r="I5" s="532" t="s">
        <v>301</v>
      </c>
      <c r="J5" s="532"/>
      <c r="K5" s="532"/>
      <c r="L5" s="532"/>
      <c r="M5" s="532"/>
      <c r="N5" s="532"/>
      <c r="O5" s="532" t="s">
        <v>300</v>
      </c>
      <c r="P5" s="532"/>
      <c r="Q5" s="532"/>
      <c r="R5" s="532"/>
      <c r="S5" s="532"/>
      <c r="T5" s="532"/>
      <c r="U5" s="532" t="s">
        <v>294</v>
      </c>
      <c r="V5" s="532"/>
      <c r="W5" s="532"/>
      <c r="X5" s="532"/>
      <c r="Y5" s="532"/>
      <c r="Z5" s="532"/>
      <c r="AA5" s="296" t="s">
        <v>15</v>
      </c>
      <c r="AB5" s="296"/>
      <c r="AC5" s="296"/>
      <c r="AD5" s="296"/>
      <c r="AE5" s="296"/>
    </row>
    <row r="6" spans="2:31" ht="13.5">
      <c r="B6" s="532"/>
      <c r="C6" s="532"/>
      <c r="D6" s="532"/>
      <c r="E6" s="532"/>
      <c r="F6" s="532"/>
      <c r="G6" s="532"/>
      <c r="H6" s="532"/>
      <c r="I6" s="533"/>
      <c r="J6" s="533"/>
      <c r="K6" s="533"/>
      <c r="L6" s="533"/>
      <c r="M6" s="533"/>
      <c r="N6" s="533"/>
      <c r="O6" s="533"/>
      <c r="P6" s="533"/>
      <c r="Q6" s="533"/>
      <c r="R6" s="533"/>
      <c r="S6" s="533"/>
      <c r="T6" s="533"/>
      <c r="U6" s="533"/>
      <c r="V6" s="533"/>
      <c r="W6" s="533"/>
      <c r="X6" s="533"/>
      <c r="Y6" s="533"/>
      <c r="Z6" s="533"/>
      <c r="AA6" s="534" t="e">
        <f>AVERAGE(I6,O6,U6)</f>
        <v>#DIV/0!</v>
      </c>
      <c r="AB6" s="534"/>
      <c r="AC6" s="534"/>
      <c r="AD6" s="534"/>
      <c r="AE6" s="534"/>
    </row>
    <row r="7" spans="2:31" ht="13.5">
      <c r="B7" s="532"/>
      <c r="C7" s="532"/>
      <c r="D7" s="532"/>
      <c r="E7" s="532"/>
      <c r="F7" s="532"/>
      <c r="G7" s="532"/>
      <c r="H7" s="532"/>
      <c r="I7" s="533"/>
      <c r="J7" s="533"/>
      <c r="K7" s="533"/>
      <c r="L7" s="533"/>
      <c r="M7" s="533"/>
      <c r="N7" s="533"/>
      <c r="O7" s="533"/>
      <c r="P7" s="533"/>
      <c r="Q7" s="533"/>
      <c r="R7" s="533"/>
      <c r="S7" s="533"/>
      <c r="T7" s="533"/>
      <c r="U7" s="533"/>
      <c r="V7" s="533"/>
      <c r="W7" s="533"/>
      <c r="X7" s="533"/>
      <c r="Y7" s="533"/>
      <c r="Z7" s="533"/>
      <c r="AA7" s="534"/>
      <c r="AB7" s="534"/>
      <c r="AC7" s="534"/>
      <c r="AD7" s="534"/>
      <c r="AE7" s="534"/>
    </row>
    <row r="8" ht="13.5">
      <c r="B8" t="s">
        <v>281</v>
      </c>
    </row>
    <row r="12" ht="13.5">
      <c r="A12" t="s">
        <v>285</v>
      </c>
    </row>
    <row r="14" spans="2:34" ht="13.5">
      <c r="B14" s="404" t="s">
        <v>282</v>
      </c>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row>
    <row r="15" ht="13.5">
      <c r="B15" t="s">
        <v>283</v>
      </c>
    </row>
    <row r="17" ht="13.5">
      <c r="A17" t="s">
        <v>286</v>
      </c>
    </row>
    <row r="18" ht="13.5">
      <c r="A18" t="s">
        <v>99</v>
      </c>
    </row>
    <row r="19" spans="1:34" ht="13.5" customHeight="1">
      <c r="A19" s="535" t="s">
        <v>100</v>
      </c>
      <c r="B19" s="536"/>
      <c r="C19" s="536"/>
      <c r="D19" s="536"/>
      <c r="E19" s="537"/>
      <c r="F19" s="549"/>
      <c r="G19" s="550"/>
      <c r="H19" s="550"/>
      <c r="I19" s="551"/>
      <c r="J19" s="555" t="s">
        <v>101</v>
      </c>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556"/>
    </row>
    <row r="20" spans="1:34" ht="13.5" customHeight="1">
      <c r="A20" s="538"/>
      <c r="B20" s="539"/>
      <c r="C20" s="539"/>
      <c r="D20" s="539"/>
      <c r="E20" s="540"/>
      <c r="F20" s="552"/>
      <c r="G20" s="553"/>
      <c r="H20" s="553"/>
      <c r="I20" s="554"/>
      <c r="J20" s="557"/>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9"/>
    </row>
    <row r="21" spans="1:34" ht="13.5" customHeight="1">
      <c r="A21" s="538"/>
      <c r="B21" s="539"/>
      <c r="C21" s="539"/>
      <c r="D21" s="539"/>
      <c r="E21" s="540"/>
      <c r="F21" s="549"/>
      <c r="G21" s="550"/>
      <c r="H21" s="550"/>
      <c r="I21" s="551"/>
      <c r="J21" s="555" t="s">
        <v>102</v>
      </c>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556"/>
    </row>
    <row r="22" spans="1:34" ht="13.5" customHeight="1">
      <c r="A22" s="541"/>
      <c r="B22" s="542"/>
      <c r="C22" s="542"/>
      <c r="D22" s="542"/>
      <c r="E22" s="543"/>
      <c r="F22" s="552"/>
      <c r="G22" s="553"/>
      <c r="H22" s="553"/>
      <c r="I22" s="554"/>
      <c r="J22" s="557"/>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9"/>
    </row>
    <row r="23" spans="1:34" ht="18.75" customHeight="1">
      <c r="A23" s="44"/>
      <c r="B23" s="44"/>
      <c r="C23" s="44"/>
      <c r="D23" s="44"/>
      <c r="E23" t="s">
        <v>34</v>
      </c>
      <c r="F23" t="s">
        <v>103</v>
      </c>
      <c r="G23" s="46"/>
      <c r="H23" s="46"/>
      <c r="I23" s="46"/>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row>
    <row r="25" ht="13.5">
      <c r="A25" t="s">
        <v>287</v>
      </c>
    </row>
    <row r="26" ht="13.5">
      <c r="B26" t="s">
        <v>288</v>
      </c>
    </row>
    <row r="29" ht="13.5">
      <c r="A29" t="s">
        <v>104</v>
      </c>
    </row>
    <row r="30" spans="1:34" ht="13.5" customHeight="1">
      <c r="A30" s="535" t="s">
        <v>105</v>
      </c>
      <c r="B30" s="536"/>
      <c r="C30" s="536"/>
      <c r="D30" s="536"/>
      <c r="E30" s="537"/>
      <c r="F30" s="550"/>
      <c r="G30" s="550"/>
      <c r="H30" s="550"/>
      <c r="I30" s="551"/>
      <c r="J30" s="555" t="s">
        <v>101</v>
      </c>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556"/>
    </row>
    <row r="31" spans="1:34" ht="13.5">
      <c r="A31" s="538"/>
      <c r="B31" s="539"/>
      <c r="C31" s="539"/>
      <c r="D31" s="539"/>
      <c r="E31" s="540"/>
      <c r="F31" s="553"/>
      <c r="G31" s="553"/>
      <c r="H31" s="553"/>
      <c r="I31" s="554"/>
      <c r="J31" s="557"/>
      <c r="K31" s="558"/>
      <c r="L31" s="558"/>
      <c r="M31" s="558"/>
      <c r="N31" s="558"/>
      <c r="O31" s="558"/>
      <c r="P31" s="558"/>
      <c r="Q31" s="558"/>
      <c r="R31" s="558"/>
      <c r="S31" s="558"/>
      <c r="T31" s="558"/>
      <c r="U31" s="558"/>
      <c r="V31" s="558"/>
      <c r="W31" s="558"/>
      <c r="X31" s="558"/>
      <c r="Y31" s="558"/>
      <c r="Z31" s="558"/>
      <c r="AA31" s="558"/>
      <c r="AB31" s="558"/>
      <c r="AC31" s="558"/>
      <c r="AD31" s="558"/>
      <c r="AE31" s="558"/>
      <c r="AF31" s="558"/>
      <c r="AG31" s="558"/>
      <c r="AH31" s="559"/>
    </row>
    <row r="32" spans="1:34" ht="13.5">
      <c r="A32" s="538"/>
      <c r="B32" s="539"/>
      <c r="C32" s="539"/>
      <c r="D32" s="539"/>
      <c r="E32" s="540"/>
      <c r="F32" s="550"/>
      <c r="G32" s="550"/>
      <c r="H32" s="550"/>
      <c r="I32" s="551"/>
      <c r="J32" s="555" t="s">
        <v>108</v>
      </c>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556"/>
    </row>
    <row r="33" spans="1:34" ht="13.5">
      <c r="A33" s="538"/>
      <c r="B33" s="539"/>
      <c r="C33" s="539"/>
      <c r="D33" s="539"/>
      <c r="E33" s="540"/>
      <c r="F33" s="560"/>
      <c r="G33" s="560"/>
      <c r="H33" s="560"/>
      <c r="I33" s="561"/>
      <c r="J33" s="557"/>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9"/>
    </row>
    <row r="34" spans="1:34" ht="24">
      <c r="A34" s="541"/>
      <c r="B34" s="542"/>
      <c r="C34" s="542"/>
      <c r="D34" s="542"/>
      <c r="E34" s="543"/>
      <c r="F34" s="547"/>
      <c r="G34" s="293"/>
      <c r="H34" s="293"/>
      <c r="I34" s="294"/>
      <c r="J34" s="548" t="s">
        <v>102</v>
      </c>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1:34" ht="24">
      <c r="A35" s="45"/>
      <c r="B35" s="45"/>
      <c r="C35" s="45"/>
      <c r="D35" s="45"/>
      <c r="E35" t="s">
        <v>34</v>
      </c>
      <c r="F35" t="s">
        <v>103</v>
      </c>
      <c r="G35" s="48"/>
      <c r="H35" s="48"/>
      <c r="I35" s="48"/>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row>
    <row r="37" spans="1:27" ht="13.5">
      <c r="A37" s="439" t="s">
        <v>106</v>
      </c>
      <c r="B37" s="411"/>
      <c r="C37" s="411"/>
      <c r="D37" s="411"/>
      <c r="E37" s="440"/>
      <c r="F37" s="3"/>
      <c r="G37" s="411" t="s">
        <v>19</v>
      </c>
      <c r="H37" s="411"/>
      <c r="I37" s="411"/>
      <c r="J37" s="544"/>
      <c r="K37" s="544"/>
      <c r="L37" s="544"/>
      <c r="M37" s="411" t="s">
        <v>20</v>
      </c>
      <c r="N37" s="411"/>
      <c r="O37" s="411"/>
      <c r="P37" s="544"/>
      <c r="Q37" s="544"/>
      <c r="R37" s="544"/>
      <c r="S37" s="411" t="s">
        <v>21</v>
      </c>
      <c r="T37" s="411"/>
      <c r="U37" s="411"/>
      <c r="V37" s="544"/>
      <c r="W37" s="544"/>
      <c r="X37" s="544"/>
      <c r="Y37" s="411" t="s">
        <v>22</v>
      </c>
      <c r="Z37" s="411"/>
      <c r="AA37" s="440"/>
    </row>
    <row r="38" spans="1:27" ht="13.5">
      <c r="A38" s="415"/>
      <c r="B38" s="448"/>
      <c r="C38" s="448"/>
      <c r="D38" s="448"/>
      <c r="E38" s="416"/>
      <c r="F38" s="6"/>
      <c r="G38" s="448"/>
      <c r="H38" s="448"/>
      <c r="I38" s="448"/>
      <c r="J38" s="545"/>
      <c r="K38" s="545"/>
      <c r="L38" s="545"/>
      <c r="M38" s="448"/>
      <c r="N38" s="448"/>
      <c r="O38" s="448"/>
      <c r="P38" s="545"/>
      <c r="Q38" s="545"/>
      <c r="R38" s="545"/>
      <c r="S38" s="448"/>
      <c r="T38" s="448"/>
      <c r="U38" s="448"/>
      <c r="V38" s="545"/>
      <c r="W38" s="545"/>
      <c r="X38" s="545"/>
      <c r="Y38" s="448"/>
      <c r="Z38" s="448"/>
      <c r="AA38" s="416"/>
    </row>
    <row r="39" spans="1:27" ht="13.5">
      <c r="A39" s="441"/>
      <c r="B39" s="449"/>
      <c r="C39" s="449"/>
      <c r="D39" s="449"/>
      <c r="E39" s="442"/>
      <c r="F39" s="8"/>
      <c r="G39" s="449"/>
      <c r="H39" s="449"/>
      <c r="I39" s="449"/>
      <c r="J39" s="546"/>
      <c r="K39" s="546"/>
      <c r="L39" s="546"/>
      <c r="M39" s="449"/>
      <c r="N39" s="449"/>
      <c r="O39" s="449"/>
      <c r="P39" s="546"/>
      <c r="Q39" s="546"/>
      <c r="R39" s="546"/>
      <c r="S39" s="449"/>
      <c r="T39" s="449"/>
      <c r="U39" s="449"/>
      <c r="V39" s="546"/>
      <c r="W39" s="546"/>
      <c r="X39" s="546"/>
      <c r="Y39" s="449"/>
      <c r="Z39" s="449"/>
      <c r="AA39" s="442"/>
    </row>
    <row r="40" spans="10:24" ht="13.5">
      <c r="J40" s="43"/>
      <c r="K40" s="43"/>
      <c r="L40" s="43"/>
      <c r="P40" s="43"/>
      <c r="Q40" s="43"/>
      <c r="R40" s="43"/>
      <c r="V40" s="43"/>
      <c r="W40" s="43"/>
      <c r="X40" s="43"/>
    </row>
    <row r="41" spans="1:27" ht="13.5" customHeight="1">
      <c r="A41" s="535" t="s">
        <v>107</v>
      </c>
      <c r="B41" s="536"/>
      <c r="C41" s="536"/>
      <c r="D41" s="536"/>
      <c r="E41" s="537"/>
      <c r="F41" s="3"/>
      <c r="G41" s="411" t="s">
        <v>19</v>
      </c>
      <c r="H41" s="411"/>
      <c r="I41" s="411"/>
      <c r="J41" s="544"/>
      <c r="K41" s="544"/>
      <c r="L41" s="544"/>
      <c r="M41" s="411" t="s">
        <v>20</v>
      </c>
      <c r="N41" s="411"/>
      <c r="O41" s="411"/>
      <c r="P41" s="544"/>
      <c r="Q41" s="544"/>
      <c r="R41" s="544"/>
      <c r="S41" s="411" t="s">
        <v>21</v>
      </c>
      <c r="T41" s="411"/>
      <c r="U41" s="411"/>
      <c r="V41" s="544"/>
      <c r="W41" s="544"/>
      <c r="X41" s="544"/>
      <c r="Y41" s="411" t="s">
        <v>22</v>
      </c>
      <c r="Z41" s="411"/>
      <c r="AA41" s="440"/>
    </row>
    <row r="42" spans="1:27" ht="13.5">
      <c r="A42" s="538"/>
      <c r="B42" s="539"/>
      <c r="C42" s="539"/>
      <c r="D42" s="539"/>
      <c r="E42" s="540"/>
      <c r="F42" s="6"/>
      <c r="G42" s="448"/>
      <c r="H42" s="448"/>
      <c r="I42" s="448"/>
      <c r="J42" s="545"/>
      <c r="K42" s="545"/>
      <c r="L42" s="545"/>
      <c r="M42" s="448"/>
      <c r="N42" s="448"/>
      <c r="O42" s="448"/>
      <c r="P42" s="545"/>
      <c r="Q42" s="545"/>
      <c r="R42" s="545"/>
      <c r="S42" s="448"/>
      <c r="T42" s="448"/>
      <c r="U42" s="448"/>
      <c r="V42" s="545"/>
      <c r="W42" s="545"/>
      <c r="X42" s="545"/>
      <c r="Y42" s="448"/>
      <c r="Z42" s="448"/>
      <c r="AA42" s="416"/>
    </row>
    <row r="43" spans="1:27" ht="13.5">
      <c r="A43" s="541"/>
      <c r="B43" s="542"/>
      <c r="C43" s="542"/>
      <c r="D43" s="542"/>
      <c r="E43" s="543"/>
      <c r="F43" s="8"/>
      <c r="G43" s="449"/>
      <c r="H43" s="449"/>
      <c r="I43" s="449"/>
      <c r="J43" s="546"/>
      <c r="K43" s="546"/>
      <c r="L43" s="546"/>
      <c r="M43" s="449"/>
      <c r="N43" s="449"/>
      <c r="O43" s="449"/>
      <c r="P43" s="546"/>
      <c r="Q43" s="546"/>
      <c r="R43" s="546"/>
      <c r="S43" s="449"/>
      <c r="T43" s="449"/>
      <c r="U43" s="449"/>
      <c r="V43" s="546"/>
      <c r="W43" s="546"/>
      <c r="X43" s="546"/>
      <c r="Y43" s="449"/>
      <c r="Z43" s="449"/>
      <c r="AA43" s="442"/>
    </row>
  </sheetData>
  <sheetProtection selectLockedCells="1"/>
  <mergeCells count="39">
    <mergeCell ref="A19:E22"/>
    <mergeCell ref="F19:I20"/>
    <mergeCell ref="J19:AH20"/>
    <mergeCell ref="F21:I22"/>
    <mergeCell ref="J21:AH22"/>
    <mergeCell ref="A30:E34"/>
    <mergeCell ref="F30:I31"/>
    <mergeCell ref="J30:AH31"/>
    <mergeCell ref="F32:I33"/>
    <mergeCell ref="J32:AH33"/>
    <mergeCell ref="Y41:AA43"/>
    <mergeCell ref="F34:I34"/>
    <mergeCell ref="J34:AH34"/>
    <mergeCell ref="A37:E39"/>
    <mergeCell ref="G37:I39"/>
    <mergeCell ref="J37:L39"/>
    <mergeCell ref="M37:O39"/>
    <mergeCell ref="P37:R39"/>
    <mergeCell ref="S37:U39"/>
    <mergeCell ref="AA6:AE7"/>
    <mergeCell ref="A41:E43"/>
    <mergeCell ref="V37:X39"/>
    <mergeCell ref="Y37:AA39"/>
    <mergeCell ref="G41:I43"/>
    <mergeCell ref="J41:L43"/>
    <mergeCell ref="M41:O43"/>
    <mergeCell ref="P41:R43"/>
    <mergeCell ref="S41:U43"/>
    <mergeCell ref="V41:X43"/>
    <mergeCell ref="B3:AH3"/>
    <mergeCell ref="B14:AH14"/>
    <mergeCell ref="B5:H7"/>
    <mergeCell ref="I5:N5"/>
    <mergeCell ref="O5:T5"/>
    <mergeCell ref="U5:Z5"/>
    <mergeCell ref="AA5:AE5"/>
    <mergeCell ref="I6:N7"/>
    <mergeCell ref="O6:T7"/>
    <mergeCell ref="U6:Z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2017-03-09T01:49:47Z</cp:lastPrinted>
  <dcterms:created xsi:type="dcterms:W3CDTF">2013-01-29T04:15:39Z</dcterms:created>
  <dcterms:modified xsi:type="dcterms:W3CDTF">2018-05-16T07:18:57Z</dcterms:modified>
  <cp:category/>
  <cp:version/>
  <cp:contentType/>
  <cp:contentStatus/>
</cp:coreProperties>
</file>