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Z76" i="4" l="1"/>
  <c r="MI76" i="4"/>
  <c r="HJ51" i="4"/>
  <c r="MA30" i="4"/>
  <c r="MA51" i="4"/>
  <c r="IT76" i="4"/>
  <c r="CS51" i="4"/>
  <c r="HJ30" i="4"/>
  <c r="CS30" i="4"/>
  <c r="C11" i="5"/>
  <c r="D11" i="5"/>
  <c r="E11" i="5"/>
  <c r="B11" i="5"/>
  <c r="BK76" i="4" l="1"/>
  <c r="LH51" i="4"/>
  <c r="BZ51" i="4"/>
  <c r="GQ30" i="4"/>
  <c r="LT76" i="4"/>
  <c r="GQ51" i="4"/>
  <c r="LH30" i="4"/>
  <c r="IE76" i="4"/>
  <c r="BZ30" i="4"/>
  <c r="HP76" i="4"/>
  <c r="FX30" i="4"/>
  <c r="BG30" i="4"/>
  <c r="BG51" i="4"/>
  <c r="AV76" i="4"/>
  <c r="KO51" i="4"/>
  <c r="LE76" i="4"/>
  <c r="FX51" i="4"/>
  <c r="KO30" i="4"/>
  <c r="KP76" i="4"/>
  <c r="HA76" i="4"/>
  <c r="AN51" i="4"/>
  <c r="FE30" i="4"/>
  <c r="AG76" i="4"/>
  <c r="AN30" i="4"/>
  <c r="FE51" i="4"/>
  <c r="JV51" i="4"/>
  <c r="JV30" i="4"/>
  <c r="JC51" i="4"/>
  <c r="KA76" i="4"/>
  <c r="EL51" i="4"/>
  <c r="JC30" i="4"/>
  <c r="R76"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<sst xmlns="http://schemas.openxmlformats.org/spreadsheetml/2006/main" count="286" uniqueCount="135">
  <si>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</si>
  <si>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</si>
  <si>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</si>
  <si>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</si>
  <si>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</si>
  <si>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</si>
  <si>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</si>
  <si>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</si>
  <si>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</si>
  <si>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</si>
  <si>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</si>
  <si>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</si>
  <si>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</si>
  <si>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</si>
  <si>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</si>
  <si>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</si>
  <si>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</si>
  <si>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</si>
  <si>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</si>
  <si>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</si>
  <si>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</si>
  <si>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</si>
  <si>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</si>
  <si>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</si>
  <si>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</si>
  <si>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</si>
  <si>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</si>
  <si>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</si>
  <si>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</si>
  <si>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</si>
  <si>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</si>
  <si>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</si>
  <si>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</si>
  <si>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</si>
  <si>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</si>
  <si>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</si>
  <si>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</si>
  <si>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</si>
  <si>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</si>
  <si>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</si>
  <si>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</si>
  <si>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</si>
  <si>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</si>
  <si>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</si>
  <si>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</si>
  <si>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</si>
  <si>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</si>
  <si>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</si>
  <si>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</si>
  <si>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</si>
  <si>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</si>
  <si>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</si>
  <si>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</si>
  <si>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</si>
  <si>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</si>
  <si>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</si>
  <si>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</si>
  <si>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</si>
  <si>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</si>
  <si>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</si>
  <si>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</si>
  <si>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</si>
  <si>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</si>
  <si>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</si>
  <si>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</si>
  <si>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</si>
  <si>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</si>
  <si>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</si>
  <si>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</si>
  <si>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</si>
  <si>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</si>
  <si>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</si>
  <si>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</si>
  <si>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</si>
  <si>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</si>
  <si>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</si>
  <si>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</si>
  <si>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</si>
  <si>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</si>
  <si>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</si>
  <si>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</si>
  <si>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</si>
  <si>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</si>
  <si>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</si>
  <si>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</si>
  <si>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</si>
  <si>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</si>
  <si>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</si>
  <si>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</si>
  <si>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</si>
  <si>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</si>
  <si>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</si>
  <si>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</si>
  <si>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</si>
  <si>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</si>
  <si>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</si>
  <si>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</si>
  <si>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</si>
  <si>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</si>
  <si>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</si>
  <si>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</si>
  <si>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</si>
  <si>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</si>
  <si>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</si>
  <si>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</si>
  <si>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</si>
  <si>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</si>
  <si>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</si>
  <si>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</si>
  <si>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</si>
  <si>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</si>
  <si>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</si>
  <si>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</si>
  <si>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埼玉県　志木市</t>
  </si>
  <si>
    <t>志木駅東口地下駐車場</t>
  </si>
  <si>
    <t>法非適用</t>
  </si>
  <si>
    <t>駐車場整備事業</t>
  </si>
  <si>
    <t>-</t>
  </si>
  <si>
    <t>Ａ２Ｂ１</t>
  </si>
  <si>
    <t>該当数値なし</t>
  </si>
  <si>
    <t>都市計画駐車場</t>
  </si>
  <si>
    <t>地下式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</si>
  <si>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</si>
  <si>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</si>
  <si>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</si>
  <si>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</si>
  <si>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</si>
  <si>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</si>
  <si>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</si>
  <si>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</si>
  <si>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</si>
  <si>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⑥の有形固定資産減価償却率については、当施設は地方公営企業法非適用事業であるため指標は算出されません。⑦の敷地の地価については、地下式のため０となります。⑧の設備投資見込額については設備の一般的な耐用年数により積み上げた費用であることから、実際の設備の更新は耐用年数と現状の機能等を総合的に判断するとともに投資額の平準化も踏まえて実施する必要があると考えています。⑨の累積欠損金比率は当施設は地方公営企業法非適用事業であるため指標は算出されません。⑩の企業債残高対料金収入比率は減少傾向であり、計画に基づき順調に償還できていると判断できます。</t>
    <rPh sb="2" eb="4">
      <t>ユウケイ</t>
    </rPh>
    <rPh sb="4" eb="8">
      <t>コテイシサン</t>
    </rPh>
    <rPh sb="8" eb="10">
      <t>ゲンカ</t>
    </rPh>
    <rPh sb="10" eb="13">
      <t>ショウキャクリツ</t>
    </rPh>
    <rPh sb="19" eb="20">
      <t>トウ</t>
    </rPh>
    <rPh sb="20" eb="22">
      <t>シセツ</t>
    </rPh>
    <rPh sb="23" eb="25">
      <t>チホウ</t>
    </rPh>
    <rPh sb="25" eb="27">
      <t>コウエイ</t>
    </rPh>
    <rPh sb="27" eb="29">
      <t>キギョウ</t>
    </rPh>
    <rPh sb="29" eb="30">
      <t>ホウ</t>
    </rPh>
    <rPh sb="30" eb="31">
      <t>ヒ</t>
    </rPh>
    <rPh sb="31" eb="33">
      <t>テキヨウ</t>
    </rPh>
    <rPh sb="33" eb="35">
      <t>ジギョウ</t>
    </rPh>
    <rPh sb="40" eb="42">
      <t>シヒョウ</t>
    </rPh>
    <rPh sb="43" eb="45">
      <t>サンシュツ</t>
    </rPh>
    <rPh sb="53" eb="55">
      <t>シキチ</t>
    </rPh>
    <rPh sb="56" eb="58">
      <t>チカ</t>
    </rPh>
    <rPh sb="64" eb="67">
      <t>チカシキ</t>
    </rPh>
    <rPh sb="79" eb="81">
      <t>セツビ</t>
    </rPh>
    <rPh sb="81" eb="83">
      <t>トウシ</t>
    </rPh>
    <rPh sb="83" eb="85">
      <t>ミコ</t>
    </rPh>
    <rPh sb="85" eb="86">
      <t>ガク</t>
    </rPh>
    <rPh sb="91" eb="93">
      <t>セツビ</t>
    </rPh>
    <rPh sb="94" eb="97">
      <t>イッパンテキ</t>
    </rPh>
    <rPh sb="98" eb="100">
      <t>タイヨウ</t>
    </rPh>
    <rPh sb="100" eb="102">
      <t>ネンスウ</t>
    </rPh>
    <rPh sb="105" eb="106">
      <t>ツ</t>
    </rPh>
    <rPh sb="107" eb="108">
      <t>ア</t>
    </rPh>
    <rPh sb="110" eb="112">
      <t>ヒヨウ</t>
    </rPh>
    <rPh sb="120" eb="122">
      <t>ジッサイ</t>
    </rPh>
    <rPh sb="123" eb="125">
      <t>セツビ</t>
    </rPh>
    <rPh sb="126" eb="128">
      <t>コウシン</t>
    </rPh>
    <rPh sb="129" eb="131">
      <t>タイヨウ</t>
    </rPh>
    <rPh sb="131" eb="133">
      <t>ネンスウ</t>
    </rPh>
    <rPh sb="134" eb="136">
      <t>ゲンジョウ</t>
    </rPh>
    <rPh sb="137" eb="139">
      <t>キノウ</t>
    </rPh>
    <rPh sb="139" eb="140">
      <t>トウ</t>
    </rPh>
    <rPh sb="141" eb="144">
      <t>ソウゴウテキ</t>
    </rPh>
    <rPh sb="145" eb="147">
      <t>ハンダン</t>
    </rPh>
    <rPh sb="153" eb="155">
      <t>トウシ</t>
    </rPh>
    <rPh sb="155" eb="156">
      <t>ガク</t>
    </rPh>
    <rPh sb="157" eb="160">
      <t>ヘイジュンカ</t>
    </rPh>
    <rPh sb="161" eb="162">
      <t>フ</t>
    </rPh>
    <rPh sb="165" eb="167">
      <t>ジッシ</t>
    </rPh>
    <rPh sb="169" eb="171">
      <t>ヒツヨウ</t>
    </rPh>
    <rPh sb="175" eb="176">
      <t>カンガ</t>
    </rPh>
    <rPh sb="184" eb="186">
      <t>ルイセキ</t>
    </rPh>
    <rPh sb="186" eb="189">
      <t>ケッソンキン</t>
    </rPh>
    <rPh sb="189" eb="191">
      <t>ヒリツ</t>
    </rPh>
    <rPh sb="226" eb="229">
      <t>キギョウサイ</t>
    </rPh>
    <rPh sb="229" eb="231">
      <t>ザンダカ</t>
    </rPh>
    <rPh sb="231" eb="232">
      <t>タイ</t>
    </rPh>
    <rPh sb="232" eb="234">
      <t>リョウキン</t>
    </rPh>
    <rPh sb="234" eb="236">
      <t>シュウニュウ</t>
    </rPh>
    <rPh sb="236" eb="238">
      <t>ヒリツ</t>
    </rPh>
    <rPh sb="239" eb="241">
      <t>ゲンショウ</t>
    </rPh>
    <rPh sb="241" eb="243">
      <t>ケイコウ</t>
    </rPh>
    <rPh sb="247" eb="249">
      <t>ケイカク</t>
    </rPh>
    <rPh sb="250" eb="251">
      <t>モト</t>
    </rPh>
    <rPh sb="253" eb="255">
      <t>ジュンチョウ</t>
    </rPh>
    <rPh sb="256" eb="258">
      <t>ショウカン</t>
    </rPh>
    <rPh sb="264" eb="266">
      <t>ハンダン</t>
    </rPh>
    <phoneticPr fontId="6"/>
  </si>
  <si>
    <t>⑪の稼働率は、類似施設平均を超える数値で安定しており、施設の利用状況は良好であると判断できます。</t>
    <rPh sb="2" eb="5">
      <t>カドウリツ</t>
    </rPh>
    <rPh sb="7" eb="9">
      <t>ルイジ</t>
    </rPh>
    <rPh sb="9" eb="11">
      <t>シセツ</t>
    </rPh>
    <rPh sb="11" eb="13">
      <t>ヘイキン</t>
    </rPh>
    <rPh sb="14" eb="15">
      <t>コ</t>
    </rPh>
    <rPh sb="17" eb="19">
      <t>スウチ</t>
    </rPh>
    <rPh sb="20" eb="22">
      <t>アンテイ</t>
    </rPh>
    <rPh sb="27" eb="29">
      <t>シセツ</t>
    </rPh>
    <rPh sb="30" eb="32">
      <t>リヨウ</t>
    </rPh>
    <rPh sb="32" eb="34">
      <t>ジョウキョウ</t>
    </rPh>
    <rPh sb="35" eb="37">
      <t>リョウコウ</t>
    </rPh>
    <rPh sb="41" eb="43">
      <t>ハンダン</t>
    </rPh>
    <phoneticPr fontId="6"/>
  </si>
  <si>
    <t>①収益的収支比率については100％を下回っているが、その要因は設備の更新工事を実施したためであり、その費用は設備更新のための管理基金を活用したため経営上は問題ないと考えています。②の他会計補助金比率、③駐車台数一台当たりの他会計補助金額は、他会計から補助金を繰り入れていないため０となり、独立採算による運営を果たしています。④の売上高ＧＯＰ比率は類似施設平均を大きく下回る数値となっているが、その要因は指定管理者の営業費用の中に市への納付金が含まれているためであり、それを差し引けば経営は健全であると判断しています。⑤のEBITDAは減少傾向であり、今後何らかの経営改善の取り組みが必要であると考えています。</t>
    <rPh sb="1" eb="4">
      <t>シュウエキテキ</t>
    </rPh>
    <rPh sb="4" eb="6">
      <t>シュウシ</t>
    </rPh>
    <rPh sb="6" eb="8">
      <t>ヒリツ</t>
    </rPh>
    <rPh sb="18" eb="20">
      <t>シタマワ</t>
    </rPh>
    <rPh sb="28" eb="30">
      <t>ヨウイン</t>
    </rPh>
    <rPh sb="31" eb="33">
      <t>セツビ</t>
    </rPh>
    <rPh sb="34" eb="36">
      <t>コウシン</t>
    </rPh>
    <rPh sb="36" eb="38">
      <t>コウジ</t>
    </rPh>
    <rPh sb="39" eb="41">
      <t>ジッシ</t>
    </rPh>
    <rPh sb="51" eb="53">
      <t>ヒヨウ</t>
    </rPh>
    <rPh sb="54" eb="56">
      <t>セツビ</t>
    </rPh>
    <rPh sb="56" eb="58">
      <t>コウシン</t>
    </rPh>
    <rPh sb="62" eb="64">
      <t>カンリ</t>
    </rPh>
    <rPh sb="64" eb="66">
      <t>キキン</t>
    </rPh>
    <rPh sb="67" eb="69">
      <t>カツヨウ</t>
    </rPh>
    <rPh sb="73" eb="75">
      <t>ケイエイ</t>
    </rPh>
    <rPh sb="75" eb="76">
      <t>ジョウ</t>
    </rPh>
    <rPh sb="77" eb="79">
      <t>モンダイ</t>
    </rPh>
    <rPh sb="82" eb="83">
      <t>カンガ</t>
    </rPh>
    <rPh sb="91" eb="92">
      <t>タ</t>
    </rPh>
    <rPh sb="92" eb="94">
      <t>カイケイ</t>
    </rPh>
    <rPh sb="94" eb="97">
      <t>ホジョキン</t>
    </rPh>
    <rPh sb="97" eb="99">
      <t>ヒリツ</t>
    </rPh>
    <rPh sb="101" eb="103">
      <t>チュウシャ</t>
    </rPh>
    <rPh sb="103" eb="105">
      <t>ダイスウ</t>
    </rPh>
    <rPh sb="105" eb="107">
      <t>イチダイ</t>
    </rPh>
    <rPh sb="107" eb="108">
      <t>ア</t>
    </rPh>
    <rPh sb="111" eb="112">
      <t>タ</t>
    </rPh>
    <rPh sb="112" eb="114">
      <t>カイケイ</t>
    </rPh>
    <rPh sb="114" eb="117">
      <t>ホジョキン</t>
    </rPh>
    <rPh sb="117" eb="118">
      <t>ガク</t>
    </rPh>
    <rPh sb="120" eb="122">
      <t>タカイ</t>
    </rPh>
    <rPh sb="122" eb="123">
      <t>ケイ</t>
    </rPh>
    <rPh sb="125" eb="128">
      <t>ホジョキン</t>
    </rPh>
    <rPh sb="129" eb="130">
      <t>ク</t>
    </rPh>
    <rPh sb="131" eb="132">
      <t>イ</t>
    </rPh>
    <rPh sb="144" eb="146">
      <t>ドクリツ</t>
    </rPh>
    <rPh sb="146" eb="148">
      <t>サイサン</t>
    </rPh>
    <rPh sb="151" eb="153">
      <t>ウンエイ</t>
    </rPh>
    <rPh sb="154" eb="155">
      <t>ハ</t>
    </rPh>
    <rPh sb="164" eb="167">
      <t>ウリアゲダカ</t>
    </rPh>
    <rPh sb="170" eb="172">
      <t>ヒリツ</t>
    </rPh>
    <rPh sb="173" eb="175">
      <t>ルイジ</t>
    </rPh>
    <rPh sb="175" eb="177">
      <t>シセツ</t>
    </rPh>
    <rPh sb="177" eb="179">
      <t>ヘイキン</t>
    </rPh>
    <rPh sb="180" eb="181">
      <t>オオ</t>
    </rPh>
    <rPh sb="183" eb="185">
      <t>シタマワ</t>
    </rPh>
    <rPh sb="186" eb="188">
      <t>スウチ</t>
    </rPh>
    <rPh sb="198" eb="200">
      <t>ヨウイン</t>
    </rPh>
    <rPh sb="201" eb="203">
      <t>シテイ</t>
    </rPh>
    <rPh sb="203" eb="206">
      <t>カンリシャ</t>
    </rPh>
    <rPh sb="207" eb="209">
      <t>エイギョウ</t>
    </rPh>
    <rPh sb="209" eb="211">
      <t>ヒヨウ</t>
    </rPh>
    <rPh sb="212" eb="213">
      <t>ナカ</t>
    </rPh>
    <rPh sb="214" eb="215">
      <t>シ</t>
    </rPh>
    <rPh sb="217" eb="220">
      <t>ノウフキン</t>
    </rPh>
    <rPh sb="221" eb="222">
      <t>フク</t>
    </rPh>
    <rPh sb="236" eb="237">
      <t>サ</t>
    </rPh>
    <rPh sb="238" eb="239">
      <t>ヒ</t>
    </rPh>
    <rPh sb="241" eb="243">
      <t>ケイエイ</t>
    </rPh>
    <rPh sb="244" eb="246">
      <t>ケンゼン</t>
    </rPh>
    <rPh sb="250" eb="252">
      <t>ハンダン</t>
    </rPh>
    <rPh sb="267" eb="269">
      <t>ゲンショウ</t>
    </rPh>
    <rPh sb="269" eb="271">
      <t>ケイコウ</t>
    </rPh>
    <rPh sb="275" eb="277">
      <t>コンゴ</t>
    </rPh>
    <rPh sb="277" eb="278">
      <t>ナン</t>
    </rPh>
    <rPh sb="281" eb="283">
      <t>ケイエイ</t>
    </rPh>
    <rPh sb="283" eb="285">
      <t>カイゼン</t>
    </rPh>
    <rPh sb="286" eb="287">
      <t>ト</t>
    </rPh>
    <rPh sb="288" eb="289">
      <t>ク</t>
    </rPh>
    <rPh sb="291" eb="293">
      <t>ヒツヨウ</t>
    </rPh>
    <rPh sb="297" eb="298">
      <t>カンガ</t>
    </rPh>
    <phoneticPr fontId="6"/>
  </si>
  <si>
    <t>　当施設の利用者は隣接する商業施設への利用者が多く、料金収入はその来客数に大きく左右される施設となっている。平成２７年度に近隣市に大型商業施設が開店したことから、当施設の利用台数も減少してきており、何らかの改善策を検討する必要があります。また、今後、老朽化による設備更新も必要となってくることから、それらを踏まえた中長期的な計画を立て、安定経営に努めてまいります。</t>
    <rPh sb="1" eb="2">
      <t>トウ</t>
    </rPh>
    <rPh sb="2" eb="4">
      <t>シセツ</t>
    </rPh>
    <rPh sb="5" eb="7">
      <t>リヨウ</t>
    </rPh>
    <rPh sb="7" eb="8">
      <t>シャ</t>
    </rPh>
    <rPh sb="9" eb="11">
      <t>リンセツ</t>
    </rPh>
    <rPh sb="13" eb="15">
      <t>ショウギョウ</t>
    </rPh>
    <rPh sb="15" eb="17">
      <t>シセツ</t>
    </rPh>
    <rPh sb="19" eb="22">
      <t>リヨウシャ</t>
    </rPh>
    <rPh sb="23" eb="24">
      <t>オオ</t>
    </rPh>
    <rPh sb="26" eb="28">
      <t>リョウキン</t>
    </rPh>
    <rPh sb="28" eb="30">
      <t>シュウニュウ</t>
    </rPh>
    <rPh sb="33" eb="36">
      <t>ライキャクスウ</t>
    </rPh>
    <rPh sb="37" eb="38">
      <t>オオ</t>
    </rPh>
    <rPh sb="40" eb="42">
      <t>サユウ</t>
    </rPh>
    <rPh sb="45" eb="47">
      <t>シセツ</t>
    </rPh>
    <rPh sb="54" eb="56">
      <t>ヘイセイ</t>
    </rPh>
    <rPh sb="58" eb="60">
      <t>ネンド</t>
    </rPh>
    <rPh sb="61" eb="63">
      <t>キンリン</t>
    </rPh>
    <rPh sb="63" eb="64">
      <t>シ</t>
    </rPh>
    <rPh sb="65" eb="67">
      <t>オオガタ</t>
    </rPh>
    <rPh sb="67" eb="69">
      <t>ショウギョウ</t>
    </rPh>
    <rPh sb="69" eb="71">
      <t>シセツ</t>
    </rPh>
    <rPh sb="72" eb="74">
      <t>カイテン</t>
    </rPh>
    <rPh sb="81" eb="82">
      <t>トウ</t>
    </rPh>
    <rPh sb="82" eb="84">
      <t>シセツ</t>
    </rPh>
    <rPh sb="85" eb="87">
      <t>リヨウ</t>
    </rPh>
    <rPh sb="87" eb="89">
      <t>ダイスウ</t>
    </rPh>
    <rPh sb="90" eb="92">
      <t>ゲンショウ</t>
    </rPh>
    <rPh sb="99" eb="100">
      <t>ナン</t>
    </rPh>
    <rPh sb="103" eb="105">
      <t>カイゼン</t>
    </rPh>
    <rPh sb="105" eb="106">
      <t>サク</t>
    </rPh>
    <rPh sb="107" eb="109">
      <t>ケントウ</t>
    </rPh>
    <rPh sb="111" eb="113">
      <t>ヒツヨウ</t>
    </rPh>
    <rPh sb="122" eb="124">
      <t>コンゴ</t>
    </rPh>
    <rPh sb="125" eb="128">
      <t>ロウキュウカ</t>
    </rPh>
    <rPh sb="131" eb="133">
      <t>セツビ</t>
    </rPh>
    <rPh sb="133" eb="135">
      <t>コウシン</t>
    </rPh>
    <rPh sb="136" eb="138">
      <t>ヒツヨウ</t>
    </rPh>
    <rPh sb="153" eb="154">
      <t>フ</t>
    </rPh>
    <rPh sb="157" eb="161">
      <t>チュウチョウキテキ</t>
    </rPh>
    <rPh sb="162" eb="164">
      <t>ケイカク</t>
    </rPh>
    <rPh sb="165" eb="166">
      <t>タ</t>
    </rPh>
    <rPh sb="170" eb="172">
      <t>ケイエイ</t>
    </rPh>
    <rPh sb="173" eb="174">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</si>
</sst>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93.9</c:v>
                </c:pt>
                <c:pt idx="1">
                  <c:v>110.6</c:v>
                </c:pt>
                <c:pt idx="2">
                  <c:v>118.9</c:v>
                </c:pt>
                <c:pt idx="3">
                  <c:v>88.1</c:v>
                </c:pt>
                <c:pt idx="4">
                  <c:v>77.900000000000006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30516864"/>
        <c:axId val="1305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30516864"/>
        <c:axId val="130527232"/>
      </c:lineChart>
      <c:dateAx>
        <c:axId val="130516864"/>
        <c:scaling>
          <c:orientation val="minMax"/>
        </c:scaling>
        <c:delete val="1"/>
        <c:axPos val="b"/>
        <c:numFmt formatCode="ge" sourceLinked="1"/>
        <c:majorTickMark val="none"/>
        <c:minorTickMark val="none"/>
        <c:tickLblPos val="none"/>
        <c:crossAx val="130527232"/>
        <c:crosses val="autoZero"/>
        <c:auto val="1"/>
        <c:lblOffset val="100"/>
        <c:baseTimeUnit val="years"/>
      </c:dateAx>
      <c:valAx>
        <c:axId val="1305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51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425</c:v>
                </c:pt>
                <c:pt idx="1">
                  <c:v>337.2</c:v>
                </c:pt>
                <c:pt idx="2">
                  <c:v>315.3</c:v>
                </c:pt>
                <c:pt idx="3">
                  <c:v>318</c:v>
                </c:pt>
                <c:pt idx="4">
                  <c:v>274.2</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34653824"/>
        <c:axId val="1346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34653824"/>
        <c:axId val="134660096"/>
      </c:lineChart>
      <c:dateAx>
        <c:axId val="134653824"/>
        <c:scaling>
          <c:orientation val="minMax"/>
        </c:scaling>
        <c:delete val="1"/>
        <c:axPos val="b"/>
        <c:numFmt formatCode="ge" sourceLinked="1"/>
        <c:majorTickMark val="none"/>
        <c:minorTickMark val="none"/>
        <c:tickLblPos val="none"/>
        <c:crossAx val="134660096"/>
        <c:crosses val="autoZero"/>
        <c:auto val="1"/>
        <c:lblOffset val="100"/>
        <c:baseTimeUnit val="years"/>
      </c:dateAx>
      <c:valAx>
        <c:axId val="1346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65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35104000"/>
        <c:axId val="1351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35104000"/>
        <c:axId val="135105920"/>
      </c:lineChart>
      <c:dateAx>
        <c:axId val="135104000"/>
        <c:scaling>
          <c:orientation val="minMax"/>
        </c:scaling>
        <c:delete val="1"/>
        <c:axPos val="b"/>
        <c:numFmt formatCode="ge" sourceLinked="1"/>
        <c:majorTickMark val="none"/>
        <c:minorTickMark val="none"/>
        <c:tickLblPos val="none"/>
        <c:crossAx val="135105920"/>
        <c:crosses val="autoZero"/>
        <c:auto val="1"/>
        <c:lblOffset val="100"/>
        <c:baseTimeUnit val="years"/>
      </c:dateAx>
      <c:valAx>
        <c:axId val="13510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10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35210112"/>
        <c:axId val="1352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35210112"/>
        <c:axId val="135212032"/>
      </c:lineChart>
      <c:dateAx>
        <c:axId val="135210112"/>
        <c:scaling>
          <c:orientation val="minMax"/>
        </c:scaling>
        <c:delete val="1"/>
        <c:axPos val="b"/>
        <c:numFmt formatCode="ge" sourceLinked="1"/>
        <c:majorTickMark val="none"/>
        <c:minorTickMark val="none"/>
        <c:tickLblPos val="none"/>
        <c:crossAx val="135212032"/>
        <c:crosses val="autoZero"/>
        <c:auto val="1"/>
        <c:lblOffset val="100"/>
        <c:baseTimeUnit val="years"/>
      </c:dateAx>
      <c:valAx>
        <c:axId val="13521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1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35248128"/>
        <c:axId val="135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35248128"/>
        <c:axId val="135266688"/>
      </c:lineChart>
      <c:dateAx>
        <c:axId val="135248128"/>
        <c:scaling>
          <c:orientation val="minMax"/>
        </c:scaling>
        <c:delete val="1"/>
        <c:axPos val="b"/>
        <c:numFmt formatCode="ge" sourceLinked="1"/>
        <c:majorTickMark val="none"/>
        <c:minorTickMark val="none"/>
        <c:tickLblPos val="none"/>
        <c:crossAx val="135266688"/>
        <c:crosses val="autoZero"/>
        <c:auto val="1"/>
        <c:lblOffset val="100"/>
        <c:baseTimeUnit val="years"/>
      </c:dateAx>
      <c:valAx>
        <c:axId val="13526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4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35299840"/>
        <c:axId val="135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35299840"/>
        <c:axId val="135301760"/>
      </c:lineChart>
      <c:dateAx>
        <c:axId val="135299840"/>
        <c:scaling>
          <c:orientation val="minMax"/>
        </c:scaling>
        <c:delete val="1"/>
        <c:axPos val="b"/>
        <c:numFmt formatCode="ge" sourceLinked="1"/>
        <c:majorTickMark val="none"/>
        <c:minorTickMark val="none"/>
        <c:tickLblPos val="none"/>
        <c:crossAx val="135301760"/>
        <c:crosses val="autoZero"/>
        <c:auto val="1"/>
        <c:lblOffset val="100"/>
        <c:baseTimeUnit val="years"/>
      </c:dateAx>
      <c:valAx>
        <c:axId val="13530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2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250</c:v>
                </c:pt>
                <c:pt idx="1">
                  <c:v>252.7</c:v>
                </c:pt>
                <c:pt idx="2">
                  <c:v>255.3</c:v>
                </c:pt>
                <c:pt idx="3">
                  <c:v>254.7</c:v>
                </c:pt>
                <c:pt idx="4">
                  <c:v>253.3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35344128"/>
        <c:axId val="135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35344128"/>
        <c:axId val="135346048"/>
      </c:lineChart>
      <c:dateAx>
        <c:axId val="135344128"/>
        <c:scaling>
          <c:orientation val="minMax"/>
        </c:scaling>
        <c:delete val="1"/>
        <c:axPos val="b"/>
        <c:numFmt formatCode="ge" sourceLinked="1"/>
        <c:majorTickMark val="none"/>
        <c:minorTickMark val="none"/>
        <c:tickLblPos val="none"/>
        <c:crossAx val="135346048"/>
        <c:crosses val="autoZero"/>
        <c:auto val="1"/>
        <c:lblOffset val="100"/>
        <c:baseTimeUnit val="years"/>
      </c:dateAx>
      <c:valAx>
        <c:axId val="13534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34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5.7</c:v>
                </c:pt>
                <c:pt idx="1">
                  <c:v>8.8000000000000007</c:v>
                </c:pt>
                <c:pt idx="2">
                  <c:v>6.7</c:v>
                </c:pt>
                <c:pt idx="3">
                  <c:v>3.3</c:v>
                </c:pt>
                <c:pt idx="4">
                  <c:v>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35667072"/>
        <c:axId val="1356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35667072"/>
        <c:axId val="135677440"/>
      </c:lineChart>
      <c:dateAx>
        <c:axId val="135667072"/>
        <c:scaling>
          <c:orientation val="minMax"/>
        </c:scaling>
        <c:delete val="1"/>
        <c:axPos val="b"/>
        <c:numFmt formatCode="ge" sourceLinked="1"/>
        <c:majorTickMark val="none"/>
        <c:minorTickMark val="none"/>
        <c:tickLblPos val="none"/>
        <c:crossAx val="135677440"/>
        <c:crosses val="autoZero"/>
        <c:auto val="1"/>
        <c:lblOffset val="100"/>
        <c:baseTimeUnit val="years"/>
      </c:dateAx>
      <c:valAx>
        <c:axId val="13567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66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40264</c:v>
                </c:pt>
                <c:pt idx="1">
                  <c:v>50706</c:v>
                </c:pt>
                <c:pt idx="2">
                  <c:v>51661</c:v>
                </c:pt>
                <c:pt idx="3">
                  <c:v>37167</c:v>
                </c:pt>
                <c:pt idx="4">
                  <c:v>30860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35707264"/>
        <c:axId val="135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35707264"/>
        <c:axId val="135713536"/>
      </c:lineChart>
      <c:dateAx>
        <c:axId val="135707264"/>
        <c:scaling>
          <c:orientation val="minMax"/>
        </c:scaling>
        <c:delete val="1"/>
        <c:axPos val="b"/>
        <c:numFmt formatCode="ge" sourceLinked="1"/>
        <c:majorTickMark val="none"/>
        <c:minorTickMark val="none"/>
        <c:tickLblPos val="none"/>
        <c:crossAx val="135713536"/>
        <c:crosses val="autoZero"/>
        <c:auto val="1"/>
        <c:lblOffset val="100"/>
        <c:baseTimeUnit val="years"/>
      </c:dateAx>
      <c:valAx>
        <c:axId val="13571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570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37" zoomScaleNormal="100" zoomScaleSheetLayoutView="70" workbookViewId="0">
      <selection activeCell="ND49" sqref="ND49:NR6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埼玉県志木市　志木駅東口地下駐車場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2288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93.9</v>
      </c>
      <c r="V31" s="117"/>
      <c r="W31" s="117"/>
      <c r="X31" s="117"/>
      <c r="Y31" s="117"/>
      <c r="Z31" s="117"/>
      <c r="AA31" s="117"/>
      <c r="AB31" s="117"/>
      <c r="AC31" s="117"/>
      <c r="AD31" s="117"/>
      <c r="AE31" s="117"/>
      <c r="AF31" s="117"/>
      <c r="AG31" s="117"/>
      <c r="AH31" s="117"/>
      <c r="AI31" s="117"/>
      <c r="AJ31" s="117"/>
      <c r="AK31" s="117"/>
      <c r="AL31" s="117"/>
      <c r="AM31" s="117"/>
      <c r="AN31" s="117">
        <f>データ!Z7</f>
        <v>110.6</v>
      </c>
      <c r="AO31" s="117"/>
      <c r="AP31" s="117"/>
      <c r="AQ31" s="117"/>
      <c r="AR31" s="117"/>
      <c r="AS31" s="117"/>
      <c r="AT31" s="117"/>
      <c r="AU31" s="117"/>
      <c r="AV31" s="117"/>
      <c r="AW31" s="117"/>
      <c r="AX31" s="117"/>
      <c r="AY31" s="117"/>
      <c r="AZ31" s="117"/>
      <c r="BA31" s="117"/>
      <c r="BB31" s="117"/>
      <c r="BC31" s="117"/>
      <c r="BD31" s="117"/>
      <c r="BE31" s="117"/>
      <c r="BF31" s="117"/>
      <c r="BG31" s="117">
        <f>データ!AA7</f>
        <v>118.9</v>
      </c>
      <c r="BH31" s="117"/>
      <c r="BI31" s="117"/>
      <c r="BJ31" s="117"/>
      <c r="BK31" s="117"/>
      <c r="BL31" s="117"/>
      <c r="BM31" s="117"/>
      <c r="BN31" s="117"/>
      <c r="BO31" s="117"/>
      <c r="BP31" s="117"/>
      <c r="BQ31" s="117"/>
      <c r="BR31" s="117"/>
      <c r="BS31" s="117"/>
      <c r="BT31" s="117"/>
      <c r="BU31" s="117"/>
      <c r="BV31" s="117"/>
      <c r="BW31" s="117"/>
      <c r="BX31" s="117"/>
      <c r="BY31" s="117"/>
      <c r="BZ31" s="117">
        <f>データ!AB7</f>
        <v>88.1</v>
      </c>
      <c r="CA31" s="117"/>
      <c r="CB31" s="117"/>
      <c r="CC31" s="117"/>
      <c r="CD31" s="117"/>
      <c r="CE31" s="117"/>
      <c r="CF31" s="117"/>
      <c r="CG31" s="117"/>
      <c r="CH31" s="117"/>
      <c r="CI31" s="117"/>
      <c r="CJ31" s="117"/>
      <c r="CK31" s="117"/>
      <c r="CL31" s="117"/>
      <c r="CM31" s="117"/>
      <c r="CN31" s="117"/>
      <c r="CO31" s="117"/>
      <c r="CP31" s="117"/>
      <c r="CQ31" s="117"/>
      <c r="CR31" s="117"/>
      <c r="CS31" s="117">
        <f>データ!AC7</f>
        <v>77.900000000000006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250</v>
      </c>
      <c r="JD31" s="119"/>
      <c r="JE31" s="119"/>
      <c r="JF31" s="119"/>
      <c r="JG31" s="119"/>
      <c r="JH31" s="119"/>
      <c r="JI31" s="119"/>
      <c r="JJ31" s="119"/>
      <c r="JK31" s="119"/>
      <c r="JL31" s="119"/>
      <c r="JM31" s="119"/>
      <c r="JN31" s="119"/>
      <c r="JO31" s="119"/>
      <c r="JP31" s="119"/>
      <c r="JQ31" s="119"/>
      <c r="JR31" s="119"/>
      <c r="JS31" s="119"/>
      <c r="JT31" s="119"/>
      <c r="JU31" s="120"/>
      <c r="JV31" s="118">
        <f>データ!DL7</f>
        <v>252.7</v>
      </c>
      <c r="JW31" s="119"/>
      <c r="JX31" s="119"/>
      <c r="JY31" s="119"/>
      <c r="JZ31" s="119"/>
      <c r="KA31" s="119"/>
      <c r="KB31" s="119"/>
      <c r="KC31" s="119"/>
      <c r="KD31" s="119"/>
      <c r="KE31" s="119"/>
      <c r="KF31" s="119"/>
      <c r="KG31" s="119"/>
      <c r="KH31" s="119"/>
      <c r="KI31" s="119"/>
      <c r="KJ31" s="119"/>
      <c r="KK31" s="119"/>
      <c r="KL31" s="119"/>
      <c r="KM31" s="119"/>
      <c r="KN31" s="120"/>
      <c r="KO31" s="118">
        <f>データ!DM7</f>
        <v>255.3</v>
      </c>
      <c r="KP31" s="119"/>
      <c r="KQ31" s="119"/>
      <c r="KR31" s="119"/>
      <c r="KS31" s="119"/>
      <c r="KT31" s="119"/>
      <c r="KU31" s="119"/>
      <c r="KV31" s="119"/>
      <c r="KW31" s="119"/>
      <c r="KX31" s="119"/>
      <c r="KY31" s="119"/>
      <c r="KZ31" s="119"/>
      <c r="LA31" s="119"/>
      <c r="LB31" s="119"/>
      <c r="LC31" s="119"/>
      <c r="LD31" s="119"/>
      <c r="LE31" s="119"/>
      <c r="LF31" s="119"/>
      <c r="LG31" s="120"/>
      <c r="LH31" s="118">
        <f>データ!DN7</f>
        <v>254.7</v>
      </c>
      <c r="LI31" s="119"/>
      <c r="LJ31" s="119"/>
      <c r="LK31" s="119"/>
      <c r="LL31" s="119"/>
      <c r="LM31" s="119"/>
      <c r="LN31" s="119"/>
      <c r="LO31" s="119"/>
      <c r="LP31" s="119"/>
      <c r="LQ31" s="119"/>
      <c r="LR31" s="119"/>
      <c r="LS31" s="119"/>
      <c r="LT31" s="119"/>
      <c r="LU31" s="119"/>
      <c r="LV31" s="119"/>
      <c r="LW31" s="119"/>
      <c r="LX31" s="119"/>
      <c r="LY31" s="119"/>
      <c r="LZ31" s="120"/>
      <c r="MA31" s="118">
        <f>データ!DO7</f>
        <v>253.3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5.7</v>
      </c>
      <c r="EM52" s="117"/>
      <c r="EN52" s="117"/>
      <c r="EO52" s="117"/>
      <c r="EP52" s="117"/>
      <c r="EQ52" s="117"/>
      <c r="ER52" s="117"/>
      <c r="ES52" s="117"/>
      <c r="ET52" s="117"/>
      <c r="EU52" s="117"/>
      <c r="EV52" s="117"/>
      <c r="EW52" s="117"/>
      <c r="EX52" s="117"/>
      <c r="EY52" s="117"/>
      <c r="EZ52" s="117"/>
      <c r="FA52" s="117"/>
      <c r="FB52" s="117"/>
      <c r="FC52" s="117"/>
      <c r="FD52" s="117"/>
      <c r="FE52" s="117">
        <f>データ!BG7</f>
        <v>8.8000000000000007</v>
      </c>
      <c r="FF52" s="117"/>
      <c r="FG52" s="117"/>
      <c r="FH52" s="117"/>
      <c r="FI52" s="117"/>
      <c r="FJ52" s="117"/>
      <c r="FK52" s="117"/>
      <c r="FL52" s="117"/>
      <c r="FM52" s="117"/>
      <c r="FN52" s="117"/>
      <c r="FO52" s="117"/>
      <c r="FP52" s="117"/>
      <c r="FQ52" s="117"/>
      <c r="FR52" s="117"/>
      <c r="FS52" s="117"/>
      <c r="FT52" s="117"/>
      <c r="FU52" s="117"/>
      <c r="FV52" s="117"/>
      <c r="FW52" s="117"/>
      <c r="FX52" s="117">
        <f>データ!BH7</f>
        <v>6.7</v>
      </c>
      <c r="FY52" s="117"/>
      <c r="FZ52" s="117"/>
      <c r="GA52" s="117"/>
      <c r="GB52" s="117"/>
      <c r="GC52" s="117"/>
      <c r="GD52" s="117"/>
      <c r="GE52" s="117"/>
      <c r="GF52" s="117"/>
      <c r="GG52" s="117"/>
      <c r="GH52" s="117"/>
      <c r="GI52" s="117"/>
      <c r="GJ52" s="117"/>
      <c r="GK52" s="117"/>
      <c r="GL52" s="117"/>
      <c r="GM52" s="117"/>
      <c r="GN52" s="117"/>
      <c r="GO52" s="117"/>
      <c r="GP52" s="117"/>
      <c r="GQ52" s="117">
        <f>データ!BI7</f>
        <v>3.3</v>
      </c>
      <c r="GR52" s="117"/>
      <c r="GS52" s="117"/>
      <c r="GT52" s="117"/>
      <c r="GU52" s="117"/>
      <c r="GV52" s="117"/>
      <c r="GW52" s="117"/>
      <c r="GX52" s="117"/>
      <c r="GY52" s="117"/>
      <c r="GZ52" s="117"/>
      <c r="HA52" s="117"/>
      <c r="HB52" s="117"/>
      <c r="HC52" s="117"/>
      <c r="HD52" s="117"/>
      <c r="HE52" s="117"/>
      <c r="HF52" s="117"/>
      <c r="HG52" s="117"/>
      <c r="HH52" s="117"/>
      <c r="HI52" s="117"/>
      <c r="HJ52" s="117">
        <f>データ!BJ7</f>
        <v>0.3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40264</v>
      </c>
      <c r="JD52" s="125"/>
      <c r="JE52" s="125"/>
      <c r="JF52" s="125"/>
      <c r="JG52" s="125"/>
      <c r="JH52" s="125"/>
      <c r="JI52" s="125"/>
      <c r="JJ52" s="125"/>
      <c r="JK52" s="125"/>
      <c r="JL52" s="125"/>
      <c r="JM52" s="125"/>
      <c r="JN52" s="125"/>
      <c r="JO52" s="125"/>
      <c r="JP52" s="125"/>
      <c r="JQ52" s="125"/>
      <c r="JR52" s="125"/>
      <c r="JS52" s="125"/>
      <c r="JT52" s="125"/>
      <c r="JU52" s="125"/>
      <c r="JV52" s="125">
        <f>データ!BR7</f>
        <v>50706</v>
      </c>
      <c r="JW52" s="125"/>
      <c r="JX52" s="125"/>
      <c r="JY52" s="125"/>
      <c r="JZ52" s="125"/>
      <c r="KA52" s="125"/>
      <c r="KB52" s="125"/>
      <c r="KC52" s="125"/>
      <c r="KD52" s="125"/>
      <c r="KE52" s="125"/>
      <c r="KF52" s="125"/>
      <c r="KG52" s="125"/>
      <c r="KH52" s="125"/>
      <c r="KI52" s="125"/>
      <c r="KJ52" s="125"/>
      <c r="KK52" s="125"/>
      <c r="KL52" s="125"/>
      <c r="KM52" s="125"/>
      <c r="KN52" s="125"/>
      <c r="KO52" s="125">
        <f>データ!BS7</f>
        <v>51661</v>
      </c>
      <c r="KP52" s="125"/>
      <c r="KQ52" s="125"/>
      <c r="KR52" s="125"/>
      <c r="KS52" s="125"/>
      <c r="KT52" s="125"/>
      <c r="KU52" s="125"/>
      <c r="KV52" s="125"/>
      <c r="KW52" s="125"/>
      <c r="KX52" s="125"/>
      <c r="KY52" s="125"/>
      <c r="KZ52" s="125"/>
      <c r="LA52" s="125"/>
      <c r="LB52" s="125"/>
      <c r="LC52" s="125"/>
      <c r="LD52" s="125"/>
      <c r="LE52" s="125"/>
      <c r="LF52" s="125"/>
      <c r="LG52" s="125"/>
      <c r="LH52" s="125">
        <f>データ!BT7</f>
        <v>37167</v>
      </c>
      <c r="LI52" s="125"/>
      <c r="LJ52" s="125"/>
      <c r="LK52" s="125"/>
      <c r="LL52" s="125"/>
      <c r="LM52" s="125"/>
      <c r="LN52" s="125"/>
      <c r="LO52" s="125"/>
      <c r="LP52" s="125"/>
      <c r="LQ52" s="125"/>
      <c r="LR52" s="125"/>
      <c r="LS52" s="125"/>
      <c r="LT52" s="125"/>
      <c r="LU52" s="125"/>
      <c r="LV52" s="125"/>
      <c r="LW52" s="125"/>
      <c r="LX52" s="125"/>
      <c r="LY52" s="125"/>
      <c r="LZ52" s="125"/>
      <c r="MA52" s="125">
        <f>データ!BU7</f>
        <v>30860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194792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425</v>
      </c>
      <c r="KB77" s="119"/>
      <c r="KC77" s="119"/>
      <c r="KD77" s="119"/>
      <c r="KE77" s="119"/>
      <c r="KF77" s="119"/>
      <c r="KG77" s="119"/>
      <c r="KH77" s="119"/>
      <c r="KI77" s="119"/>
      <c r="KJ77" s="119"/>
      <c r="KK77" s="119"/>
      <c r="KL77" s="119"/>
      <c r="KM77" s="119"/>
      <c r="KN77" s="119"/>
      <c r="KO77" s="120"/>
      <c r="KP77" s="118">
        <f>データ!DA7</f>
        <v>337.2</v>
      </c>
      <c r="KQ77" s="119"/>
      <c r="KR77" s="119"/>
      <c r="KS77" s="119"/>
      <c r="KT77" s="119"/>
      <c r="KU77" s="119"/>
      <c r="KV77" s="119"/>
      <c r="KW77" s="119"/>
      <c r="KX77" s="119"/>
      <c r="KY77" s="119"/>
      <c r="KZ77" s="119"/>
      <c r="LA77" s="119"/>
      <c r="LB77" s="119"/>
      <c r="LC77" s="119"/>
      <c r="LD77" s="120"/>
      <c r="LE77" s="118">
        <f>データ!DB7</f>
        <v>315.3</v>
      </c>
      <c r="LF77" s="119"/>
      <c r="LG77" s="119"/>
      <c r="LH77" s="119"/>
      <c r="LI77" s="119"/>
      <c r="LJ77" s="119"/>
      <c r="LK77" s="119"/>
      <c r="LL77" s="119"/>
      <c r="LM77" s="119"/>
      <c r="LN77" s="119"/>
      <c r="LO77" s="119"/>
      <c r="LP77" s="119"/>
      <c r="LQ77" s="119"/>
      <c r="LR77" s="119"/>
      <c r="LS77" s="120"/>
      <c r="LT77" s="118">
        <f>データ!DC7</f>
        <v>318</v>
      </c>
      <c r="LU77" s="119"/>
      <c r="LV77" s="119"/>
      <c r="LW77" s="119"/>
      <c r="LX77" s="119"/>
      <c r="LY77" s="119"/>
      <c r="LZ77" s="119"/>
      <c r="MA77" s="119"/>
      <c r="MB77" s="119"/>
      <c r="MC77" s="119"/>
      <c r="MD77" s="119"/>
      <c r="ME77" s="119"/>
      <c r="MF77" s="119"/>
      <c r="MG77" s="119"/>
      <c r="MH77" s="120"/>
      <c r="MI77" s="118">
        <f>データ!DD7</f>
        <v>274.2</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112283</v>
      </c>
      <c r="D6" s="61">
        <f t="shared" si="1"/>
        <v>47</v>
      </c>
      <c r="E6" s="61">
        <f t="shared" si="1"/>
        <v>14</v>
      </c>
      <c r="F6" s="61">
        <f t="shared" si="1"/>
        <v>0</v>
      </c>
      <c r="G6" s="61">
        <f t="shared" si="1"/>
        <v>1</v>
      </c>
      <c r="H6" s="61" t="str">
        <f>SUBSTITUTE(H8,"　","")</f>
        <v>埼玉県志木市</v>
      </c>
      <c r="I6" s="61" t="str">
        <f t="shared" si="1"/>
        <v>志木駅東口地下駐車場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17</v>
      </c>
      <c r="S6" s="63" t="str">
        <f t="shared" si="1"/>
        <v>商業施設</v>
      </c>
      <c r="T6" s="63" t="str">
        <f t="shared" si="1"/>
        <v>無</v>
      </c>
      <c r="U6" s="64">
        <f t="shared" si="1"/>
        <v>2288</v>
      </c>
      <c r="V6" s="64">
        <f t="shared" si="1"/>
        <v>150</v>
      </c>
      <c r="W6" s="64">
        <f t="shared" si="1"/>
        <v>400</v>
      </c>
      <c r="X6" s="63" t="str">
        <f t="shared" si="1"/>
        <v>利用料金制</v>
      </c>
      <c r="Y6" s="65">
        <f>IF(Y8="-",NA(),Y8)</f>
        <v>93.9</v>
      </c>
      <c r="Z6" s="65">
        <f t="shared" ref="Z6:AH6" si="2">IF(Z8="-",NA(),Z8)</f>
        <v>110.6</v>
      </c>
      <c r="AA6" s="65">
        <f t="shared" si="2"/>
        <v>118.9</v>
      </c>
      <c r="AB6" s="65">
        <f t="shared" si="2"/>
        <v>88.1</v>
      </c>
      <c r="AC6" s="65">
        <f t="shared" si="2"/>
        <v>77.900000000000006</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5.7</v>
      </c>
      <c r="BG6" s="65">
        <f t="shared" ref="BG6:BO6" si="5">IF(BG8="-",NA(),BG8)</f>
        <v>8.8000000000000007</v>
      </c>
      <c r="BH6" s="65">
        <f t="shared" si="5"/>
        <v>6.7</v>
      </c>
      <c r="BI6" s="65">
        <f t="shared" si="5"/>
        <v>3.3</v>
      </c>
      <c r="BJ6" s="65">
        <f t="shared" si="5"/>
        <v>0.3</v>
      </c>
      <c r="BK6" s="65">
        <f t="shared" si="5"/>
        <v>24.4</v>
      </c>
      <c r="BL6" s="65">
        <f t="shared" si="5"/>
        <v>24.4</v>
      </c>
      <c r="BM6" s="65">
        <f t="shared" si="5"/>
        <v>24.2</v>
      </c>
      <c r="BN6" s="65">
        <f t="shared" si="5"/>
        <v>25.5</v>
      </c>
      <c r="BO6" s="65">
        <f t="shared" si="5"/>
        <v>22</v>
      </c>
      <c r="BP6" s="62" t="str">
        <f>IF(BP8="-","",IF(BP8="-","【-】","【"&amp;SUBSTITUTE(TEXT(BP8,"#,##0.0"),"-","△")&amp;"】"))</f>
        <v>【45.2】</v>
      </c>
      <c r="BQ6" s="66">
        <f>IF(BQ8="-",NA(),BQ8)</f>
        <v>40264</v>
      </c>
      <c r="BR6" s="66">
        <f t="shared" ref="BR6:BZ6" si="6">IF(BR8="-",NA(),BR8)</f>
        <v>50706</v>
      </c>
      <c r="BS6" s="66">
        <f t="shared" si="6"/>
        <v>51661</v>
      </c>
      <c r="BT6" s="66">
        <f t="shared" si="6"/>
        <v>37167</v>
      </c>
      <c r="BU6" s="66">
        <f t="shared" si="6"/>
        <v>30860</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194792</v>
      </c>
      <c r="CO6" s="65"/>
      <c r="CP6" s="65"/>
      <c r="CQ6" s="65"/>
      <c r="CR6" s="65"/>
      <c r="CS6" s="65"/>
      <c r="CT6" s="65"/>
      <c r="CU6" s="65"/>
      <c r="CV6" s="65"/>
      <c r="CW6" s="65"/>
      <c r="CX6" s="65"/>
      <c r="CY6" s="62" t="s">
        <v>110</v>
      </c>
      <c r="CZ6" s="65">
        <f>IF(CZ8="-",NA(),CZ8)</f>
        <v>425</v>
      </c>
      <c r="DA6" s="65">
        <f t="shared" ref="DA6:DI6" si="8">IF(DA8="-",NA(),DA8)</f>
        <v>337.2</v>
      </c>
      <c r="DB6" s="65">
        <f t="shared" si="8"/>
        <v>315.3</v>
      </c>
      <c r="DC6" s="65">
        <f t="shared" si="8"/>
        <v>318</v>
      </c>
      <c r="DD6" s="65">
        <f t="shared" si="8"/>
        <v>274.2</v>
      </c>
      <c r="DE6" s="65">
        <f t="shared" si="8"/>
        <v>543</v>
      </c>
      <c r="DF6" s="65">
        <f t="shared" si="8"/>
        <v>421.1</v>
      </c>
      <c r="DG6" s="65">
        <f t="shared" si="8"/>
        <v>339.7</v>
      </c>
      <c r="DH6" s="65">
        <f t="shared" si="8"/>
        <v>269.89999999999998</v>
      </c>
      <c r="DI6" s="65">
        <f t="shared" si="8"/>
        <v>196.2</v>
      </c>
      <c r="DJ6" s="62" t="str">
        <f>IF(DJ8="-","",IF(DJ8="-","【-】","【"&amp;SUBSTITUTE(TEXT(DJ8,"#,##0.0"),"-","△")&amp;"】"))</f>
        <v>【122.6】</v>
      </c>
      <c r="DK6" s="65">
        <f>IF(DK8="-",NA(),DK8)</f>
        <v>250</v>
      </c>
      <c r="DL6" s="65">
        <f t="shared" ref="DL6:DT6" si="9">IF(DL8="-",NA(),DL8)</f>
        <v>252.7</v>
      </c>
      <c r="DM6" s="65">
        <f t="shared" si="9"/>
        <v>255.3</v>
      </c>
      <c r="DN6" s="65">
        <f t="shared" si="9"/>
        <v>254.7</v>
      </c>
      <c r="DO6" s="65">
        <f t="shared" si="9"/>
        <v>253.3</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112283</v>
      </c>
      <c r="D7" s="61">
        <f t="shared" si="10"/>
        <v>47</v>
      </c>
      <c r="E7" s="61">
        <f t="shared" si="10"/>
        <v>14</v>
      </c>
      <c r="F7" s="61">
        <f t="shared" si="10"/>
        <v>0</v>
      </c>
      <c r="G7" s="61">
        <f t="shared" si="10"/>
        <v>1</v>
      </c>
      <c r="H7" s="61" t="str">
        <f t="shared" si="10"/>
        <v>埼玉県　志木市</v>
      </c>
      <c r="I7" s="61" t="str">
        <f t="shared" si="10"/>
        <v>志木駅東口地下駐車場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17</v>
      </c>
      <c r="S7" s="63" t="str">
        <f t="shared" si="10"/>
        <v>商業施設</v>
      </c>
      <c r="T7" s="63" t="str">
        <f t="shared" si="10"/>
        <v>無</v>
      </c>
      <c r="U7" s="64">
        <f t="shared" si="10"/>
        <v>2288</v>
      </c>
      <c r="V7" s="64">
        <f t="shared" si="10"/>
        <v>150</v>
      </c>
      <c r="W7" s="64">
        <f t="shared" si="10"/>
        <v>400</v>
      </c>
      <c r="X7" s="63" t="str">
        <f t="shared" si="10"/>
        <v>利用料金制</v>
      </c>
      <c r="Y7" s="65">
        <f>Y8</f>
        <v>93.9</v>
      </c>
      <c r="Z7" s="65">
        <f t="shared" ref="Z7:AH7" si="11">Z8</f>
        <v>110.6</v>
      </c>
      <c r="AA7" s="65">
        <f t="shared" si="11"/>
        <v>118.9</v>
      </c>
      <c r="AB7" s="65">
        <f t="shared" si="11"/>
        <v>88.1</v>
      </c>
      <c r="AC7" s="65">
        <f t="shared" si="11"/>
        <v>77.900000000000006</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5.7</v>
      </c>
      <c r="BG7" s="65">
        <f t="shared" ref="BG7:BO7" si="14">BG8</f>
        <v>8.8000000000000007</v>
      </c>
      <c r="BH7" s="65">
        <f t="shared" si="14"/>
        <v>6.7</v>
      </c>
      <c r="BI7" s="65">
        <f t="shared" si="14"/>
        <v>3.3</v>
      </c>
      <c r="BJ7" s="65">
        <f t="shared" si="14"/>
        <v>0.3</v>
      </c>
      <c r="BK7" s="65">
        <f t="shared" si="14"/>
        <v>24.4</v>
      </c>
      <c r="BL7" s="65">
        <f t="shared" si="14"/>
        <v>24.4</v>
      </c>
      <c r="BM7" s="65">
        <f t="shared" si="14"/>
        <v>24.2</v>
      </c>
      <c r="BN7" s="65">
        <f t="shared" si="14"/>
        <v>25.5</v>
      </c>
      <c r="BO7" s="65">
        <f t="shared" si="14"/>
        <v>22</v>
      </c>
      <c r="BP7" s="62"/>
      <c r="BQ7" s="66">
        <f>BQ8</f>
        <v>40264</v>
      </c>
      <c r="BR7" s="66">
        <f t="shared" ref="BR7:BZ7" si="15">BR8</f>
        <v>50706</v>
      </c>
      <c r="BS7" s="66">
        <f t="shared" si="15"/>
        <v>51661</v>
      </c>
      <c r="BT7" s="66">
        <f t="shared" si="15"/>
        <v>37167</v>
      </c>
      <c r="BU7" s="66">
        <f t="shared" si="15"/>
        <v>30860</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194792</v>
      </c>
      <c r="CO7" s="65" t="s">
        <v>112</v>
      </c>
      <c r="CP7" s="65" t="s">
        <v>112</v>
      </c>
      <c r="CQ7" s="65" t="s">
        <v>112</v>
      </c>
      <c r="CR7" s="65" t="s">
        <v>112</v>
      </c>
      <c r="CS7" s="65" t="s">
        <v>112</v>
      </c>
      <c r="CT7" s="65" t="s">
        <v>112</v>
      </c>
      <c r="CU7" s="65" t="s">
        <v>112</v>
      </c>
      <c r="CV7" s="65" t="s">
        <v>112</v>
      </c>
      <c r="CW7" s="65" t="s">
        <v>112</v>
      </c>
      <c r="CX7" s="65" t="s">
        <v>110</v>
      </c>
      <c r="CY7" s="62"/>
      <c r="CZ7" s="65">
        <f>CZ8</f>
        <v>425</v>
      </c>
      <c r="DA7" s="65">
        <f t="shared" ref="DA7:DI7" si="16">DA8</f>
        <v>337.2</v>
      </c>
      <c r="DB7" s="65">
        <f t="shared" si="16"/>
        <v>315.3</v>
      </c>
      <c r="DC7" s="65">
        <f t="shared" si="16"/>
        <v>318</v>
      </c>
      <c r="DD7" s="65">
        <f t="shared" si="16"/>
        <v>274.2</v>
      </c>
      <c r="DE7" s="65">
        <f t="shared" si="16"/>
        <v>543</v>
      </c>
      <c r="DF7" s="65">
        <f t="shared" si="16"/>
        <v>421.1</v>
      </c>
      <c r="DG7" s="65">
        <f t="shared" si="16"/>
        <v>339.7</v>
      </c>
      <c r="DH7" s="65">
        <f t="shared" si="16"/>
        <v>269.89999999999998</v>
      </c>
      <c r="DI7" s="65">
        <f t="shared" si="16"/>
        <v>196.2</v>
      </c>
      <c r="DJ7" s="62"/>
      <c r="DK7" s="65">
        <f>DK8</f>
        <v>250</v>
      </c>
      <c r="DL7" s="65">
        <f t="shared" ref="DL7:DT7" si="17">DL8</f>
        <v>252.7</v>
      </c>
      <c r="DM7" s="65">
        <f t="shared" si="17"/>
        <v>255.3</v>
      </c>
      <c r="DN7" s="65">
        <f t="shared" si="17"/>
        <v>254.7</v>
      </c>
      <c r="DO7" s="65">
        <f t="shared" si="17"/>
        <v>253.3</v>
      </c>
      <c r="DP7" s="65">
        <f t="shared" si="17"/>
        <v>195.5</v>
      </c>
      <c r="DQ7" s="65">
        <f t="shared" si="17"/>
        <v>199.1</v>
      </c>
      <c r="DR7" s="65">
        <f t="shared" si="17"/>
        <v>191.4</v>
      </c>
      <c r="DS7" s="65">
        <f t="shared" si="17"/>
        <v>194.7</v>
      </c>
      <c r="DT7" s="65">
        <f t="shared" si="17"/>
        <v>193</v>
      </c>
      <c r="DU7" s="62"/>
    </row>
    <row r="8" spans="1:125" s="67" customFormat="1">
      <c r="A8" s="50"/>
      <c r="B8" s="68">
        <v>2016</v>
      </c>
      <c r="C8" s="68">
        <v>112283</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17</v>
      </c>
      <c r="S8" s="70" t="s">
        <v>122</v>
      </c>
      <c r="T8" s="70" t="s">
        <v>123</v>
      </c>
      <c r="U8" s="71">
        <v>2288</v>
      </c>
      <c r="V8" s="71">
        <v>150</v>
      </c>
      <c r="W8" s="71">
        <v>400</v>
      </c>
      <c r="X8" s="70" t="s">
        <v>124</v>
      </c>
      <c r="Y8" s="72">
        <v>93.9</v>
      </c>
      <c r="Z8" s="72">
        <v>110.6</v>
      </c>
      <c r="AA8" s="72">
        <v>118.9</v>
      </c>
      <c r="AB8" s="72">
        <v>88.1</v>
      </c>
      <c r="AC8" s="72">
        <v>77.900000000000006</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5.7</v>
      </c>
      <c r="BG8" s="72">
        <v>8.8000000000000007</v>
      </c>
      <c r="BH8" s="72">
        <v>6.7</v>
      </c>
      <c r="BI8" s="72">
        <v>3.3</v>
      </c>
      <c r="BJ8" s="72">
        <v>0.3</v>
      </c>
      <c r="BK8" s="72">
        <v>24.4</v>
      </c>
      <c r="BL8" s="72">
        <v>24.4</v>
      </c>
      <c r="BM8" s="72">
        <v>24.2</v>
      </c>
      <c r="BN8" s="72">
        <v>25.5</v>
      </c>
      <c r="BO8" s="72">
        <v>22</v>
      </c>
      <c r="BP8" s="69">
        <v>45.2</v>
      </c>
      <c r="BQ8" s="73">
        <v>40264</v>
      </c>
      <c r="BR8" s="73">
        <v>50706</v>
      </c>
      <c r="BS8" s="73">
        <v>51661</v>
      </c>
      <c r="BT8" s="74">
        <v>37167</v>
      </c>
      <c r="BU8" s="74">
        <v>30860</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194792</v>
      </c>
      <c r="CO8" s="72" t="s">
        <v>117</v>
      </c>
      <c r="CP8" s="72" t="s">
        <v>117</v>
      </c>
      <c r="CQ8" s="72" t="s">
        <v>117</v>
      </c>
      <c r="CR8" s="72" t="s">
        <v>117</v>
      </c>
      <c r="CS8" s="72" t="s">
        <v>117</v>
      </c>
      <c r="CT8" s="72" t="s">
        <v>117</v>
      </c>
      <c r="CU8" s="72" t="s">
        <v>117</v>
      </c>
      <c r="CV8" s="72" t="s">
        <v>117</v>
      </c>
      <c r="CW8" s="72" t="s">
        <v>117</v>
      </c>
      <c r="CX8" s="72" t="s">
        <v>117</v>
      </c>
      <c r="CY8" s="69" t="s">
        <v>117</v>
      </c>
      <c r="CZ8" s="72">
        <v>425</v>
      </c>
      <c r="DA8" s="72">
        <v>337.2</v>
      </c>
      <c r="DB8" s="72">
        <v>315.3</v>
      </c>
      <c r="DC8" s="72">
        <v>318</v>
      </c>
      <c r="DD8" s="72">
        <v>274.2</v>
      </c>
      <c r="DE8" s="72">
        <v>543</v>
      </c>
      <c r="DF8" s="72">
        <v>421.1</v>
      </c>
      <c r="DG8" s="72">
        <v>339.7</v>
      </c>
      <c r="DH8" s="72">
        <v>269.89999999999998</v>
      </c>
      <c r="DI8" s="72">
        <v>196.2</v>
      </c>
      <c r="DJ8" s="69">
        <v>122.6</v>
      </c>
      <c r="DK8" s="72">
        <v>250</v>
      </c>
      <c r="DL8" s="72">
        <v>252.7</v>
      </c>
      <c r="DM8" s="72">
        <v>255.3</v>
      </c>
      <c r="DN8" s="72">
        <v>254.7</v>
      </c>
      <c r="DO8" s="72">
        <v>253.3</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滝田和浩</cp:lastModifiedBy>
  <cp:lastPrinted>2018-03-08T06:16:49Z</cp:lastPrinted>
  <dcterms:created xsi:type="dcterms:W3CDTF">2018-02-09T01:44:51Z</dcterms:created>
  <dcterms:modified xsi:type="dcterms:W3CDTF">2018-03-08T07:56:40Z</dcterms:modified>
</cp:coreProperties>
</file>