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水生活課\03　管理係（下水関係）\吉田\決算統計\H28決算統計\経営比較分析表\【経営比較分析表】2016_113476_47_1718\"/>
    </mc:Choice>
  </mc:AlternateContent>
  <workbookProtection workbookPassword="B319" lockStructure="1"/>
  <bookViews>
    <workbookView xWindow="240" yWindow="141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<sst xmlns="http://schemas.openxmlformats.org/spreadsheetml/2006/main" count="240" uniqueCount="125">
  <si>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</si>
  <si>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</si>
  <si>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</si>
  <si>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</si>
  <si>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</si>
  <si>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</si>
  <si>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</si>
  <si>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</si>
  <si>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</si>
  <si>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</si>
  <si>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</si>
  <si>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</si>
  <si>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</si>
  <si>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</si>
  <si>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</si>
  <si>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</si>
  <si>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</si>
  <si>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</si>
  <si>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</si>
  <si>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</si>
  <si>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</si>
  <si>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</si>
  <si>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</si>
  <si>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</si>
  <si>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</si>
  <si>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</si>
  <si>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</si>
  <si>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</si>
  <si>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</si>
  <si>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</si>
  <si>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</si>
  <si>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</si>
  <si>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</si>
  <si>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</si>
  <si>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</si>
  <si>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</si>
  <si>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</si>
  <si>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</si>
  <si>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</si>
  <si>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</si>
  <si>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</si>
  <si>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</si>
  <si>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</si>
  <si>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</si>
  <si>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</si>
  <si>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</si>
  <si>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</si>
  <si>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</si>
  <si>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</si>
  <si>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</si>
  <si>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</si>
  <si>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</si>
  <si>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</si>
  <si>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</si>
  <si>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</si>
  <si>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</si>
  <si>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</si>
  <si>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</si>
  <si>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</si>
  <si>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</si>
  <si>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</si>
  <si>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</si>
  <si>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</si>
  <si>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</si>
  <si>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</si>
  <si>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</si>
  <si>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</si>
  <si>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</si>
  <si>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</si>
  <si>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</si>
  <si>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</si>
  <si>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</si>
  <si>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</si>
  <si>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</si>
  <si>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</si>
  <si>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</si>
  <si>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</si>
  <si>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</si>
  <si>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</si>
  <si>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</si>
  <si>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</si>
  <si>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</si>
  <si>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</si>
  <si>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</si>
  <si>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</si>
  <si>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</si>
  <si>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</si>
  <si>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</si>
  <si>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</si>
  <si>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</si>
  <si>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</si>
  <si>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</si>
  <si>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</si>
  <si>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</si>
  <si>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</si>
  <si>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</si>
  <si>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</si>
  <si>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</si>
  <si>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</si>
  <si>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</si>
  <si>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</si>
  <si>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</si>
  <si>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</si>
  <si>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</si>
  <si>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</si>
  <si>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</si>
  <si>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</si>
  <si>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</si>
  <si>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</si>
  <si>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吉見町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</si>
  <si>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</si>
  <si>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</si>
  <si>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</si>
  <si>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</si>
  <si>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</si>
  <si>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</si>
  <si>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</si>
  <si>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</si>
  <si>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</si>
  <si>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</si>
  <si>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</si>
  <si>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供用を開始してから２０年以上経過している区域があるため、長寿命化計画を策定する予定である。</t>
    <rPh sb="1" eb="3">
      <t>キョウヨウ</t>
    </rPh>
    <rPh sb="4" eb="6">
      <t>カイシ</t>
    </rPh>
    <rPh sb="12" eb="15">
      <t>ネンイジョウ</t>
    </rPh>
    <rPh sb="15" eb="17">
      <t>ケイカ</t>
    </rPh>
    <rPh sb="21" eb="23">
      <t>クイキ</t>
    </rPh>
    <rPh sb="29" eb="30">
      <t>チョウ</t>
    </rPh>
    <rPh sb="30" eb="33">
      <t>ジュミョウカ</t>
    </rPh>
    <rPh sb="33" eb="35">
      <t>ケイカク</t>
    </rPh>
    <rPh sb="36" eb="38">
      <t>サクテイ</t>
    </rPh>
    <rPh sb="40" eb="42">
      <t>ヨテイ</t>
    </rPh>
    <phoneticPr fontId="7"/>
  </si>
  <si>
    <t>　平成２６年度に供用を開始した区域があるため、全国平均、類似団体平均値に満たない項目があるが、接続の推進によって改善傾向になると考えられる。今後も計画的に安定した事業運営ができるよう努めていく。</t>
    <phoneticPr fontId="7"/>
  </si>
  <si>
    <t>非設置</t>
    <rPh sb="0" eb="1">
      <t>ヒ</t>
    </rPh>
    <rPh sb="1" eb="3">
      <t>セッチ</t>
    </rPh>
    <phoneticPr fontId="4"/>
  </si>
  <si>
    <t xml:space="preserve">①収益的収支比率
　地方債償還金の増額に伴い下降傾向であるが、総収益・総費用の増加が多かったため、比率は一時的に上がった。
④企業債残高対事業規模比率
　全国平均・類似団体平均値を上回っている。平成２６年の施設整備完了から２年間しか経過していないことから地方債の償還が進んでいないことによる。
⑤経費回収率
　平成２６年度に供用を開始した区域があるため、一時的に下降していたが、接続率の向上に伴い上昇している。
⑥汚水処理原価
　全国平均・類似団体平均値を下回っているが、平成２６年度に供用を開始した区域があるため一時的に上昇したが接続率の向上に伴い下降している。
⑦施設利用率
　全国平均・類似団体平均値を下回っている。排水量の減少が原因と考えられる。
⑧水洗化率
　全国平均・類似団体平均値を上回っているが、平成２６年度に供用を開始した区域があるため一時的に下降したが、平成２７年度より上昇に転じている。引き続き接続の推進に努める。
</t>
    <rPh sb="31" eb="34">
      <t>ソウシュウエキ</t>
    </rPh>
    <rPh sb="35" eb="38">
      <t>ソウヒヨウ</t>
    </rPh>
    <rPh sb="39" eb="41">
      <t>ゾウカ</t>
    </rPh>
    <rPh sb="42" eb="43">
      <t>オオ</t>
    </rPh>
    <rPh sb="49" eb="51">
      <t>ヒリツ</t>
    </rPh>
    <rPh sb="52" eb="55">
      <t>イチジテキ</t>
    </rPh>
    <rPh sb="56" eb="57">
      <t>ア</t>
    </rPh>
    <rPh sb="90" eb="91">
      <t>ウエ</t>
    </rPh>
    <rPh sb="97" eb="99">
      <t>ヘイセイ</t>
    </rPh>
    <rPh sb="101" eb="102">
      <t>ネン</t>
    </rPh>
    <rPh sb="177" eb="180">
      <t>イチジテキ</t>
    </rPh>
    <rPh sb="181" eb="183">
      <t>カコウ</t>
    </rPh>
    <rPh sb="304" eb="305">
      <t>シタ</t>
    </rPh>
    <rPh sb="311" eb="313">
      <t>ハイスイ</t>
    </rPh>
    <rPh sb="313" eb="314">
      <t>リョウ</t>
    </rPh>
    <rPh sb="315" eb="317">
      <t>ゲンショウ</t>
    </rPh>
    <rPh sb="318" eb="320">
      <t>ゲンイン</t>
    </rPh>
    <rPh sb="321" eb="32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</si>
</sst>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3421544"/>
        <c:axId val="22342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23421544"/>
        <c:axId val="223421936"/>
      </c:lineChart>
      <c:dateAx>
        <c:axId val="223421544"/>
        <c:scaling>
          <c:orientation val="minMax"/>
        </c:scaling>
        <c:delete val="1"/>
        <c:axPos val="b"/>
        <c:numFmt formatCode="ge" sourceLinked="1"/>
        <c:majorTickMark val="none"/>
        <c:minorTickMark val="none"/>
        <c:tickLblPos val="none"/>
        <c:crossAx val="223421936"/>
        <c:crosses val="autoZero"/>
        <c:auto val="1"/>
        <c:lblOffset val="100"/>
        <c:baseTimeUnit val="years"/>
      </c:dateAx>
      <c:valAx>
        <c:axId val="22342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2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59.91</c:v>
                </c:pt>
                <c:pt idx="1">
                  <c:v>59.91</c:v>
                </c:pt>
                <c:pt idx="2">
                  <c:v>65.06</c:v>
                </c:pt>
                <c:pt idx="3">
                  <c:v>80.25</c:v>
                </c:pt>
                <c:pt idx="4">
                  <c:v>51.63</c:v>
                </c:pt>
              </c:numCache>
            </c:numRef>
          </c:val>
        </c:ser>
        <c:dLbls>
          <c:showLegendKey val="0"/>
          <c:showVal val="0"/>
          <c:showCatName val="0"/>
          <c:showSerName val="0"/>
          <c:showPercent val="0"/>
          <c:showBubbleSize val="0"/>
        </c:dLbls>
        <c:gapWidth val="150"/>
        <c:axId val="489752024"/>
        <c:axId val="4897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89752024"/>
        <c:axId val="489752416"/>
      </c:lineChart>
      <c:dateAx>
        <c:axId val="489752024"/>
        <c:scaling>
          <c:orientation val="minMax"/>
        </c:scaling>
        <c:delete val="1"/>
        <c:axPos val="b"/>
        <c:numFmt formatCode="ge" sourceLinked="1"/>
        <c:majorTickMark val="none"/>
        <c:minorTickMark val="none"/>
        <c:tickLblPos val="none"/>
        <c:crossAx val="489752416"/>
        <c:crosses val="autoZero"/>
        <c:auto val="1"/>
        <c:lblOffset val="100"/>
        <c:baseTimeUnit val="years"/>
      </c:dateAx>
      <c:valAx>
        <c:axId val="4897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75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98.25</c:v>
                </c:pt>
                <c:pt idx="1">
                  <c:v>98.34</c:v>
                </c:pt>
                <c:pt idx="2">
                  <c:v>93.39</c:v>
                </c:pt>
                <c:pt idx="3">
                  <c:v>95.05</c:v>
                </c:pt>
                <c:pt idx="4">
                  <c:v>95.31</c:v>
                </c:pt>
              </c:numCache>
            </c:numRef>
          </c:val>
        </c:ser>
        <c:dLbls>
          <c:showLegendKey val="0"/>
          <c:showVal val="0"/>
          <c:showCatName val="0"/>
          <c:showSerName val="0"/>
          <c:showPercent val="0"/>
          <c:showBubbleSize val="0"/>
        </c:dLbls>
        <c:gapWidth val="150"/>
        <c:axId val="489753592"/>
        <c:axId val="4897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89753592"/>
        <c:axId val="489753984"/>
      </c:lineChart>
      <c:dateAx>
        <c:axId val="489753592"/>
        <c:scaling>
          <c:orientation val="minMax"/>
        </c:scaling>
        <c:delete val="1"/>
        <c:axPos val="b"/>
        <c:numFmt formatCode="ge" sourceLinked="1"/>
        <c:majorTickMark val="none"/>
        <c:minorTickMark val="none"/>
        <c:tickLblPos val="none"/>
        <c:crossAx val="489753984"/>
        <c:crosses val="autoZero"/>
        <c:auto val="1"/>
        <c:lblOffset val="100"/>
        <c:baseTimeUnit val="years"/>
      </c:dateAx>
      <c:valAx>
        <c:axId val="4897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75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72.61</c:v>
                </c:pt>
                <c:pt idx="1">
                  <c:v>69.05</c:v>
                </c:pt>
                <c:pt idx="2">
                  <c:v>57.65</c:v>
                </c:pt>
                <c:pt idx="3">
                  <c:v>55.92</c:v>
                </c:pt>
                <c:pt idx="4">
                  <c:v>57.47</c:v>
                </c:pt>
              </c:numCache>
            </c:numRef>
          </c:val>
        </c:ser>
        <c:dLbls>
          <c:showLegendKey val="0"/>
          <c:showVal val="0"/>
          <c:showCatName val="0"/>
          <c:showSerName val="0"/>
          <c:showPercent val="0"/>
          <c:showBubbleSize val="0"/>
        </c:dLbls>
        <c:gapWidth val="150"/>
        <c:axId val="482252800"/>
        <c:axId val="48225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252800"/>
        <c:axId val="482253192"/>
      </c:lineChart>
      <c:dateAx>
        <c:axId val="482252800"/>
        <c:scaling>
          <c:orientation val="minMax"/>
        </c:scaling>
        <c:delete val="1"/>
        <c:axPos val="b"/>
        <c:numFmt formatCode="ge" sourceLinked="1"/>
        <c:majorTickMark val="none"/>
        <c:minorTickMark val="none"/>
        <c:tickLblPos val="none"/>
        <c:crossAx val="482253192"/>
        <c:crosses val="autoZero"/>
        <c:auto val="1"/>
        <c:lblOffset val="100"/>
        <c:baseTimeUnit val="years"/>
      </c:dateAx>
      <c:valAx>
        <c:axId val="48225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446128"/>
        <c:axId val="22844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446128"/>
        <c:axId val="228446520"/>
      </c:lineChart>
      <c:dateAx>
        <c:axId val="228446128"/>
        <c:scaling>
          <c:orientation val="minMax"/>
        </c:scaling>
        <c:delete val="1"/>
        <c:axPos val="b"/>
        <c:numFmt formatCode="ge" sourceLinked="1"/>
        <c:majorTickMark val="none"/>
        <c:minorTickMark val="none"/>
        <c:tickLblPos val="none"/>
        <c:crossAx val="228446520"/>
        <c:crosses val="autoZero"/>
        <c:auto val="1"/>
        <c:lblOffset val="100"/>
        <c:baseTimeUnit val="years"/>
      </c:dateAx>
      <c:valAx>
        <c:axId val="22844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4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899544"/>
        <c:axId val="4868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899544"/>
        <c:axId val="486899936"/>
      </c:lineChart>
      <c:dateAx>
        <c:axId val="486899544"/>
        <c:scaling>
          <c:orientation val="minMax"/>
        </c:scaling>
        <c:delete val="1"/>
        <c:axPos val="b"/>
        <c:numFmt formatCode="ge" sourceLinked="1"/>
        <c:majorTickMark val="none"/>
        <c:minorTickMark val="none"/>
        <c:tickLblPos val="none"/>
        <c:crossAx val="486899936"/>
        <c:crosses val="autoZero"/>
        <c:auto val="1"/>
        <c:lblOffset val="100"/>
        <c:baseTimeUnit val="years"/>
      </c:dateAx>
      <c:valAx>
        <c:axId val="4868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89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901112"/>
        <c:axId val="4869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901112"/>
        <c:axId val="486901504"/>
      </c:lineChart>
      <c:dateAx>
        <c:axId val="486901112"/>
        <c:scaling>
          <c:orientation val="minMax"/>
        </c:scaling>
        <c:delete val="1"/>
        <c:axPos val="b"/>
        <c:numFmt formatCode="ge" sourceLinked="1"/>
        <c:majorTickMark val="none"/>
        <c:minorTickMark val="none"/>
        <c:tickLblPos val="none"/>
        <c:crossAx val="486901504"/>
        <c:crosses val="autoZero"/>
        <c:auto val="1"/>
        <c:lblOffset val="100"/>
        <c:baseTimeUnit val="years"/>
      </c:dateAx>
      <c:valAx>
        <c:axId val="4869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90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902680"/>
        <c:axId val="4869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902680"/>
        <c:axId val="486903072"/>
      </c:lineChart>
      <c:dateAx>
        <c:axId val="486902680"/>
        <c:scaling>
          <c:orientation val="minMax"/>
        </c:scaling>
        <c:delete val="1"/>
        <c:axPos val="b"/>
        <c:numFmt formatCode="ge" sourceLinked="1"/>
        <c:majorTickMark val="none"/>
        <c:minorTickMark val="none"/>
        <c:tickLblPos val="none"/>
        <c:crossAx val="486903072"/>
        <c:crosses val="autoZero"/>
        <c:auto val="1"/>
        <c:lblOffset val="100"/>
        <c:baseTimeUnit val="years"/>
      </c:dateAx>
      <c:valAx>
        <c:axId val="4869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90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642.32000000000005</c:v>
                </c:pt>
                <c:pt idx="1">
                  <c:v>641.14</c:v>
                </c:pt>
                <c:pt idx="2">
                  <c:v>900</c:v>
                </c:pt>
                <c:pt idx="3">
                  <c:v>1047.42</c:v>
                </c:pt>
                <c:pt idx="4">
                  <c:v>1153.45</c:v>
                </c:pt>
              </c:numCache>
            </c:numRef>
          </c:val>
        </c:ser>
        <c:dLbls>
          <c:showLegendKey val="0"/>
          <c:showVal val="0"/>
          <c:showCatName val="0"/>
          <c:showSerName val="0"/>
          <c:showPercent val="0"/>
          <c:showBubbleSize val="0"/>
        </c:dLbls>
        <c:gapWidth val="150"/>
        <c:axId val="489284248"/>
        <c:axId val="4892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89284248"/>
        <c:axId val="489284640"/>
      </c:lineChart>
      <c:dateAx>
        <c:axId val="489284248"/>
        <c:scaling>
          <c:orientation val="minMax"/>
        </c:scaling>
        <c:delete val="1"/>
        <c:axPos val="b"/>
        <c:numFmt formatCode="ge" sourceLinked="1"/>
        <c:majorTickMark val="none"/>
        <c:minorTickMark val="none"/>
        <c:tickLblPos val="none"/>
        <c:crossAx val="489284640"/>
        <c:crosses val="autoZero"/>
        <c:auto val="1"/>
        <c:lblOffset val="100"/>
        <c:baseTimeUnit val="years"/>
      </c:dateAx>
      <c:valAx>
        <c:axId val="4892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28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74.31</c:v>
                </c:pt>
                <c:pt idx="1">
                  <c:v>69.930000000000007</c:v>
                </c:pt>
                <c:pt idx="2">
                  <c:v>48.23</c:v>
                </c:pt>
                <c:pt idx="3">
                  <c:v>52.72</c:v>
                </c:pt>
                <c:pt idx="4">
                  <c:v>63.68</c:v>
                </c:pt>
              </c:numCache>
            </c:numRef>
          </c:val>
        </c:ser>
        <c:dLbls>
          <c:showLegendKey val="0"/>
          <c:showVal val="0"/>
          <c:showCatName val="0"/>
          <c:showSerName val="0"/>
          <c:showPercent val="0"/>
          <c:showBubbleSize val="0"/>
        </c:dLbls>
        <c:gapWidth val="150"/>
        <c:axId val="489285816"/>
        <c:axId val="4892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89285816"/>
        <c:axId val="489286208"/>
      </c:lineChart>
      <c:dateAx>
        <c:axId val="489285816"/>
        <c:scaling>
          <c:orientation val="minMax"/>
        </c:scaling>
        <c:delete val="1"/>
        <c:axPos val="b"/>
        <c:numFmt formatCode="ge" sourceLinked="1"/>
        <c:majorTickMark val="none"/>
        <c:minorTickMark val="none"/>
        <c:tickLblPos val="none"/>
        <c:crossAx val="489286208"/>
        <c:crosses val="autoZero"/>
        <c:auto val="1"/>
        <c:lblOffset val="100"/>
        <c:baseTimeUnit val="years"/>
      </c:dateAx>
      <c:valAx>
        <c:axId val="4892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28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166.7</c:v>
                </c:pt>
                <c:pt idx="1">
                  <c:v>176.79</c:v>
                </c:pt>
                <c:pt idx="2">
                  <c:v>274.74</c:v>
                </c:pt>
                <c:pt idx="3">
                  <c:v>245.23</c:v>
                </c:pt>
                <c:pt idx="4">
                  <c:v>199.58</c:v>
                </c:pt>
              </c:numCache>
            </c:numRef>
          </c:val>
        </c:ser>
        <c:dLbls>
          <c:showLegendKey val="0"/>
          <c:showVal val="0"/>
          <c:showCatName val="0"/>
          <c:showSerName val="0"/>
          <c:showPercent val="0"/>
          <c:showBubbleSize val="0"/>
        </c:dLbls>
        <c:gapWidth val="150"/>
        <c:axId val="489750456"/>
        <c:axId val="4897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89750456"/>
        <c:axId val="489750848"/>
      </c:lineChart>
      <c:dateAx>
        <c:axId val="489750456"/>
        <c:scaling>
          <c:orientation val="minMax"/>
        </c:scaling>
        <c:delete val="1"/>
        <c:axPos val="b"/>
        <c:numFmt formatCode="ge" sourceLinked="1"/>
        <c:majorTickMark val="none"/>
        <c:minorTickMark val="none"/>
        <c:tickLblPos val="none"/>
        <c:crossAx val="489750848"/>
        <c:crosses val="autoZero"/>
        <c:auto val="1"/>
        <c:lblOffset val="100"/>
        <c:baseTimeUnit val="years"/>
      </c:dateAx>
      <c:valAx>
        <c:axId val="4897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75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22"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埼玉県　吉見町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19745</v>
      </c>
      <c r="AM8" s="50"/>
      <c r="AN8" s="50"/>
      <c r="AO8" s="50"/>
      <c r="AP8" s="50"/>
      <c r="AQ8" s="50"/>
      <c r="AR8" s="50"/>
      <c r="AS8" s="50"/>
      <c r="AT8" s="45">
        <f>データ!T6</f>
        <v>38.64</v>
      </c>
      <c r="AU8" s="45"/>
      <c r="AV8" s="45"/>
      <c r="AW8" s="45"/>
      <c r="AX8" s="45"/>
      <c r="AY8" s="45"/>
      <c r="AZ8" s="45"/>
      <c r="BA8" s="45"/>
      <c r="BB8" s="45">
        <f>データ!U6</f>
        <v>511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27.79</v>
      </c>
      <c r="Q10" s="45"/>
      <c r="R10" s="45"/>
      <c r="S10" s="45"/>
      <c r="T10" s="45"/>
      <c r="U10" s="45"/>
      <c r="V10" s="45"/>
      <c r="W10" s="45">
        <f>データ!Q6</f>
        <v>100</v>
      </c>
      <c r="X10" s="45"/>
      <c r="Y10" s="45"/>
      <c r="Z10" s="45"/>
      <c r="AA10" s="45"/>
      <c r="AB10" s="45"/>
      <c r="AC10" s="45"/>
      <c r="AD10" s="50">
        <f>データ!R6</f>
        <v>2106</v>
      </c>
      <c r="AE10" s="50"/>
      <c r="AF10" s="50"/>
      <c r="AG10" s="50"/>
      <c r="AH10" s="50"/>
      <c r="AI10" s="50"/>
      <c r="AJ10" s="50"/>
      <c r="AK10" s="2"/>
      <c r="AL10" s="50">
        <f>データ!V6</f>
        <v>5456</v>
      </c>
      <c r="AM10" s="50"/>
      <c r="AN10" s="50"/>
      <c r="AO10" s="50"/>
      <c r="AP10" s="50"/>
      <c r="AQ10" s="50"/>
      <c r="AR10" s="50"/>
      <c r="AS10" s="50"/>
      <c r="AT10" s="45">
        <f>データ!W6</f>
        <v>7.73</v>
      </c>
      <c r="AU10" s="45"/>
      <c r="AV10" s="45"/>
      <c r="AW10" s="45"/>
      <c r="AX10" s="45"/>
      <c r="AY10" s="45"/>
      <c r="AZ10" s="45"/>
      <c r="BA10" s="45"/>
      <c r="BB10" s="45">
        <f>データ!X6</f>
        <v>705.82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113476</v>
      </c>
      <c r="D6" s="33">
        <f t="shared" si="3"/>
        <v>47</v>
      </c>
      <c r="E6" s="33">
        <f t="shared" si="3"/>
        <v>17</v>
      </c>
      <c r="F6" s="33">
        <f t="shared" si="3"/>
        <v>5</v>
      </c>
      <c r="G6" s="33">
        <f t="shared" si="3"/>
        <v>0</v>
      </c>
      <c r="H6" s="33" t="str">
        <f t="shared" si="3"/>
        <v>埼玉県　吉見町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27.79</v>
      </c>
      <c r="Q6" s="34">
        <f t="shared" si="3"/>
        <v>100</v>
      </c>
      <c r="R6" s="34">
        <f t="shared" si="3"/>
        <v>2106</v>
      </c>
      <c r="S6" s="34">
        <f t="shared" si="3"/>
        <v>19745</v>
      </c>
      <c r="T6" s="34">
        <f t="shared" si="3"/>
        <v>38.64</v>
      </c>
      <c r="U6" s="34">
        <f t="shared" si="3"/>
        <v>511</v>
      </c>
      <c r="V6" s="34">
        <f t="shared" si="3"/>
        <v>5456</v>
      </c>
      <c r="W6" s="34">
        <f t="shared" si="3"/>
        <v>7.73</v>
      </c>
      <c r="X6" s="34">
        <f t="shared" si="3"/>
        <v>705.82</v>
      </c>
      <c r="Y6" s="35">
        <f>IF(Y7="",NA(),Y7)</f>
        <v>72.61</v>
      </c>
      <c r="Z6" s="35">
        <f t="shared" ref="Z6:AH6" si="4">IF(Z7="",NA(),Z7)</f>
        <v>69.05</v>
      </c>
      <c r="AA6" s="35">
        <f t="shared" si="4"/>
        <v>57.65</v>
      </c>
      <c r="AB6" s="35">
        <f t="shared" si="4"/>
        <v>55.92</v>
      </c>
      <c r="AC6" s="35">
        <f t="shared" si="4"/>
        <v>57.47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642.32000000000005</v>
      </c>
      <c r="BG6" s="35">
        <f t="shared" ref="BG6:BO6" si="7">IF(BG7="",NA(),BG7)</f>
        <v>641.14</v>
      </c>
      <c r="BH6" s="35">
        <f t="shared" si="7"/>
        <v>900</v>
      </c>
      <c r="BI6" s="35">
        <f t="shared" si="7"/>
        <v>1047.42</v>
      </c>
      <c r="BJ6" s="35">
        <f t="shared" si="7"/>
        <v>1153.45</v>
      </c>
      <c r="BK6" s="35">
        <f t="shared" si="7"/>
        <v>1197.82</v>
      </c>
      <c r="BL6" s="35">
        <f t="shared" si="7"/>
        <v>1126.77</v>
      </c>
      <c r="BM6" s="35">
        <f t="shared" si="7"/>
        <v>1044.8</v>
      </c>
      <c r="BN6" s="35">
        <f t="shared" si="7"/>
        <v>1081.8</v>
      </c>
      <c r="BO6" s="35">
        <f t="shared" si="7"/>
        <v>974.93</v>
      </c>
      <c r="BP6" s="34" t="str">
        <f>IF(BP7="","",IF(BP7="-","【-】","【"&amp;SUBSTITUTE(TEXT(BP7,"#,##0.00"),"-","△")&amp;"】"))</f>
        <v>【914.53】</v>
      </c>
      <c r="BQ6" s="35">
        <f>IF(BQ7="",NA(),BQ7)</f>
        <v>74.31</v>
      </c>
      <c r="BR6" s="35">
        <f t="shared" ref="BR6:BZ6" si="8">IF(BR7="",NA(),BR7)</f>
        <v>69.930000000000007</v>
      </c>
      <c r="BS6" s="35">
        <f t="shared" si="8"/>
        <v>48.23</v>
      </c>
      <c r="BT6" s="35">
        <f t="shared" si="8"/>
        <v>52.72</v>
      </c>
      <c r="BU6" s="35">
        <f t="shared" si="8"/>
        <v>63.68</v>
      </c>
      <c r="BV6" s="35">
        <f t="shared" si="8"/>
        <v>51.03</v>
      </c>
      <c r="BW6" s="35">
        <f t="shared" si="8"/>
        <v>50.9</v>
      </c>
      <c r="BX6" s="35">
        <f t="shared" si="8"/>
        <v>50.82</v>
      </c>
      <c r="BY6" s="35">
        <f t="shared" si="8"/>
        <v>52.19</v>
      </c>
      <c r="BZ6" s="35">
        <f t="shared" si="8"/>
        <v>55.32</v>
      </c>
      <c r="CA6" s="34" t="str">
        <f>IF(CA7="","",IF(CA7="-","【-】","【"&amp;SUBSTITUTE(TEXT(CA7,"#,##0.00"),"-","△")&amp;"】"))</f>
        <v>【55.73】</v>
      </c>
      <c r="CB6" s="35">
        <f>IF(CB7="",NA(),CB7)</f>
        <v>166.7</v>
      </c>
      <c r="CC6" s="35">
        <f t="shared" ref="CC6:CK6" si="9">IF(CC7="",NA(),CC7)</f>
        <v>176.79</v>
      </c>
      <c r="CD6" s="35">
        <f t="shared" si="9"/>
        <v>274.74</v>
      </c>
      <c r="CE6" s="35">
        <f t="shared" si="9"/>
        <v>245.23</v>
      </c>
      <c r="CF6" s="35">
        <f t="shared" si="9"/>
        <v>199.58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59.91</v>
      </c>
      <c r="CN6" s="35">
        <f t="shared" ref="CN6:CV6" si="10">IF(CN7="",NA(),CN7)</f>
        <v>59.91</v>
      </c>
      <c r="CO6" s="35">
        <f t="shared" si="10"/>
        <v>65.06</v>
      </c>
      <c r="CP6" s="35">
        <f t="shared" si="10"/>
        <v>80.25</v>
      </c>
      <c r="CQ6" s="35">
        <f t="shared" si="10"/>
        <v>51.63</v>
      </c>
      <c r="CR6" s="35">
        <f t="shared" si="10"/>
        <v>54.74</v>
      </c>
      <c r="CS6" s="35">
        <f t="shared" si="10"/>
        <v>53.78</v>
      </c>
      <c r="CT6" s="35">
        <f t="shared" si="10"/>
        <v>53.24</v>
      </c>
      <c r="CU6" s="35">
        <f t="shared" si="10"/>
        <v>52.31</v>
      </c>
      <c r="CV6" s="35">
        <f t="shared" si="10"/>
        <v>60.65</v>
      </c>
      <c r="CW6" s="34" t="str">
        <f>IF(CW7="","",IF(CW7="-","【-】","【"&amp;SUBSTITUTE(TEXT(CW7,"#,##0.00"),"-","△")&amp;"】"))</f>
        <v>【59.15】</v>
      </c>
      <c r="CX6" s="35">
        <f>IF(CX7="",NA(),CX7)</f>
        <v>98.25</v>
      </c>
      <c r="CY6" s="35">
        <f t="shared" ref="CY6:DG6" si="11">IF(CY7="",NA(),CY7)</f>
        <v>98.34</v>
      </c>
      <c r="CZ6" s="35">
        <f t="shared" si="11"/>
        <v>93.39</v>
      </c>
      <c r="DA6" s="35">
        <f t="shared" si="11"/>
        <v>95.05</v>
      </c>
      <c r="DB6" s="35">
        <f t="shared" si="11"/>
        <v>95.31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113476</v>
      </c>
      <c r="D7" s="37">
        <v>47</v>
      </c>
      <c r="E7" s="37">
        <v>17</v>
      </c>
      <c r="F7" s="37">
        <v>5</v>
      </c>
      <c r="G7" s="37">
        <v>0</v>
      </c>
      <c r="H7" s="37" t="s">
        <v>109</v>
      </c>
      <c r="I7" s="37" t="s">
        <v>110</v>
      </c>
      <c r="J7" s="37" t="s">
        <v>111</v>
      </c>
      <c r="K7" s="37" t="s">
        <v>112</v>
      </c>
      <c r="L7" s="37" t="s">
        <v>113</v>
      </c>
      <c r="M7" s="37"/>
      <c r="N7" s="38" t="s">
        <v>114</v>
      </c>
      <c r="O7" s="38" t="s">
        <v>115</v>
      </c>
      <c r="P7" s="38">
        <v>27.79</v>
      </c>
      <c r="Q7" s="38">
        <v>100</v>
      </c>
      <c r="R7" s="38">
        <v>2106</v>
      </c>
      <c r="S7" s="38">
        <v>19745</v>
      </c>
      <c r="T7" s="38">
        <v>38.64</v>
      </c>
      <c r="U7" s="38">
        <v>511</v>
      </c>
      <c r="V7" s="38">
        <v>5456</v>
      </c>
      <c r="W7" s="38">
        <v>7.73</v>
      </c>
      <c r="X7" s="38">
        <v>705.82</v>
      </c>
      <c r="Y7" s="38">
        <v>72.61</v>
      </c>
      <c r="Z7" s="38">
        <v>69.05</v>
      </c>
      <c r="AA7" s="38">
        <v>57.65</v>
      </c>
      <c r="AB7" s="38">
        <v>55.92</v>
      </c>
      <c r="AC7" s="38">
        <v>57.47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642.32000000000005</v>
      </c>
      <c r="BG7" s="38">
        <v>641.14</v>
      </c>
      <c r="BH7" s="38">
        <v>900</v>
      </c>
      <c r="BI7" s="38">
        <v>1047.42</v>
      </c>
      <c r="BJ7" s="38">
        <v>1153.45</v>
      </c>
      <c r="BK7" s="38">
        <v>1197.82</v>
      </c>
      <c r="BL7" s="38">
        <v>1126.77</v>
      </c>
      <c r="BM7" s="38">
        <v>1044.8</v>
      </c>
      <c r="BN7" s="38">
        <v>1081.8</v>
      </c>
      <c r="BO7" s="38">
        <v>974.93</v>
      </c>
      <c r="BP7" s="38">
        <v>914.53</v>
      </c>
      <c r="BQ7" s="38">
        <v>74.31</v>
      </c>
      <c r="BR7" s="38">
        <v>69.930000000000007</v>
      </c>
      <c r="BS7" s="38">
        <v>48.23</v>
      </c>
      <c r="BT7" s="38">
        <v>52.72</v>
      </c>
      <c r="BU7" s="38">
        <v>63.68</v>
      </c>
      <c r="BV7" s="38">
        <v>51.03</v>
      </c>
      <c r="BW7" s="38">
        <v>50.9</v>
      </c>
      <c r="BX7" s="38">
        <v>50.82</v>
      </c>
      <c r="BY7" s="38">
        <v>52.19</v>
      </c>
      <c r="BZ7" s="38">
        <v>55.32</v>
      </c>
      <c r="CA7" s="38">
        <v>55.73</v>
      </c>
      <c r="CB7" s="38">
        <v>166.7</v>
      </c>
      <c r="CC7" s="38">
        <v>176.79</v>
      </c>
      <c r="CD7" s="38">
        <v>274.74</v>
      </c>
      <c r="CE7" s="38">
        <v>245.23</v>
      </c>
      <c r="CF7" s="38">
        <v>199.58</v>
      </c>
      <c r="CG7" s="38">
        <v>289.60000000000002</v>
      </c>
      <c r="CH7" s="38">
        <v>293.27</v>
      </c>
      <c r="CI7" s="38">
        <v>300.52</v>
      </c>
      <c r="CJ7" s="38">
        <v>296.14</v>
      </c>
      <c r="CK7" s="38">
        <v>283.17</v>
      </c>
      <c r="CL7" s="38">
        <v>276.77999999999997</v>
      </c>
      <c r="CM7" s="38">
        <v>59.91</v>
      </c>
      <c r="CN7" s="38">
        <v>59.91</v>
      </c>
      <c r="CO7" s="38">
        <v>65.06</v>
      </c>
      <c r="CP7" s="38">
        <v>80.25</v>
      </c>
      <c r="CQ7" s="38">
        <v>51.63</v>
      </c>
      <c r="CR7" s="38">
        <v>54.74</v>
      </c>
      <c r="CS7" s="38">
        <v>53.78</v>
      </c>
      <c r="CT7" s="38">
        <v>53.24</v>
      </c>
      <c r="CU7" s="38">
        <v>52.31</v>
      </c>
      <c r="CV7" s="38">
        <v>60.65</v>
      </c>
      <c r="CW7" s="38">
        <v>59.15</v>
      </c>
      <c r="CX7" s="38">
        <v>98.25</v>
      </c>
      <c r="CY7" s="38">
        <v>98.34</v>
      </c>
      <c r="CZ7" s="38">
        <v>93.39</v>
      </c>
      <c r="DA7" s="38">
        <v>95.05</v>
      </c>
      <c r="DB7" s="38">
        <v>95.31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