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4"/>
  <workbookPr codeName="ThisWorkbook" defaultThemeVersion="166925"/>
  <mc:AlternateContent xmlns:mc="http://schemas.openxmlformats.org/markup-compatibility/2006">
    <mc:Choice Requires="x15">
      <x15ac:absPath xmlns:x15ac="http://schemas.microsoft.com/office/spreadsheetml/2010/11/ac" url="Z:\高齢者福祉課\H31年度\02施設・事業者指導担当\20老人施設\08法人認可（社福減免）\070社会福祉法人利用者負担軽減\その他\HP（課長想定利用）\HP原稿\"/>
    </mc:Choice>
  </mc:AlternateContent>
  <xr:revisionPtr revIDLastSave="0" documentId="8_{19DEE673-845B-40D3-9D56-6CA4407EF49F}" xr6:coauthVersionLast="36" xr6:coauthVersionMax="36" xr10:uidLastSave="{00000000-0000-0000-0000-000000000000}"/>
  <bookViews>
    <workbookView xWindow="7500" yWindow="210" windowWidth="7665" windowHeight="8475"/>
  </bookViews>
  <sheets>
    <sheet name="概要説明" sheetId="22" r:id="rId1"/>
    <sheet name="入力１" sheetId="15" r:id="rId2"/>
    <sheet name="入力２" sheetId="5" r:id="rId3"/>
    <sheet name="計算" sheetId="27" r:id="rId4"/>
    <sheet name="明細1" sheetId="23" r:id="rId5"/>
    <sheet name="明細2" sheetId="28" r:id="rId6"/>
    <sheet name="明細3" sheetId="29" r:id="rId7"/>
    <sheet name="明細4" sheetId="30" r:id="rId8"/>
    <sheet name="明細5" sheetId="31" r:id="rId9"/>
  </sheets>
  <definedNames>
    <definedName name="_xlnm.Print_Area" localSheetId="0">概要説明!$A$1:$D$48</definedName>
    <definedName name="_xlnm.Print_Area" localSheetId="4">明細1!$A$1:$H$59</definedName>
  </definedNames>
  <calcPr calcId="191029"/>
</workbook>
</file>

<file path=xl/calcChain.xml><?xml version="1.0" encoding="utf-8"?>
<calcChain xmlns="http://schemas.openxmlformats.org/spreadsheetml/2006/main">
  <c r="E10" i="15" l="1"/>
  <c r="G26" i="15"/>
  <c r="D22" i="27"/>
  <c r="C14" i="15"/>
  <c r="C15" i="15"/>
  <c r="C26" i="15" s="1"/>
  <c r="C16" i="15"/>
  <c r="C17" i="15"/>
  <c r="C18" i="15"/>
  <c r="C19" i="15"/>
  <c r="C20" i="15"/>
  <c r="C21" i="15"/>
  <c r="C22" i="15"/>
  <c r="C23" i="15"/>
  <c r="C24" i="15"/>
  <c r="C25" i="15"/>
  <c r="C9" i="31"/>
  <c r="C8" i="31"/>
  <c r="B10" i="15"/>
  <c r="B4" i="31" s="1"/>
  <c r="D4" i="31"/>
  <c r="D22" i="31"/>
  <c r="D14" i="31"/>
  <c r="H51" i="31"/>
  <c r="D15" i="31"/>
  <c r="E15" i="31" s="1"/>
  <c r="F8" i="31"/>
  <c r="F9" i="31"/>
  <c r="B15" i="31"/>
  <c r="G37" i="31"/>
  <c r="B39" i="31"/>
  <c r="C39" i="31"/>
  <c r="D39" i="31"/>
  <c r="E39" i="31"/>
  <c r="F39" i="31"/>
  <c r="B40" i="31"/>
  <c r="C40" i="31"/>
  <c r="D40" i="31"/>
  <c r="E40" i="31"/>
  <c r="F40" i="31"/>
  <c r="B41" i="31"/>
  <c r="C41" i="31"/>
  <c r="D41" i="31"/>
  <c r="E41" i="31"/>
  <c r="F41" i="31"/>
  <c r="B42" i="31"/>
  <c r="C42" i="31"/>
  <c r="D42" i="31"/>
  <c r="E42" i="31"/>
  <c r="F42" i="31"/>
  <c r="B43" i="31"/>
  <c r="C43" i="31"/>
  <c r="D43" i="31"/>
  <c r="E43" i="31"/>
  <c r="F43" i="31"/>
  <c r="B44" i="31"/>
  <c r="C44" i="31"/>
  <c r="D44" i="31"/>
  <c r="E44" i="31"/>
  <c r="F44" i="31"/>
  <c r="B45" i="31"/>
  <c r="C45" i="31"/>
  <c r="D45" i="31"/>
  <c r="E45" i="31"/>
  <c r="F45" i="31"/>
  <c r="B46" i="31"/>
  <c r="C46" i="31"/>
  <c r="D46" i="31"/>
  <c r="E46" i="31"/>
  <c r="F46" i="31"/>
  <c r="B47" i="31"/>
  <c r="C47" i="31"/>
  <c r="D47" i="31"/>
  <c r="E47" i="31"/>
  <c r="F47" i="31"/>
  <c r="B48" i="31"/>
  <c r="C48" i="31"/>
  <c r="D48" i="31"/>
  <c r="E48" i="31"/>
  <c r="F48" i="31"/>
  <c r="B49" i="31"/>
  <c r="C49" i="31"/>
  <c r="D49" i="31"/>
  <c r="E49" i="31"/>
  <c r="F49" i="31"/>
  <c r="B50" i="31"/>
  <c r="C50" i="31"/>
  <c r="D50" i="31"/>
  <c r="E50" i="31"/>
  <c r="F50" i="31"/>
  <c r="B26" i="15"/>
  <c r="C51" i="31" s="1"/>
  <c r="F26" i="15"/>
  <c r="E51" i="31"/>
  <c r="F51" i="31"/>
  <c r="G51" i="31"/>
  <c r="C9" i="30"/>
  <c r="C8" i="30"/>
  <c r="C8" i="29"/>
  <c r="C9" i="28"/>
  <c r="C8" i="28"/>
  <c r="C9" i="23"/>
  <c r="C8" i="23"/>
  <c r="B4" i="29"/>
  <c r="D4" i="29"/>
  <c r="D22" i="29"/>
  <c r="D14" i="29"/>
  <c r="H51" i="29"/>
  <c r="D15" i="29" s="1"/>
  <c r="E15" i="29" s="1"/>
  <c r="F8" i="29"/>
  <c r="C9" i="29"/>
  <c r="G37" i="29" s="1"/>
  <c r="F9" i="29"/>
  <c r="B15" i="29"/>
  <c r="B39" i="29"/>
  <c r="C39" i="29"/>
  <c r="D39" i="29"/>
  <c r="E39" i="29"/>
  <c r="F39" i="29"/>
  <c r="B40" i="29"/>
  <c r="C40" i="29"/>
  <c r="D40" i="29"/>
  <c r="E40" i="29"/>
  <c r="F40" i="29"/>
  <c r="B41" i="29"/>
  <c r="C41" i="29"/>
  <c r="D41" i="29"/>
  <c r="E41" i="29"/>
  <c r="F41" i="29"/>
  <c r="B42" i="29"/>
  <c r="C42" i="29"/>
  <c r="D42" i="29"/>
  <c r="E42" i="29"/>
  <c r="F42" i="29"/>
  <c r="B43" i="29"/>
  <c r="C43" i="29"/>
  <c r="D43" i="29"/>
  <c r="E43" i="29"/>
  <c r="F43" i="29"/>
  <c r="B44" i="29"/>
  <c r="C44" i="29"/>
  <c r="D44" i="29"/>
  <c r="E44" i="29"/>
  <c r="F44" i="29"/>
  <c r="B45" i="29"/>
  <c r="C45" i="29"/>
  <c r="D45" i="29"/>
  <c r="E45" i="29"/>
  <c r="F45" i="29"/>
  <c r="B46" i="29"/>
  <c r="C46" i="29"/>
  <c r="D46" i="29"/>
  <c r="E46" i="29"/>
  <c r="F46" i="29"/>
  <c r="B47" i="29"/>
  <c r="C47" i="29"/>
  <c r="D47" i="29"/>
  <c r="E47" i="29"/>
  <c r="F47" i="29"/>
  <c r="B48" i="29"/>
  <c r="C48" i="29"/>
  <c r="D48" i="29"/>
  <c r="E48" i="29"/>
  <c r="F48" i="29"/>
  <c r="B49" i="29"/>
  <c r="C49" i="29"/>
  <c r="D49" i="29"/>
  <c r="E49" i="29"/>
  <c r="F49" i="29"/>
  <c r="B50" i="29"/>
  <c r="C50" i="29"/>
  <c r="D50" i="29"/>
  <c r="E50" i="29"/>
  <c r="F50" i="29"/>
  <c r="C51" i="29"/>
  <c r="E51" i="29"/>
  <c r="F51" i="29"/>
  <c r="G51" i="29"/>
  <c r="B4" i="30"/>
  <c r="D4" i="30"/>
  <c r="D22" i="30"/>
  <c r="D14" i="30"/>
  <c r="H51" i="30"/>
  <c r="D15" i="30"/>
  <c r="E15" i="30" s="1"/>
  <c r="F8" i="30"/>
  <c r="F9" i="30"/>
  <c r="B15" i="30"/>
  <c r="G37" i="30"/>
  <c r="B39" i="30"/>
  <c r="C39" i="30"/>
  <c r="D39" i="30"/>
  <c r="E39" i="30"/>
  <c r="F39" i="30"/>
  <c r="B40" i="30"/>
  <c r="C40" i="30"/>
  <c r="D40" i="30"/>
  <c r="E40" i="30"/>
  <c r="F40" i="30"/>
  <c r="B41" i="30"/>
  <c r="C41" i="30"/>
  <c r="D41" i="30"/>
  <c r="E41" i="30"/>
  <c r="F41" i="30"/>
  <c r="B42" i="30"/>
  <c r="C42" i="30"/>
  <c r="D42" i="30"/>
  <c r="E42" i="30"/>
  <c r="F42" i="30"/>
  <c r="B43" i="30"/>
  <c r="C43" i="30"/>
  <c r="D43" i="30"/>
  <c r="E43" i="30"/>
  <c r="F43" i="30"/>
  <c r="B44" i="30"/>
  <c r="C44" i="30"/>
  <c r="D44" i="30"/>
  <c r="E44" i="30"/>
  <c r="F44" i="30"/>
  <c r="B45" i="30"/>
  <c r="C45" i="30"/>
  <c r="D45" i="30"/>
  <c r="E45" i="30"/>
  <c r="F45" i="30"/>
  <c r="B46" i="30"/>
  <c r="C46" i="30"/>
  <c r="D46" i="30"/>
  <c r="E46" i="30"/>
  <c r="F46" i="30"/>
  <c r="B47" i="30"/>
  <c r="C47" i="30"/>
  <c r="D47" i="30"/>
  <c r="E47" i="30"/>
  <c r="F47" i="30"/>
  <c r="B48" i="30"/>
  <c r="C48" i="30"/>
  <c r="D48" i="30"/>
  <c r="E48" i="30"/>
  <c r="F48" i="30"/>
  <c r="B49" i="30"/>
  <c r="C49" i="30"/>
  <c r="D49" i="30"/>
  <c r="E49" i="30"/>
  <c r="F49" i="30"/>
  <c r="B50" i="30"/>
  <c r="C50" i="30"/>
  <c r="D50" i="30"/>
  <c r="E50" i="30"/>
  <c r="F50" i="30"/>
  <c r="C51" i="30"/>
  <c r="E51" i="30"/>
  <c r="F51" i="30"/>
  <c r="G51" i="30"/>
  <c r="B4" i="28"/>
  <c r="D4" i="28"/>
  <c r="D22" i="28"/>
  <c r="D14" i="28"/>
  <c r="H51" i="28"/>
  <c r="D15" i="28"/>
  <c r="E15" i="28" s="1"/>
  <c r="F8" i="28"/>
  <c r="F9" i="28"/>
  <c r="B15" i="28"/>
  <c r="G37" i="28"/>
  <c r="B39" i="28"/>
  <c r="C39" i="28"/>
  <c r="D39" i="28"/>
  <c r="E39" i="28"/>
  <c r="F39" i="28"/>
  <c r="B40" i="28"/>
  <c r="C40" i="28"/>
  <c r="D40" i="28"/>
  <c r="E40" i="28"/>
  <c r="F40" i="28"/>
  <c r="B41" i="28"/>
  <c r="C41" i="28"/>
  <c r="D41" i="28"/>
  <c r="E41" i="28"/>
  <c r="F41" i="28"/>
  <c r="B42" i="28"/>
  <c r="C42" i="28"/>
  <c r="D42" i="28"/>
  <c r="E42" i="28"/>
  <c r="F42" i="28"/>
  <c r="B43" i="28"/>
  <c r="C43" i="28"/>
  <c r="D43" i="28"/>
  <c r="E43" i="28"/>
  <c r="F43" i="28"/>
  <c r="B44" i="28"/>
  <c r="C44" i="28"/>
  <c r="D44" i="28"/>
  <c r="E44" i="28"/>
  <c r="F44" i="28"/>
  <c r="B45" i="28"/>
  <c r="C45" i="28"/>
  <c r="D45" i="28"/>
  <c r="E45" i="28"/>
  <c r="F45" i="28"/>
  <c r="B46" i="28"/>
  <c r="C46" i="28"/>
  <c r="D46" i="28"/>
  <c r="E46" i="28"/>
  <c r="F46" i="28"/>
  <c r="B47" i="28"/>
  <c r="C47" i="28"/>
  <c r="D47" i="28"/>
  <c r="E47" i="28"/>
  <c r="F47" i="28"/>
  <c r="B48" i="28"/>
  <c r="C48" i="28"/>
  <c r="D48" i="28"/>
  <c r="E48" i="28"/>
  <c r="F48" i="28"/>
  <c r="B49" i="28"/>
  <c r="C49" i="28"/>
  <c r="D49" i="28"/>
  <c r="E49" i="28"/>
  <c r="F49" i="28"/>
  <c r="B50" i="28"/>
  <c r="C50" i="28"/>
  <c r="D50" i="28"/>
  <c r="E50" i="28"/>
  <c r="F50" i="28"/>
  <c r="C51" i="28"/>
  <c r="E51" i="28"/>
  <c r="F51" i="28"/>
  <c r="G51" i="28"/>
  <c r="D22" i="23"/>
  <c r="D14" i="23"/>
  <c r="H51" i="23"/>
  <c r="D15" i="23"/>
  <c r="E15" i="23" s="1"/>
  <c r="D29" i="5"/>
  <c r="G9" i="5" s="1"/>
  <c r="B4" i="27"/>
  <c r="D4" i="27"/>
  <c r="F8" i="27"/>
  <c r="F9" i="27"/>
  <c r="D14" i="27"/>
  <c r="G37" i="23"/>
  <c r="B39" i="23"/>
  <c r="C39" i="23"/>
  <c r="D39" i="23"/>
  <c r="E39" i="23"/>
  <c r="F39" i="23"/>
  <c r="B40" i="23"/>
  <c r="C40" i="23"/>
  <c r="D40" i="23"/>
  <c r="E40" i="23"/>
  <c r="F40" i="23"/>
  <c r="B41" i="23"/>
  <c r="C41" i="23"/>
  <c r="D41" i="23"/>
  <c r="E41" i="23"/>
  <c r="F41" i="23"/>
  <c r="B42" i="23"/>
  <c r="C42" i="23"/>
  <c r="D42" i="23"/>
  <c r="E42" i="23"/>
  <c r="F42" i="23"/>
  <c r="B43" i="23"/>
  <c r="C43" i="23"/>
  <c r="D43" i="23"/>
  <c r="E43" i="23"/>
  <c r="F43" i="23"/>
  <c r="B44" i="23"/>
  <c r="C44" i="23"/>
  <c r="D44" i="23"/>
  <c r="E44" i="23"/>
  <c r="F44" i="23"/>
  <c r="B45" i="23"/>
  <c r="C45" i="23"/>
  <c r="D45" i="23"/>
  <c r="E45" i="23"/>
  <c r="F45" i="23"/>
  <c r="B46" i="23"/>
  <c r="C46" i="23"/>
  <c r="D46" i="23"/>
  <c r="E46" i="23"/>
  <c r="F46" i="23"/>
  <c r="B47" i="23"/>
  <c r="C47" i="23"/>
  <c r="D47" i="23"/>
  <c r="E47" i="23"/>
  <c r="F47" i="23"/>
  <c r="B48" i="23"/>
  <c r="C48" i="23"/>
  <c r="D48" i="23"/>
  <c r="E48" i="23"/>
  <c r="F48" i="23"/>
  <c r="B49" i="23"/>
  <c r="C49" i="23"/>
  <c r="D49" i="23"/>
  <c r="E49" i="23"/>
  <c r="F49" i="23"/>
  <c r="B50" i="23"/>
  <c r="C50" i="23"/>
  <c r="D50" i="23"/>
  <c r="E50" i="23"/>
  <c r="F50" i="23"/>
  <c r="C51" i="23"/>
  <c r="E51" i="23"/>
  <c r="F51" i="23"/>
  <c r="G51" i="23"/>
  <c r="B15" i="23"/>
  <c r="F9" i="23"/>
  <c r="F8" i="23"/>
  <c r="D4" i="23"/>
  <c r="B4" i="23"/>
  <c r="F29" i="5"/>
  <c r="E29" i="5"/>
  <c r="D26" i="15"/>
  <c r="E26" i="15"/>
  <c r="B22" i="27" l="1"/>
  <c r="B22" i="29"/>
  <c r="D51" i="29"/>
  <c r="D51" i="30"/>
  <c r="D51" i="28"/>
  <c r="D51" i="23"/>
  <c r="B22" i="31"/>
  <c r="D51" i="31"/>
  <c r="B22" i="30"/>
  <c r="B22" i="28"/>
  <c r="B22" i="23"/>
  <c r="G28" i="5"/>
  <c r="G27" i="5"/>
  <c r="G26" i="5"/>
  <c r="G25" i="5"/>
  <c r="G24" i="5"/>
  <c r="G23" i="5"/>
  <c r="G22" i="5"/>
  <c r="G21" i="5"/>
  <c r="G20" i="5"/>
  <c r="G19" i="5"/>
  <c r="G18" i="5"/>
  <c r="G17" i="5"/>
  <c r="G16" i="5"/>
  <c r="G15" i="5"/>
  <c r="G14" i="5"/>
  <c r="G13" i="5"/>
  <c r="G12" i="5"/>
  <c r="G11" i="5"/>
  <c r="G10" i="5"/>
  <c r="G29" i="5" s="1"/>
  <c r="G27" i="27" l="1"/>
  <c r="F27" i="27"/>
  <c r="D27" i="27" l="1"/>
  <c r="G27" i="30"/>
  <c r="G27" i="23"/>
  <c r="G27" i="28"/>
  <c r="G27" i="29"/>
  <c r="G27" i="31"/>
  <c r="F27" i="28"/>
  <c r="F27" i="29"/>
  <c r="F27" i="31"/>
  <c r="C27" i="27"/>
  <c r="B27" i="27"/>
  <c r="F27" i="30"/>
  <c r="F27" i="23"/>
  <c r="B27" i="28" l="1"/>
  <c r="B27" i="30"/>
  <c r="B27" i="23"/>
  <c r="B27" i="29"/>
  <c r="B27" i="31"/>
  <c r="D27" i="30"/>
  <c r="D27" i="23"/>
  <c r="D27" i="28"/>
  <c r="D27" i="29"/>
  <c r="D27" i="31"/>
  <c r="C27" i="28"/>
  <c r="C27" i="29"/>
  <c r="C27" i="31"/>
  <c r="D32" i="27"/>
  <c r="C27" i="30"/>
  <c r="C27" i="23"/>
  <c r="D32" i="28" l="1"/>
  <c r="F14" i="28" s="1"/>
  <c r="F15" i="28" s="1"/>
  <c r="D6" i="28" s="1"/>
  <c r="D32" i="30"/>
  <c r="F14" i="30" s="1"/>
  <c r="F15" i="30" s="1"/>
  <c r="D6" i="30" s="1"/>
  <c r="D32" i="23"/>
  <c r="F14" i="27"/>
  <c r="B32" i="27"/>
  <c r="D32" i="29"/>
  <c r="F14" i="29" s="1"/>
  <c r="F15" i="29" s="1"/>
  <c r="D6" i="29" s="1"/>
  <c r="D32" i="31"/>
  <c r="F14" i="31" s="1"/>
  <c r="F15" i="31" s="1"/>
  <c r="D6" i="31" s="1"/>
  <c r="B32" i="28" l="1"/>
  <c r="B32" i="29"/>
  <c r="B32" i="31"/>
  <c r="B32" i="30"/>
  <c r="B32" i="23"/>
  <c r="F14" i="23"/>
  <c r="F15" i="23" s="1"/>
  <c r="D6" i="23" s="1"/>
  <c r="H9" i="5"/>
  <c r="H10" i="5"/>
  <c r="H11" i="5"/>
  <c r="H12" i="5"/>
  <c r="H13" i="5"/>
  <c r="H14" i="5"/>
  <c r="H15" i="5"/>
  <c r="H16" i="5"/>
  <c r="H17" i="5"/>
  <c r="H18" i="5"/>
  <c r="H19" i="5"/>
  <c r="H20" i="5"/>
  <c r="H21" i="5"/>
  <c r="H22" i="5"/>
  <c r="H23" i="5"/>
  <c r="H24" i="5"/>
  <c r="H25" i="5"/>
  <c r="H26" i="5"/>
  <c r="H27" i="5"/>
  <c r="H28" i="5"/>
  <c r="H29" i="5" l="1"/>
</calcChain>
</file>

<file path=xl/comments1.xml><?xml version="1.0" encoding="utf-8"?>
<comments xmlns="http://schemas.openxmlformats.org/spreadsheetml/2006/main">
  <authors>
    <author>埼玉県</author>
  </authors>
  <commentList>
    <comment ref="B10" authorId="0" shapeId="0">
      <text>
        <r>
          <rPr>
            <b/>
            <sz val="12"/>
            <color indexed="81"/>
            <rFont val="ＭＳ Ｐゴシック"/>
            <family val="3"/>
            <charset val="128"/>
          </rPr>
          <t>（記入例）
平成１７年１０月</t>
        </r>
      </text>
    </comment>
    <comment ref="E10" authorId="0" shapeId="0">
      <text>
        <r>
          <rPr>
            <b/>
            <sz val="12"/>
            <color indexed="81"/>
            <rFont val="ＭＳ Ｐゴシック"/>
            <family val="3"/>
            <charset val="128"/>
          </rPr>
          <t>（記入例）
平成１８年３月</t>
        </r>
      </text>
    </comment>
  </commentList>
</comments>
</file>

<file path=xl/sharedStrings.xml><?xml version="1.0" encoding="utf-8"?>
<sst xmlns="http://schemas.openxmlformats.org/spreadsheetml/2006/main" count="346" uniqueCount="129">
  <si>
    <t>審査年月</t>
    <rPh sb="0" eb="2">
      <t>シンサ</t>
    </rPh>
    <rPh sb="2" eb="3">
      <t>ネン</t>
    </rPh>
    <rPh sb="3" eb="4">
      <t>ツキ</t>
    </rPh>
    <phoneticPr fontId="3"/>
  </si>
  <si>
    <t>件数</t>
    <rPh sb="0" eb="2">
      <t>ケンスウ</t>
    </rPh>
    <phoneticPr fontId="3"/>
  </si>
  <si>
    <t>軽減件数</t>
    <rPh sb="0" eb="2">
      <t>ケイゲン</t>
    </rPh>
    <rPh sb="2" eb="4">
      <t>ケンスウ</t>
    </rPh>
    <phoneticPr fontId="3"/>
  </si>
  <si>
    <t>合計</t>
    <rPh sb="0" eb="2">
      <t>ゴウケイ</t>
    </rPh>
    <phoneticPr fontId="3"/>
  </si>
  <si>
    <t>証記載保険者番号</t>
    <rPh sb="0" eb="1">
      <t>ショウ</t>
    </rPh>
    <rPh sb="1" eb="3">
      <t>キサイ</t>
    </rPh>
    <rPh sb="3" eb="5">
      <t>ホケン</t>
    </rPh>
    <rPh sb="5" eb="6">
      <t>シャ</t>
    </rPh>
    <rPh sb="6" eb="8">
      <t>バンゴウ</t>
    </rPh>
    <phoneticPr fontId="3"/>
  </si>
  <si>
    <t>軽減額</t>
    <rPh sb="0" eb="3">
      <t>ケイゲンガク</t>
    </rPh>
    <phoneticPr fontId="3"/>
  </si>
  <si>
    <t>助成費請求額</t>
    <rPh sb="0" eb="3">
      <t>ジョセイヒ</t>
    </rPh>
    <rPh sb="3" eb="5">
      <t>セイキュウ</t>
    </rPh>
    <rPh sb="5" eb="6">
      <t>ガク</t>
    </rPh>
    <phoneticPr fontId="3"/>
  </si>
  <si>
    <t>通常サービス</t>
    <rPh sb="0" eb="2">
      <t>ツウジョウ</t>
    </rPh>
    <phoneticPr fontId="3"/>
  </si>
  <si>
    <t>食費・居住費</t>
    <rPh sb="0" eb="2">
      <t>ショクヒ</t>
    </rPh>
    <rPh sb="3" eb="5">
      <t>キョジュウ</t>
    </rPh>
    <rPh sb="5" eb="6">
      <t>ヒ</t>
    </rPh>
    <phoneticPr fontId="3"/>
  </si>
  <si>
    <t>市町村名</t>
    <rPh sb="0" eb="3">
      <t>シチョウソン</t>
    </rPh>
    <rPh sb="3" eb="4">
      <t>メイ</t>
    </rPh>
    <phoneticPr fontId="3"/>
  </si>
  <si>
    <t>介護老人福祉施設（特別養護老人ホーム）</t>
    <rPh sb="0" eb="2">
      <t>カイゴ</t>
    </rPh>
    <rPh sb="2" eb="4">
      <t>ロウジン</t>
    </rPh>
    <rPh sb="4" eb="6">
      <t>フクシ</t>
    </rPh>
    <rPh sb="6" eb="8">
      <t>シセツ</t>
    </rPh>
    <rPh sb="9" eb="11">
      <t>トクベツ</t>
    </rPh>
    <rPh sb="11" eb="13">
      <t>ヨウゴ</t>
    </rPh>
    <rPh sb="13" eb="15">
      <t>ロウジン</t>
    </rPh>
    <phoneticPr fontId="3"/>
  </si>
  <si>
    <t>利用者が本来負担すべき額</t>
    <rPh sb="0" eb="3">
      <t>リヨウシャ</t>
    </rPh>
    <rPh sb="4" eb="6">
      <t>ホンライ</t>
    </rPh>
    <rPh sb="6" eb="8">
      <t>フタン</t>
    </rPh>
    <rPh sb="11" eb="12">
      <t>ガク</t>
    </rPh>
    <phoneticPr fontId="3"/>
  </si>
  <si>
    <r>
      <t>■市町村ごとの実施状況の入力</t>
    </r>
    <r>
      <rPr>
        <b/>
        <sz val="16"/>
        <color indexed="10"/>
        <rFont val="ＭＳ Ｐゴシック"/>
        <family val="3"/>
        <charset val="128"/>
      </rPr>
      <t>（必須）</t>
    </r>
    <rPh sb="1" eb="4">
      <t>シチョウソン</t>
    </rPh>
    <rPh sb="7" eb="9">
      <t>ジッシ</t>
    </rPh>
    <rPh sb="9" eb="11">
      <t>ジョウキョウ</t>
    </rPh>
    <rPh sb="12" eb="14">
      <t>ニュウリョク</t>
    </rPh>
    <rPh sb="15" eb="17">
      <t>ヒッス</t>
    </rPh>
    <phoneticPr fontId="3"/>
  </si>
  <si>
    <t>　　　　　　のセルにのみ入力してください。</t>
    <rPh sb="12" eb="14">
      <t>ニュウリョク</t>
    </rPh>
    <phoneticPr fontId="3"/>
  </si>
  <si>
    <t>円</t>
    <rPh sb="0" eb="1">
      <t>エン</t>
    </rPh>
    <phoneticPr fontId="3"/>
  </si>
  <si>
    <t>事業所番号</t>
    <rPh sb="0" eb="2">
      <t>ジギョウ</t>
    </rPh>
    <rPh sb="2" eb="3">
      <t>ショ</t>
    </rPh>
    <rPh sb="3" eb="5">
      <t>バンゴウ</t>
    </rPh>
    <phoneticPr fontId="3"/>
  </si>
  <si>
    <t>事業所名称</t>
    <rPh sb="0" eb="2">
      <t>ジギョウ</t>
    </rPh>
    <rPh sb="2" eb="3">
      <t>ショ</t>
    </rPh>
    <rPh sb="3" eb="5">
      <t>メイショウ</t>
    </rPh>
    <phoneticPr fontId="3"/>
  </si>
  <si>
    <t>事業所名称　：</t>
    <rPh sb="0" eb="2">
      <t>ジギョウ</t>
    </rPh>
    <rPh sb="2" eb="3">
      <t>ショ</t>
    </rPh>
    <rPh sb="3" eb="5">
      <t>メイショウ</t>
    </rPh>
    <phoneticPr fontId="3"/>
  </si>
  <si>
    <t>事業所番号　：</t>
    <rPh sb="0" eb="2">
      <t>ジギョウ</t>
    </rPh>
    <rPh sb="2" eb="3">
      <t>ショ</t>
    </rPh>
    <rPh sb="3" eb="5">
      <t>バンゴウ</t>
    </rPh>
    <phoneticPr fontId="3"/>
  </si>
  <si>
    <t>※</t>
    <phoneticPr fontId="3"/>
  </si>
  <si>
    <t>特別な室料、特別な食費は、軽減対象になりません。</t>
    <rPh sb="0" eb="2">
      <t>トクベツ</t>
    </rPh>
    <rPh sb="3" eb="5">
      <t>シツリョウ</t>
    </rPh>
    <rPh sb="6" eb="8">
      <t>トクベツ</t>
    </rPh>
    <rPh sb="9" eb="11">
      <t>ショクヒ</t>
    </rPh>
    <rPh sb="13" eb="15">
      <t>ケイゲン</t>
    </rPh>
    <rPh sb="15" eb="17">
      <t>タイショウ</t>
    </rPh>
    <phoneticPr fontId="3"/>
  </si>
  <si>
    <t>№</t>
    <phoneticPr fontId="3"/>
  </si>
  <si>
    <t>社会福祉法人軽減事業市町村助成費請求計算表</t>
    <rPh sb="0" eb="2">
      <t>シャカイ</t>
    </rPh>
    <rPh sb="2" eb="4">
      <t>フクシ</t>
    </rPh>
    <rPh sb="4" eb="6">
      <t>ホウジン</t>
    </rPh>
    <rPh sb="6" eb="8">
      <t>ケイゲン</t>
    </rPh>
    <rPh sb="8" eb="10">
      <t>ジギョウ</t>
    </rPh>
    <rPh sb="10" eb="13">
      <t>シチョウソン</t>
    </rPh>
    <rPh sb="13" eb="15">
      <t>ジョセイ</t>
    </rPh>
    <rPh sb="15" eb="16">
      <t>ヒ</t>
    </rPh>
    <rPh sb="16" eb="18">
      <t>セイキュウ</t>
    </rPh>
    <rPh sb="18" eb="21">
      <t>ケイサンヒョウ</t>
    </rPh>
    <phoneticPr fontId="3"/>
  </si>
  <si>
    <t>■</t>
    <phoneticPr fontId="3"/>
  </si>
  <si>
    <t>■　　　　　のセルにのみ入力してください。</t>
    <phoneticPr fontId="3"/>
  </si>
  <si>
    <t>開始年月</t>
    <rPh sb="0" eb="2">
      <t>カイシ</t>
    </rPh>
    <rPh sb="2" eb="4">
      <t>ネンゲツ</t>
    </rPh>
    <phoneticPr fontId="3"/>
  </si>
  <si>
    <t>終了年月</t>
    <rPh sb="0" eb="2">
      <t>シュウリョウ</t>
    </rPh>
    <rPh sb="2" eb="4">
      <t>ネンゲツ</t>
    </rPh>
    <phoneticPr fontId="3"/>
  </si>
  <si>
    <t>～</t>
    <phoneticPr fontId="3"/>
  </si>
  <si>
    <r>
      <t>■事業所情報の入力</t>
    </r>
    <r>
      <rPr>
        <b/>
        <sz val="16"/>
        <color indexed="10"/>
        <rFont val="ＭＳ Ｐゴシック"/>
        <family val="3"/>
        <charset val="128"/>
      </rPr>
      <t>（必須）</t>
    </r>
    <rPh sb="1" eb="3">
      <t>ジギョウ</t>
    </rPh>
    <rPh sb="3" eb="4">
      <t>ジョ</t>
    </rPh>
    <rPh sb="4" eb="6">
      <t>ジョウホウ</t>
    </rPh>
    <rPh sb="7" eb="9">
      <t>ニュウリョク</t>
    </rPh>
    <phoneticPr fontId="3"/>
  </si>
  <si>
    <r>
      <t>■審査年月ごとの状況</t>
    </r>
    <r>
      <rPr>
        <b/>
        <sz val="16"/>
        <color indexed="10"/>
        <rFont val="ＭＳ Ｐゴシック"/>
        <family val="3"/>
        <charset val="128"/>
      </rPr>
      <t>（必須）</t>
    </r>
    <rPh sb="1" eb="3">
      <t>シンサ</t>
    </rPh>
    <rPh sb="3" eb="5">
      <t>ネンゲツ</t>
    </rPh>
    <rPh sb="8" eb="10">
      <t>ジョウキョウ</t>
    </rPh>
    <phoneticPr fontId="3"/>
  </si>
  <si>
    <t>： 審査分</t>
    <rPh sb="2" eb="4">
      <t>シンサ</t>
    </rPh>
    <rPh sb="4" eb="5">
      <t>ブン</t>
    </rPh>
    <phoneticPr fontId="3"/>
  </si>
  <si>
    <t>A市</t>
    <rPh sb="1" eb="2">
      <t>シ</t>
    </rPh>
    <phoneticPr fontId="3"/>
  </si>
  <si>
    <t>B市</t>
    <rPh sb="1" eb="2">
      <t>シ</t>
    </rPh>
    <phoneticPr fontId="3"/>
  </si>
  <si>
    <t>埼玉市</t>
    <rPh sb="0" eb="2">
      <t>サイタマ</t>
    </rPh>
    <rPh sb="2" eb="3">
      <t>シ</t>
    </rPh>
    <phoneticPr fontId="3"/>
  </si>
  <si>
    <t>D市</t>
    <rPh sb="1" eb="2">
      <t>シ</t>
    </rPh>
    <phoneticPr fontId="3"/>
  </si>
  <si>
    <t>審査年月</t>
    <phoneticPr fontId="3"/>
  </si>
  <si>
    <t>市町村助成額表計算シート</t>
    <phoneticPr fontId="3"/>
  </si>
  <si>
    <t>■ファイルの利用について</t>
    <phoneticPr fontId="3"/>
  </si>
  <si>
    <t>１　構成</t>
    <phoneticPr fontId="3"/>
  </si>
  <si>
    <t>　本ファイルは、以下のシートで、構成されています。</t>
    <phoneticPr fontId="3"/>
  </si>
  <si>
    <t>２　シート｢入力１｣、｢入力２｣</t>
    <phoneticPr fontId="3"/>
  </si>
  <si>
    <t>５　留意事項</t>
    <phoneticPr fontId="3"/>
  </si>
  <si>
    <t>・概要説明(このシート)</t>
    <phoneticPr fontId="3"/>
  </si>
  <si>
    <t>３　シート｢計算｣</t>
    <phoneticPr fontId="3"/>
  </si>
  <si>
    <t>　・</t>
    <phoneticPr fontId="3"/>
  </si>
  <si>
    <t>　・</t>
    <phoneticPr fontId="3"/>
  </si>
  <si>
    <t>助成額の算定においては、事業所を単位として行うこと。</t>
    <phoneticPr fontId="3"/>
  </si>
  <si>
    <t>高額支援サービス費との適用関係については、社会福祉法人による軽減を先に行うこと。</t>
    <phoneticPr fontId="3"/>
  </si>
  <si>
    <t>特別な室料・特別な食費は、軽減対象にはなりません。</t>
    <phoneticPr fontId="3"/>
  </si>
  <si>
    <t>必要なデータを入力してください。</t>
    <phoneticPr fontId="3"/>
  </si>
  <si>
    <t>入力する必要はありません。自動的に計算を行います。</t>
    <phoneticPr fontId="3"/>
  </si>
  <si>
    <t>入力１　月別</t>
    <rPh sb="0" eb="2">
      <t>ニュウリョク</t>
    </rPh>
    <rPh sb="4" eb="5">
      <t>ゲツ</t>
    </rPh>
    <rPh sb="5" eb="6">
      <t>ベツ</t>
    </rPh>
    <phoneticPr fontId="3"/>
  </si>
  <si>
    <t>入力２　市町村別</t>
    <phoneticPr fontId="3"/>
  </si>
  <si>
    <t>Ａ</t>
    <phoneticPr fontId="3"/>
  </si>
  <si>
    <t>軽減した総額</t>
    <rPh sb="0" eb="2">
      <t>ケイゲン</t>
    </rPh>
    <rPh sb="4" eb="6">
      <t>ソウガク</t>
    </rPh>
    <phoneticPr fontId="3"/>
  </si>
  <si>
    <t>Ｂ</t>
    <phoneticPr fontId="3"/>
  </si>
  <si>
    <t>　利用者負担総額</t>
    <rPh sb="1" eb="4">
      <t>リヨウシャ</t>
    </rPh>
    <rPh sb="4" eb="6">
      <t>フタン</t>
    </rPh>
    <rPh sb="6" eb="8">
      <t>ソウガク</t>
    </rPh>
    <phoneticPr fontId="3"/>
  </si>
  <si>
    <t>※ 特別な室料、特別な食費は、軽減対象になりません。</t>
    <phoneticPr fontId="3"/>
  </si>
  <si>
    <t>軽減認定書の提示があった者の実人数</t>
    <rPh sb="0" eb="2">
      <t>ケイゲン</t>
    </rPh>
    <rPh sb="2" eb="5">
      <t>ニンテイショ</t>
    </rPh>
    <rPh sb="6" eb="8">
      <t>テイジ</t>
    </rPh>
    <rPh sb="12" eb="13">
      <t>モノ</t>
    </rPh>
    <rPh sb="14" eb="15">
      <t>ジツ</t>
    </rPh>
    <rPh sb="15" eb="17">
      <t>ニンズウ</t>
    </rPh>
    <phoneticPr fontId="3"/>
  </si>
  <si>
    <t>審査分</t>
    <rPh sb="0" eb="2">
      <t>シンサ</t>
    </rPh>
    <rPh sb="2" eb="3">
      <t>ブン</t>
    </rPh>
    <phoneticPr fontId="3"/>
  </si>
  <si>
    <t>市町村比率(％)</t>
    <rPh sb="0" eb="3">
      <t>シチョウソン</t>
    </rPh>
    <rPh sb="3" eb="5">
      <t>ヒリツ</t>
    </rPh>
    <phoneticPr fontId="3"/>
  </si>
  <si>
    <t>利用者負担総額</t>
    <rPh sb="0" eb="3">
      <t>リヨウシャ</t>
    </rPh>
    <rPh sb="3" eb="5">
      <t>フタン</t>
    </rPh>
    <rPh sb="5" eb="7">
      <t>ソウガク</t>
    </rPh>
    <phoneticPr fontId="3"/>
  </si>
  <si>
    <t>事業所全体</t>
    <rPh sb="0" eb="3">
      <t>ジギョウショ</t>
    </rPh>
    <rPh sb="3" eb="5">
      <t>ゼンタイ</t>
    </rPh>
    <phoneticPr fontId="3"/>
  </si>
  <si>
    <t>軽減分</t>
    <rPh sb="0" eb="2">
      <t>ケイゲン</t>
    </rPh>
    <rPh sb="2" eb="3">
      <t>フン</t>
    </rPh>
    <phoneticPr fontId="3"/>
  </si>
  <si>
    <t>軽減額</t>
    <rPh sb="0" eb="2">
      <t>ケイゲン</t>
    </rPh>
    <rPh sb="2" eb="3">
      <t>ガク</t>
    </rPh>
    <phoneticPr fontId="3"/>
  </si>
  <si>
    <t>さいたま会 サイタマ苑</t>
    <rPh sb="4" eb="5">
      <t>カイ</t>
    </rPh>
    <rPh sb="10" eb="11">
      <t>エン</t>
    </rPh>
    <phoneticPr fontId="3"/>
  </si>
  <si>
    <t>低所得者の額</t>
    <rPh sb="0" eb="4">
      <t>テイショトクシャ</t>
    </rPh>
    <rPh sb="5" eb="6">
      <t>ガク</t>
    </rPh>
    <phoneticPr fontId="3"/>
  </si>
  <si>
    <t>本人負担額</t>
    <rPh sb="0" eb="2">
      <t>ホンニン</t>
    </rPh>
    <rPh sb="2" eb="5">
      <t>フタンガク</t>
    </rPh>
    <phoneticPr fontId="3"/>
  </si>
  <si>
    <t>※｢－｣欄は、計算にあたり入力・表示が不要な欄です。</t>
    <rPh sb="4" eb="5">
      <t>ラン</t>
    </rPh>
    <rPh sb="7" eb="9">
      <t>ケイサン</t>
    </rPh>
    <rPh sb="13" eb="15">
      <t>ニュウリョク</t>
    </rPh>
    <rPh sb="16" eb="18">
      <t>ヒョウジ</t>
    </rPh>
    <rPh sb="19" eb="21">
      <t>フヨウ</t>
    </rPh>
    <rPh sb="22" eb="23">
      <t>ラン</t>
    </rPh>
    <phoneticPr fontId="3"/>
  </si>
  <si>
    <t>(10％超)</t>
    <rPh sb="4" eb="5">
      <t>チョウ</t>
    </rPh>
    <phoneticPr fontId="3"/>
  </si>
  <si>
    <t>～</t>
    <phoneticPr fontId="3"/>
  </si>
  <si>
    <t>(１％まで)</t>
    <phoneticPr fontId="3"/>
  </si>
  <si>
    <t>(１～10％)</t>
    <phoneticPr fontId="3"/>
  </si>
  <si>
    <t>法人負担額</t>
    <rPh sb="0" eb="2">
      <t>ホウジン</t>
    </rPh>
    <rPh sb="2" eb="4">
      <t>フタン</t>
    </rPh>
    <rPh sb="4" eb="5">
      <t>ガク</t>
    </rPh>
    <phoneticPr fontId="3"/>
  </si>
  <si>
    <t>比率</t>
    <rPh sb="0" eb="2">
      <t>ヒリツ</t>
    </rPh>
    <phoneticPr fontId="3"/>
  </si>
  <si>
    <t>１　助成額計算表</t>
    <rPh sb="2" eb="5">
      <t>ジョセイガク</t>
    </rPh>
    <rPh sb="5" eb="7">
      <t>ケイサン</t>
    </rPh>
    <rPh sb="7" eb="8">
      <t>オモテ</t>
    </rPh>
    <phoneticPr fontId="3"/>
  </si>
  <si>
    <t>－</t>
    <phoneticPr fontId="3"/>
  </si>
  <si>
    <t>市町村助成額</t>
    <phoneticPr fontId="3"/>
  </si>
  <si>
    <t>事業所全体の軽減</t>
    <rPh sb="0" eb="3">
      <t>ジギョウショ</t>
    </rPh>
    <rPh sb="3" eb="5">
      <t>ゼンタイ</t>
    </rPh>
    <rPh sb="6" eb="8">
      <t>ケイゲン</t>
    </rPh>
    <phoneticPr fontId="3"/>
  </si>
  <si>
    <t>金額</t>
    <rPh sb="0" eb="2">
      <t>キンガク</t>
    </rPh>
    <phoneticPr fontId="3"/>
  </si>
  <si>
    <t>公費助成額</t>
    <rPh sb="0" eb="2">
      <t>コウヒ</t>
    </rPh>
    <rPh sb="2" eb="5">
      <t>ジョセイガク</t>
    </rPh>
    <phoneticPr fontId="3"/>
  </si>
  <si>
    <t>２　本事業所が受け取るべき公費助成額の計算表</t>
    <rPh sb="2" eb="3">
      <t>ホン</t>
    </rPh>
    <rPh sb="3" eb="5">
      <t>ジギョウ</t>
    </rPh>
    <rPh sb="5" eb="6">
      <t>トコロ</t>
    </rPh>
    <rPh sb="7" eb="8">
      <t>ウ</t>
    </rPh>
    <rPh sb="9" eb="10">
      <t>ト</t>
    </rPh>
    <rPh sb="13" eb="15">
      <t>コウヒ</t>
    </rPh>
    <rPh sb="15" eb="18">
      <t>ジョセイガク</t>
    </rPh>
    <rPh sb="19" eb="21">
      <t>ケイサン</t>
    </rPh>
    <rPh sb="21" eb="22">
      <t>オモテ</t>
    </rPh>
    <phoneticPr fontId="3"/>
  </si>
  <si>
    <t>(参考)</t>
    <rPh sb="1" eb="3">
      <t>サンコウ</t>
    </rPh>
    <phoneticPr fontId="3"/>
  </si>
  <si>
    <t>請求額</t>
    <phoneticPr fontId="3"/>
  </si>
  <si>
    <t>サービス種類　：介護老人福祉施設</t>
    <phoneticPr fontId="3"/>
  </si>
  <si>
    <t>分</t>
    <rPh sb="0" eb="1">
      <t>フン</t>
    </rPh>
    <phoneticPr fontId="3"/>
  </si>
  <si>
    <t>保険者番号：</t>
    <rPh sb="0" eb="2">
      <t>ホケン</t>
    </rPh>
    <rPh sb="2" eb="3">
      <t>シャ</t>
    </rPh>
    <rPh sb="3" eb="5">
      <t>バンゴウ</t>
    </rPh>
    <phoneticPr fontId="3"/>
  </si>
  <si>
    <t>保険者名称：</t>
    <rPh sb="0" eb="3">
      <t>ホケンシャ</t>
    </rPh>
    <rPh sb="3" eb="5">
      <t>メイショウ</t>
    </rPh>
    <phoneticPr fontId="3"/>
  </si>
  <si>
    <t>－</t>
    <phoneticPr fontId="3"/>
  </si>
  <si>
    <t>(１％まで)</t>
    <phoneticPr fontId="3"/>
  </si>
  <si>
    <t>(１～10％)</t>
    <phoneticPr fontId="3"/>
  </si>
  <si>
    <t>市町村助成額</t>
    <phoneticPr fontId="3"/>
  </si>
  <si>
    <t>全額法
人負担</t>
    <rPh sb="0" eb="2">
      <t>ゼンガク</t>
    </rPh>
    <rPh sb="2" eb="3">
      <t>ホウ</t>
    </rPh>
    <rPh sb="4" eb="5">
      <t>ヒト</t>
    </rPh>
    <rPh sb="5" eb="7">
      <t>フタン</t>
    </rPh>
    <phoneticPr fontId="3"/>
  </si>
  <si>
    <t>全額公
費助成</t>
    <rPh sb="0" eb="2">
      <t>ゼンガク</t>
    </rPh>
    <rPh sb="2" eb="3">
      <t>コウ</t>
    </rPh>
    <rPh sb="4" eb="5">
      <t>ヒ</t>
    </rPh>
    <rPh sb="5" eb="7">
      <t>ジョセイ</t>
    </rPh>
    <phoneticPr fontId="3"/>
  </si>
  <si>
    <t>1/2　1/2</t>
    <phoneticPr fontId="3"/>
  </si>
  <si>
    <t>(Ａ)</t>
    <phoneticPr fontId="3"/>
  </si>
  <si>
    <t>(Ａ)の１％</t>
    <phoneticPr fontId="3"/>
  </si>
  <si>
    <t>(Ａ)の10％</t>
    <phoneticPr fontId="3"/>
  </si>
  <si>
    <t>Ｂ以外の者</t>
    <rPh sb="1" eb="3">
      <t>イガイ</t>
    </rPh>
    <rPh sb="4" eb="5">
      <t>モノ</t>
    </rPh>
    <phoneticPr fontId="3"/>
  </si>
  <si>
    <t>の額</t>
    <rPh sb="1" eb="2">
      <t>ガク</t>
    </rPh>
    <phoneticPr fontId="3"/>
  </si>
  <si>
    <t>３　審査年月ごとの状況</t>
    <phoneticPr fontId="3"/>
  </si>
  <si>
    <t>軽減総額</t>
    <rPh sb="0" eb="2">
      <t>ケイゲン</t>
    </rPh>
    <rPh sb="2" eb="4">
      <t>ソウガク</t>
    </rPh>
    <phoneticPr fontId="3"/>
  </si>
  <si>
    <t>サービス種類　：介護老人福祉施設</t>
    <phoneticPr fontId="3"/>
  </si>
  <si>
    <t>４　シート｢明細｣</t>
    <phoneticPr fontId="3"/>
  </si>
  <si>
    <t>必要なデータを入力してください｡</t>
    <phoneticPr fontId="3"/>
  </si>
  <si>
    <t>各市町村への請求書に添付してください｡</t>
    <phoneticPr fontId="3"/>
  </si>
  <si>
    <t>・入力２　(市町村別の状況を入力する。市町村別の公費助成額が算出される。)</t>
    <rPh sb="19" eb="22">
      <t>シチョウソン</t>
    </rPh>
    <rPh sb="22" eb="23">
      <t>ベツ</t>
    </rPh>
    <rPh sb="24" eb="26">
      <t>コウヒ</t>
    </rPh>
    <rPh sb="26" eb="29">
      <t>ジョセイガク</t>
    </rPh>
    <rPh sb="30" eb="32">
      <t>サンシュツ</t>
    </rPh>
    <phoneticPr fontId="3"/>
  </si>
  <si>
    <t>請求額</t>
    <phoneticPr fontId="3"/>
  </si>
  <si>
    <t>(Ａ)</t>
    <phoneticPr fontId="3"/>
  </si>
  <si>
    <t>－</t>
    <phoneticPr fontId="3"/>
  </si>
  <si>
    <t>３　審査年月ごとの状況</t>
    <phoneticPr fontId="3"/>
  </si>
  <si>
    <t>サービス種類　：介護老人福祉施設</t>
    <phoneticPr fontId="3"/>
  </si>
  <si>
    <t>～</t>
    <phoneticPr fontId="3"/>
  </si>
  <si>
    <t>－</t>
    <phoneticPr fontId="3"/>
  </si>
  <si>
    <t>サービス種類　：介護老人福祉施設</t>
    <phoneticPr fontId="3"/>
  </si>
  <si>
    <t>～</t>
    <phoneticPr fontId="3"/>
  </si>
  <si>
    <t>－</t>
    <phoneticPr fontId="3"/>
  </si>
  <si>
    <t>介護老人福祉施設事業者用</t>
    <rPh sb="9" eb="10">
      <t>ギョウ</t>
    </rPh>
    <phoneticPr fontId="3"/>
  </si>
  <si>
    <t>※</t>
    <phoneticPr fontId="3"/>
  </si>
  <si>
    <t>広域連合等で保険者と補助市町村が異なる場合には、補助市町村名を入力してください</t>
    <phoneticPr fontId="3"/>
  </si>
  <si>
    <t>・入力１　(月別の状況を入力する。)</t>
    <phoneticPr fontId="3"/>
  </si>
  <si>
    <t>・計算　　(事業所が受領する補助金の概算額を計算する。)</t>
    <phoneticPr fontId="3"/>
  </si>
  <si>
    <t>・明細1～5(市町村あての請求書に添付する。)</t>
    <phoneticPr fontId="3"/>
  </si>
  <si>
    <t>５市町村分のシートを作成してあります。
さらに必要な場合には、シートをコピーしてください。</t>
    <rPh sb="1" eb="4">
      <t>シチョウソン</t>
    </rPh>
    <rPh sb="4" eb="5">
      <t>フン</t>
    </rPh>
    <rPh sb="10" eb="12">
      <t>サクセイ</t>
    </rPh>
    <rPh sb="23" eb="25">
      <t>ヒツヨウ</t>
    </rPh>
    <rPh sb="26" eb="28">
      <t>バアイ</t>
    </rPh>
    <phoneticPr fontId="3"/>
  </si>
  <si>
    <t>特定入所者介護サービス費、特定入所支援サービス費との適用関係については、同サービス費を支給後、社会福祉法人の軽減を行うこと。</t>
    <phoneticPr fontId="3"/>
  </si>
  <si>
    <t>E市</t>
    <rPh sb="1" eb="2">
      <t>シ</t>
    </rPh>
    <phoneticPr fontId="3"/>
  </si>
  <si>
    <t>ただし、利用者負担第２段階の方の介護保険料の負担額（１割負担部分）は、高額介護サービス費が、２４，６００円から１５，０００円に引き下げられるため
軽減対象とならない場合があります。詳しくは、各市町村の介護保険担当課に確認してください。</t>
    <rPh sb="96" eb="99">
      <t>シチョウソン</t>
    </rPh>
    <rPh sb="100" eb="102">
      <t>カイゴ</t>
    </rPh>
    <rPh sb="102" eb="104">
      <t>ホケン</t>
    </rPh>
    <rPh sb="104" eb="106">
      <t>タントウ</t>
    </rPh>
    <rPh sb="106" eb="107">
      <t>カ</t>
    </rPh>
    <phoneticPr fontId="3"/>
  </si>
  <si>
    <t>地域密着型介護老人福祉施設事業者用</t>
    <rPh sb="0" eb="2">
      <t>チイキ</t>
    </rPh>
    <rPh sb="2" eb="4">
      <t>ミッチャク</t>
    </rPh>
    <rPh sb="4" eb="5">
      <t>ガタ</t>
    </rPh>
    <rPh sb="5" eb="7">
      <t>カイゴ</t>
    </rPh>
    <rPh sb="14" eb="15">
      <t>ギョウ</t>
    </rPh>
    <phoneticPr fontId="3"/>
  </si>
  <si>
    <t>社会福祉法人等による生計困難者等に対する介護保険サービスに係る利用者負担額軽減措置事業</t>
    <rPh sb="15" eb="1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</si>
</sst>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8" formatCode="0.0%"/>
    <numFmt numFmtId="181" formatCode="#,##0_);[Red]\(#,##0\)"/>
    <numFmt numFmtId="191" formatCode="[$-411]ggge&quot;年&quot;m&quot;月&quot;;@"/>
    <numFmt numFmtId="195" formatCode="[$-411]e&quot;年&quot;m&quot;月&quot;"/>
  </numFmts>
  <fonts count="26">
    <font>
      <sz val="11"/>
      <name val="ＭＳ 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b/>
      <sz val="16"/>
      <color indexed="10"/>
      <name val="ＭＳ Ｐゴシック"/>
      <family val="3"/>
      <charset val="128"/>
    </font>
    <font>
      <sz val="18"/>
      <name val="ＭＳ Ｐゴシック"/>
      <family val="3"/>
      <charset val="128"/>
    </font>
    <font>
      <b/>
      <sz val="18"/>
      <name val="ＭＳ Ｐゴシック"/>
      <family val="3"/>
      <charset val="128"/>
    </font>
    <font>
      <b/>
      <sz val="12"/>
      <name val="ＭＳ Ｐゴシック"/>
      <family val="3"/>
      <charset val="128"/>
    </font>
    <font>
      <b/>
      <sz val="12"/>
      <color indexed="81"/>
      <name val="ＭＳ Ｐゴシック"/>
      <family val="3"/>
      <charset val="128"/>
    </font>
    <font>
      <b/>
      <sz val="16"/>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sz val="12"/>
      <color indexed="48"/>
      <name val="ＭＳ ゴシック"/>
      <family val="3"/>
      <charset val="128"/>
    </font>
    <font>
      <sz val="12"/>
      <color indexed="53"/>
      <name val="ＭＳ ゴシック"/>
      <family val="3"/>
      <charset val="128"/>
    </font>
    <font>
      <sz val="20"/>
      <color indexed="9"/>
      <name val="ＭＳ ゴシック"/>
      <family val="3"/>
      <charset val="128"/>
    </font>
    <font>
      <sz val="11"/>
      <color indexed="9"/>
      <name val="ＭＳ ゴシック"/>
      <family val="3"/>
      <charset val="128"/>
    </font>
    <font>
      <sz val="12"/>
      <color indexed="12"/>
      <name val="ＭＳ ゴシック"/>
      <family val="3"/>
      <charset val="128"/>
    </font>
    <font>
      <sz val="11"/>
      <name val="ＭＳ ゴシック"/>
      <family val="3"/>
      <charset val="128"/>
    </font>
    <font>
      <sz val="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2"/>
        <bgColor indexed="64"/>
      </patternFill>
    </fill>
  </fills>
  <borders count="77">
    <border>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ck">
        <color indexed="18"/>
      </left>
      <right/>
      <top/>
      <bottom/>
      <diagonal/>
    </border>
    <border>
      <left style="thick">
        <color indexed="18"/>
      </left>
      <right style="thick">
        <color indexed="18"/>
      </right>
      <top style="thick">
        <color indexed="18"/>
      </top>
      <bottom style="thick">
        <color indexed="18"/>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ck">
        <color indexed="10"/>
      </left>
      <right style="medium">
        <color indexed="10"/>
      </right>
      <top style="thick">
        <color indexed="10"/>
      </top>
      <bottom style="medium">
        <color indexed="10"/>
      </bottom>
      <diagonal/>
    </border>
    <border>
      <left style="thick">
        <color indexed="10"/>
      </left>
      <right style="medium">
        <color indexed="10"/>
      </right>
      <top style="medium">
        <color indexed="10"/>
      </top>
      <bottom style="medium">
        <color indexed="10"/>
      </bottom>
      <diagonal/>
    </border>
    <border>
      <left style="thick">
        <color indexed="10"/>
      </left>
      <right style="medium">
        <color indexed="10"/>
      </right>
      <top style="medium">
        <color indexed="10"/>
      </top>
      <bottom style="thick">
        <color indexed="10"/>
      </bottom>
      <diagonal/>
    </border>
    <border>
      <left style="medium">
        <color indexed="10"/>
      </left>
      <right style="medium">
        <color indexed="10"/>
      </right>
      <top style="thick">
        <color indexed="10"/>
      </top>
      <bottom style="medium">
        <color indexed="10"/>
      </bottom>
      <diagonal/>
    </border>
    <border>
      <left style="medium">
        <color indexed="10"/>
      </left>
      <right style="medium">
        <color indexed="10"/>
      </right>
      <top style="medium">
        <color indexed="10"/>
      </top>
      <bottom style="medium">
        <color indexed="10"/>
      </bottom>
      <diagonal/>
    </border>
    <border>
      <left style="thick">
        <color indexed="10"/>
      </left>
      <right style="thick">
        <color indexed="10"/>
      </right>
      <top style="thick">
        <color indexed="10"/>
      </top>
      <bottom style="thick">
        <color indexed="10"/>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ck">
        <color indexed="10"/>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ck">
        <color indexed="10"/>
      </top>
      <bottom style="medium">
        <color indexed="64"/>
      </bottom>
      <diagonal/>
    </border>
    <border>
      <left style="thin">
        <color indexed="64"/>
      </left>
      <right style="medium">
        <color indexed="64"/>
      </right>
      <top style="thick">
        <color indexed="10"/>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cellStyleXfs>
  <cellXfs count="288">
    <xf numFmtId="0" fontId="0" fillId="0" borderId="0" xfId="0">
      <alignment vertical="center"/>
    </xf>
    <xf numFmtId="0" fontId="5" fillId="0" borderId="0" xfId="0" applyFont="1">
      <alignment vertical="center"/>
    </xf>
    <xf numFmtId="0" fontId="7" fillId="0" borderId="0" xfId="2" applyFont="1"/>
    <xf numFmtId="0" fontId="8" fillId="0" borderId="0" xfId="2" applyFont="1"/>
    <xf numFmtId="0" fontId="10" fillId="0" borderId="0" xfId="2" applyFont="1"/>
    <xf numFmtId="38" fontId="4" fillId="0" borderId="0" xfId="1" applyFont="1" applyAlignment="1"/>
    <xf numFmtId="0" fontId="0" fillId="0" borderId="0" xfId="0" applyFill="1">
      <alignment vertical="center"/>
    </xf>
    <xf numFmtId="0" fontId="7" fillId="0" borderId="0" xfId="2" applyFont="1" applyFill="1"/>
    <xf numFmtId="0" fontId="8" fillId="0" borderId="0" xfId="2" applyFont="1" applyFill="1"/>
    <xf numFmtId="0" fontId="7" fillId="0" borderId="0" xfId="2" applyFont="1" applyAlignment="1">
      <alignment horizontal="center"/>
    </xf>
    <xf numFmtId="0" fontId="8" fillId="0" borderId="0" xfId="2" applyFont="1" applyAlignment="1">
      <alignment horizontal="center"/>
    </xf>
    <xf numFmtId="0" fontId="8" fillId="0" borderId="0" xfId="0" applyFont="1" applyBorder="1" applyAlignment="1">
      <alignment horizontal="center" vertical="center"/>
    </xf>
    <xf numFmtId="0" fontId="10" fillId="0" borderId="0" xfId="2" applyFont="1" applyAlignment="1">
      <alignment vertical="center"/>
    </xf>
    <xf numFmtId="0" fontId="12" fillId="0" borderId="0" xfId="2" applyFont="1" applyAlignment="1">
      <alignment horizontal="left"/>
    </xf>
    <xf numFmtId="0" fontId="12" fillId="0" borderId="0" xfId="2" applyFont="1" applyAlignment="1">
      <alignment horizontal="left" vertical="center"/>
    </xf>
    <xf numFmtId="0" fontId="12" fillId="0" borderId="0" xfId="2" applyFont="1" applyAlignment="1">
      <alignment horizontal="right" vertical="center"/>
    </xf>
    <xf numFmtId="0" fontId="12" fillId="0" borderId="0" xfId="2" applyFont="1" applyAlignment="1">
      <alignment horizontal="center" vertical="center"/>
    </xf>
    <xf numFmtId="0" fontId="12" fillId="0" borderId="0" xfId="0" applyFont="1" applyAlignment="1">
      <alignment horizontal="right"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38" fontId="6" fillId="0" borderId="0" xfId="1" applyFont="1" applyAlignment="1">
      <alignment horizontal="centerContinuous" vertical="center"/>
    </xf>
    <xf numFmtId="0" fontId="12" fillId="0" borderId="0" xfId="2" applyFont="1" applyBorder="1" applyAlignment="1">
      <alignment horizontal="left"/>
    </xf>
    <xf numFmtId="0" fontId="8" fillId="0" borderId="0" xfId="0" applyFont="1" applyBorder="1" applyAlignment="1">
      <alignment horizontal="right" vertical="center"/>
    </xf>
    <xf numFmtId="191" fontId="16" fillId="2" borderId="1" xfId="0" applyNumberFormat="1" applyFont="1" applyFill="1" applyBorder="1" applyAlignment="1" applyProtection="1">
      <alignment horizontal="left" vertical="center"/>
      <protection locked="0"/>
    </xf>
    <xf numFmtId="0" fontId="16" fillId="2" borderId="2" xfId="0" applyFont="1" applyFill="1" applyBorder="1" applyAlignment="1" applyProtection="1">
      <alignment horizontal="center" vertical="center"/>
      <protection locked="0"/>
    </xf>
    <xf numFmtId="38" fontId="16" fillId="0" borderId="2" xfId="1" applyFont="1" applyBorder="1" applyAlignment="1">
      <alignment horizontal="center" vertical="center"/>
    </xf>
    <xf numFmtId="38" fontId="16" fillId="2" borderId="3" xfId="1" applyFont="1" applyFill="1" applyBorder="1" applyAlignment="1" applyProtection="1">
      <alignment horizontal="center" vertical="center"/>
      <protection locked="0"/>
    </xf>
    <xf numFmtId="38" fontId="16" fillId="2" borderId="4" xfId="1" applyFont="1" applyFill="1" applyBorder="1" applyAlignment="1" applyProtection="1">
      <alignment horizontal="center" vertical="center"/>
      <protection locked="0"/>
    </xf>
    <xf numFmtId="38" fontId="16" fillId="2" borderId="2" xfId="1" applyFont="1" applyFill="1" applyBorder="1" applyAlignment="1" applyProtection="1">
      <alignment horizontal="center" vertical="center"/>
      <protection locked="0"/>
    </xf>
    <xf numFmtId="38" fontId="16" fillId="2" borderId="5" xfId="1" applyFont="1" applyFill="1" applyBorder="1" applyAlignment="1" applyProtection="1">
      <alignment horizontal="center" vertical="center"/>
      <protection locked="0"/>
    </xf>
    <xf numFmtId="191" fontId="16" fillId="2" borderId="6" xfId="0" applyNumberFormat="1" applyFont="1" applyFill="1" applyBorder="1" applyAlignment="1" applyProtection="1">
      <alignment horizontal="left" vertical="center"/>
      <protection locked="0"/>
    </xf>
    <xf numFmtId="38" fontId="16" fillId="2" borderId="7" xfId="1" applyFont="1" applyFill="1" applyBorder="1" applyAlignment="1" applyProtection="1">
      <alignment horizontal="center" vertical="center"/>
      <protection locked="0"/>
    </xf>
    <xf numFmtId="38" fontId="16" fillId="2" borderId="8" xfId="1" applyFont="1" applyFill="1" applyBorder="1" applyAlignment="1" applyProtection="1">
      <alignment horizontal="center" vertical="center"/>
      <protection locked="0"/>
    </xf>
    <xf numFmtId="38" fontId="16" fillId="2" borderId="6" xfId="1" applyFont="1" applyFill="1" applyBorder="1" applyAlignment="1" applyProtection="1">
      <alignment horizontal="center" vertical="center"/>
      <protection locked="0"/>
    </xf>
    <xf numFmtId="38" fontId="16" fillId="0" borderId="6" xfId="1" applyFont="1" applyBorder="1" applyAlignment="1">
      <alignment horizontal="center" vertical="center"/>
    </xf>
    <xf numFmtId="0" fontId="15" fillId="0" borderId="0" xfId="3" applyFont="1"/>
    <xf numFmtId="0" fontId="15" fillId="0" borderId="9" xfId="3" applyFont="1" applyBorder="1"/>
    <xf numFmtId="0" fontId="15" fillId="0" borderId="10" xfId="3" applyFont="1" applyBorder="1"/>
    <xf numFmtId="0" fontId="15" fillId="0" borderId="11" xfId="3" applyFont="1" applyBorder="1"/>
    <xf numFmtId="0" fontId="15" fillId="0" borderId="12" xfId="3" applyFont="1" applyBorder="1"/>
    <xf numFmtId="0" fontId="15" fillId="0" borderId="0" xfId="3" applyFont="1" applyBorder="1"/>
    <xf numFmtId="0" fontId="15" fillId="0" borderId="13" xfId="3" applyFont="1" applyBorder="1"/>
    <xf numFmtId="0" fontId="14" fillId="0" borderId="0" xfId="3" applyFont="1" applyBorder="1" applyAlignment="1">
      <alignment horizontal="center"/>
    </xf>
    <xf numFmtId="0" fontId="17" fillId="0" borderId="0" xfId="3" applyFont="1" applyBorder="1" applyAlignment="1">
      <alignment horizontal="center"/>
    </xf>
    <xf numFmtId="0" fontId="15" fillId="0" borderId="0" xfId="3" applyFont="1" applyBorder="1" applyAlignment="1"/>
    <xf numFmtId="0" fontId="16" fillId="0" borderId="0" xfId="3" applyFont="1" applyBorder="1" applyAlignment="1"/>
    <xf numFmtId="0" fontId="15" fillId="0" borderId="12" xfId="3" applyFont="1" applyBorder="1" applyAlignment="1"/>
    <xf numFmtId="0" fontId="15" fillId="0" borderId="13" xfId="3" applyFont="1" applyBorder="1" applyAlignment="1"/>
    <xf numFmtId="0" fontId="15" fillId="0" borderId="14" xfId="3" applyFont="1" applyBorder="1" applyAlignment="1"/>
    <xf numFmtId="0" fontId="15" fillId="0" borderId="15" xfId="3" applyFont="1" applyBorder="1" applyAlignment="1"/>
    <xf numFmtId="0" fontId="16" fillId="0" borderId="16" xfId="3" applyFont="1" applyBorder="1" applyAlignment="1"/>
    <xf numFmtId="0" fontId="16" fillId="0" borderId="0" xfId="3" applyFont="1" applyBorder="1" applyAlignment="1">
      <alignment vertical="top" wrapText="1"/>
    </xf>
    <xf numFmtId="0" fontId="16" fillId="0" borderId="12" xfId="3" applyFont="1" applyBorder="1" applyAlignment="1"/>
    <xf numFmtId="0" fontId="19" fillId="0" borderId="0" xfId="3" applyFont="1" applyBorder="1" applyAlignment="1">
      <alignment vertical="top"/>
    </xf>
    <xf numFmtId="0" fontId="16" fillId="0" borderId="0" xfId="3" applyFont="1"/>
    <xf numFmtId="0" fontId="16" fillId="0" borderId="13" xfId="3" applyFont="1" applyBorder="1" applyAlignment="1">
      <alignment vertical="top" wrapText="1"/>
    </xf>
    <xf numFmtId="0" fontId="20" fillId="0" borderId="0" xfId="3" applyFont="1" applyBorder="1" applyAlignment="1">
      <alignment vertical="top"/>
    </xf>
    <xf numFmtId="0" fontId="19" fillId="0" borderId="0" xfId="3" applyFont="1" applyBorder="1" applyAlignment="1">
      <alignment vertical="top" wrapText="1"/>
    </xf>
    <xf numFmtId="0" fontId="19" fillId="0" borderId="0" xfId="3" applyFont="1"/>
    <xf numFmtId="0" fontId="15" fillId="2" borderId="17" xfId="2" applyFont="1" applyFill="1" applyBorder="1" applyAlignment="1" applyProtection="1">
      <alignment horizontal="center" vertical="center"/>
      <protection locked="0"/>
    </xf>
    <xf numFmtId="0" fontId="15" fillId="2" borderId="18" xfId="2" applyFont="1" applyFill="1" applyBorder="1" applyAlignment="1" applyProtection="1">
      <alignment horizontal="center" vertical="center"/>
      <protection locked="0"/>
    </xf>
    <xf numFmtId="0" fontId="15" fillId="2" borderId="19" xfId="2" applyFont="1" applyFill="1" applyBorder="1" applyAlignment="1" applyProtection="1">
      <alignment horizontal="center" vertical="center"/>
      <protection locked="0"/>
    </xf>
    <xf numFmtId="0" fontId="15" fillId="2" borderId="20" xfId="2" applyFont="1" applyFill="1" applyBorder="1" applyAlignment="1" applyProtection="1">
      <alignment horizontal="center" vertical="center"/>
      <protection locked="0"/>
    </xf>
    <xf numFmtId="0" fontId="23" fillId="0" borderId="0" xfId="3" applyFont="1" applyBorder="1" applyAlignment="1">
      <alignment vertical="top"/>
    </xf>
    <xf numFmtId="0" fontId="16" fillId="0" borderId="0" xfId="3" applyFont="1" applyBorder="1" applyAlignment="1">
      <alignment vertical="top"/>
    </xf>
    <xf numFmtId="0" fontId="18" fillId="0" borderId="21" xfId="2" applyFont="1" applyBorder="1" applyAlignment="1">
      <alignment horizontal="centerContinuous" vertical="center"/>
    </xf>
    <xf numFmtId="0" fontId="18" fillId="0" borderId="22" xfId="2" applyFont="1" applyBorder="1" applyAlignment="1">
      <alignment horizontal="centerContinuous" vertical="center"/>
    </xf>
    <xf numFmtId="0" fontId="15" fillId="2" borderId="23" xfId="2" applyFont="1" applyFill="1" applyBorder="1" applyAlignment="1" applyProtection="1">
      <alignment horizontal="center" vertical="center"/>
      <protection locked="0"/>
    </xf>
    <xf numFmtId="0" fontId="15" fillId="2" borderId="24" xfId="2" applyFont="1" applyFill="1" applyBorder="1" applyAlignment="1" applyProtection="1">
      <alignment horizontal="center" vertical="center"/>
      <protection locked="0"/>
    </xf>
    <xf numFmtId="0" fontId="15" fillId="2" borderId="5" xfId="2" applyFont="1" applyFill="1" applyBorder="1" applyAlignment="1" applyProtection="1">
      <alignment horizontal="center" vertical="center"/>
      <protection locked="0"/>
    </xf>
    <xf numFmtId="0" fontId="15" fillId="2" borderId="25" xfId="2" applyFont="1" applyFill="1" applyBorder="1" applyAlignment="1" applyProtection="1">
      <alignment horizontal="center" vertical="center"/>
      <protection locked="0"/>
    </xf>
    <xf numFmtId="0" fontId="15" fillId="0" borderId="26"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27" xfId="2" applyFont="1" applyFill="1" applyBorder="1" applyAlignment="1">
      <alignment horizontal="center" vertical="center"/>
    </xf>
    <xf numFmtId="181" fontId="15" fillId="0" borderId="28" xfId="0" applyNumberFormat="1" applyFont="1" applyFill="1" applyBorder="1" applyAlignment="1">
      <alignment vertical="center"/>
    </xf>
    <xf numFmtId="181" fontId="15" fillId="0" borderId="29" xfId="0" applyNumberFormat="1" applyFont="1" applyFill="1" applyBorder="1" applyAlignment="1">
      <alignment vertical="center"/>
    </xf>
    <xf numFmtId="181" fontId="15" fillId="0" borderId="30" xfId="0" applyNumberFormat="1" applyFont="1" applyFill="1" applyBorder="1" applyAlignment="1">
      <alignment vertical="center"/>
    </xf>
    <xf numFmtId="181" fontId="15" fillId="0" borderId="31" xfId="0" applyNumberFormat="1" applyFont="1" applyFill="1" applyBorder="1" applyAlignment="1">
      <alignment vertical="center"/>
    </xf>
    <xf numFmtId="0" fontId="7" fillId="0" borderId="0" xfId="2" applyFont="1" applyFill="1" applyBorder="1"/>
    <xf numFmtId="0" fontId="6" fillId="0" borderId="0" xfId="2" applyFont="1" applyFill="1" applyBorder="1" applyAlignment="1">
      <alignment horizontal="center"/>
    </xf>
    <xf numFmtId="0" fontId="11" fillId="0" borderId="0" xfId="0" applyFont="1" applyAlignment="1">
      <alignment horizontal="centerContinuous"/>
    </xf>
    <xf numFmtId="38" fontId="15" fillId="2" borderId="32" xfId="1" applyFont="1" applyFill="1" applyBorder="1" applyAlignment="1" applyProtection="1">
      <alignment horizontal="center" vertical="center"/>
      <protection locked="0"/>
    </xf>
    <xf numFmtId="38" fontId="15" fillId="2" borderId="26" xfId="1" applyFont="1" applyFill="1" applyBorder="1" applyAlignment="1" applyProtection="1">
      <alignment horizontal="center" vertical="center"/>
      <protection locked="0"/>
    </xf>
    <xf numFmtId="10" fontId="15" fillId="0" borderId="28" xfId="1" applyNumberFormat="1" applyFont="1" applyFill="1" applyBorder="1" applyAlignment="1">
      <alignment vertical="center"/>
    </xf>
    <xf numFmtId="38" fontId="15" fillId="2" borderId="33" xfId="1" applyFont="1" applyFill="1" applyBorder="1" applyAlignment="1" applyProtection="1">
      <alignment horizontal="center" vertical="center"/>
      <protection locked="0"/>
    </xf>
    <xf numFmtId="38" fontId="15" fillId="2" borderId="6" xfId="1" applyFont="1" applyFill="1" applyBorder="1" applyAlignment="1" applyProtection="1">
      <alignment horizontal="center" vertical="center"/>
      <protection locked="0"/>
    </xf>
    <xf numFmtId="10" fontId="15" fillId="0" borderId="30" xfId="1" applyNumberFormat="1" applyFont="1" applyFill="1" applyBorder="1" applyAlignment="1">
      <alignment vertical="center"/>
    </xf>
    <xf numFmtId="38" fontId="15" fillId="2" borderId="34" xfId="1" applyFont="1" applyFill="1" applyBorder="1" applyAlignment="1" applyProtection="1">
      <alignment horizontal="center" vertical="center"/>
      <protection locked="0"/>
    </xf>
    <xf numFmtId="38" fontId="15" fillId="2" borderId="27" xfId="1" applyFont="1" applyFill="1" applyBorder="1" applyAlignment="1" applyProtection="1">
      <alignment horizontal="center" vertical="center"/>
      <protection locked="0"/>
    </xf>
    <xf numFmtId="10" fontId="15" fillId="0" borderId="35" xfId="1" applyNumberFormat="1" applyFont="1" applyFill="1" applyBorder="1" applyAlignment="1">
      <alignment vertical="center"/>
    </xf>
    <xf numFmtId="0" fontId="15" fillId="0" borderId="36" xfId="0" applyFont="1" applyFill="1" applyBorder="1" applyAlignment="1">
      <alignment horizontal="centerContinuous" vertical="center"/>
    </xf>
    <xf numFmtId="0" fontId="15" fillId="0" borderId="0" xfId="0" applyFont="1" applyFill="1" applyBorder="1" applyAlignment="1">
      <alignment horizontal="centerContinuous" vertical="center"/>
    </xf>
    <xf numFmtId="0" fontId="15" fillId="0" borderId="0" xfId="0" applyFont="1" applyFill="1" applyBorder="1" applyAlignment="1">
      <alignment horizontal="center" vertical="center"/>
    </xf>
    <xf numFmtId="0" fontId="15" fillId="0" borderId="0" xfId="0" applyFont="1" applyFill="1">
      <alignment vertical="center"/>
    </xf>
    <xf numFmtId="0" fontId="17" fillId="0" borderId="37" xfId="0" applyFont="1" applyFill="1" applyBorder="1" applyAlignment="1">
      <alignment horizontal="center" vertical="center"/>
    </xf>
    <xf numFmtId="0" fontId="17" fillId="0" borderId="38" xfId="0" applyFont="1" applyFill="1" applyBorder="1" applyAlignment="1">
      <alignment horizontal="centerContinuous"/>
    </xf>
    <xf numFmtId="0" fontId="17" fillId="0" borderId="39" xfId="0" applyFont="1" applyFill="1" applyBorder="1" applyAlignment="1">
      <alignment horizontal="centerContinuous"/>
    </xf>
    <xf numFmtId="0" fontId="17" fillId="0" borderId="2" xfId="0" applyFont="1" applyFill="1" applyBorder="1" applyAlignment="1">
      <alignment horizontal="right" vertical="center"/>
    </xf>
    <xf numFmtId="0" fontId="17" fillId="0" borderId="23"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6" fillId="0" borderId="40" xfId="0" applyFont="1" applyFill="1" applyBorder="1" applyAlignment="1">
      <alignment horizontal="center" vertical="center"/>
    </xf>
    <xf numFmtId="38" fontId="16" fillId="0" borderId="41" xfId="1" applyFont="1" applyFill="1" applyBorder="1" applyAlignment="1">
      <alignment horizontal="center" vertical="center"/>
    </xf>
    <xf numFmtId="38" fontId="16" fillId="0" borderId="42" xfId="1" applyFont="1" applyFill="1" applyBorder="1" applyAlignment="1">
      <alignment horizontal="center" vertical="center"/>
    </xf>
    <xf numFmtId="38" fontId="16" fillId="0" borderId="43" xfId="1" applyFont="1" applyFill="1" applyBorder="1" applyAlignment="1">
      <alignment horizontal="center" vertical="center"/>
    </xf>
    <xf numFmtId="0" fontId="18" fillId="0" borderId="40" xfId="0" applyFont="1" applyBorder="1" applyAlignment="1">
      <alignment horizontal="center" vertical="center"/>
    </xf>
    <xf numFmtId="0" fontId="8" fillId="0" borderId="0" xfId="0" applyFont="1" applyFill="1">
      <alignment vertical="center"/>
    </xf>
    <xf numFmtId="0" fontId="12" fillId="0" borderId="0" xfId="0" applyFont="1" applyFill="1" applyBorder="1" applyAlignment="1">
      <alignment horizontal="center" vertical="center" shrinkToFit="1"/>
    </xf>
    <xf numFmtId="38" fontId="15" fillId="0" borderId="0" xfId="1" applyFont="1" applyFill="1" applyBorder="1" applyAlignment="1">
      <alignment vertical="center"/>
    </xf>
    <xf numFmtId="0" fontId="15" fillId="0" borderId="0" xfId="0" applyFont="1" applyFill="1" applyAlignment="1">
      <alignment vertical="center"/>
    </xf>
    <xf numFmtId="38" fontId="15" fillId="0" borderId="0" xfId="1" applyFont="1" applyFill="1" applyBorder="1" applyAlignment="1">
      <alignment horizontal="centerContinuous" vertical="center"/>
    </xf>
    <xf numFmtId="38" fontId="15" fillId="0" borderId="0" xfId="1" applyFont="1" applyFill="1" applyAlignment="1">
      <alignment vertical="center"/>
    </xf>
    <xf numFmtId="38" fontId="24" fillId="0" borderId="0" xfId="1" applyFont="1" applyFill="1" applyAlignment="1">
      <alignment vertical="center"/>
    </xf>
    <xf numFmtId="38" fontId="24" fillId="0" borderId="0" xfId="1" applyFont="1" applyFill="1" applyBorder="1" applyAlignment="1">
      <alignment vertical="center"/>
    </xf>
    <xf numFmtId="41" fontId="24" fillId="0" borderId="44" xfId="1" applyNumberFormat="1" applyFont="1" applyFill="1" applyBorder="1" applyAlignment="1">
      <alignment horizontal="centerContinuous" vertical="center"/>
    </xf>
    <xf numFmtId="41" fontId="24" fillId="0" borderId="30" xfId="1" applyNumberFormat="1" applyFont="1" applyFill="1" applyBorder="1" applyAlignment="1">
      <alignment horizontal="center" vertical="center"/>
    </xf>
    <xf numFmtId="38" fontId="24" fillId="0" borderId="0" xfId="1" applyFont="1" applyFill="1" applyBorder="1" applyAlignment="1">
      <alignment horizontal="center" vertical="center"/>
    </xf>
    <xf numFmtId="38" fontId="24" fillId="0" borderId="30" xfId="1" applyFont="1" applyFill="1" applyBorder="1" applyAlignment="1">
      <alignment vertical="center"/>
    </xf>
    <xf numFmtId="38" fontId="24" fillId="0" borderId="44" xfId="1" applyFont="1" applyFill="1" applyBorder="1" applyAlignment="1">
      <alignment vertical="center"/>
    </xf>
    <xf numFmtId="38" fontId="24" fillId="0" borderId="7" xfId="1" applyFont="1" applyFill="1" applyBorder="1" applyAlignment="1">
      <alignment vertical="center"/>
    </xf>
    <xf numFmtId="38" fontId="24" fillId="0" borderId="30" xfId="1" applyFont="1" applyFill="1" applyBorder="1" applyAlignment="1">
      <alignment horizontal="center" vertical="center"/>
    </xf>
    <xf numFmtId="38" fontId="24" fillId="0" borderId="30" xfId="1" applyFont="1" applyFill="1" applyBorder="1" applyAlignment="1">
      <alignment horizontal="centerContinuous" vertical="center"/>
    </xf>
    <xf numFmtId="38" fontId="24" fillId="0" borderId="30" xfId="1" applyFont="1" applyFill="1" applyBorder="1" applyAlignment="1">
      <alignment vertical="center" shrinkToFit="1"/>
    </xf>
    <xf numFmtId="38" fontId="24" fillId="0" borderId="0" xfId="1" applyFont="1" applyFill="1" applyBorder="1" applyAlignment="1">
      <alignment horizontal="centerContinuous" vertical="center"/>
    </xf>
    <xf numFmtId="38" fontId="24" fillId="0" borderId="44" xfId="1" applyFont="1" applyFill="1" applyBorder="1" applyAlignment="1">
      <alignment horizontal="center" vertical="center" shrinkToFit="1"/>
    </xf>
    <xf numFmtId="41" fontId="15" fillId="0" borderId="44" xfId="1" applyNumberFormat="1" applyFont="1" applyFill="1" applyBorder="1" applyAlignment="1">
      <alignment horizontal="centerContinuous" vertical="center"/>
    </xf>
    <xf numFmtId="41" fontId="15" fillId="0" borderId="30" xfId="1" applyNumberFormat="1" applyFont="1" applyFill="1" applyBorder="1" applyAlignment="1">
      <alignment horizontal="center" vertical="center"/>
    </xf>
    <xf numFmtId="38" fontId="15" fillId="0" borderId="0" xfId="1" applyFont="1" applyFill="1" applyBorder="1" applyAlignment="1">
      <alignment horizontal="center" vertical="center"/>
    </xf>
    <xf numFmtId="38" fontId="15" fillId="0" borderId="30" xfId="1" applyFont="1" applyFill="1" applyBorder="1" applyAlignment="1">
      <alignment vertical="center" shrinkToFit="1"/>
    </xf>
    <xf numFmtId="38" fontId="15" fillId="0" borderId="30" xfId="1" applyFont="1" applyFill="1" applyBorder="1" applyAlignment="1">
      <alignment vertical="center"/>
    </xf>
    <xf numFmtId="38" fontId="15" fillId="0" borderId="44" xfId="1" applyFont="1" applyFill="1" applyBorder="1" applyAlignment="1">
      <alignment vertical="center"/>
    </xf>
    <xf numFmtId="38" fontId="15" fillId="0" borderId="30" xfId="1" applyFont="1" applyFill="1" applyBorder="1" applyAlignment="1">
      <alignment horizontal="center" vertical="center"/>
    </xf>
    <xf numFmtId="38" fontId="15" fillId="0" borderId="30" xfId="1" applyFont="1" applyFill="1" applyBorder="1" applyAlignment="1">
      <alignment horizontal="centerContinuous" vertical="center"/>
    </xf>
    <xf numFmtId="0" fontId="15" fillId="0" borderId="45" xfId="0" applyFont="1" applyFill="1" applyBorder="1" applyAlignment="1">
      <alignment horizontal="center" vertical="center"/>
    </xf>
    <xf numFmtId="0" fontId="15" fillId="0" borderId="0" xfId="0" applyFont="1" applyFill="1" applyAlignment="1">
      <alignment horizontal="left" vertical="center"/>
    </xf>
    <xf numFmtId="0" fontId="24" fillId="0" borderId="0" xfId="0" applyFont="1" applyFill="1" applyBorder="1" applyAlignment="1">
      <alignment horizontal="centerContinuous" vertical="center"/>
    </xf>
    <xf numFmtId="0" fontId="24" fillId="0" borderId="0" xfId="0" applyFont="1" applyFill="1" applyAlignment="1">
      <alignment vertical="center"/>
    </xf>
    <xf numFmtId="0" fontId="24" fillId="0" borderId="0" xfId="0" applyFont="1" applyFill="1">
      <alignment vertical="center"/>
    </xf>
    <xf numFmtId="0" fontId="24" fillId="0" borderId="0" xfId="0" applyFont="1" applyFill="1" applyAlignment="1">
      <alignment horizontal="center" vertical="center"/>
    </xf>
    <xf numFmtId="195" fontId="24" fillId="0" borderId="46" xfId="0" applyNumberFormat="1" applyFont="1" applyFill="1" applyBorder="1" applyAlignment="1">
      <alignment horizontal="center" vertical="center"/>
    </xf>
    <xf numFmtId="0" fontId="24" fillId="0" borderId="47" xfId="0" applyFont="1" applyFill="1" applyBorder="1" applyAlignment="1">
      <alignment horizontal="center" vertical="center"/>
    </xf>
    <xf numFmtId="195" fontId="24" fillId="0" borderId="47" xfId="0" applyNumberFormat="1" applyFont="1" applyFill="1" applyBorder="1" applyAlignment="1">
      <alignment horizontal="center" vertical="center" shrinkToFit="1"/>
    </xf>
    <xf numFmtId="195"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195" fontId="24" fillId="0" borderId="0" xfId="0" applyNumberFormat="1" applyFont="1" applyFill="1" applyBorder="1" applyAlignment="1">
      <alignment horizontal="center" vertical="center" shrinkToFit="1"/>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0" fontId="24" fillId="0" borderId="46" xfId="0" applyFont="1" applyFill="1" applyBorder="1" applyAlignment="1">
      <alignment horizontal="centerContinuous" vertical="center"/>
    </xf>
    <xf numFmtId="0" fontId="24" fillId="0" borderId="36" xfId="0" applyFont="1" applyFill="1" applyBorder="1" applyAlignment="1">
      <alignment horizontal="centerContinuous" vertical="center"/>
    </xf>
    <xf numFmtId="178" fontId="24" fillId="0" borderId="30" xfId="1" applyNumberFormat="1" applyFont="1" applyFill="1" applyBorder="1" applyAlignment="1">
      <alignment horizontal="center" vertical="center"/>
    </xf>
    <xf numFmtId="0" fontId="24" fillId="0" borderId="44" xfId="0" applyFont="1" applyFill="1" applyBorder="1">
      <alignment vertical="center"/>
    </xf>
    <xf numFmtId="0" fontId="24" fillId="0" borderId="7" xfId="0" applyFont="1" applyFill="1" applyBorder="1">
      <alignment vertical="center"/>
    </xf>
    <xf numFmtId="0" fontId="24" fillId="0" borderId="30" xfId="0" applyFont="1" applyFill="1" applyBorder="1" applyAlignment="1">
      <alignment horizontal="center" vertical="center" shrinkToFit="1"/>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38" fontId="24" fillId="0" borderId="50" xfId="0" applyNumberFormat="1" applyFont="1" applyFill="1" applyBorder="1" applyAlignment="1">
      <alignment horizontal="center" vertical="center"/>
    </xf>
    <xf numFmtId="0" fontId="15" fillId="0" borderId="46" xfId="0" applyFont="1" applyFill="1" applyBorder="1" applyAlignment="1">
      <alignment horizontal="centerContinuous" vertical="center"/>
    </xf>
    <xf numFmtId="0" fontId="15" fillId="0" borderId="51" xfId="0" applyFont="1" applyFill="1" applyBorder="1" applyAlignment="1">
      <alignment horizontal="center" vertical="center"/>
    </xf>
    <xf numFmtId="38" fontId="15" fillId="0" borderId="52" xfId="1" applyFont="1" applyFill="1" applyBorder="1" applyAlignment="1">
      <alignment horizontal="center" vertical="center"/>
    </xf>
    <xf numFmtId="38" fontId="15" fillId="0" borderId="53" xfId="1" applyFont="1" applyFill="1" applyBorder="1" applyAlignment="1">
      <alignment horizontal="center" vertical="center"/>
    </xf>
    <xf numFmtId="38" fontId="15" fillId="0" borderId="4" xfId="1" applyFont="1" applyFill="1" applyBorder="1" applyAlignment="1">
      <alignment horizontal="center" vertical="center"/>
    </xf>
    <xf numFmtId="0" fontId="15" fillId="0" borderId="54" xfId="0" applyFont="1" applyFill="1" applyBorder="1" applyAlignment="1" applyProtection="1">
      <alignment horizontal="center" vertical="center"/>
      <protection locked="0"/>
    </xf>
    <xf numFmtId="38" fontId="15" fillId="0" borderId="8" xfId="1" applyFont="1" applyFill="1" applyBorder="1" applyAlignment="1">
      <alignment horizontal="center" vertical="center"/>
    </xf>
    <xf numFmtId="38" fontId="15" fillId="0" borderId="45" xfId="1" applyFont="1" applyFill="1" applyBorder="1" applyAlignment="1">
      <alignment horizontal="center" vertical="center"/>
    </xf>
    <xf numFmtId="0" fontId="15" fillId="0" borderId="55" xfId="0" applyFont="1" applyFill="1" applyBorder="1" applyAlignment="1" applyProtection="1">
      <alignment horizontal="center" vertical="center"/>
      <protection locked="0"/>
    </xf>
    <xf numFmtId="0" fontId="15" fillId="0" borderId="56" xfId="0" applyFont="1" applyFill="1" applyBorder="1" applyAlignment="1" applyProtection="1">
      <alignment horizontal="center" vertical="center"/>
      <protection locked="0"/>
    </xf>
    <xf numFmtId="38" fontId="15" fillId="0" borderId="57" xfId="1" applyFont="1" applyFill="1" applyBorder="1" applyAlignment="1" applyProtection="1">
      <alignment horizontal="center" vertical="center"/>
      <protection locked="0"/>
    </xf>
    <xf numFmtId="38" fontId="15" fillId="0" borderId="58" xfId="1" applyFont="1" applyFill="1" applyBorder="1" applyAlignment="1" applyProtection="1">
      <alignment horizontal="center" vertical="center"/>
      <protection locked="0"/>
    </xf>
    <xf numFmtId="195" fontId="15" fillId="0" borderId="6" xfId="0" applyNumberFormat="1" applyFont="1" applyFill="1" applyBorder="1" applyAlignment="1">
      <alignment horizontal="center" vertical="center"/>
    </xf>
    <xf numFmtId="195" fontId="15" fillId="0" borderId="27" xfId="0" applyNumberFormat="1" applyFont="1" applyFill="1" applyBorder="1" applyAlignment="1">
      <alignment horizontal="center" vertical="center"/>
    </xf>
    <xf numFmtId="41" fontId="24" fillId="0" borderId="30" xfId="1" applyNumberFormat="1" applyFont="1" applyFill="1" applyBorder="1" applyAlignment="1">
      <alignment vertical="center" shrinkToFit="1"/>
    </xf>
    <xf numFmtId="41" fontId="24" fillId="0" borderId="44" xfId="1" applyNumberFormat="1" applyFont="1" applyFill="1" applyBorder="1" applyAlignment="1">
      <alignment vertical="center" shrinkToFit="1"/>
    </xf>
    <xf numFmtId="38" fontId="24" fillId="0" borderId="35" xfId="1" applyFont="1" applyFill="1" applyBorder="1" applyAlignment="1">
      <alignment vertical="center" shrinkToFit="1"/>
    </xf>
    <xf numFmtId="38" fontId="24" fillId="0" borderId="40" xfId="1" applyFont="1" applyFill="1" applyBorder="1" applyAlignment="1">
      <alignment horizontal="center" vertical="center" shrinkToFit="1"/>
    </xf>
    <xf numFmtId="38" fontId="24" fillId="0" borderId="30" xfId="1" applyFont="1" applyFill="1" applyBorder="1" applyAlignment="1">
      <alignment horizontal="center" vertical="center" shrinkToFit="1"/>
    </xf>
    <xf numFmtId="0" fontId="24" fillId="0" borderId="59" xfId="0" applyFont="1" applyFill="1" applyBorder="1" applyAlignment="1" applyProtection="1">
      <alignment horizontal="center" vertical="center" shrinkToFit="1"/>
      <protection locked="0"/>
    </xf>
    <xf numFmtId="0" fontId="15" fillId="0" borderId="0" xfId="0" applyFont="1" applyFill="1" applyAlignment="1">
      <alignment horizontal="center" vertical="center"/>
    </xf>
    <xf numFmtId="195" fontId="15" fillId="0" borderId="46" xfId="0" applyNumberFormat="1" applyFont="1" applyFill="1" applyBorder="1" applyAlignment="1">
      <alignment horizontal="center" vertical="center"/>
    </xf>
    <xf numFmtId="0" fontId="15" fillId="0" borderId="47" xfId="0" applyFont="1" applyFill="1" applyBorder="1" applyAlignment="1">
      <alignment horizontal="center" vertical="center"/>
    </xf>
    <xf numFmtId="195" fontId="15" fillId="0" borderId="47" xfId="0" applyNumberFormat="1" applyFont="1" applyFill="1" applyBorder="1" applyAlignment="1">
      <alignment horizontal="center" vertical="center" shrinkToFit="1"/>
    </xf>
    <xf numFmtId="0" fontId="15" fillId="0" borderId="48" xfId="0" applyFont="1" applyFill="1" applyBorder="1" applyAlignment="1">
      <alignment horizontal="center" vertical="center"/>
    </xf>
    <xf numFmtId="195" fontId="15" fillId="0" borderId="0" xfId="0" applyNumberFormat="1" applyFont="1" applyFill="1" applyBorder="1" applyAlignment="1">
      <alignment horizontal="center" vertical="center"/>
    </xf>
    <xf numFmtId="195" fontId="15" fillId="0" borderId="0" xfId="0" applyNumberFormat="1" applyFont="1" applyFill="1" applyBorder="1" applyAlignment="1">
      <alignment horizontal="center" vertical="center" shrinkToFit="1"/>
    </xf>
    <xf numFmtId="0" fontId="15" fillId="0" borderId="0" xfId="0" applyFont="1" applyFill="1" applyBorder="1" applyAlignment="1">
      <alignment horizontal="left" vertical="center"/>
    </xf>
    <xf numFmtId="0" fontId="15" fillId="0" borderId="0" xfId="0" applyFont="1" applyFill="1" applyAlignment="1">
      <alignment horizontal="right" vertical="center"/>
    </xf>
    <xf numFmtId="0" fontId="15" fillId="0" borderId="0" xfId="0" applyFont="1" applyFill="1" applyBorder="1" applyAlignment="1">
      <alignment horizontal="center" vertical="center" shrinkToFit="1"/>
    </xf>
    <xf numFmtId="0" fontId="15" fillId="0" borderId="44" xfId="0" applyFont="1" applyFill="1" applyBorder="1">
      <alignment vertical="center"/>
    </xf>
    <xf numFmtId="0" fontId="15" fillId="0" borderId="7" xfId="0" applyFont="1" applyFill="1" applyBorder="1">
      <alignment vertical="center"/>
    </xf>
    <xf numFmtId="0" fontId="15" fillId="0" borderId="30" xfId="0" applyFont="1" applyFill="1" applyBorder="1" applyAlignment="1">
      <alignment horizontal="center" vertical="center" shrinkToFit="1"/>
    </xf>
    <xf numFmtId="38" fontId="15" fillId="0" borderId="7" xfId="1" applyFont="1" applyFill="1" applyBorder="1" applyAlignment="1">
      <alignment vertical="center"/>
    </xf>
    <xf numFmtId="178" fontId="15" fillId="0" borderId="30" xfId="1" applyNumberFormat="1" applyFont="1" applyFill="1" applyBorder="1" applyAlignment="1">
      <alignment horizontal="center" vertical="center"/>
    </xf>
    <xf numFmtId="41" fontId="15" fillId="0" borderId="30" xfId="1" applyNumberFormat="1" applyFont="1" applyFill="1" applyBorder="1" applyAlignment="1">
      <alignment vertical="center" shrinkToFit="1"/>
    </xf>
    <xf numFmtId="41" fontId="15" fillId="0" borderId="44" xfId="1" applyNumberFormat="1" applyFont="1" applyFill="1" applyBorder="1" applyAlignment="1">
      <alignment vertical="center" shrinkToFit="1"/>
    </xf>
    <xf numFmtId="38" fontId="15" fillId="0" borderId="30" xfId="1" applyFont="1" applyFill="1" applyBorder="1" applyAlignment="1">
      <alignment horizontal="center" vertical="center" shrinkToFit="1"/>
    </xf>
    <xf numFmtId="38" fontId="15" fillId="0" borderId="44" xfId="1" applyFont="1" applyFill="1" applyBorder="1" applyAlignment="1">
      <alignment horizontal="center" vertical="center" shrinkToFit="1"/>
    </xf>
    <xf numFmtId="38" fontId="15" fillId="0" borderId="40" xfId="1" applyFont="1" applyFill="1" applyBorder="1" applyAlignment="1">
      <alignment horizontal="center" vertical="center" shrinkToFit="1"/>
    </xf>
    <xf numFmtId="20" fontId="24" fillId="0" borderId="0" xfId="1" applyNumberFormat="1" applyFont="1" applyFill="1" applyBorder="1" applyAlignment="1">
      <alignment vertical="center"/>
    </xf>
    <xf numFmtId="38" fontId="25" fillId="0" borderId="0" xfId="1" applyFont="1" applyFill="1" applyBorder="1" applyAlignment="1">
      <alignment vertical="center" wrapText="1"/>
    </xf>
    <xf numFmtId="38" fontId="25" fillId="0" borderId="0" xfId="1" applyFont="1" applyFill="1" applyBorder="1" applyAlignment="1">
      <alignment horizontal="right" vertical="center" wrapText="1"/>
    </xf>
    <xf numFmtId="10" fontId="24" fillId="0" borderId="44" xfId="1" applyNumberFormat="1" applyFont="1" applyFill="1" applyBorder="1" applyAlignment="1">
      <alignment horizontal="center" vertical="center"/>
    </xf>
    <xf numFmtId="38" fontId="24" fillId="0" borderId="35" xfId="1" applyFont="1" applyFill="1" applyBorder="1" applyAlignment="1">
      <alignment vertical="center"/>
    </xf>
    <xf numFmtId="38" fontId="24" fillId="0" borderId="40" xfId="1" applyFont="1" applyFill="1" applyBorder="1" applyAlignment="1">
      <alignment vertical="center"/>
    </xf>
    <xf numFmtId="38" fontId="15" fillId="0" borderId="0" xfId="1" applyFont="1" applyFill="1" applyAlignment="1">
      <alignment horizontal="centerContinuous" vertical="center"/>
    </xf>
    <xf numFmtId="0" fontId="16" fillId="0" borderId="0" xfId="0" applyFont="1" applyFill="1" applyBorder="1" applyAlignment="1">
      <alignment horizontal="centerContinuous" vertical="center"/>
    </xf>
    <xf numFmtId="20" fontId="15" fillId="0" borderId="0" xfId="1" applyNumberFormat="1" applyFont="1" applyFill="1" applyBorder="1" applyAlignment="1">
      <alignment vertical="center"/>
    </xf>
    <xf numFmtId="38" fontId="15" fillId="0" borderId="50" xfId="0" applyNumberFormat="1" applyFont="1" applyFill="1" applyBorder="1" applyAlignment="1">
      <alignment horizontal="center" vertical="center"/>
    </xf>
    <xf numFmtId="0" fontId="15" fillId="0" borderId="49"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59" xfId="0" applyFont="1" applyFill="1" applyBorder="1" applyAlignment="1" applyProtection="1">
      <alignment horizontal="center" vertical="center" shrinkToFit="1"/>
      <protection locked="0"/>
    </xf>
    <xf numFmtId="38" fontId="15" fillId="0" borderId="35" xfId="1" applyFont="1" applyFill="1" applyBorder="1" applyAlignment="1">
      <alignment vertical="center"/>
    </xf>
    <xf numFmtId="10" fontId="15" fillId="0" borderId="44" xfId="1" applyNumberFormat="1" applyFont="1" applyFill="1" applyBorder="1" applyAlignment="1">
      <alignment horizontal="center" vertical="center"/>
    </xf>
    <xf numFmtId="38" fontId="15" fillId="0" borderId="40" xfId="1" applyFont="1" applyFill="1" applyBorder="1" applyAlignment="1">
      <alignment vertical="center"/>
    </xf>
    <xf numFmtId="38" fontId="15" fillId="2" borderId="60" xfId="1" applyFont="1" applyFill="1" applyBorder="1" applyAlignment="1">
      <alignment vertical="center"/>
    </xf>
    <xf numFmtId="38" fontId="15" fillId="2" borderId="18" xfId="1" applyFont="1" applyFill="1" applyBorder="1" applyAlignment="1">
      <alignment horizontal="left" vertical="center"/>
    </xf>
    <xf numFmtId="38" fontId="15" fillId="2" borderId="7" xfId="1" applyFont="1" applyFill="1" applyBorder="1" applyAlignment="1">
      <alignment horizontal="left" vertical="center" wrapText="1"/>
    </xf>
    <xf numFmtId="38" fontId="15" fillId="2" borderId="61" xfId="1" applyFont="1" applyFill="1" applyBorder="1" applyAlignment="1">
      <alignment vertical="center"/>
    </xf>
    <xf numFmtId="38" fontId="15" fillId="2" borderId="60" xfId="1" applyFont="1" applyFill="1" applyBorder="1" applyAlignment="1">
      <alignment horizontal="left" vertical="center"/>
    </xf>
    <xf numFmtId="38" fontId="15" fillId="2" borderId="62" xfId="1" applyFont="1" applyFill="1" applyBorder="1" applyAlignment="1">
      <alignment horizontal="left" vertical="center"/>
    </xf>
    <xf numFmtId="38" fontId="15" fillId="2" borderId="7" xfId="1" applyFont="1" applyFill="1" applyBorder="1" applyAlignment="1">
      <alignment horizontal="left" vertical="center"/>
    </xf>
    <xf numFmtId="38" fontId="15" fillId="2" borderId="35" xfId="1" applyFont="1" applyFill="1" applyBorder="1" applyAlignment="1">
      <alignment horizontal="left" vertical="center" wrapText="1"/>
    </xf>
    <xf numFmtId="38" fontId="15" fillId="2" borderId="61" xfId="1" applyFont="1" applyFill="1" applyBorder="1" applyAlignment="1">
      <alignment horizontal="center" vertical="center"/>
    </xf>
    <xf numFmtId="38" fontId="15" fillId="2" borderId="63" xfId="1" applyFont="1" applyFill="1" applyBorder="1" applyAlignment="1">
      <alignment horizontal="left" vertical="center"/>
    </xf>
    <xf numFmtId="38" fontId="15" fillId="2" borderId="60" xfId="1" applyFont="1" applyFill="1" applyBorder="1" applyAlignment="1">
      <alignment horizontal="centerContinuous" vertical="center"/>
    </xf>
    <xf numFmtId="38" fontId="15" fillId="2" borderId="35" xfId="1" applyFont="1" applyFill="1" applyBorder="1" applyAlignment="1">
      <alignment horizontal="center" vertical="center"/>
    </xf>
    <xf numFmtId="38" fontId="15" fillId="2" borderId="61" xfId="1" applyFont="1" applyFill="1" applyBorder="1" applyAlignment="1">
      <alignment horizontal="left" vertical="center" wrapText="1"/>
    </xf>
    <xf numFmtId="38" fontId="24" fillId="2" borderId="30" xfId="1" applyFont="1" applyFill="1" applyBorder="1" applyAlignment="1">
      <alignment vertical="center" shrinkToFit="1"/>
    </xf>
    <xf numFmtId="38" fontId="24" fillId="2" borderId="35" xfId="1" applyFont="1" applyFill="1" applyBorder="1" applyAlignment="1">
      <alignment vertical="center" shrinkToFit="1"/>
    </xf>
    <xf numFmtId="0" fontId="15" fillId="2" borderId="64" xfId="0" applyFont="1" applyFill="1" applyBorder="1" applyAlignment="1">
      <alignment horizontal="centerContinuous" vertical="center"/>
    </xf>
    <xf numFmtId="0" fontId="15" fillId="2" borderId="39" xfId="0" applyFont="1" applyFill="1" applyBorder="1" applyAlignment="1">
      <alignment horizontal="centerContinuous" vertical="center"/>
    </xf>
    <xf numFmtId="0" fontId="15" fillId="2" borderId="46" xfId="0" applyFont="1" applyFill="1" applyBorder="1" applyAlignment="1">
      <alignment horizontal="right" vertical="center"/>
    </xf>
    <xf numFmtId="0" fontId="15" fillId="2" borderId="36" xfId="0" applyFont="1" applyFill="1" applyBorder="1" applyAlignment="1">
      <alignment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shrinkToFit="1"/>
    </xf>
    <xf numFmtId="0" fontId="15" fillId="2" borderId="67" xfId="0" applyFont="1" applyFill="1" applyBorder="1" applyAlignment="1">
      <alignment horizontal="center" vertical="center"/>
    </xf>
    <xf numFmtId="0" fontId="15" fillId="2" borderId="67" xfId="0" applyFont="1" applyFill="1" applyBorder="1" applyAlignment="1">
      <alignment horizontal="centerContinuous" vertical="center"/>
    </xf>
    <xf numFmtId="0" fontId="15" fillId="2" borderId="68" xfId="0" applyFont="1" applyFill="1" applyBorder="1" applyAlignment="1">
      <alignment horizontal="center" vertical="center"/>
    </xf>
    <xf numFmtId="38" fontId="15" fillId="2" borderId="69" xfId="1" applyFont="1" applyFill="1" applyBorder="1" applyAlignment="1">
      <alignment horizontal="center" vertical="center"/>
    </xf>
    <xf numFmtId="38" fontId="15" fillId="2" borderId="70" xfId="1" applyFont="1" applyFill="1" applyBorder="1" applyAlignment="1">
      <alignment horizontal="center" vertical="center"/>
    </xf>
    <xf numFmtId="0" fontId="15" fillId="2" borderId="71" xfId="0" applyFont="1" applyFill="1" applyBorder="1" applyAlignment="1">
      <alignment horizontal="center" vertical="center"/>
    </xf>
    <xf numFmtId="38" fontId="15" fillId="2" borderId="72" xfId="1" applyFont="1" applyFill="1" applyBorder="1" applyAlignment="1">
      <alignment horizontal="center" vertical="center"/>
    </xf>
    <xf numFmtId="38" fontId="24" fillId="2" borderId="60" xfId="1" applyFont="1" applyFill="1" applyBorder="1" applyAlignment="1">
      <alignment vertical="center"/>
    </xf>
    <xf numFmtId="38" fontId="24" fillId="2" borderId="18" xfId="1" applyFont="1" applyFill="1" applyBorder="1" applyAlignment="1">
      <alignment horizontal="left" vertical="center"/>
    </xf>
    <xf numFmtId="38" fontId="24" fillId="2" borderId="7" xfId="1" applyFont="1" applyFill="1" applyBorder="1" applyAlignment="1">
      <alignment horizontal="left" vertical="center" wrapText="1"/>
    </xf>
    <xf numFmtId="38" fontId="24" fillId="2" borderId="61" xfId="1" applyFont="1" applyFill="1" applyBorder="1" applyAlignment="1">
      <alignment vertical="center"/>
    </xf>
    <xf numFmtId="38" fontId="24" fillId="2" borderId="60" xfId="1" applyFont="1" applyFill="1" applyBorder="1" applyAlignment="1">
      <alignment horizontal="left" vertical="center"/>
    </xf>
    <xf numFmtId="38" fontId="24" fillId="2" borderId="62" xfId="1" applyFont="1" applyFill="1" applyBorder="1" applyAlignment="1">
      <alignment horizontal="left" vertical="center"/>
    </xf>
    <xf numFmtId="38" fontId="24" fillId="2" borderId="7" xfId="1" applyFont="1" applyFill="1" applyBorder="1" applyAlignment="1">
      <alignment horizontal="left" vertical="center"/>
    </xf>
    <xf numFmtId="38" fontId="24" fillId="2" borderId="63" xfId="1" applyFont="1" applyFill="1" applyBorder="1" applyAlignment="1">
      <alignment horizontal="left" vertical="center"/>
    </xf>
    <xf numFmtId="38" fontId="24" fillId="2" borderId="60" xfId="1" applyFont="1" applyFill="1" applyBorder="1" applyAlignment="1">
      <alignment horizontal="centerContinuous" vertical="center"/>
    </xf>
    <xf numFmtId="38" fontId="24" fillId="2" borderId="35" xfId="1" applyFont="1" applyFill="1" applyBorder="1" applyAlignment="1">
      <alignment horizontal="center" vertical="center"/>
    </xf>
    <xf numFmtId="38" fontId="15" fillId="2" borderId="30" xfId="1" applyFont="1" applyFill="1" applyBorder="1" applyAlignment="1">
      <alignment vertical="center" shrinkToFit="1"/>
    </xf>
    <xf numFmtId="38" fontId="15" fillId="2" borderId="35" xfId="1" applyFont="1" applyFill="1" applyBorder="1" applyAlignment="1">
      <alignment vertical="center" shrinkToFit="1"/>
    </xf>
    <xf numFmtId="0" fontId="8" fillId="3" borderId="40" xfId="2" applyFont="1" applyFill="1" applyBorder="1" applyAlignment="1">
      <alignment horizontal="center" vertical="center"/>
    </xf>
    <xf numFmtId="0" fontId="15" fillId="3" borderId="40" xfId="0" applyFont="1" applyFill="1" applyBorder="1" applyAlignment="1">
      <alignment horizontal="center" vertical="center"/>
    </xf>
    <xf numFmtId="0" fontId="16" fillId="3" borderId="47" xfId="2" applyFont="1" applyFill="1" applyBorder="1" applyAlignment="1">
      <alignment horizontal="center" vertical="center"/>
    </xf>
    <xf numFmtId="0" fontId="16" fillId="3" borderId="46" xfId="2" applyFont="1" applyFill="1" applyBorder="1" applyAlignment="1">
      <alignment horizontal="center" vertical="center" wrapText="1"/>
    </xf>
    <xf numFmtId="0" fontId="15" fillId="3" borderId="40" xfId="2" applyFont="1" applyFill="1" applyBorder="1" applyAlignment="1">
      <alignment horizontal="center" vertical="center" wrapText="1"/>
    </xf>
    <xf numFmtId="0" fontId="16" fillId="3" borderId="40" xfId="2" applyFont="1" applyFill="1" applyBorder="1" applyAlignment="1">
      <alignment horizontal="center" vertical="center" wrapText="1"/>
    </xf>
    <xf numFmtId="0" fontId="16" fillId="3" borderId="42" xfId="0" applyFont="1" applyFill="1" applyBorder="1" applyAlignment="1">
      <alignment horizontal="center" vertical="center" wrapText="1"/>
    </xf>
    <xf numFmtId="181" fontId="15" fillId="3" borderId="73" xfId="1" applyNumberFormat="1" applyFont="1" applyFill="1" applyBorder="1" applyAlignment="1">
      <alignment horizontal="centerContinuous" vertical="center"/>
    </xf>
    <xf numFmtId="181" fontId="15" fillId="3" borderId="74" xfId="1" applyNumberFormat="1" applyFont="1" applyFill="1" applyBorder="1" applyAlignment="1">
      <alignment horizontal="centerContinuous" vertical="center"/>
    </xf>
    <xf numFmtId="181" fontId="15" fillId="3" borderId="75" xfId="1" applyNumberFormat="1" applyFont="1" applyFill="1" applyBorder="1" applyAlignment="1">
      <alignment horizontal="centerContinuous" vertical="center"/>
    </xf>
    <xf numFmtId="181" fontId="15" fillId="3" borderId="76" xfId="1" applyNumberFormat="1" applyFont="1" applyFill="1" applyBorder="1" applyAlignment="1">
      <alignment horizontal="center" vertical="center"/>
    </xf>
    <xf numFmtId="10" fontId="15" fillId="3" borderId="76" xfId="0" applyNumberFormat="1" applyFont="1" applyFill="1" applyBorder="1" applyAlignment="1">
      <alignment vertical="center"/>
    </xf>
    <xf numFmtId="181" fontId="15" fillId="3" borderId="76" xfId="1" applyNumberFormat="1" applyFont="1" applyFill="1" applyBorder="1" applyAlignment="1">
      <alignment vertical="center"/>
    </xf>
    <xf numFmtId="38" fontId="16" fillId="3" borderId="40" xfId="1" applyFont="1" applyFill="1" applyBorder="1" applyAlignment="1">
      <alignment horizontal="center" vertical="center"/>
    </xf>
    <xf numFmtId="38" fontId="16" fillId="3" borderId="36" xfId="1" applyFont="1" applyFill="1" applyBorder="1" applyAlignment="1">
      <alignment horizontal="center" vertical="center"/>
    </xf>
    <xf numFmtId="49" fontId="21" fillId="4" borderId="0" xfId="3" applyNumberFormat="1" applyFont="1" applyFill="1" applyBorder="1" applyAlignment="1">
      <alignment horizontal="center" vertical="center" wrapText="1"/>
    </xf>
    <xf numFmtId="49" fontId="22" fillId="4" borderId="0" xfId="0" applyNumberFormat="1" applyFont="1" applyFill="1" applyAlignment="1">
      <alignment horizontal="center" vertical="center" wrapText="1"/>
    </xf>
    <xf numFmtId="0" fontId="17" fillId="3" borderId="37" xfId="0" applyFont="1" applyFill="1" applyBorder="1" applyAlignment="1">
      <alignment horizontal="center" vertical="center" wrapText="1"/>
    </xf>
    <xf numFmtId="0" fontId="17" fillId="3" borderId="2" xfId="0" applyFont="1" applyFill="1" applyBorder="1" applyAlignment="1">
      <alignment horizontal="center" vertical="center" wrapText="1"/>
    </xf>
    <xf numFmtId="191" fontId="16" fillId="2" borderId="46" xfId="0" applyNumberFormat="1" applyFont="1" applyFill="1" applyBorder="1" applyAlignment="1" applyProtection="1">
      <alignment horizontal="center" vertical="center"/>
      <protection locked="0"/>
    </xf>
    <xf numFmtId="0" fontId="16" fillId="0" borderId="36" xfId="0" applyFont="1" applyBorder="1" applyAlignment="1">
      <alignment horizontal="center" vertical="center"/>
    </xf>
    <xf numFmtId="0" fontId="17" fillId="0" borderId="37" xfId="0" applyFont="1" applyFill="1" applyBorder="1" applyAlignment="1">
      <alignment horizontal="center" vertical="center"/>
    </xf>
    <xf numFmtId="0" fontId="0" fillId="0" borderId="2" xfId="0" applyFill="1" applyBorder="1" applyAlignment="1">
      <alignment horizontal="center" vertical="center"/>
    </xf>
    <xf numFmtId="0" fontId="16" fillId="2" borderId="46"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46" xfId="0" applyFont="1" applyFill="1" applyBorder="1" applyAlignment="1">
      <alignment vertical="center"/>
    </xf>
    <xf numFmtId="0" fontId="16" fillId="2" borderId="36" xfId="0" applyFont="1" applyFill="1" applyBorder="1" applyAlignment="1">
      <alignment vertical="center"/>
    </xf>
    <xf numFmtId="0" fontId="17" fillId="3" borderId="37" xfId="0" applyFont="1" applyFill="1" applyBorder="1" applyAlignment="1">
      <alignment horizontal="center" vertical="center"/>
    </xf>
    <xf numFmtId="0" fontId="17" fillId="3" borderId="2" xfId="0" applyFont="1" applyFill="1" applyBorder="1" applyAlignment="1">
      <alignment horizontal="center" vertical="center"/>
    </xf>
    <xf numFmtId="0" fontId="0" fillId="0" borderId="36" xfId="0" applyBorder="1" applyAlignment="1">
      <alignment horizontal="center" vertical="center"/>
    </xf>
    <xf numFmtId="0" fontId="15" fillId="0" borderId="46" xfId="0" applyFont="1" applyFill="1" applyBorder="1" applyAlignment="1">
      <alignment horizontal="center" vertical="center" shrinkToFit="1"/>
    </xf>
    <xf numFmtId="0" fontId="0" fillId="0" borderId="36" xfId="0" applyBorder="1" applyAlignment="1">
      <alignment horizontal="center" vertical="center" shrinkToFit="1"/>
    </xf>
    <xf numFmtId="0" fontId="24" fillId="0" borderId="46" xfId="0" applyFont="1" applyFill="1" applyBorder="1" applyAlignment="1">
      <alignment horizontal="center" vertical="center" shrinkToFit="1"/>
    </xf>
    <xf numFmtId="0" fontId="15" fillId="2" borderId="37" xfId="0" applyFont="1" applyFill="1" applyBorder="1" applyAlignment="1">
      <alignment horizontal="center" vertical="center"/>
    </xf>
    <xf numFmtId="0" fontId="15" fillId="2" borderId="2" xfId="0" applyFont="1" applyFill="1" applyBorder="1" applyAlignment="1">
      <alignment horizontal="center" vertical="center"/>
    </xf>
  </cellXfs>
  <cellStyles count="4">
    <cellStyle name="桁区切り" xfId="1" builtinId="6"/>
    <cellStyle name="標準" xfId="0" builtinId="0"/>
    <cellStyle name="標準_計算シート（20市町村用）1.01" xfId="2"/>
    <cellStyle name="標準_計算シート（20市町村用）1.01_計算シートF-27施設マニュアル2" xfId="3"/>
  </cellStyles>
  <dxfs count="12">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
      <font>
        <condense val="0"/>
        <extend val="0"/>
        <color indexed="3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123825</xdr:colOff>
      <xdr:row>14</xdr:row>
      <xdr:rowOff>180975</xdr:rowOff>
    </xdr:from>
    <xdr:to>
      <xdr:col>3</xdr:col>
      <xdr:colOff>333375</xdr:colOff>
      <xdr:row>45</xdr:row>
      <xdr:rowOff>76200</xdr:rowOff>
    </xdr:to>
    <xdr:sp macro="" textlink="">
      <xdr:nvSpPr>
        <xdr:cNvPr id="20481" name="AutoShape 1">
          <a:extLst>
            <a:ext uri="{FF2B5EF4-FFF2-40B4-BE49-F238E27FC236}">
              <a16:creationId xmlns:a16="http://schemas.microsoft.com/office/drawing/2014/main" id="{FD611D00-19D2-4E4A-8EF6-B41F9F85108D}"/>
            </a:ext>
          </a:extLst>
        </xdr:cNvPr>
        <xdr:cNvSpPr>
          <a:spLocks noChangeArrowheads="1"/>
        </xdr:cNvSpPr>
      </xdr:nvSpPr>
      <xdr:spPr bwMode="auto">
        <a:xfrm>
          <a:off x="123825" y="3876675"/>
          <a:ext cx="6981825" cy="6619875"/>
        </a:xfrm>
        <a:prstGeom prst="foldedCorner">
          <a:avLst>
            <a:gd name="adj" fmla="val 7653"/>
          </a:avLst>
        </a:prstGeom>
        <a:noFill/>
        <a:ln w="38100">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46</xdr:row>
      <xdr:rowOff>0</xdr:rowOff>
    </xdr:from>
    <xdr:to>
      <xdr:col>3</xdr:col>
      <xdr:colOff>0</xdr:colOff>
      <xdr:row>47</xdr:row>
      <xdr:rowOff>123825</xdr:rowOff>
    </xdr:to>
    <xdr:sp macro="" textlink="">
      <xdr:nvSpPr>
        <xdr:cNvPr id="20482" name="Text Box 2">
          <a:extLst>
            <a:ext uri="{FF2B5EF4-FFF2-40B4-BE49-F238E27FC236}">
              <a16:creationId xmlns:a16="http://schemas.microsoft.com/office/drawing/2014/main" id="{DD81864C-E18E-4F65-9C4A-D22005A7A901}"/>
            </a:ext>
          </a:extLst>
        </xdr:cNvPr>
        <xdr:cNvSpPr txBox="1">
          <a:spLocks noChangeArrowheads="1"/>
        </xdr:cNvSpPr>
      </xdr:nvSpPr>
      <xdr:spPr bwMode="auto">
        <a:xfrm>
          <a:off x="6772275" y="10591800"/>
          <a:ext cx="0" cy="295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埼玉県福祉部　長寿社会政策課</a:t>
          </a:r>
        </a:p>
      </xdr:txBody>
    </xdr:sp>
    <xdr:clientData/>
  </xdr:twoCellAnchor>
  <xdr:twoCellAnchor>
    <xdr:from>
      <xdr:col>2</xdr:col>
      <xdr:colOff>4943475</xdr:colOff>
      <xdr:row>0</xdr:row>
      <xdr:rowOff>85725</xdr:rowOff>
    </xdr:from>
    <xdr:to>
      <xdr:col>4</xdr:col>
      <xdr:colOff>0</xdr:colOff>
      <xdr:row>0</xdr:row>
      <xdr:rowOff>447675</xdr:rowOff>
    </xdr:to>
    <xdr:sp macro="" textlink="">
      <xdr:nvSpPr>
        <xdr:cNvPr id="20486" name="Text Box 6">
          <a:extLst>
            <a:ext uri="{FF2B5EF4-FFF2-40B4-BE49-F238E27FC236}">
              <a16:creationId xmlns:a16="http://schemas.microsoft.com/office/drawing/2014/main" id="{B4E30131-33E3-4C85-B267-F3087E3A168C}"/>
            </a:ext>
          </a:extLst>
        </xdr:cNvPr>
        <xdr:cNvSpPr txBox="1">
          <a:spLocks noChangeArrowheads="1"/>
        </xdr:cNvSpPr>
      </xdr:nvSpPr>
      <xdr:spPr bwMode="auto">
        <a:xfrm>
          <a:off x="5648325" y="85725"/>
          <a:ext cx="163830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概要説明</a:t>
          </a:r>
        </a:p>
      </xdr:txBody>
    </xdr:sp>
    <xdr:clientData/>
  </xdr:twoCellAnchor>
  <xdr:twoCellAnchor>
    <xdr:from>
      <xdr:col>2</xdr:col>
      <xdr:colOff>1333500</xdr:colOff>
      <xdr:row>4</xdr:row>
      <xdr:rowOff>161925</xdr:rowOff>
    </xdr:from>
    <xdr:to>
      <xdr:col>2</xdr:col>
      <xdr:colOff>1400175</xdr:colOff>
      <xdr:row>8</xdr:row>
      <xdr:rowOff>171450</xdr:rowOff>
    </xdr:to>
    <xdr:sp macro="" textlink="">
      <xdr:nvSpPr>
        <xdr:cNvPr id="20488" name="AutoShape 8">
          <a:extLst>
            <a:ext uri="{FF2B5EF4-FFF2-40B4-BE49-F238E27FC236}">
              <a16:creationId xmlns:a16="http://schemas.microsoft.com/office/drawing/2014/main" id="{06E3E100-D4F6-45D3-ADF1-ECD3CFB32F47}"/>
            </a:ext>
          </a:extLst>
        </xdr:cNvPr>
        <xdr:cNvSpPr>
          <a:spLocks/>
        </xdr:cNvSpPr>
      </xdr:nvSpPr>
      <xdr:spPr bwMode="auto">
        <a:xfrm>
          <a:off x="2038350" y="1666875"/>
          <a:ext cx="66675" cy="828675"/>
        </a:xfrm>
        <a:prstGeom prst="leftBracket">
          <a:avLst>
            <a:gd name="adj" fmla="val 1035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4552950</xdr:colOff>
      <xdr:row>5</xdr:row>
      <xdr:rowOff>0</xdr:rowOff>
    </xdr:from>
    <xdr:to>
      <xdr:col>2</xdr:col>
      <xdr:colOff>4619625</xdr:colOff>
      <xdr:row>8</xdr:row>
      <xdr:rowOff>95250</xdr:rowOff>
    </xdr:to>
    <xdr:sp macro="" textlink="">
      <xdr:nvSpPr>
        <xdr:cNvPr id="20489" name="AutoShape 9">
          <a:extLst>
            <a:ext uri="{FF2B5EF4-FFF2-40B4-BE49-F238E27FC236}">
              <a16:creationId xmlns:a16="http://schemas.microsoft.com/office/drawing/2014/main" id="{19299D5B-A778-4301-8076-8ADCF6EE3564}"/>
            </a:ext>
          </a:extLst>
        </xdr:cNvPr>
        <xdr:cNvSpPr>
          <a:spLocks/>
        </xdr:cNvSpPr>
      </xdr:nvSpPr>
      <xdr:spPr bwMode="auto">
        <a:xfrm>
          <a:off x="5257800" y="1676400"/>
          <a:ext cx="66675" cy="742950"/>
        </a:xfrm>
        <a:prstGeom prst="rightBracket">
          <a:avLst>
            <a:gd name="adj" fmla="val 92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9</xdr:row>
      <xdr:rowOff>209550</xdr:rowOff>
    </xdr:from>
    <xdr:to>
      <xdr:col>2</xdr:col>
      <xdr:colOff>5581650</xdr:colOff>
      <xdr:row>13</xdr:row>
      <xdr:rowOff>95250</xdr:rowOff>
    </xdr:to>
    <xdr:sp macro="" textlink="">
      <xdr:nvSpPr>
        <xdr:cNvPr id="20490" name="AutoShape 10">
          <a:extLst>
            <a:ext uri="{FF2B5EF4-FFF2-40B4-BE49-F238E27FC236}">
              <a16:creationId xmlns:a16="http://schemas.microsoft.com/office/drawing/2014/main" id="{5C37D576-402D-4B75-91D2-809020702001}"/>
            </a:ext>
          </a:extLst>
        </xdr:cNvPr>
        <xdr:cNvSpPr>
          <a:spLocks noChangeArrowheads="1"/>
        </xdr:cNvSpPr>
      </xdr:nvSpPr>
      <xdr:spPr bwMode="auto">
        <a:xfrm>
          <a:off x="733425" y="2762250"/>
          <a:ext cx="5553075" cy="800100"/>
        </a:xfrm>
        <a:prstGeom prst="ribbon">
          <a:avLst>
            <a:gd name="adj1" fmla="val 12500"/>
            <a:gd name="adj2" fmla="val 50000"/>
          </a:avLst>
        </a:prstGeom>
        <a:solidFill>
          <a:srgbClr xmlns:mc="http://schemas.openxmlformats.org/markup-compatibility/2006" xmlns:a14="http://schemas.microsoft.com/office/drawing/2010/main" val="CCFFFF" mc:Ignorable="a14" a14:legacySpreadsheetColorIndex="41"/>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ゴシック"/>
              <a:ea typeface="ＭＳ ゴシック"/>
            </a:rPr>
            <a:t>マニュアル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xdr:row>
      <xdr:rowOff>9525</xdr:rowOff>
    </xdr:from>
    <xdr:to>
      <xdr:col>0</xdr:col>
      <xdr:colOff>885825</xdr:colOff>
      <xdr:row>4</xdr:row>
      <xdr:rowOff>0</xdr:rowOff>
    </xdr:to>
    <xdr:sp macro="" textlink="">
      <xdr:nvSpPr>
        <xdr:cNvPr id="10241" name="Rectangle 1">
          <a:extLst>
            <a:ext uri="{FF2B5EF4-FFF2-40B4-BE49-F238E27FC236}">
              <a16:creationId xmlns:a16="http://schemas.microsoft.com/office/drawing/2014/main" id="{E498B690-CA6E-42A5-81F4-8AF18AF4B731}"/>
            </a:ext>
          </a:extLst>
        </xdr:cNvPr>
        <xdr:cNvSpPr>
          <a:spLocks noChangeArrowheads="1"/>
        </xdr:cNvSpPr>
      </xdr:nvSpPr>
      <xdr:spPr bwMode="auto">
        <a:xfrm>
          <a:off x="266700" y="857250"/>
          <a:ext cx="619125" cy="276225"/>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876300</xdr:colOff>
      <xdr:row>13</xdr:row>
      <xdr:rowOff>28575</xdr:rowOff>
    </xdr:from>
    <xdr:to>
      <xdr:col>5</xdr:col>
      <xdr:colOff>95250</xdr:colOff>
      <xdr:row>21</xdr:row>
      <xdr:rowOff>19050</xdr:rowOff>
    </xdr:to>
    <xdr:sp macro="" textlink="">
      <xdr:nvSpPr>
        <xdr:cNvPr id="10245" name="Oval 5">
          <a:extLst>
            <a:ext uri="{FF2B5EF4-FFF2-40B4-BE49-F238E27FC236}">
              <a16:creationId xmlns:a16="http://schemas.microsoft.com/office/drawing/2014/main" id="{9AB7B75C-3EAD-4D38-ACBD-52B66DAA3DFB}"/>
            </a:ext>
          </a:extLst>
        </xdr:cNvPr>
        <xdr:cNvSpPr>
          <a:spLocks noChangeArrowheads="1"/>
        </xdr:cNvSpPr>
      </xdr:nvSpPr>
      <xdr:spPr bwMode="auto">
        <a:xfrm>
          <a:off x="2952750" y="3276600"/>
          <a:ext cx="2276475" cy="2124075"/>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381000</xdr:colOff>
      <xdr:row>28</xdr:row>
      <xdr:rowOff>152400</xdr:rowOff>
    </xdr:from>
    <xdr:to>
      <xdr:col>4</xdr:col>
      <xdr:colOff>809625</xdr:colOff>
      <xdr:row>40</xdr:row>
      <xdr:rowOff>142875</xdr:rowOff>
    </xdr:to>
    <xdr:sp macro="" textlink="">
      <xdr:nvSpPr>
        <xdr:cNvPr id="10246" name="AutoShape 6">
          <a:extLst>
            <a:ext uri="{FF2B5EF4-FFF2-40B4-BE49-F238E27FC236}">
              <a16:creationId xmlns:a16="http://schemas.microsoft.com/office/drawing/2014/main" id="{70BD39E7-FCE6-4E7B-BBD8-9357DDBFFA0C}"/>
            </a:ext>
          </a:extLst>
        </xdr:cNvPr>
        <xdr:cNvSpPr>
          <a:spLocks noChangeArrowheads="1"/>
        </xdr:cNvSpPr>
      </xdr:nvSpPr>
      <xdr:spPr bwMode="auto">
        <a:xfrm>
          <a:off x="1647825" y="7219950"/>
          <a:ext cx="3276600" cy="2047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type="none" w="lg" len="lg"/>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900"/>
            </a:lnSpc>
            <a:defRPr sz="1000"/>
          </a:pPr>
          <a:r>
            <a:rPr lang="ja-JP" altLang="en-US" sz="1600" b="1" i="0" u="none" strike="noStrike" baseline="0">
              <a:solidFill>
                <a:srgbClr val="FF0000"/>
              </a:solidFill>
              <a:latin typeface="ＭＳ ゴシック"/>
              <a:ea typeface="ＭＳ ゴシック"/>
            </a:rPr>
            <a:t>③</a:t>
          </a:r>
        </a:p>
        <a:p>
          <a:pPr algn="l" rtl="0">
            <a:lnSpc>
              <a:spcPts val="1700"/>
            </a:lnSpc>
            <a:defRPr sz="1000"/>
          </a:pPr>
          <a:r>
            <a:rPr lang="ja-JP" altLang="en-US" sz="1400" b="1" i="0" u="none" strike="noStrike" baseline="0">
              <a:solidFill>
                <a:srgbClr val="FF0000"/>
              </a:solidFill>
              <a:latin typeface="ＭＳ ゴシック"/>
              <a:ea typeface="ＭＳ ゴシック"/>
            </a:rPr>
            <a:t>(1)すべての利用者（軽減対象以</a:t>
          </a:r>
        </a:p>
        <a:p>
          <a:pPr algn="l" rtl="0">
            <a:lnSpc>
              <a:spcPts val="1700"/>
            </a:lnSpc>
            <a:defRPr sz="1000"/>
          </a:pPr>
          <a:r>
            <a:rPr lang="ja-JP" altLang="en-US" sz="1400" b="1" i="0" u="none" strike="noStrike" baseline="0">
              <a:solidFill>
                <a:srgbClr val="FF0000"/>
              </a:solidFill>
              <a:latin typeface="ＭＳ ゴシック"/>
              <a:ea typeface="ＭＳ ゴシック"/>
            </a:rPr>
            <a:t>　外の利用者も含む）に係る金額</a:t>
          </a:r>
        </a:p>
        <a:p>
          <a:pPr algn="l" rtl="0">
            <a:lnSpc>
              <a:spcPts val="1700"/>
            </a:lnSpc>
            <a:defRPr sz="1000"/>
          </a:pPr>
          <a:r>
            <a:rPr lang="ja-JP" altLang="en-US" sz="1400" b="1" i="0" u="none" strike="noStrike" baseline="0">
              <a:solidFill>
                <a:srgbClr val="FF0000"/>
              </a:solidFill>
              <a:latin typeface="ＭＳ ゴシック"/>
              <a:ea typeface="ＭＳ ゴシック"/>
            </a:rPr>
            <a:t>　を入力します。</a:t>
          </a:r>
        </a:p>
        <a:p>
          <a:pPr algn="l" rtl="0">
            <a:lnSpc>
              <a:spcPts val="1700"/>
            </a:lnSpc>
            <a:defRPr sz="1000"/>
          </a:pPr>
          <a:r>
            <a:rPr lang="ja-JP" altLang="en-US" sz="1400" b="1" i="0" u="none" strike="noStrike" baseline="0">
              <a:solidFill>
                <a:srgbClr val="FF0000"/>
              </a:solidFill>
              <a:latin typeface="ＭＳ ゴシック"/>
              <a:ea typeface="ＭＳ ゴシック"/>
            </a:rPr>
            <a:t>(2)軽減対象者の利用者負担額に</a:t>
          </a:r>
        </a:p>
        <a:p>
          <a:pPr algn="l" rtl="0">
            <a:lnSpc>
              <a:spcPts val="1600"/>
            </a:lnSpc>
            <a:defRPr sz="1000"/>
          </a:pPr>
          <a:r>
            <a:rPr lang="ja-JP" altLang="en-US" sz="1400" b="1" i="0" u="none" strike="noStrike" baseline="0">
              <a:solidFill>
                <a:srgbClr val="FF0000"/>
              </a:solidFill>
              <a:latin typeface="ＭＳ ゴシック"/>
              <a:ea typeface="ＭＳ ゴシック"/>
            </a:rPr>
            <a:t> 　ついては、軽減を実施する前</a:t>
          </a:r>
        </a:p>
        <a:p>
          <a:pPr algn="l" rtl="0">
            <a:lnSpc>
              <a:spcPts val="1600"/>
            </a:lnSpc>
            <a:defRPr sz="1000"/>
          </a:pPr>
          <a:r>
            <a:rPr lang="ja-JP" altLang="en-US" sz="1400" b="1" i="0" u="none" strike="noStrike" baseline="0">
              <a:solidFill>
                <a:srgbClr val="FF0000"/>
              </a:solidFill>
              <a:latin typeface="ＭＳ ゴシック"/>
              <a:ea typeface="ＭＳ ゴシック"/>
            </a:rPr>
            <a:t> 　の金額を入力してください。</a:t>
          </a:r>
        </a:p>
      </xdr:txBody>
    </xdr:sp>
    <xdr:clientData/>
  </xdr:twoCellAnchor>
  <xdr:twoCellAnchor>
    <xdr:from>
      <xdr:col>1</xdr:col>
      <xdr:colOff>95250</xdr:colOff>
      <xdr:row>12</xdr:row>
      <xdr:rowOff>142875</xdr:rowOff>
    </xdr:from>
    <xdr:to>
      <xdr:col>1</xdr:col>
      <xdr:colOff>990600</xdr:colOff>
      <xdr:row>20</xdr:row>
      <xdr:rowOff>57150</xdr:rowOff>
    </xdr:to>
    <xdr:sp macro="" textlink="">
      <xdr:nvSpPr>
        <xdr:cNvPr id="10247" name="Oval 7">
          <a:extLst>
            <a:ext uri="{FF2B5EF4-FFF2-40B4-BE49-F238E27FC236}">
              <a16:creationId xmlns:a16="http://schemas.microsoft.com/office/drawing/2014/main" id="{DD9E9B34-886C-4461-A0BB-712F236AED43}"/>
            </a:ext>
          </a:extLst>
        </xdr:cNvPr>
        <xdr:cNvSpPr>
          <a:spLocks noChangeArrowheads="1"/>
        </xdr:cNvSpPr>
      </xdr:nvSpPr>
      <xdr:spPr bwMode="auto">
        <a:xfrm>
          <a:off x="1362075" y="3181350"/>
          <a:ext cx="714375" cy="1990725"/>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200025</xdr:colOff>
      <xdr:row>12</xdr:row>
      <xdr:rowOff>200025</xdr:rowOff>
    </xdr:from>
    <xdr:to>
      <xdr:col>5</xdr:col>
      <xdr:colOff>876300</xdr:colOff>
      <xdr:row>21</xdr:row>
      <xdr:rowOff>19050</xdr:rowOff>
    </xdr:to>
    <xdr:sp macro="" textlink="">
      <xdr:nvSpPr>
        <xdr:cNvPr id="10248" name="Oval 8">
          <a:extLst>
            <a:ext uri="{FF2B5EF4-FFF2-40B4-BE49-F238E27FC236}">
              <a16:creationId xmlns:a16="http://schemas.microsoft.com/office/drawing/2014/main" id="{F9AF8472-A9EA-4508-A27A-C14FE1EC01D1}"/>
            </a:ext>
          </a:extLst>
        </xdr:cNvPr>
        <xdr:cNvSpPr>
          <a:spLocks noChangeArrowheads="1"/>
        </xdr:cNvSpPr>
      </xdr:nvSpPr>
      <xdr:spPr bwMode="auto">
        <a:xfrm>
          <a:off x="5334000" y="3238500"/>
          <a:ext cx="676275" cy="2162175"/>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95250</xdr:colOff>
      <xdr:row>12</xdr:row>
      <xdr:rowOff>142875</xdr:rowOff>
    </xdr:from>
    <xdr:to>
      <xdr:col>6</xdr:col>
      <xdr:colOff>1543050</xdr:colOff>
      <xdr:row>21</xdr:row>
      <xdr:rowOff>76200</xdr:rowOff>
    </xdr:to>
    <xdr:sp macro="" textlink="">
      <xdr:nvSpPr>
        <xdr:cNvPr id="10249" name="Oval 9">
          <a:extLst>
            <a:ext uri="{FF2B5EF4-FFF2-40B4-BE49-F238E27FC236}">
              <a16:creationId xmlns:a16="http://schemas.microsoft.com/office/drawing/2014/main" id="{DF110FB3-1AC4-4A73-89CE-EEB98A7438D6}"/>
            </a:ext>
          </a:extLst>
        </xdr:cNvPr>
        <xdr:cNvSpPr>
          <a:spLocks noChangeArrowheads="1"/>
        </xdr:cNvSpPr>
      </xdr:nvSpPr>
      <xdr:spPr bwMode="auto">
        <a:xfrm>
          <a:off x="6248400" y="3181350"/>
          <a:ext cx="1447800" cy="2276475"/>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819150</xdr:colOff>
      <xdr:row>34</xdr:row>
      <xdr:rowOff>152400</xdr:rowOff>
    </xdr:from>
    <xdr:to>
      <xdr:col>6</xdr:col>
      <xdr:colOff>1562100</xdr:colOff>
      <xdr:row>43</xdr:row>
      <xdr:rowOff>76200</xdr:rowOff>
    </xdr:to>
    <xdr:sp macro="" textlink="">
      <xdr:nvSpPr>
        <xdr:cNvPr id="10250" name="AutoShape 10">
          <a:extLst>
            <a:ext uri="{FF2B5EF4-FFF2-40B4-BE49-F238E27FC236}">
              <a16:creationId xmlns:a16="http://schemas.microsoft.com/office/drawing/2014/main" id="{0B486CAF-7635-40AA-A11A-0F579B97E51A}"/>
            </a:ext>
          </a:extLst>
        </xdr:cNvPr>
        <xdr:cNvSpPr>
          <a:spLocks noChangeArrowheads="1"/>
        </xdr:cNvSpPr>
      </xdr:nvSpPr>
      <xdr:spPr bwMode="auto">
        <a:xfrm>
          <a:off x="5953125" y="8248650"/>
          <a:ext cx="1762125" cy="1466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type="none" w="lg" len="lg"/>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600" b="1" i="0" u="none" strike="noStrike" baseline="0">
              <a:solidFill>
                <a:srgbClr val="FF0000"/>
              </a:solidFill>
              <a:latin typeface="ＭＳ ゴシック"/>
              <a:ea typeface="ＭＳ ゴシック"/>
            </a:rPr>
            <a:t>⑤</a:t>
          </a:r>
          <a:r>
            <a:rPr lang="ja-JP" altLang="en-US" sz="1400" b="1" i="0" u="none" strike="noStrike" baseline="0">
              <a:solidFill>
                <a:srgbClr val="FF0000"/>
              </a:solidFill>
              <a:latin typeface="ＭＳ ゴシック"/>
              <a:ea typeface="ＭＳ ゴシック"/>
            </a:rPr>
            <a:t>Ｂのうち、法人が実際に軽減した金額を入力してください。</a:t>
          </a:r>
        </a:p>
      </xdr:txBody>
    </xdr:sp>
    <xdr:clientData/>
  </xdr:twoCellAnchor>
  <xdr:twoCellAnchor>
    <xdr:from>
      <xdr:col>0</xdr:col>
      <xdr:colOff>1600200</xdr:colOff>
      <xdr:row>20</xdr:row>
      <xdr:rowOff>19050</xdr:rowOff>
    </xdr:from>
    <xdr:to>
      <xdr:col>4</xdr:col>
      <xdr:colOff>247650</xdr:colOff>
      <xdr:row>24</xdr:row>
      <xdr:rowOff>152400</xdr:rowOff>
    </xdr:to>
    <xdr:sp macro="" textlink="">
      <xdr:nvSpPr>
        <xdr:cNvPr id="10251" name="AutoShape 11">
          <a:extLst>
            <a:ext uri="{FF2B5EF4-FFF2-40B4-BE49-F238E27FC236}">
              <a16:creationId xmlns:a16="http://schemas.microsoft.com/office/drawing/2014/main" id="{ACF43839-3F5D-413F-9D85-260404BE8303}"/>
            </a:ext>
          </a:extLst>
        </xdr:cNvPr>
        <xdr:cNvSpPr>
          <a:spLocks noChangeArrowheads="1"/>
        </xdr:cNvSpPr>
      </xdr:nvSpPr>
      <xdr:spPr bwMode="auto">
        <a:xfrm>
          <a:off x="1266825" y="5133975"/>
          <a:ext cx="3095625" cy="1200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type="none" w="lg" len="lg"/>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600" b="1" i="0" u="none" strike="noStrike" baseline="0">
              <a:solidFill>
                <a:srgbClr val="FF0000"/>
              </a:solidFill>
              <a:latin typeface="ＭＳ ゴシック"/>
              <a:ea typeface="ＭＳ ゴシック"/>
            </a:rPr>
            <a:t>②</a:t>
          </a:r>
          <a:r>
            <a:rPr lang="ja-JP" altLang="en-US" sz="1400" b="1" i="0" u="none" strike="noStrike" baseline="0">
              <a:solidFill>
                <a:srgbClr val="FF0000"/>
              </a:solidFill>
              <a:latin typeface="ＭＳ ゴシック"/>
              <a:ea typeface="ＭＳ ゴシック"/>
            </a:rPr>
            <a:t>当該施設で介護報酬を請求するすべての件数（軽減対象以外の件数を含む）を入力します。</a:t>
          </a:r>
        </a:p>
      </xdr:txBody>
    </xdr:sp>
    <xdr:clientData/>
  </xdr:twoCellAnchor>
  <xdr:twoCellAnchor>
    <xdr:from>
      <xdr:col>4</xdr:col>
      <xdr:colOff>952500</xdr:colOff>
      <xdr:row>27</xdr:row>
      <xdr:rowOff>38100</xdr:rowOff>
    </xdr:from>
    <xdr:to>
      <xdr:col>6</xdr:col>
      <xdr:colOff>1123950</xdr:colOff>
      <xdr:row>34</xdr:row>
      <xdr:rowOff>38100</xdr:rowOff>
    </xdr:to>
    <xdr:sp macro="" textlink="">
      <xdr:nvSpPr>
        <xdr:cNvPr id="10252" name="AutoShape 12">
          <a:extLst>
            <a:ext uri="{FF2B5EF4-FFF2-40B4-BE49-F238E27FC236}">
              <a16:creationId xmlns:a16="http://schemas.microsoft.com/office/drawing/2014/main" id="{F88B73EF-7438-44E9-A333-F3711D4A4DA7}"/>
            </a:ext>
          </a:extLst>
        </xdr:cNvPr>
        <xdr:cNvSpPr>
          <a:spLocks noChangeArrowheads="1"/>
        </xdr:cNvSpPr>
      </xdr:nvSpPr>
      <xdr:spPr bwMode="auto">
        <a:xfrm>
          <a:off x="5067300" y="6924675"/>
          <a:ext cx="2209800" cy="12096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type="none" w="lg" len="lg"/>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600" b="1" i="0" u="none" strike="noStrike" baseline="0">
              <a:solidFill>
                <a:srgbClr val="FF0000"/>
              </a:solidFill>
              <a:latin typeface="ＭＳ ゴシック"/>
              <a:ea typeface="ＭＳ ゴシック"/>
            </a:rPr>
            <a:t>④</a:t>
          </a:r>
          <a:r>
            <a:rPr lang="ja-JP" altLang="en-US" sz="1400" b="1" i="0" u="none" strike="noStrike" baseline="0">
              <a:solidFill>
                <a:srgbClr val="FF0000"/>
              </a:solidFill>
              <a:latin typeface="ＭＳ ゴシック"/>
              <a:ea typeface="ＭＳ ゴシック"/>
            </a:rPr>
            <a:t>Ａのうち、法人が実際に軽減した件数を入力してください。</a:t>
          </a:r>
        </a:p>
      </xdr:txBody>
    </xdr:sp>
    <xdr:clientData/>
  </xdr:twoCellAnchor>
  <xdr:twoCellAnchor>
    <xdr:from>
      <xdr:col>0</xdr:col>
      <xdr:colOff>76200</xdr:colOff>
      <xdr:row>12</xdr:row>
      <xdr:rowOff>180975</xdr:rowOff>
    </xdr:from>
    <xdr:to>
      <xdr:col>0</xdr:col>
      <xdr:colOff>1600200</xdr:colOff>
      <xdr:row>20</xdr:row>
      <xdr:rowOff>19050</xdr:rowOff>
    </xdr:to>
    <xdr:sp macro="" textlink="">
      <xdr:nvSpPr>
        <xdr:cNvPr id="10253" name="Oval 13">
          <a:extLst>
            <a:ext uri="{FF2B5EF4-FFF2-40B4-BE49-F238E27FC236}">
              <a16:creationId xmlns:a16="http://schemas.microsoft.com/office/drawing/2014/main" id="{E49A5CD9-D41E-4875-B438-3EDC721A02C2}"/>
            </a:ext>
          </a:extLst>
        </xdr:cNvPr>
        <xdr:cNvSpPr>
          <a:spLocks noChangeArrowheads="1"/>
        </xdr:cNvSpPr>
      </xdr:nvSpPr>
      <xdr:spPr bwMode="auto">
        <a:xfrm>
          <a:off x="76200" y="3219450"/>
          <a:ext cx="1190625" cy="1914525"/>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142875</xdr:colOff>
      <xdr:row>19</xdr:row>
      <xdr:rowOff>238125</xdr:rowOff>
    </xdr:from>
    <xdr:to>
      <xdr:col>1</xdr:col>
      <xdr:colOff>66675</xdr:colOff>
      <xdr:row>24</xdr:row>
      <xdr:rowOff>47625</xdr:rowOff>
    </xdr:to>
    <xdr:sp macro="" textlink="">
      <xdr:nvSpPr>
        <xdr:cNvPr id="10254" name="AutoShape 14">
          <a:extLst>
            <a:ext uri="{FF2B5EF4-FFF2-40B4-BE49-F238E27FC236}">
              <a16:creationId xmlns:a16="http://schemas.microsoft.com/office/drawing/2014/main" id="{FE283A78-651D-4351-93D5-CCC2545F900F}"/>
            </a:ext>
          </a:extLst>
        </xdr:cNvPr>
        <xdr:cNvSpPr>
          <a:spLocks noChangeArrowheads="1"/>
        </xdr:cNvSpPr>
      </xdr:nvSpPr>
      <xdr:spPr bwMode="auto">
        <a:xfrm>
          <a:off x="142875" y="5086350"/>
          <a:ext cx="1190625" cy="1143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type="none" w="lg" len="lg"/>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600" b="1" i="0" u="none" strike="noStrike" baseline="0">
              <a:solidFill>
                <a:srgbClr val="FF0000"/>
              </a:solidFill>
              <a:latin typeface="ＭＳ ゴシック"/>
              <a:ea typeface="ＭＳ ゴシック"/>
            </a:rPr>
            <a:t>①</a:t>
          </a:r>
          <a:r>
            <a:rPr lang="ja-JP" altLang="en-US" sz="1400" b="1" i="0" u="none" strike="noStrike" baseline="0">
              <a:solidFill>
                <a:srgbClr val="FF0000"/>
              </a:solidFill>
              <a:latin typeface="ＭＳ ゴシック"/>
              <a:ea typeface="ＭＳ ゴシック"/>
            </a:rPr>
            <a:t>審査年月を入力してください。</a:t>
          </a:r>
        </a:p>
      </xdr:txBody>
    </xdr:sp>
    <xdr:clientData/>
  </xdr:twoCellAnchor>
  <xdr:twoCellAnchor>
    <xdr:from>
      <xdr:col>0</xdr:col>
      <xdr:colOff>1028700</xdr:colOff>
      <xdr:row>18</xdr:row>
      <xdr:rowOff>152400</xdr:rowOff>
    </xdr:from>
    <xdr:to>
      <xdr:col>0</xdr:col>
      <xdr:colOff>1028700</xdr:colOff>
      <xdr:row>20</xdr:row>
      <xdr:rowOff>95250</xdr:rowOff>
    </xdr:to>
    <xdr:sp macro="" textlink="">
      <xdr:nvSpPr>
        <xdr:cNvPr id="10261" name="Line 21">
          <a:extLst>
            <a:ext uri="{FF2B5EF4-FFF2-40B4-BE49-F238E27FC236}">
              <a16:creationId xmlns:a16="http://schemas.microsoft.com/office/drawing/2014/main" id="{47C0A22C-079A-4BF9-9380-CB3BC1423BB6}"/>
            </a:ext>
          </a:extLst>
        </xdr:cNvPr>
        <xdr:cNvSpPr>
          <a:spLocks noChangeShapeType="1"/>
        </xdr:cNvSpPr>
      </xdr:nvSpPr>
      <xdr:spPr bwMode="auto">
        <a:xfrm flipV="1">
          <a:off x="1028700" y="4733925"/>
          <a:ext cx="0" cy="47625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571500</xdr:colOff>
      <xdr:row>18</xdr:row>
      <xdr:rowOff>247650</xdr:rowOff>
    </xdr:from>
    <xdr:to>
      <xdr:col>1</xdr:col>
      <xdr:colOff>571500</xdr:colOff>
      <xdr:row>20</xdr:row>
      <xdr:rowOff>228600</xdr:rowOff>
    </xdr:to>
    <xdr:sp macro="" textlink="">
      <xdr:nvSpPr>
        <xdr:cNvPr id="10262" name="Line 22">
          <a:extLst>
            <a:ext uri="{FF2B5EF4-FFF2-40B4-BE49-F238E27FC236}">
              <a16:creationId xmlns:a16="http://schemas.microsoft.com/office/drawing/2014/main" id="{73BEDC8E-39F3-4FCA-84C0-6389F2DEE750}"/>
            </a:ext>
          </a:extLst>
        </xdr:cNvPr>
        <xdr:cNvSpPr>
          <a:spLocks noChangeShapeType="1"/>
        </xdr:cNvSpPr>
      </xdr:nvSpPr>
      <xdr:spPr bwMode="auto">
        <a:xfrm flipV="1">
          <a:off x="1838325" y="4829175"/>
          <a:ext cx="0" cy="51435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514350</xdr:colOff>
      <xdr:row>18</xdr:row>
      <xdr:rowOff>228600</xdr:rowOff>
    </xdr:from>
    <xdr:to>
      <xdr:col>4</xdr:col>
      <xdr:colOff>523875</xdr:colOff>
      <xdr:row>30</xdr:row>
      <xdr:rowOff>28575</xdr:rowOff>
    </xdr:to>
    <xdr:sp macro="" textlink="">
      <xdr:nvSpPr>
        <xdr:cNvPr id="10263" name="Line 23">
          <a:extLst>
            <a:ext uri="{FF2B5EF4-FFF2-40B4-BE49-F238E27FC236}">
              <a16:creationId xmlns:a16="http://schemas.microsoft.com/office/drawing/2014/main" id="{DA10D551-33FC-4C8B-8A72-BCFA80CCC223}"/>
            </a:ext>
          </a:extLst>
        </xdr:cNvPr>
        <xdr:cNvSpPr>
          <a:spLocks noChangeShapeType="1"/>
        </xdr:cNvSpPr>
      </xdr:nvSpPr>
      <xdr:spPr bwMode="auto">
        <a:xfrm flipH="1" flipV="1">
          <a:off x="4629150" y="4810125"/>
          <a:ext cx="9525" cy="26289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695325</xdr:colOff>
      <xdr:row>18</xdr:row>
      <xdr:rowOff>228600</xdr:rowOff>
    </xdr:from>
    <xdr:to>
      <xdr:col>5</xdr:col>
      <xdr:colOff>695325</xdr:colOff>
      <xdr:row>28</xdr:row>
      <xdr:rowOff>57150</xdr:rowOff>
    </xdr:to>
    <xdr:sp macro="" textlink="">
      <xdr:nvSpPr>
        <xdr:cNvPr id="10264" name="Line 24">
          <a:extLst>
            <a:ext uri="{FF2B5EF4-FFF2-40B4-BE49-F238E27FC236}">
              <a16:creationId xmlns:a16="http://schemas.microsoft.com/office/drawing/2014/main" id="{E48B5F67-9EA4-4566-B467-D12102A5C21E}"/>
            </a:ext>
          </a:extLst>
        </xdr:cNvPr>
        <xdr:cNvSpPr>
          <a:spLocks noChangeShapeType="1"/>
        </xdr:cNvSpPr>
      </xdr:nvSpPr>
      <xdr:spPr bwMode="auto">
        <a:xfrm flipV="1">
          <a:off x="5829300" y="4810125"/>
          <a:ext cx="0" cy="23145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1219200</xdr:colOff>
      <xdr:row>18</xdr:row>
      <xdr:rowOff>171450</xdr:rowOff>
    </xdr:from>
    <xdr:to>
      <xdr:col>6</xdr:col>
      <xdr:colOff>1219200</xdr:colOff>
      <xdr:row>35</xdr:row>
      <xdr:rowOff>95250</xdr:rowOff>
    </xdr:to>
    <xdr:sp macro="" textlink="">
      <xdr:nvSpPr>
        <xdr:cNvPr id="10265" name="Line 25">
          <a:extLst>
            <a:ext uri="{FF2B5EF4-FFF2-40B4-BE49-F238E27FC236}">
              <a16:creationId xmlns:a16="http://schemas.microsoft.com/office/drawing/2014/main" id="{6C736CBC-FF7F-4286-9619-60D9E0858ACE}"/>
            </a:ext>
          </a:extLst>
        </xdr:cNvPr>
        <xdr:cNvSpPr>
          <a:spLocks noChangeShapeType="1"/>
        </xdr:cNvSpPr>
      </xdr:nvSpPr>
      <xdr:spPr bwMode="auto">
        <a:xfrm flipH="1" flipV="1">
          <a:off x="7372350" y="4752975"/>
          <a:ext cx="0" cy="360997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3</xdr:row>
      <xdr:rowOff>0</xdr:rowOff>
    </xdr:from>
    <xdr:to>
      <xdr:col>1</xdr:col>
      <xdr:colOff>762000</xdr:colOff>
      <xdr:row>4</xdr:row>
      <xdr:rowOff>0</xdr:rowOff>
    </xdr:to>
    <xdr:sp macro="" textlink="">
      <xdr:nvSpPr>
        <xdr:cNvPr id="11265" name="Rectangle 1">
          <a:extLst>
            <a:ext uri="{FF2B5EF4-FFF2-40B4-BE49-F238E27FC236}">
              <a16:creationId xmlns:a16="http://schemas.microsoft.com/office/drawing/2014/main" id="{8B9F406D-E115-49DC-9195-CAA20749E367}"/>
            </a:ext>
          </a:extLst>
        </xdr:cNvPr>
        <xdr:cNvSpPr>
          <a:spLocks noChangeArrowheads="1"/>
        </xdr:cNvSpPr>
      </xdr:nvSpPr>
      <xdr:spPr bwMode="auto">
        <a:xfrm>
          <a:off x="276225" y="895350"/>
          <a:ext cx="809625" cy="285750"/>
        </a:xfrm>
        <a:prstGeom prst="rect">
          <a:avLst/>
        </a:prstGeom>
        <a:solidFill>
          <a:srgbClr xmlns:mc="http://schemas.openxmlformats.org/markup-compatibility/2006" xmlns:a14="http://schemas.microsoft.com/office/drawing/2010/main" val="CCFFFF" mc:Ignorable="a14" a14:legacySpreadsheetColorIndex="41"/>
        </a:solidFill>
        <a:ln w="381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180975</xdr:colOff>
      <xdr:row>7</xdr:row>
      <xdr:rowOff>542925</xdr:rowOff>
    </xdr:from>
    <xdr:to>
      <xdr:col>3</xdr:col>
      <xdr:colOff>1447800</xdr:colOff>
      <xdr:row>16</xdr:row>
      <xdr:rowOff>95250</xdr:rowOff>
    </xdr:to>
    <xdr:sp macro="" textlink="">
      <xdr:nvSpPr>
        <xdr:cNvPr id="11267" name="Oval 3">
          <a:extLst>
            <a:ext uri="{FF2B5EF4-FFF2-40B4-BE49-F238E27FC236}">
              <a16:creationId xmlns:a16="http://schemas.microsoft.com/office/drawing/2014/main" id="{F7815F44-8488-4276-9954-C021D3926EAB}"/>
            </a:ext>
          </a:extLst>
        </xdr:cNvPr>
        <xdr:cNvSpPr>
          <a:spLocks noChangeArrowheads="1"/>
        </xdr:cNvSpPr>
      </xdr:nvSpPr>
      <xdr:spPr bwMode="auto">
        <a:xfrm>
          <a:off x="3038475" y="2438400"/>
          <a:ext cx="1009650" cy="2171700"/>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1095375</xdr:colOff>
      <xdr:row>19</xdr:row>
      <xdr:rowOff>228600</xdr:rowOff>
    </xdr:from>
    <xdr:to>
      <xdr:col>3</xdr:col>
      <xdr:colOff>1457325</xdr:colOff>
      <xdr:row>27</xdr:row>
      <xdr:rowOff>114300</xdr:rowOff>
    </xdr:to>
    <xdr:sp macro="" textlink="">
      <xdr:nvSpPr>
        <xdr:cNvPr id="11268" name="AutoShape 4">
          <a:extLst>
            <a:ext uri="{FF2B5EF4-FFF2-40B4-BE49-F238E27FC236}">
              <a16:creationId xmlns:a16="http://schemas.microsoft.com/office/drawing/2014/main" id="{1BBEC751-F50E-4D51-9409-F22812C3AB58}"/>
            </a:ext>
          </a:extLst>
        </xdr:cNvPr>
        <xdr:cNvSpPr>
          <a:spLocks noChangeArrowheads="1"/>
        </xdr:cNvSpPr>
      </xdr:nvSpPr>
      <xdr:spPr bwMode="auto">
        <a:xfrm>
          <a:off x="2838450" y="5514975"/>
          <a:ext cx="1209675" cy="19431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600" b="1" i="0" u="none" strike="noStrike" baseline="0">
              <a:solidFill>
                <a:srgbClr val="FF0000"/>
              </a:solidFill>
              <a:latin typeface="ＭＳ ゴシック"/>
              <a:ea typeface="ＭＳ ゴシック"/>
            </a:rPr>
            <a:t>②</a:t>
          </a:r>
          <a:r>
            <a:rPr lang="ja-JP" altLang="en-US" sz="1400" b="1" i="0" u="none" strike="noStrike" baseline="0">
              <a:solidFill>
                <a:srgbClr val="FF0000"/>
              </a:solidFill>
              <a:latin typeface="ＭＳ ゴシック"/>
              <a:ea typeface="ＭＳ ゴシック"/>
            </a:rPr>
            <a:t>市町村ごとの軽減額の年度合計額を入力します</a:t>
          </a:r>
        </a:p>
      </xdr:txBody>
    </xdr:sp>
    <xdr:clientData/>
  </xdr:twoCellAnchor>
  <xdr:twoCellAnchor>
    <xdr:from>
      <xdr:col>4</xdr:col>
      <xdr:colOff>114300</xdr:colOff>
      <xdr:row>8</xdr:row>
      <xdr:rowOff>0</xdr:rowOff>
    </xdr:from>
    <xdr:to>
      <xdr:col>4</xdr:col>
      <xdr:colOff>1990725</xdr:colOff>
      <xdr:row>16</xdr:row>
      <xdr:rowOff>19050</xdr:rowOff>
    </xdr:to>
    <xdr:sp macro="" textlink="">
      <xdr:nvSpPr>
        <xdr:cNvPr id="11269" name="Oval 5">
          <a:extLst>
            <a:ext uri="{FF2B5EF4-FFF2-40B4-BE49-F238E27FC236}">
              <a16:creationId xmlns:a16="http://schemas.microsoft.com/office/drawing/2014/main" id="{30E75713-1973-49E5-A5A0-95BE90E48ABF}"/>
            </a:ext>
          </a:extLst>
        </xdr:cNvPr>
        <xdr:cNvSpPr>
          <a:spLocks noChangeArrowheads="1"/>
        </xdr:cNvSpPr>
      </xdr:nvSpPr>
      <xdr:spPr bwMode="auto">
        <a:xfrm>
          <a:off x="4162425" y="2457450"/>
          <a:ext cx="1152525" cy="2076450"/>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104775</xdr:colOff>
      <xdr:row>7</xdr:row>
      <xdr:rowOff>542925</xdr:rowOff>
    </xdr:from>
    <xdr:to>
      <xdr:col>5</xdr:col>
      <xdr:colOff>1009650</xdr:colOff>
      <xdr:row>16</xdr:row>
      <xdr:rowOff>0</xdr:rowOff>
    </xdr:to>
    <xdr:sp macro="" textlink="">
      <xdr:nvSpPr>
        <xdr:cNvPr id="11270" name="Oval 6">
          <a:extLst>
            <a:ext uri="{FF2B5EF4-FFF2-40B4-BE49-F238E27FC236}">
              <a16:creationId xmlns:a16="http://schemas.microsoft.com/office/drawing/2014/main" id="{33727A37-AD98-4194-975D-DA4AD1E2712B}"/>
            </a:ext>
          </a:extLst>
        </xdr:cNvPr>
        <xdr:cNvSpPr>
          <a:spLocks noChangeArrowheads="1"/>
        </xdr:cNvSpPr>
      </xdr:nvSpPr>
      <xdr:spPr bwMode="auto">
        <a:xfrm>
          <a:off x="5419725" y="2438400"/>
          <a:ext cx="904875" cy="2076450"/>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180975</xdr:colOff>
      <xdr:row>19</xdr:row>
      <xdr:rowOff>66675</xdr:rowOff>
    </xdr:from>
    <xdr:to>
      <xdr:col>4</xdr:col>
      <xdr:colOff>1962150</xdr:colOff>
      <xdr:row>27</xdr:row>
      <xdr:rowOff>9525</xdr:rowOff>
    </xdr:to>
    <xdr:sp macro="" textlink="">
      <xdr:nvSpPr>
        <xdr:cNvPr id="11271" name="AutoShape 7">
          <a:extLst>
            <a:ext uri="{FF2B5EF4-FFF2-40B4-BE49-F238E27FC236}">
              <a16:creationId xmlns:a16="http://schemas.microsoft.com/office/drawing/2014/main" id="{4F9CAFB2-F516-4C47-9173-CEA9BB2BEAA5}"/>
            </a:ext>
          </a:extLst>
        </xdr:cNvPr>
        <xdr:cNvSpPr>
          <a:spLocks noChangeArrowheads="1"/>
        </xdr:cNvSpPr>
      </xdr:nvSpPr>
      <xdr:spPr bwMode="auto">
        <a:xfrm>
          <a:off x="4229100" y="5353050"/>
          <a:ext cx="1085850" cy="2000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③</a:t>
          </a:r>
          <a:r>
            <a:rPr lang="ja-JP" altLang="en-US" sz="1400" b="1" i="0" u="none" strike="noStrike" baseline="0">
              <a:solidFill>
                <a:srgbClr val="FF0000"/>
              </a:solidFill>
              <a:latin typeface="ＭＳ ゴシック"/>
              <a:ea typeface="ＭＳ ゴシック"/>
            </a:rPr>
            <a:t>市町村ごとの軽減を実施した実人数を記入してます</a:t>
          </a:r>
        </a:p>
      </xdr:txBody>
    </xdr:sp>
    <xdr:clientData/>
  </xdr:twoCellAnchor>
  <xdr:twoCellAnchor>
    <xdr:from>
      <xdr:col>5</xdr:col>
      <xdr:colOff>85725</xdr:colOff>
      <xdr:row>18</xdr:row>
      <xdr:rowOff>28575</xdr:rowOff>
    </xdr:from>
    <xdr:to>
      <xdr:col>5</xdr:col>
      <xdr:colOff>1047750</xdr:colOff>
      <xdr:row>27</xdr:row>
      <xdr:rowOff>95250</xdr:rowOff>
    </xdr:to>
    <xdr:sp macro="" textlink="">
      <xdr:nvSpPr>
        <xdr:cNvPr id="11272" name="AutoShape 8">
          <a:extLst>
            <a:ext uri="{FF2B5EF4-FFF2-40B4-BE49-F238E27FC236}">
              <a16:creationId xmlns:a16="http://schemas.microsoft.com/office/drawing/2014/main" id="{76305249-B4F2-42B2-87EA-A0DDDA4CC3D3}"/>
            </a:ext>
          </a:extLst>
        </xdr:cNvPr>
        <xdr:cNvSpPr>
          <a:spLocks noChangeArrowheads="1"/>
        </xdr:cNvSpPr>
      </xdr:nvSpPr>
      <xdr:spPr bwMode="auto">
        <a:xfrm>
          <a:off x="5400675" y="5057775"/>
          <a:ext cx="962025" cy="2381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④</a:t>
          </a:r>
          <a:r>
            <a:rPr lang="ja-JP" altLang="en-US" sz="1400" b="1" i="0" u="none" strike="noStrike" baseline="0">
              <a:solidFill>
                <a:srgbClr val="FF0000"/>
              </a:solidFill>
              <a:latin typeface="ＭＳ ゴシック"/>
              <a:ea typeface="ＭＳ ゴシック"/>
            </a:rPr>
            <a:t>市町村ごとの年度合計の軽減件数を入力します</a:t>
          </a:r>
        </a:p>
      </xdr:txBody>
    </xdr:sp>
    <xdr:clientData/>
  </xdr:twoCellAnchor>
  <xdr:twoCellAnchor>
    <xdr:from>
      <xdr:col>1</xdr:col>
      <xdr:colOff>447675</xdr:colOff>
      <xdr:row>21</xdr:row>
      <xdr:rowOff>161925</xdr:rowOff>
    </xdr:from>
    <xdr:to>
      <xdr:col>2</xdr:col>
      <xdr:colOff>1085850</xdr:colOff>
      <xdr:row>27</xdr:row>
      <xdr:rowOff>123825</xdr:rowOff>
    </xdr:to>
    <xdr:sp macro="" textlink="">
      <xdr:nvSpPr>
        <xdr:cNvPr id="11273" name="AutoShape 9">
          <a:extLst>
            <a:ext uri="{FF2B5EF4-FFF2-40B4-BE49-F238E27FC236}">
              <a16:creationId xmlns:a16="http://schemas.microsoft.com/office/drawing/2014/main" id="{59CF1686-671E-4EA2-B220-A2E400719370}"/>
            </a:ext>
          </a:extLst>
        </xdr:cNvPr>
        <xdr:cNvSpPr>
          <a:spLocks noChangeArrowheads="1"/>
        </xdr:cNvSpPr>
      </xdr:nvSpPr>
      <xdr:spPr bwMode="auto">
        <a:xfrm>
          <a:off x="771525" y="5962650"/>
          <a:ext cx="2057400" cy="15049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①</a:t>
          </a:r>
          <a:r>
            <a:rPr lang="ja-JP" altLang="en-US" sz="1400" b="1" i="0" u="none" strike="noStrike" baseline="0">
              <a:solidFill>
                <a:srgbClr val="FF0000"/>
              </a:solidFill>
              <a:latin typeface="ＭＳ ゴシック"/>
              <a:ea typeface="ＭＳ ゴシック"/>
            </a:rPr>
            <a:t>軽減対象者の市町村の証記載保険者番号及び市町村名を入力します</a:t>
          </a:r>
        </a:p>
      </xdr:txBody>
    </xdr:sp>
    <xdr:clientData/>
  </xdr:twoCellAnchor>
  <xdr:twoCellAnchor>
    <xdr:from>
      <xdr:col>0</xdr:col>
      <xdr:colOff>114300</xdr:colOff>
      <xdr:row>8</xdr:row>
      <xdr:rowOff>66675</xdr:rowOff>
    </xdr:from>
    <xdr:to>
      <xdr:col>3</xdr:col>
      <xdr:colOff>0</xdr:colOff>
      <xdr:row>16</xdr:row>
      <xdr:rowOff>209550</xdr:rowOff>
    </xdr:to>
    <xdr:sp macro="" textlink="">
      <xdr:nvSpPr>
        <xdr:cNvPr id="11274" name="Oval 10">
          <a:extLst>
            <a:ext uri="{FF2B5EF4-FFF2-40B4-BE49-F238E27FC236}">
              <a16:creationId xmlns:a16="http://schemas.microsoft.com/office/drawing/2014/main" id="{2A9F294C-A8E2-48D5-A671-49A4C5B950DF}"/>
            </a:ext>
          </a:extLst>
        </xdr:cNvPr>
        <xdr:cNvSpPr>
          <a:spLocks noChangeArrowheads="1"/>
        </xdr:cNvSpPr>
      </xdr:nvSpPr>
      <xdr:spPr bwMode="auto">
        <a:xfrm>
          <a:off x="114300" y="2524125"/>
          <a:ext cx="2743200" cy="2200275"/>
        </a:xfrm>
        <a:prstGeom prst="ellips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1562100</xdr:colOff>
      <xdr:row>16</xdr:row>
      <xdr:rowOff>9525</xdr:rowOff>
    </xdr:from>
    <xdr:to>
      <xdr:col>1</xdr:col>
      <xdr:colOff>1562100</xdr:colOff>
      <xdr:row>21</xdr:row>
      <xdr:rowOff>19050</xdr:rowOff>
    </xdr:to>
    <xdr:sp macro="" textlink="">
      <xdr:nvSpPr>
        <xdr:cNvPr id="11275" name="Line 11">
          <a:extLst>
            <a:ext uri="{FF2B5EF4-FFF2-40B4-BE49-F238E27FC236}">
              <a16:creationId xmlns:a16="http://schemas.microsoft.com/office/drawing/2014/main" id="{E2DFE4EF-CA26-4669-9760-AF090923AF00}"/>
            </a:ext>
          </a:extLst>
        </xdr:cNvPr>
        <xdr:cNvSpPr>
          <a:spLocks noChangeShapeType="1"/>
        </xdr:cNvSpPr>
      </xdr:nvSpPr>
      <xdr:spPr bwMode="auto">
        <a:xfrm flipV="1">
          <a:off x="1743075" y="4524375"/>
          <a:ext cx="0" cy="12954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676275</xdr:colOff>
      <xdr:row>16</xdr:row>
      <xdr:rowOff>114300</xdr:rowOff>
    </xdr:from>
    <xdr:to>
      <xdr:col>3</xdr:col>
      <xdr:colOff>676275</xdr:colOff>
      <xdr:row>19</xdr:row>
      <xdr:rowOff>180975</xdr:rowOff>
    </xdr:to>
    <xdr:sp macro="" textlink="">
      <xdr:nvSpPr>
        <xdr:cNvPr id="11276" name="Line 12">
          <a:extLst>
            <a:ext uri="{FF2B5EF4-FFF2-40B4-BE49-F238E27FC236}">
              <a16:creationId xmlns:a16="http://schemas.microsoft.com/office/drawing/2014/main" id="{88BF8564-B3DE-491C-BA2D-6363FEC58347}"/>
            </a:ext>
          </a:extLst>
        </xdr:cNvPr>
        <xdr:cNvSpPr>
          <a:spLocks noChangeShapeType="1"/>
        </xdr:cNvSpPr>
      </xdr:nvSpPr>
      <xdr:spPr bwMode="auto">
        <a:xfrm flipV="1">
          <a:off x="3533775" y="4629150"/>
          <a:ext cx="0" cy="8382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1038225</xdr:colOff>
      <xdr:row>15</xdr:row>
      <xdr:rowOff>9525</xdr:rowOff>
    </xdr:from>
    <xdr:to>
      <xdr:col>4</xdr:col>
      <xdr:colOff>1038225</xdr:colOff>
      <xdr:row>19</xdr:row>
      <xdr:rowOff>133350</xdr:rowOff>
    </xdr:to>
    <xdr:sp macro="" textlink="">
      <xdr:nvSpPr>
        <xdr:cNvPr id="11277" name="Line 13">
          <a:extLst>
            <a:ext uri="{FF2B5EF4-FFF2-40B4-BE49-F238E27FC236}">
              <a16:creationId xmlns:a16="http://schemas.microsoft.com/office/drawing/2014/main" id="{3381ED99-80DF-497D-B2A8-FA01220C9FAC}"/>
            </a:ext>
          </a:extLst>
        </xdr:cNvPr>
        <xdr:cNvSpPr>
          <a:spLocks noChangeShapeType="1"/>
        </xdr:cNvSpPr>
      </xdr:nvSpPr>
      <xdr:spPr bwMode="auto">
        <a:xfrm flipV="1">
          <a:off x="5086350" y="4267200"/>
          <a:ext cx="0" cy="1152525"/>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533400</xdr:colOff>
      <xdr:row>15</xdr:row>
      <xdr:rowOff>85725</xdr:rowOff>
    </xdr:from>
    <xdr:to>
      <xdr:col>5</xdr:col>
      <xdr:colOff>542925</xdr:colOff>
      <xdr:row>18</xdr:row>
      <xdr:rowOff>38100</xdr:rowOff>
    </xdr:to>
    <xdr:sp macro="" textlink="">
      <xdr:nvSpPr>
        <xdr:cNvPr id="11278" name="Line 14">
          <a:extLst>
            <a:ext uri="{FF2B5EF4-FFF2-40B4-BE49-F238E27FC236}">
              <a16:creationId xmlns:a16="http://schemas.microsoft.com/office/drawing/2014/main" id="{438E566A-4BF2-4CE4-B705-601297A7D668}"/>
            </a:ext>
          </a:extLst>
        </xdr:cNvPr>
        <xdr:cNvSpPr>
          <a:spLocks noChangeShapeType="1"/>
        </xdr:cNvSpPr>
      </xdr:nvSpPr>
      <xdr:spPr bwMode="auto">
        <a:xfrm flipH="1" flipV="1">
          <a:off x="5848350" y="4343400"/>
          <a:ext cx="9525" cy="7239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866775</xdr:colOff>
      <xdr:row>32</xdr:row>
      <xdr:rowOff>38100</xdr:rowOff>
    </xdr:from>
    <xdr:to>
      <xdr:col>5</xdr:col>
      <xdr:colOff>561975</xdr:colOff>
      <xdr:row>39</xdr:row>
      <xdr:rowOff>114300</xdr:rowOff>
    </xdr:to>
    <xdr:sp macro="" textlink="">
      <xdr:nvSpPr>
        <xdr:cNvPr id="11279" name="AutoShape 15">
          <a:extLst>
            <a:ext uri="{FF2B5EF4-FFF2-40B4-BE49-F238E27FC236}">
              <a16:creationId xmlns:a16="http://schemas.microsoft.com/office/drawing/2014/main" id="{686E247B-59F5-4030-8D95-D9146CDBCB21}"/>
            </a:ext>
          </a:extLst>
        </xdr:cNvPr>
        <xdr:cNvSpPr>
          <a:spLocks noChangeArrowheads="1"/>
        </xdr:cNvSpPr>
      </xdr:nvSpPr>
      <xdr:spPr bwMode="auto">
        <a:xfrm>
          <a:off x="3724275" y="8315325"/>
          <a:ext cx="2152650" cy="1343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ゴシック"/>
              <a:ea typeface="ＭＳ ゴシック"/>
            </a:rPr>
            <a:t>⑤</a:t>
          </a:r>
          <a:r>
            <a:rPr lang="ja-JP" altLang="en-US" sz="1400" b="1" i="0" u="none" strike="noStrike" baseline="0">
              <a:solidFill>
                <a:srgbClr val="FF0000"/>
              </a:solidFill>
              <a:latin typeface="ＭＳ ゴシック"/>
              <a:ea typeface="ＭＳ ゴシック"/>
            </a:rPr>
            <a:t>｢入力１｣の｢合計｣欄と一致します</a:t>
          </a:r>
        </a:p>
      </xdr:txBody>
    </xdr:sp>
    <xdr:clientData/>
  </xdr:twoCellAnchor>
  <xdr:twoCellAnchor>
    <xdr:from>
      <xdr:col>3</xdr:col>
      <xdr:colOff>1076325</xdr:colOff>
      <xdr:row>28</xdr:row>
      <xdr:rowOff>180975</xdr:rowOff>
    </xdr:from>
    <xdr:to>
      <xdr:col>4</xdr:col>
      <xdr:colOff>257175</xdr:colOff>
      <xdr:row>32</xdr:row>
      <xdr:rowOff>47625</xdr:rowOff>
    </xdr:to>
    <xdr:sp macro="" textlink="">
      <xdr:nvSpPr>
        <xdr:cNvPr id="11280" name="Line 16">
          <a:extLst>
            <a:ext uri="{FF2B5EF4-FFF2-40B4-BE49-F238E27FC236}">
              <a16:creationId xmlns:a16="http://schemas.microsoft.com/office/drawing/2014/main" id="{BDF1D204-E6A4-4700-8C08-5E1DAA2E7247}"/>
            </a:ext>
          </a:extLst>
        </xdr:cNvPr>
        <xdr:cNvSpPr>
          <a:spLocks noChangeShapeType="1"/>
        </xdr:cNvSpPr>
      </xdr:nvSpPr>
      <xdr:spPr bwMode="auto">
        <a:xfrm flipH="1" flipV="1">
          <a:off x="3933825" y="7715250"/>
          <a:ext cx="371475" cy="6096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1914525</xdr:colOff>
      <xdr:row>28</xdr:row>
      <xdr:rowOff>180975</xdr:rowOff>
    </xdr:from>
    <xdr:to>
      <xdr:col>5</xdr:col>
      <xdr:colOff>352425</xdr:colOff>
      <xdr:row>32</xdr:row>
      <xdr:rowOff>104775</xdr:rowOff>
    </xdr:to>
    <xdr:sp macro="" textlink="">
      <xdr:nvSpPr>
        <xdr:cNvPr id="11281" name="Line 17">
          <a:extLst>
            <a:ext uri="{FF2B5EF4-FFF2-40B4-BE49-F238E27FC236}">
              <a16:creationId xmlns:a16="http://schemas.microsoft.com/office/drawing/2014/main" id="{90FDBED3-2136-4EDE-AA21-CC2BBAD54D42}"/>
            </a:ext>
          </a:extLst>
        </xdr:cNvPr>
        <xdr:cNvSpPr>
          <a:spLocks noChangeShapeType="1"/>
        </xdr:cNvSpPr>
      </xdr:nvSpPr>
      <xdr:spPr bwMode="auto">
        <a:xfrm flipV="1">
          <a:off x="5314950" y="7715250"/>
          <a:ext cx="352425" cy="66675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5601" name="AutoShape 1">
          <a:extLst>
            <a:ext uri="{FF2B5EF4-FFF2-40B4-BE49-F238E27FC236}">
              <a16:creationId xmlns:a16="http://schemas.microsoft.com/office/drawing/2014/main" id="{029CB0D6-81A1-43C2-AE8A-A1DF3E184157}"/>
            </a:ext>
          </a:extLst>
        </xdr:cNvPr>
        <xdr:cNvSpPr>
          <a:spLocks noChangeArrowheads="1"/>
        </xdr:cNvSpPr>
      </xdr:nvSpPr>
      <xdr:spPr bwMode="auto">
        <a:xfrm>
          <a:off x="4781550" y="36576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5602" name="AutoShape 2">
          <a:extLst>
            <a:ext uri="{FF2B5EF4-FFF2-40B4-BE49-F238E27FC236}">
              <a16:creationId xmlns:a16="http://schemas.microsoft.com/office/drawing/2014/main" id="{B3E1FAAA-34B4-4A91-AB52-7C9BEF72A74C}"/>
            </a:ext>
          </a:extLst>
        </xdr:cNvPr>
        <xdr:cNvSpPr>
          <a:spLocks noChangeArrowheads="1"/>
        </xdr:cNvSpPr>
      </xdr:nvSpPr>
      <xdr:spPr bwMode="auto">
        <a:xfrm>
          <a:off x="4781550" y="36576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5603" name="Line 3">
          <a:extLst>
            <a:ext uri="{FF2B5EF4-FFF2-40B4-BE49-F238E27FC236}">
              <a16:creationId xmlns:a16="http://schemas.microsoft.com/office/drawing/2014/main" id="{80E3204B-43DF-45A2-94E1-64F4CFA4BB0E}"/>
            </a:ext>
          </a:extLst>
        </xdr:cNvPr>
        <xdr:cNvSpPr>
          <a:spLocks noChangeShapeType="1"/>
        </xdr:cNvSpPr>
      </xdr:nvSpPr>
      <xdr:spPr bwMode="auto">
        <a:xfrm>
          <a:off x="4781550" y="3657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5604" name="Line 4">
          <a:extLst>
            <a:ext uri="{FF2B5EF4-FFF2-40B4-BE49-F238E27FC236}">
              <a16:creationId xmlns:a16="http://schemas.microsoft.com/office/drawing/2014/main" id="{064378D3-3E21-45C1-82E5-B10F1B01434D}"/>
            </a:ext>
          </a:extLst>
        </xdr:cNvPr>
        <xdr:cNvSpPr>
          <a:spLocks noChangeShapeType="1"/>
        </xdr:cNvSpPr>
      </xdr:nvSpPr>
      <xdr:spPr bwMode="auto">
        <a:xfrm flipV="1">
          <a:off x="4781550" y="3657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5605" name="Line 5">
          <a:extLst>
            <a:ext uri="{FF2B5EF4-FFF2-40B4-BE49-F238E27FC236}">
              <a16:creationId xmlns:a16="http://schemas.microsoft.com/office/drawing/2014/main" id="{C7DD9BD7-B5D3-4FBE-AE8F-6B42DF7A80E8}"/>
            </a:ext>
          </a:extLst>
        </xdr:cNvPr>
        <xdr:cNvSpPr>
          <a:spLocks noChangeShapeType="1"/>
        </xdr:cNvSpPr>
      </xdr:nvSpPr>
      <xdr:spPr bwMode="auto">
        <a:xfrm flipV="1">
          <a:off x="4781550" y="3657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5606" name="Line 6">
          <a:extLst>
            <a:ext uri="{FF2B5EF4-FFF2-40B4-BE49-F238E27FC236}">
              <a16:creationId xmlns:a16="http://schemas.microsoft.com/office/drawing/2014/main" id="{D40915EF-F972-46BB-8310-65825BC6D8EC}"/>
            </a:ext>
          </a:extLst>
        </xdr:cNvPr>
        <xdr:cNvSpPr>
          <a:spLocks noChangeShapeType="1"/>
        </xdr:cNvSpPr>
      </xdr:nvSpPr>
      <xdr:spPr bwMode="auto">
        <a:xfrm flipV="1">
          <a:off x="4781550" y="3657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5607" name="Line 7">
          <a:extLst>
            <a:ext uri="{FF2B5EF4-FFF2-40B4-BE49-F238E27FC236}">
              <a16:creationId xmlns:a16="http://schemas.microsoft.com/office/drawing/2014/main" id="{C465F17C-01D7-446B-A57A-3E24FBFBA427}"/>
            </a:ext>
          </a:extLst>
        </xdr:cNvPr>
        <xdr:cNvSpPr>
          <a:spLocks noChangeShapeType="1"/>
        </xdr:cNvSpPr>
      </xdr:nvSpPr>
      <xdr:spPr bwMode="auto">
        <a:xfrm flipV="1">
          <a:off x="2447925" y="434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5608" name="Line 8">
          <a:extLst>
            <a:ext uri="{FF2B5EF4-FFF2-40B4-BE49-F238E27FC236}">
              <a16:creationId xmlns:a16="http://schemas.microsoft.com/office/drawing/2014/main" id="{2F7A7923-8775-4513-9C1E-52B5B4CDA0DA}"/>
            </a:ext>
          </a:extLst>
        </xdr:cNvPr>
        <xdr:cNvSpPr>
          <a:spLocks noChangeShapeType="1"/>
        </xdr:cNvSpPr>
      </xdr:nvSpPr>
      <xdr:spPr bwMode="auto">
        <a:xfrm flipH="1">
          <a:off x="838200" y="4743450"/>
          <a:ext cx="0" cy="4953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5609" name="Line 9">
          <a:extLst>
            <a:ext uri="{FF2B5EF4-FFF2-40B4-BE49-F238E27FC236}">
              <a16:creationId xmlns:a16="http://schemas.microsoft.com/office/drawing/2014/main" id="{5F5BF284-8B92-4D3D-9508-8F7F6A543365}"/>
            </a:ext>
          </a:extLst>
        </xdr:cNvPr>
        <xdr:cNvSpPr>
          <a:spLocks noChangeShapeType="1"/>
        </xdr:cNvSpPr>
      </xdr:nvSpPr>
      <xdr:spPr bwMode="auto">
        <a:xfrm flipH="1">
          <a:off x="1009650" y="4714875"/>
          <a:ext cx="647700" cy="4953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5610" name="Line 10">
          <a:extLst>
            <a:ext uri="{FF2B5EF4-FFF2-40B4-BE49-F238E27FC236}">
              <a16:creationId xmlns:a16="http://schemas.microsoft.com/office/drawing/2014/main" id="{2D058BF1-177C-453D-8886-45CB646D90A1}"/>
            </a:ext>
          </a:extLst>
        </xdr:cNvPr>
        <xdr:cNvSpPr>
          <a:spLocks noChangeShapeType="1"/>
        </xdr:cNvSpPr>
      </xdr:nvSpPr>
      <xdr:spPr bwMode="auto">
        <a:xfrm flipH="1">
          <a:off x="2600325" y="4752975"/>
          <a:ext cx="0" cy="4953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619125</xdr:colOff>
      <xdr:row>27</xdr:row>
      <xdr:rowOff>47625</xdr:rowOff>
    </xdr:from>
    <xdr:to>
      <xdr:col>3</xdr:col>
      <xdr:colOff>123825</xdr:colOff>
      <xdr:row>29</xdr:row>
      <xdr:rowOff>104775</xdr:rowOff>
    </xdr:to>
    <xdr:sp macro="" textlink="">
      <xdr:nvSpPr>
        <xdr:cNvPr id="25611" name="Line 11">
          <a:extLst>
            <a:ext uri="{FF2B5EF4-FFF2-40B4-BE49-F238E27FC236}">
              <a16:creationId xmlns:a16="http://schemas.microsoft.com/office/drawing/2014/main" id="{EB8344F3-783A-406F-BAA2-6621750BD8B6}"/>
            </a:ext>
          </a:extLst>
        </xdr:cNvPr>
        <xdr:cNvSpPr>
          <a:spLocks noChangeShapeType="1"/>
        </xdr:cNvSpPr>
      </xdr:nvSpPr>
      <xdr:spPr bwMode="auto">
        <a:xfrm>
          <a:off x="1857375" y="4733925"/>
          <a:ext cx="390525" cy="49530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247650</xdr:colOff>
      <xdr:row>10</xdr:row>
      <xdr:rowOff>104775</xdr:rowOff>
    </xdr:from>
    <xdr:to>
      <xdr:col>7</xdr:col>
      <xdr:colOff>704850</xdr:colOff>
      <xdr:row>21</xdr:row>
      <xdr:rowOff>133350</xdr:rowOff>
    </xdr:to>
    <xdr:sp macro="" textlink="">
      <xdr:nvSpPr>
        <xdr:cNvPr id="25616" name="AutoShape 16">
          <a:extLst>
            <a:ext uri="{FF2B5EF4-FFF2-40B4-BE49-F238E27FC236}">
              <a16:creationId xmlns:a16="http://schemas.microsoft.com/office/drawing/2014/main" id="{6AE35503-0B1A-44C8-9C97-35F3070AA0F3}"/>
            </a:ext>
          </a:extLst>
        </xdr:cNvPr>
        <xdr:cNvSpPr>
          <a:spLocks noChangeArrowheads="1"/>
        </xdr:cNvSpPr>
      </xdr:nvSpPr>
      <xdr:spPr bwMode="auto">
        <a:xfrm>
          <a:off x="5029200" y="1876425"/>
          <a:ext cx="1343025" cy="1914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ＭＳ ゴシック"/>
              <a:ea typeface="ＭＳ ゴシック"/>
            </a:rPr>
            <a:t>※端数処理の都合上、｢入力２｣の計算結果と異なる額になることがあります。｢入力２｣の数値が正しい数値です。</a:t>
          </a:r>
        </a:p>
      </xdr:txBody>
    </xdr:sp>
    <xdr:clientData/>
  </xdr:twoCellAnchor>
  <xdr:twoCellAnchor>
    <xdr:from>
      <xdr:col>5</xdr:col>
      <xdr:colOff>647700</xdr:colOff>
      <xdr:row>14</xdr:row>
      <xdr:rowOff>28575</xdr:rowOff>
    </xdr:from>
    <xdr:to>
      <xdr:col>6</xdr:col>
      <xdr:colOff>123825</xdr:colOff>
      <xdr:row>15</xdr:row>
      <xdr:rowOff>123825</xdr:rowOff>
    </xdr:to>
    <xdr:sp macro="" textlink="">
      <xdr:nvSpPr>
        <xdr:cNvPr id="25617" name="Line 17">
          <a:extLst>
            <a:ext uri="{FF2B5EF4-FFF2-40B4-BE49-F238E27FC236}">
              <a16:creationId xmlns:a16="http://schemas.microsoft.com/office/drawing/2014/main" id="{F49D3418-5F53-4AB4-8611-396A978FE29F}"/>
            </a:ext>
          </a:extLst>
        </xdr:cNvPr>
        <xdr:cNvSpPr>
          <a:spLocks noChangeShapeType="1"/>
        </xdr:cNvSpPr>
      </xdr:nvSpPr>
      <xdr:spPr bwMode="auto">
        <a:xfrm flipH="1" flipV="1">
          <a:off x="4543425" y="2486025"/>
          <a:ext cx="361950" cy="2667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1508" name="AutoShape 4">
          <a:extLst>
            <a:ext uri="{FF2B5EF4-FFF2-40B4-BE49-F238E27FC236}">
              <a16:creationId xmlns:a16="http://schemas.microsoft.com/office/drawing/2014/main" id="{4ECCEE16-5396-403E-89AA-C48270CDD361}"/>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09" name="AutoShape 5">
          <a:extLst>
            <a:ext uri="{FF2B5EF4-FFF2-40B4-BE49-F238E27FC236}">
              <a16:creationId xmlns:a16="http://schemas.microsoft.com/office/drawing/2014/main" id="{121C6FDF-92E9-4CA0-A6C0-E3FB74322320}"/>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10" name="Line 6">
          <a:extLst>
            <a:ext uri="{FF2B5EF4-FFF2-40B4-BE49-F238E27FC236}">
              <a16:creationId xmlns:a16="http://schemas.microsoft.com/office/drawing/2014/main" id="{F4DAE5C0-EC75-4CEF-9428-5540CE6C5168}"/>
            </a:ext>
          </a:extLst>
        </xdr:cNvPr>
        <xdr:cNvSpPr>
          <a:spLocks noChangeShapeType="1"/>
        </xdr:cNvSpPr>
      </xdr:nvSpPr>
      <xdr:spPr bwMode="auto">
        <a:xfrm>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11" name="Line 7">
          <a:extLst>
            <a:ext uri="{FF2B5EF4-FFF2-40B4-BE49-F238E27FC236}">
              <a16:creationId xmlns:a16="http://schemas.microsoft.com/office/drawing/2014/main" id="{EC89ED9A-7477-4527-BA82-6C0A0494DB46}"/>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12" name="Line 8">
          <a:extLst>
            <a:ext uri="{FF2B5EF4-FFF2-40B4-BE49-F238E27FC236}">
              <a16:creationId xmlns:a16="http://schemas.microsoft.com/office/drawing/2014/main" id="{3E4B177F-9D48-4421-823B-51FC7EE6A409}"/>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1513" name="Line 9">
          <a:extLst>
            <a:ext uri="{FF2B5EF4-FFF2-40B4-BE49-F238E27FC236}">
              <a16:creationId xmlns:a16="http://schemas.microsoft.com/office/drawing/2014/main" id="{77D6C348-6DD8-4D75-9FCE-1CA44E03931E}"/>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1514" name="Line 10">
          <a:extLst>
            <a:ext uri="{FF2B5EF4-FFF2-40B4-BE49-F238E27FC236}">
              <a16:creationId xmlns:a16="http://schemas.microsoft.com/office/drawing/2014/main" id="{E7F27BA3-05FB-4E76-86AB-FD4C086BEC42}"/>
            </a:ext>
          </a:extLst>
        </xdr:cNvPr>
        <xdr:cNvSpPr>
          <a:spLocks noChangeShapeType="1"/>
        </xdr:cNvSpPr>
      </xdr:nvSpPr>
      <xdr:spPr bwMode="auto">
        <a:xfrm flipV="1">
          <a:off x="244792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1525" name="Line 21">
          <a:extLst>
            <a:ext uri="{FF2B5EF4-FFF2-40B4-BE49-F238E27FC236}">
              <a16:creationId xmlns:a16="http://schemas.microsoft.com/office/drawing/2014/main" id="{9C07F720-71C3-4AA3-9F37-ED91A5C2C47A}"/>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1528" name="Line 24">
          <a:extLst>
            <a:ext uri="{FF2B5EF4-FFF2-40B4-BE49-F238E27FC236}">
              <a16:creationId xmlns:a16="http://schemas.microsoft.com/office/drawing/2014/main" id="{8AD95CF7-FA93-44C1-9ADB-BC1483EE6139}"/>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1529" name="Line 25">
          <a:extLst>
            <a:ext uri="{FF2B5EF4-FFF2-40B4-BE49-F238E27FC236}">
              <a16:creationId xmlns:a16="http://schemas.microsoft.com/office/drawing/2014/main" id="{3D9534AA-8EC2-495F-AD27-D96E8B7C8D14}"/>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1530" name="Line 26">
          <a:extLst>
            <a:ext uri="{FF2B5EF4-FFF2-40B4-BE49-F238E27FC236}">
              <a16:creationId xmlns:a16="http://schemas.microsoft.com/office/drawing/2014/main" id="{BDFD0DDD-1BA7-4BDD-A454-5922815977C9}"/>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1532" name="AutoShape 28">
          <a:extLst>
            <a:ext uri="{FF2B5EF4-FFF2-40B4-BE49-F238E27FC236}">
              <a16:creationId xmlns:a16="http://schemas.microsoft.com/office/drawing/2014/main" id="{CFA69715-9654-4AFB-B137-4A6B97104F44}"/>
            </a:ext>
          </a:extLst>
        </xdr:cNvPr>
        <xdr:cNvSpPr>
          <a:spLocks noChangeArrowheads="1"/>
        </xdr:cNvSpPr>
      </xdr:nvSpPr>
      <xdr:spPr bwMode="auto">
        <a:xfrm>
          <a:off x="1409700" y="1895475"/>
          <a:ext cx="5029200" cy="2286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1534" name="Line 30">
          <a:extLst>
            <a:ext uri="{FF2B5EF4-FFF2-40B4-BE49-F238E27FC236}">
              <a16:creationId xmlns:a16="http://schemas.microsoft.com/office/drawing/2014/main" id="{98C27FF5-E660-4397-94BA-F3A668DE701A}"/>
            </a:ext>
          </a:extLst>
        </xdr:cNvPr>
        <xdr:cNvSpPr>
          <a:spLocks noChangeShapeType="1"/>
        </xdr:cNvSpPr>
      </xdr:nvSpPr>
      <xdr:spPr bwMode="auto">
        <a:xfrm flipH="1" flipV="1">
          <a:off x="1724025" y="1676400"/>
          <a:ext cx="9525" cy="161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714375</xdr:colOff>
      <xdr:row>29</xdr:row>
      <xdr:rowOff>114300</xdr:rowOff>
    </xdr:from>
    <xdr:to>
      <xdr:col>7</xdr:col>
      <xdr:colOff>971550</xdr:colOff>
      <xdr:row>33</xdr:row>
      <xdr:rowOff>76200</xdr:rowOff>
    </xdr:to>
    <xdr:sp macro="" textlink="">
      <xdr:nvSpPr>
        <xdr:cNvPr id="21541" name="AutoShape 37">
          <a:extLst>
            <a:ext uri="{FF2B5EF4-FFF2-40B4-BE49-F238E27FC236}">
              <a16:creationId xmlns:a16="http://schemas.microsoft.com/office/drawing/2014/main" id="{268C7902-05E7-482B-A77D-4CC7227392A2}"/>
            </a:ext>
          </a:extLst>
        </xdr:cNvPr>
        <xdr:cNvSpPr>
          <a:spLocks noChangeArrowheads="1"/>
        </xdr:cNvSpPr>
      </xdr:nvSpPr>
      <xdr:spPr bwMode="auto">
        <a:xfrm>
          <a:off x="3724275" y="5229225"/>
          <a:ext cx="2914650"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1542" name="Line 38">
          <a:extLst>
            <a:ext uri="{FF2B5EF4-FFF2-40B4-BE49-F238E27FC236}">
              <a16:creationId xmlns:a16="http://schemas.microsoft.com/office/drawing/2014/main" id="{EABA8497-765E-4CA3-B333-8F293D5D2033}"/>
            </a:ext>
          </a:extLst>
        </xdr:cNvPr>
        <xdr:cNvSpPr>
          <a:spLocks noChangeShapeType="1"/>
        </xdr:cNvSpPr>
      </xdr:nvSpPr>
      <xdr:spPr bwMode="auto">
        <a:xfrm>
          <a:off x="5143500" y="5962650"/>
          <a:ext cx="0" cy="3429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790575</xdr:colOff>
      <xdr:row>53</xdr:row>
      <xdr:rowOff>104775</xdr:rowOff>
    </xdr:from>
    <xdr:to>
      <xdr:col>7</xdr:col>
      <xdr:colOff>333375</xdr:colOff>
      <xdr:row>57</xdr:row>
      <xdr:rowOff>123825</xdr:rowOff>
    </xdr:to>
    <xdr:sp macro="" textlink="">
      <xdr:nvSpPr>
        <xdr:cNvPr id="21543" name="AutoShape 39">
          <a:extLst>
            <a:ext uri="{FF2B5EF4-FFF2-40B4-BE49-F238E27FC236}">
              <a16:creationId xmlns:a16="http://schemas.microsoft.com/office/drawing/2014/main" id="{41564C69-1102-4453-8070-56C1FB4BF537}"/>
            </a:ext>
          </a:extLst>
        </xdr:cNvPr>
        <xdr:cNvSpPr>
          <a:spLocks noChangeArrowheads="1"/>
        </xdr:cNvSpPr>
      </xdr:nvSpPr>
      <xdr:spPr bwMode="auto">
        <a:xfrm>
          <a:off x="3800475" y="9582150"/>
          <a:ext cx="2200275"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lnSpc>
              <a:spcPts val="1200"/>
            </a:lnSpc>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6</xdr:col>
      <xdr:colOff>66675</xdr:colOff>
      <xdr:row>50</xdr:row>
      <xdr:rowOff>123825</xdr:rowOff>
    </xdr:from>
    <xdr:to>
      <xdr:col>6</xdr:col>
      <xdr:colOff>142875</xdr:colOff>
      <xdr:row>53</xdr:row>
      <xdr:rowOff>66675</xdr:rowOff>
    </xdr:to>
    <xdr:sp macro="" textlink="">
      <xdr:nvSpPr>
        <xdr:cNvPr id="21546" name="Line 42">
          <a:extLst>
            <a:ext uri="{FF2B5EF4-FFF2-40B4-BE49-F238E27FC236}">
              <a16:creationId xmlns:a16="http://schemas.microsoft.com/office/drawing/2014/main" id="{F0B136F8-E7FE-4220-974E-C166FE3B0A81}"/>
            </a:ext>
          </a:extLst>
        </xdr:cNvPr>
        <xdr:cNvSpPr>
          <a:spLocks noChangeShapeType="1"/>
        </xdr:cNvSpPr>
      </xdr:nvSpPr>
      <xdr:spPr bwMode="auto">
        <a:xfrm flipV="1">
          <a:off x="4848225" y="9067800"/>
          <a:ext cx="76200" cy="4762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828675</xdr:colOff>
      <xdr:row>50</xdr:row>
      <xdr:rowOff>152400</xdr:rowOff>
    </xdr:from>
    <xdr:to>
      <xdr:col>7</xdr:col>
      <xdr:colOff>333375</xdr:colOff>
      <xdr:row>53</xdr:row>
      <xdr:rowOff>95250</xdr:rowOff>
    </xdr:to>
    <xdr:sp macro="" textlink="">
      <xdr:nvSpPr>
        <xdr:cNvPr id="21547" name="Line 43">
          <a:extLst>
            <a:ext uri="{FF2B5EF4-FFF2-40B4-BE49-F238E27FC236}">
              <a16:creationId xmlns:a16="http://schemas.microsoft.com/office/drawing/2014/main" id="{64912509-0009-4FE4-9C4B-386F542ED2C3}"/>
            </a:ext>
          </a:extLst>
        </xdr:cNvPr>
        <xdr:cNvSpPr>
          <a:spLocks noChangeShapeType="1"/>
        </xdr:cNvSpPr>
      </xdr:nvSpPr>
      <xdr:spPr bwMode="auto">
        <a:xfrm flipV="1">
          <a:off x="5610225" y="9096375"/>
          <a:ext cx="390525" cy="4762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6625" name="AutoShape 1">
          <a:extLst>
            <a:ext uri="{FF2B5EF4-FFF2-40B4-BE49-F238E27FC236}">
              <a16:creationId xmlns:a16="http://schemas.microsoft.com/office/drawing/2014/main" id="{43280C48-9B97-4C43-B828-29F67994A137}"/>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26" name="AutoShape 2">
          <a:extLst>
            <a:ext uri="{FF2B5EF4-FFF2-40B4-BE49-F238E27FC236}">
              <a16:creationId xmlns:a16="http://schemas.microsoft.com/office/drawing/2014/main" id="{53441683-944A-48AF-AA27-807296D19C91}"/>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27" name="Line 3">
          <a:extLst>
            <a:ext uri="{FF2B5EF4-FFF2-40B4-BE49-F238E27FC236}">
              <a16:creationId xmlns:a16="http://schemas.microsoft.com/office/drawing/2014/main" id="{2990C50B-72EF-498D-AD9F-5D9D62233582}"/>
            </a:ext>
          </a:extLst>
        </xdr:cNvPr>
        <xdr:cNvSpPr>
          <a:spLocks noChangeShapeType="1"/>
        </xdr:cNvSpPr>
      </xdr:nvSpPr>
      <xdr:spPr bwMode="auto">
        <a:xfrm>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28" name="Line 4">
          <a:extLst>
            <a:ext uri="{FF2B5EF4-FFF2-40B4-BE49-F238E27FC236}">
              <a16:creationId xmlns:a16="http://schemas.microsoft.com/office/drawing/2014/main" id="{6911235C-AA29-4472-A19E-E6D29C48E03E}"/>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29" name="Line 5">
          <a:extLst>
            <a:ext uri="{FF2B5EF4-FFF2-40B4-BE49-F238E27FC236}">
              <a16:creationId xmlns:a16="http://schemas.microsoft.com/office/drawing/2014/main" id="{2D32C65C-8C57-488E-989B-7B3F9ED7A3CE}"/>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6630" name="Line 6">
          <a:extLst>
            <a:ext uri="{FF2B5EF4-FFF2-40B4-BE49-F238E27FC236}">
              <a16:creationId xmlns:a16="http://schemas.microsoft.com/office/drawing/2014/main" id="{3FBB6175-52A4-4760-9BAB-D4DE7915308E}"/>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6631" name="Line 7">
          <a:extLst>
            <a:ext uri="{FF2B5EF4-FFF2-40B4-BE49-F238E27FC236}">
              <a16:creationId xmlns:a16="http://schemas.microsoft.com/office/drawing/2014/main" id="{691068D1-2405-43F1-BD8E-D3954FFE64C2}"/>
            </a:ext>
          </a:extLst>
        </xdr:cNvPr>
        <xdr:cNvSpPr>
          <a:spLocks noChangeShapeType="1"/>
        </xdr:cNvSpPr>
      </xdr:nvSpPr>
      <xdr:spPr bwMode="auto">
        <a:xfrm flipV="1">
          <a:off x="244792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6632" name="Line 8">
          <a:extLst>
            <a:ext uri="{FF2B5EF4-FFF2-40B4-BE49-F238E27FC236}">
              <a16:creationId xmlns:a16="http://schemas.microsoft.com/office/drawing/2014/main" id="{CF0AA424-A8A6-45BB-865F-251ADEA0E2B6}"/>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6633" name="Line 9">
          <a:extLst>
            <a:ext uri="{FF2B5EF4-FFF2-40B4-BE49-F238E27FC236}">
              <a16:creationId xmlns:a16="http://schemas.microsoft.com/office/drawing/2014/main" id="{0488B83E-C846-46C8-9F9C-041DF27AF8F1}"/>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6634" name="Line 10">
          <a:extLst>
            <a:ext uri="{FF2B5EF4-FFF2-40B4-BE49-F238E27FC236}">
              <a16:creationId xmlns:a16="http://schemas.microsoft.com/office/drawing/2014/main" id="{927B689C-2827-4467-96ED-84C35C3BF8F7}"/>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6635" name="Line 11">
          <a:extLst>
            <a:ext uri="{FF2B5EF4-FFF2-40B4-BE49-F238E27FC236}">
              <a16:creationId xmlns:a16="http://schemas.microsoft.com/office/drawing/2014/main" id="{E2E10AEE-442E-4640-9294-34EE7EB9756E}"/>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6636" name="AutoShape 12">
          <a:extLst>
            <a:ext uri="{FF2B5EF4-FFF2-40B4-BE49-F238E27FC236}">
              <a16:creationId xmlns:a16="http://schemas.microsoft.com/office/drawing/2014/main" id="{966D7F87-25B5-4B77-A0DB-46E1EA30A324}"/>
            </a:ext>
          </a:extLst>
        </xdr:cNvPr>
        <xdr:cNvSpPr>
          <a:spLocks noChangeArrowheads="1"/>
        </xdr:cNvSpPr>
      </xdr:nvSpPr>
      <xdr:spPr bwMode="auto">
        <a:xfrm>
          <a:off x="1409700" y="1895475"/>
          <a:ext cx="5029200" cy="2286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6637" name="Line 13">
          <a:extLst>
            <a:ext uri="{FF2B5EF4-FFF2-40B4-BE49-F238E27FC236}">
              <a16:creationId xmlns:a16="http://schemas.microsoft.com/office/drawing/2014/main" id="{CAAAAE17-AACB-46A6-819C-3B9A2AECAE25}"/>
            </a:ext>
          </a:extLst>
        </xdr:cNvPr>
        <xdr:cNvSpPr>
          <a:spLocks noChangeShapeType="1"/>
        </xdr:cNvSpPr>
      </xdr:nvSpPr>
      <xdr:spPr bwMode="auto">
        <a:xfrm flipH="1" flipV="1">
          <a:off x="1724025" y="1676400"/>
          <a:ext cx="9525" cy="161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6638" name="AutoShape 14">
          <a:extLst>
            <a:ext uri="{FF2B5EF4-FFF2-40B4-BE49-F238E27FC236}">
              <a16:creationId xmlns:a16="http://schemas.microsoft.com/office/drawing/2014/main" id="{97CF0695-AE58-4B3A-87F3-6507D28B9EB1}"/>
            </a:ext>
          </a:extLst>
        </xdr:cNvPr>
        <xdr:cNvSpPr>
          <a:spLocks noChangeArrowheads="1"/>
        </xdr:cNvSpPr>
      </xdr:nvSpPr>
      <xdr:spPr bwMode="auto">
        <a:xfrm>
          <a:off x="3657600" y="5229225"/>
          <a:ext cx="2838450"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6639" name="Line 15">
          <a:extLst>
            <a:ext uri="{FF2B5EF4-FFF2-40B4-BE49-F238E27FC236}">
              <a16:creationId xmlns:a16="http://schemas.microsoft.com/office/drawing/2014/main" id="{AF3FBC63-974C-4A32-96FA-663894CF7640}"/>
            </a:ext>
          </a:extLst>
        </xdr:cNvPr>
        <xdr:cNvSpPr>
          <a:spLocks noChangeShapeType="1"/>
        </xdr:cNvSpPr>
      </xdr:nvSpPr>
      <xdr:spPr bwMode="auto">
        <a:xfrm>
          <a:off x="5143500" y="5962650"/>
          <a:ext cx="0" cy="3429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6640" name="Line 16">
          <a:extLst>
            <a:ext uri="{FF2B5EF4-FFF2-40B4-BE49-F238E27FC236}">
              <a16:creationId xmlns:a16="http://schemas.microsoft.com/office/drawing/2014/main" id="{71BA1C53-8780-4C12-B9C1-A5C1CCA5542E}"/>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6641" name="Line 17">
          <a:extLst>
            <a:ext uri="{FF2B5EF4-FFF2-40B4-BE49-F238E27FC236}">
              <a16:creationId xmlns:a16="http://schemas.microsoft.com/office/drawing/2014/main" id="{9F51882A-3024-4642-9EAA-8B012F19DFA7}"/>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6642" name="Line 18">
          <a:extLst>
            <a:ext uri="{FF2B5EF4-FFF2-40B4-BE49-F238E27FC236}">
              <a16:creationId xmlns:a16="http://schemas.microsoft.com/office/drawing/2014/main" id="{8F93558B-B929-444C-8701-0AFB0390E20E}"/>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6643" name="Line 19">
          <a:extLst>
            <a:ext uri="{FF2B5EF4-FFF2-40B4-BE49-F238E27FC236}">
              <a16:creationId xmlns:a16="http://schemas.microsoft.com/office/drawing/2014/main" id="{73FB4644-9E07-453F-8A66-BF569B2FC531}"/>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790575</xdr:colOff>
      <xdr:row>53</xdr:row>
      <xdr:rowOff>104775</xdr:rowOff>
    </xdr:from>
    <xdr:to>
      <xdr:col>7</xdr:col>
      <xdr:colOff>333375</xdr:colOff>
      <xdr:row>57</xdr:row>
      <xdr:rowOff>123825</xdr:rowOff>
    </xdr:to>
    <xdr:sp macro="" textlink="">
      <xdr:nvSpPr>
        <xdr:cNvPr id="26644" name="AutoShape 20">
          <a:extLst>
            <a:ext uri="{FF2B5EF4-FFF2-40B4-BE49-F238E27FC236}">
              <a16:creationId xmlns:a16="http://schemas.microsoft.com/office/drawing/2014/main" id="{7AC4D579-303F-4EC8-8E91-1EA179091016}"/>
            </a:ext>
          </a:extLst>
        </xdr:cNvPr>
        <xdr:cNvSpPr>
          <a:spLocks noChangeArrowheads="1"/>
        </xdr:cNvSpPr>
      </xdr:nvSpPr>
      <xdr:spPr bwMode="auto">
        <a:xfrm>
          <a:off x="3800475" y="9582150"/>
          <a:ext cx="2200275"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lnSpc>
              <a:spcPts val="1200"/>
            </a:lnSpc>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7</xdr:col>
      <xdr:colOff>104775</xdr:colOff>
      <xdr:row>51</xdr:row>
      <xdr:rowOff>28575</xdr:rowOff>
    </xdr:from>
    <xdr:to>
      <xdr:col>7</xdr:col>
      <xdr:colOff>542925</xdr:colOff>
      <xdr:row>53</xdr:row>
      <xdr:rowOff>85725</xdr:rowOff>
    </xdr:to>
    <xdr:sp macro="" textlink="">
      <xdr:nvSpPr>
        <xdr:cNvPr id="26645" name="Line 21">
          <a:extLst>
            <a:ext uri="{FF2B5EF4-FFF2-40B4-BE49-F238E27FC236}">
              <a16:creationId xmlns:a16="http://schemas.microsoft.com/office/drawing/2014/main" id="{2A1FD7C3-9E83-4A00-BA68-31CEC5B9FD6C}"/>
            </a:ext>
          </a:extLst>
        </xdr:cNvPr>
        <xdr:cNvSpPr>
          <a:spLocks noChangeShapeType="1"/>
        </xdr:cNvSpPr>
      </xdr:nvSpPr>
      <xdr:spPr bwMode="auto">
        <a:xfrm flipV="1">
          <a:off x="5772150" y="9163050"/>
          <a:ext cx="438150" cy="4000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50</xdr:row>
      <xdr:rowOff>133350</xdr:rowOff>
    </xdr:from>
    <xdr:to>
      <xdr:col>6</xdr:col>
      <xdr:colOff>419100</xdr:colOff>
      <xdr:row>53</xdr:row>
      <xdr:rowOff>76200</xdr:rowOff>
    </xdr:to>
    <xdr:sp macro="" textlink="">
      <xdr:nvSpPr>
        <xdr:cNvPr id="26646" name="Line 22">
          <a:extLst>
            <a:ext uri="{FF2B5EF4-FFF2-40B4-BE49-F238E27FC236}">
              <a16:creationId xmlns:a16="http://schemas.microsoft.com/office/drawing/2014/main" id="{C371F15F-F144-4790-A821-857953C5FC7C}"/>
            </a:ext>
          </a:extLst>
        </xdr:cNvPr>
        <xdr:cNvSpPr>
          <a:spLocks noChangeShapeType="1"/>
        </xdr:cNvSpPr>
      </xdr:nvSpPr>
      <xdr:spPr bwMode="auto">
        <a:xfrm flipV="1">
          <a:off x="5124450" y="9077325"/>
          <a:ext cx="76200" cy="4762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7649" name="AutoShape 1">
          <a:extLst>
            <a:ext uri="{FF2B5EF4-FFF2-40B4-BE49-F238E27FC236}">
              <a16:creationId xmlns:a16="http://schemas.microsoft.com/office/drawing/2014/main" id="{5C0494C7-F954-4A72-A0F6-EB1A4293DC42}"/>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50" name="AutoShape 2">
          <a:extLst>
            <a:ext uri="{FF2B5EF4-FFF2-40B4-BE49-F238E27FC236}">
              <a16:creationId xmlns:a16="http://schemas.microsoft.com/office/drawing/2014/main" id="{4FE00A77-B024-446C-A5E1-0A751D09FACA}"/>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51" name="Line 3">
          <a:extLst>
            <a:ext uri="{FF2B5EF4-FFF2-40B4-BE49-F238E27FC236}">
              <a16:creationId xmlns:a16="http://schemas.microsoft.com/office/drawing/2014/main" id="{DD040021-6AC3-4151-95C2-0D1F6A2932BC}"/>
            </a:ext>
          </a:extLst>
        </xdr:cNvPr>
        <xdr:cNvSpPr>
          <a:spLocks noChangeShapeType="1"/>
        </xdr:cNvSpPr>
      </xdr:nvSpPr>
      <xdr:spPr bwMode="auto">
        <a:xfrm>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52" name="Line 4">
          <a:extLst>
            <a:ext uri="{FF2B5EF4-FFF2-40B4-BE49-F238E27FC236}">
              <a16:creationId xmlns:a16="http://schemas.microsoft.com/office/drawing/2014/main" id="{ED1EBC6A-1030-41BD-9559-90980C1E8190}"/>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53" name="Line 5">
          <a:extLst>
            <a:ext uri="{FF2B5EF4-FFF2-40B4-BE49-F238E27FC236}">
              <a16:creationId xmlns:a16="http://schemas.microsoft.com/office/drawing/2014/main" id="{94A95DDF-3AC8-4505-BC9D-39B145B9D66D}"/>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7654" name="Line 6">
          <a:extLst>
            <a:ext uri="{FF2B5EF4-FFF2-40B4-BE49-F238E27FC236}">
              <a16:creationId xmlns:a16="http://schemas.microsoft.com/office/drawing/2014/main" id="{276F30DA-91B7-492F-8533-AA5FF0226F98}"/>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7655" name="Line 7">
          <a:extLst>
            <a:ext uri="{FF2B5EF4-FFF2-40B4-BE49-F238E27FC236}">
              <a16:creationId xmlns:a16="http://schemas.microsoft.com/office/drawing/2014/main" id="{54B0A348-4C33-4137-ABF2-0B6CA3070EF1}"/>
            </a:ext>
          </a:extLst>
        </xdr:cNvPr>
        <xdr:cNvSpPr>
          <a:spLocks noChangeShapeType="1"/>
        </xdr:cNvSpPr>
      </xdr:nvSpPr>
      <xdr:spPr bwMode="auto">
        <a:xfrm flipV="1">
          <a:off x="244792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7656" name="Line 8">
          <a:extLst>
            <a:ext uri="{FF2B5EF4-FFF2-40B4-BE49-F238E27FC236}">
              <a16:creationId xmlns:a16="http://schemas.microsoft.com/office/drawing/2014/main" id="{A63DA02C-AD5B-43FE-A320-BF2592FA6DF4}"/>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7657" name="Line 9">
          <a:extLst>
            <a:ext uri="{FF2B5EF4-FFF2-40B4-BE49-F238E27FC236}">
              <a16:creationId xmlns:a16="http://schemas.microsoft.com/office/drawing/2014/main" id="{CB55C14E-6CCF-41F0-B8A9-FA07E3C6255C}"/>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7658" name="Line 10">
          <a:extLst>
            <a:ext uri="{FF2B5EF4-FFF2-40B4-BE49-F238E27FC236}">
              <a16:creationId xmlns:a16="http://schemas.microsoft.com/office/drawing/2014/main" id="{BBD0087B-9EE8-426E-92F5-595672A9855B}"/>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7659" name="Line 11">
          <a:extLst>
            <a:ext uri="{FF2B5EF4-FFF2-40B4-BE49-F238E27FC236}">
              <a16:creationId xmlns:a16="http://schemas.microsoft.com/office/drawing/2014/main" id="{11B6E4DE-5343-4127-9C5B-18BCAE32FC0B}"/>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7660" name="AutoShape 12">
          <a:extLst>
            <a:ext uri="{FF2B5EF4-FFF2-40B4-BE49-F238E27FC236}">
              <a16:creationId xmlns:a16="http://schemas.microsoft.com/office/drawing/2014/main" id="{5575AEA0-1B71-47DA-AC35-B1B3F2E5B8E8}"/>
            </a:ext>
          </a:extLst>
        </xdr:cNvPr>
        <xdr:cNvSpPr>
          <a:spLocks noChangeArrowheads="1"/>
        </xdr:cNvSpPr>
      </xdr:nvSpPr>
      <xdr:spPr bwMode="auto">
        <a:xfrm>
          <a:off x="1409700" y="1895475"/>
          <a:ext cx="5029200" cy="2286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7661" name="Line 13">
          <a:extLst>
            <a:ext uri="{FF2B5EF4-FFF2-40B4-BE49-F238E27FC236}">
              <a16:creationId xmlns:a16="http://schemas.microsoft.com/office/drawing/2014/main" id="{3930CE47-E5F0-43C4-8C76-C6A4BD21217A}"/>
            </a:ext>
          </a:extLst>
        </xdr:cNvPr>
        <xdr:cNvSpPr>
          <a:spLocks noChangeShapeType="1"/>
        </xdr:cNvSpPr>
      </xdr:nvSpPr>
      <xdr:spPr bwMode="auto">
        <a:xfrm flipH="1" flipV="1">
          <a:off x="1724025" y="1676400"/>
          <a:ext cx="9525" cy="161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7662" name="AutoShape 14">
          <a:extLst>
            <a:ext uri="{FF2B5EF4-FFF2-40B4-BE49-F238E27FC236}">
              <a16:creationId xmlns:a16="http://schemas.microsoft.com/office/drawing/2014/main" id="{3D8C6252-538D-429C-9DA3-383267EA7B83}"/>
            </a:ext>
          </a:extLst>
        </xdr:cNvPr>
        <xdr:cNvSpPr>
          <a:spLocks noChangeArrowheads="1"/>
        </xdr:cNvSpPr>
      </xdr:nvSpPr>
      <xdr:spPr bwMode="auto">
        <a:xfrm>
          <a:off x="3657600" y="5229225"/>
          <a:ext cx="2838450"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7663" name="Line 15">
          <a:extLst>
            <a:ext uri="{FF2B5EF4-FFF2-40B4-BE49-F238E27FC236}">
              <a16:creationId xmlns:a16="http://schemas.microsoft.com/office/drawing/2014/main" id="{9AFEC015-6068-4D0C-88BE-F3636672F0F3}"/>
            </a:ext>
          </a:extLst>
        </xdr:cNvPr>
        <xdr:cNvSpPr>
          <a:spLocks noChangeShapeType="1"/>
        </xdr:cNvSpPr>
      </xdr:nvSpPr>
      <xdr:spPr bwMode="auto">
        <a:xfrm>
          <a:off x="5143500" y="5962650"/>
          <a:ext cx="0" cy="3429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7664" name="Line 16">
          <a:extLst>
            <a:ext uri="{FF2B5EF4-FFF2-40B4-BE49-F238E27FC236}">
              <a16:creationId xmlns:a16="http://schemas.microsoft.com/office/drawing/2014/main" id="{0AE195F7-B314-4FB9-A6B9-8AC60AE1D83A}"/>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7665" name="Line 17">
          <a:extLst>
            <a:ext uri="{FF2B5EF4-FFF2-40B4-BE49-F238E27FC236}">
              <a16:creationId xmlns:a16="http://schemas.microsoft.com/office/drawing/2014/main" id="{13B2CFD2-5BBC-4264-A036-16739A2B62FB}"/>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7666" name="Line 18">
          <a:extLst>
            <a:ext uri="{FF2B5EF4-FFF2-40B4-BE49-F238E27FC236}">
              <a16:creationId xmlns:a16="http://schemas.microsoft.com/office/drawing/2014/main" id="{4C1E5636-6929-49C2-B7B6-DAC009BC95E1}"/>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7667" name="Line 19">
          <a:extLst>
            <a:ext uri="{FF2B5EF4-FFF2-40B4-BE49-F238E27FC236}">
              <a16:creationId xmlns:a16="http://schemas.microsoft.com/office/drawing/2014/main" id="{900B7023-2116-4318-A98F-5B8B1497DD22}"/>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104775</xdr:colOff>
      <xdr:row>53</xdr:row>
      <xdr:rowOff>95250</xdr:rowOff>
    </xdr:from>
    <xdr:to>
      <xdr:col>7</xdr:col>
      <xdr:colOff>533400</xdr:colOff>
      <xdr:row>57</xdr:row>
      <xdr:rowOff>114300</xdr:rowOff>
    </xdr:to>
    <xdr:sp macro="" textlink="">
      <xdr:nvSpPr>
        <xdr:cNvPr id="27668" name="AutoShape 20">
          <a:extLst>
            <a:ext uri="{FF2B5EF4-FFF2-40B4-BE49-F238E27FC236}">
              <a16:creationId xmlns:a16="http://schemas.microsoft.com/office/drawing/2014/main" id="{8EB694FB-2C99-440B-83FA-8379BC5A85F5}"/>
            </a:ext>
          </a:extLst>
        </xdr:cNvPr>
        <xdr:cNvSpPr>
          <a:spLocks noChangeArrowheads="1"/>
        </xdr:cNvSpPr>
      </xdr:nvSpPr>
      <xdr:spPr bwMode="auto">
        <a:xfrm>
          <a:off x="4000500" y="9572625"/>
          <a:ext cx="2200275"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lnSpc>
              <a:spcPts val="1200"/>
            </a:lnSpc>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6</xdr:col>
      <xdr:colOff>495300</xdr:colOff>
      <xdr:row>50</xdr:row>
      <xdr:rowOff>180975</xdr:rowOff>
    </xdr:from>
    <xdr:to>
      <xdr:col>6</xdr:col>
      <xdr:colOff>542925</xdr:colOff>
      <xdr:row>53</xdr:row>
      <xdr:rowOff>38100</xdr:rowOff>
    </xdr:to>
    <xdr:sp macro="" textlink="">
      <xdr:nvSpPr>
        <xdr:cNvPr id="27669" name="Line 21">
          <a:extLst>
            <a:ext uri="{FF2B5EF4-FFF2-40B4-BE49-F238E27FC236}">
              <a16:creationId xmlns:a16="http://schemas.microsoft.com/office/drawing/2014/main" id="{B99CA1D6-3232-425A-B44B-4003DB2ACD94}"/>
            </a:ext>
          </a:extLst>
        </xdr:cNvPr>
        <xdr:cNvSpPr>
          <a:spLocks noChangeShapeType="1"/>
        </xdr:cNvSpPr>
      </xdr:nvSpPr>
      <xdr:spPr bwMode="auto">
        <a:xfrm flipV="1">
          <a:off x="5276850" y="9124950"/>
          <a:ext cx="47625" cy="3905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51</xdr:row>
      <xdr:rowOff>28575</xdr:rowOff>
    </xdr:from>
    <xdr:to>
      <xdr:col>7</xdr:col>
      <xdr:colOff>523875</xdr:colOff>
      <xdr:row>53</xdr:row>
      <xdr:rowOff>85725</xdr:rowOff>
    </xdr:to>
    <xdr:sp macro="" textlink="">
      <xdr:nvSpPr>
        <xdr:cNvPr id="27670" name="Line 22">
          <a:extLst>
            <a:ext uri="{FF2B5EF4-FFF2-40B4-BE49-F238E27FC236}">
              <a16:creationId xmlns:a16="http://schemas.microsoft.com/office/drawing/2014/main" id="{E7CAAA3B-4EB9-4731-9953-488EE4F82EA3}"/>
            </a:ext>
          </a:extLst>
        </xdr:cNvPr>
        <xdr:cNvSpPr>
          <a:spLocks noChangeShapeType="1"/>
        </xdr:cNvSpPr>
      </xdr:nvSpPr>
      <xdr:spPr bwMode="auto">
        <a:xfrm flipV="1">
          <a:off x="5753100" y="9163050"/>
          <a:ext cx="438150" cy="4000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8673" name="AutoShape 1">
          <a:extLst>
            <a:ext uri="{FF2B5EF4-FFF2-40B4-BE49-F238E27FC236}">
              <a16:creationId xmlns:a16="http://schemas.microsoft.com/office/drawing/2014/main" id="{9F9C6C92-AAE8-4553-8239-4035BBB9B0D2}"/>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674" name="AutoShape 2">
          <a:extLst>
            <a:ext uri="{FF2B5EF4-FFF2-40B4-BE49-F238E27FC236}">
              <a16:creationId xmlns:a16="http://schemas.microsoft.com/office/drawing/2014/main" id="{14FDEB5F-06EA-4562-938F-4B17F7A9DE68}"/>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675" name="Line 3">
          <a:extLst>
            <a:ext uri="{FF2B5EF4-FFF2-40B4-BE49-F238E27FC236}">
              <a16:creationId xmlns:a16="http://schemas.microsoft.com/office/drawing/2014/main" id="{0F641A97-CDA9-461E-B6E8-44A4F9440B6F}"/>
            </a:ext>
          </a:extLst>
        </xdr:cNvPr>
        <xdr:cNvSpPr>
          <a:spLocks noChangeShapeType="1"/>
        </xdr:cNvSpPr>
      </xdr:nvSpPr>
      <xdr:spPr bwMode="auto">
        <a:xfrm>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676" name="Line 4">
          <a:extLst>
            <a:ext uri="{FF2B5EF4-FFF2-40B4-BE49-F238E27FC236}">
              <a16:creationId xmlns:a16="http://schemas.microsoft.com/office/drawing/2014/main" id="{D9E6F790-62D0-4034-8ABF-9119856D5A63}"/>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677" name="Line 5">
          <a:extLst>
            <a:ext uri="{FF2B5EF4-FFF2-40B4-BE49-F238E27FC236}">
              <a16:creationId xmlns:a16="http://schemas.microsoft.com/office/drawing/2014/main" id="{ADA3F598-6039-43E0-BD61-272F2483678E}"/>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8678" name="Line 6">
          <a:extLst>
            <a:ext uri="{FF2B5EF4-FFF2-40B4-BE49-F238E27FC236}">
              <a16:creationId xmlns:a16="http://schemas.microsoft.com/office/drawing/2014/main" id="{9D638595-990F-4CDB-9858-8FE8C6628F03}"/>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8679" name="Line 7">
          <a:extLst>
            <a:ext uri="{FF2B5EF4-FFF2-40B4-BE49-F238E27FC236}">
              <a16:creationId xmlns:a16="http://schemas.microsoft.com/office/drawing/2014/main" id="{CDABD5AF-0488-4B84-BF82-D95332B7D4C8}"/>
            </a:ext>
          </a:extLst>
        </xdr:cNvPr>
        <xdr:cNvSpPr>
          <a:spLocks noChangeShapeType="1"/>
        </xdr:cNvSpPr>
      </xdr:nvSpPr>
      <xdr:spPr bwMode="auto">
        <a:xfrm flipV="1">
          <a:off x="244792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8680" name="Line 8">
          <a:extLst>
            <a:ext uri="{FF2B5EF4-FFF2-40B4-BE49-F238E27FC236}">
              <a16:creationId xmlns:a16="http://schemas.microsoft.com/office/drawing/2014/main" id="{01A9EFF0-306B-46A7-ABE5-6E85FE413377}"/>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8681" name="Line 9">
          <a:extLst>
            <a:ext uri="{FF2B5EF4-FFF2-40B4-BE49-F238E27FC236}">
              <a16:creationId xmlns:a16="http://schemas.microsoft.com/office/drawing/2014/main" id="{638A18AF-46C9-4A48-A59E-D009B687DC89}"/>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8682" name="Line 10">
          <a:extLst>
            <a:ext uri="{FF2B5EF4-FFF2-40B4-BE49-F238E27FC236}">
              <a16:creationId xmlns:a16="http://schemas.microsoft.com/office/drawing/2014/main" id="{CE67EF1B-4E09-4EB6-9B6E-B933861804E0}"/>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8683" name="Line 11">
          <a:extLst>
            <a:ext uri="{FF2B5EF4-FFF2-40B4-BE49-F238E27FC236}">
              <a16:creationId xmlns:a16="http://schemas.microsoft.com/office/drawing/2014/main" id="{B1406780-C39A-422F-BF4D-A8BB0AAABBCB}"/>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8684" name="AutoShape 12">
          <a:extLst>
            <a:ext uri="{FF2B5EF4-FFF2-40B4-BE49-F238E27FC236}">
              <a16:creationId xmlns:a16="http://schemas.microsoft.com/office/drawing/2014/main" id="{4409F6BF-2FAB-4B15-A176-01F2AE788B35}"/>
            </a:ext>
          </a:extLst>
        </xdr:cNvPr>
        <xdr:cNvSpPr>
          <a:spLocks noChangeArrowheads="1"/>
        </xdr:cNvSpPr>
      </xdr:nvSpPr>
      <xdr:spPr bwMode="auto">
        <a:xfrm>
          <a:off x="1409700" y="1895475"/>
          <a:ext cx="5029200" cy="2286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8685" name="Line 13">
          <a:extLst>
            <a:ext uri="{FF2B5EF4-FFF2-40B4-BE49-F238E27FC236}">
              <a16:creationId xmlns:a16="http://schemas.microsoft.com/office/drawing/2014/main" id="{74A522D1-8E39-4237-9BF2-101ACAAAEB6D}"/>
            </a:ext>
          </a:extLst>
        </xdr:cNvPr>
        <xdr:cNvSpPr>
          <a:spLocks noChangeShapeType="1"/>
        </xdr:cNvSpPr>
      </xdr:nvSpPr>
      <xdr:spPr bwMode="auto">
        <a:xfrm flipH="1" flipV="1">
          <a:off x="1724025" y="1676400"/>
          <a:ext cx="9525" cy="161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8686" name="AutoShape 14">
          <a:extLst>
            <a:ext uri="{FF2B5EF4-FFF2-40B4-BE49-F238E27FC236}">
              <a16:creationId xmlns:a16="http://schemas.microsoft.com/office/drawing/2014/main" id="{F5E05F44-BE04-47BD-B9A8-1C4469AD0B12}"/>
            </a:ext>
          </a:extLst>
        </xdr:cNvPr>
        <xdr:cNvSpPr>
          <a:spLocks noChangeArrowheads="1"/>
        </xdr:cNvSpPr>
      </xdr:nvSpPr>
      <xdr:spPr bwMode="auto">
        <a:xfrm>
          <a:off x="3657600" y="5229225"/>
          <a:ext cx="2838450"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8687" name="Line 15">
          <a:extLst>
            <a:ext uri="{FF2B5EF4-FFF2-40B4-BE49-F238E27FC236}">
              <a16:creationId xmlns:a16="http://schemas.microsoft.com/office/drawing/2014/main" id="{55019173-7490-4EA4-B752-2379FE96B514}"/>
            </a:ext>
          </a:extLst>
        </xdr:cNvPr>
        <xdr:cNvSpPr>
          <a:spLocks noChangeShapeType="1"/>
        </xdr:cNvSpPr>
      </xdr:nvSpPr>
      <xdr:spPr bwMode="auto">
        <a:xfrm>
          <a:off x="5143500" y="5962650"/>
          <a:ext cx="0" cy="3429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8688" name="Line 16">
          <a:extLst>
            <a:ext uri="{FF2B5EF4-FFF2-40B4-BE49-F238E27FC236}">
              <a16:creationId xmlns:a16="http://schemas.microsoft.com/office/drawing/2014/main" id="{8A8BD34F-8331-404B-9F92-61E6E5907ACA}"/>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8689" name="Line 17">
          <a:extLst>
            <a:ext uri="{FF2B5EF4-FFF2-40B4-BE49-F238E27FC236}">
              <a16:creationId xmlns:a16="http://schemas.microsoft.com/office/drawing/2014/main" id="{68CE7871-7166-440B-97C4-2C27C2B71C6B}"/>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8690" name="Line 18">
          <a:extLst>
            <a:ext uri="{FF2B5EF4-FFF2-40B4-BE49-F238E27FC236}">
              <a16:creationId xmlns:a16="http://schemas.microsoft.com/office/drawing/2014/main" id="{0E7ED962-F690-4FA6-A984-528A4F131C0E}"/>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8691" name="Line 19">
          <a:extLst>
            <a:ext uri="{FF2B5EF4-FFF2-40B4-BE49-F238E27FC236}">
              <a16:creationId xmlns:a16="http://schemas.microsoft.com/office/drawing/2014/main" id="{50B381DC-EA99-4200-8D58-5D904AB35C98}"/>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53</xdr:row>
      <xdr:rowOff>85725</xdr:rowOff>
    </xdr:from>
    <xdr:to>
      <xdr:col>7</xdr:col>
      <xdr:colOff>466725</xdr:colOff>
      <xdr:row>57</xdr:row>
      <xdr:rowOff>104775</xdr:rowOff>
    </xdr:to>
    <xdr:sp macro="" textlink="">
      <xdr:nvSpPr>
        <xdr:cNvPr id="28692" name="AutoShape 20">
          <a:extLst>
            <a:ext uri="{FF2B5EF4-FFF2-40B4-BE49-F238E27FC236}">
              <a16:creationId xmlns:a16="http://schemas.microsoft.com/office/drawing/2014/main" id="{239E9675-E0DB-46DB-81AC-FCFB86809842}"/>
            </a:ext>
          </a:extLst>
        </xdr:cNvPr>
        <xdr:cNvSpPr>
          <a:spLocks noChangeArrowheads="1"/>
        </xdr:cNvSpPr>
      </xdr:nvSpPr>
      <xdr:spPr bwMode="auto">
        <a:xfrm>
          <a:off x="3933825" y="9563100"/>
          <a:ext cx="2200275"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lnSpc>
              <a:spcPts val="1400"/>
            </a:lnSpc>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7</xdr:col>
      <xdr:colOff>9525</xdr:colOff>
      <xdr:row>51</xdr:row>
      <xdr:rowOff>9525</xdr:rowOff>
    </xdr:from>
    <xdr:to>
      <xdr:col>7</xdr:col>
      <xdr:colOff>447675</xdr:colOff>
      <xdr:row>53</xdr:row>
      <xdr:rowOff>66675</xdr:rowOff>
    </xdr:to>
    <xdr:sp macro="" textlink="">
      <xdr:nvSpPr>
        <xdr:cNvPr id="28693" name="Line 21">
          <a:extLst>
            <a:ext uri="{FF2B5EF4-FFF2-40B4-BE49-F238E27FC236}">
              <a16:creationId xmlns:a16="http://schemas.microsoft.com/office/drawing/2014/main" id="{AAE5F75F-2B53-47F3-913D-9964D196BA71}"/>
            </a:ext>
          </a:extLst>
        </xdr:cNvPr>
        <xdr:cNvSpPr>
          <a:spLocks noChangeShapeType="1"/>
        </xdr:cNvSpPr>
      </xdr:nvSpPr>
      <xdr:spPr bwMode="auto">
        <a:xfrm flipV="1">
          <a:off x="5676900" y="9144000"/>
          <a:ext cx="438150" cy="40005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419100</xdr:colOff>
      <xdr:row>51</xdr:row>
      <xdr:rowOff>9525</xdr:rowOff>
    </xdr:from>
    <xdr:to>
      <xdr:col>6</xdr:col>
      <xdr:colOff>542925</xdr:colOff>
      <xdr:row>53</xdr:row>
      <xdr:rowOff>38100</xdr:rowOff>
    </xdr:to>
    <xdr:sp macro="" textlink="">
      <xdr:nvSpPr>
        <xdr:cNvPr id="28694" name="Line 22">
          <a:extLst>
            <a:ext uri="{FF2B5EF4-FFF2-40B4-BE49-F238E27FC236}">
              <a16:creationId xmlns:a16="http://schemas.microsoft.com/office/drawing/2014/main" id="{68BB41FB-A457-47E3-8347-64D441E44976}"/>
            </a:ext>
          </a:extLst>
        </xdr:cNvPr>
        <xdr:cNvSpPr>
          <a:spLocks noChangeShapeType="1"/>
        </xdr:cNvSpPr>
      </xdr:nvSpPr>
      <xdr:spPr bwMode="auto">
        <a:xfrm flipV="1">
          <a:off x="5200650" y="9144000"/>
          <a:ext cx="123825" cy="37147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9697" name="AutoShape 1">
          <a:extLst>
            <a:ext uri="{FF2B5EF4-FFF2-40B4-BE49-F238E27FC236}">
              <a16:creationId xmlns:a16="http://schemas.microsoft.com/office/drawing/2014/main" id="{103CE70B-0F83-4510-A9F0-58491C756466}"/>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698" name="AutoShape 2">
          <a:extLst>
            <a:ext uri="{FF2B5EF4-FFF2-40B4-BE49-F238E27FC236}">
              <a16:creationId xmlns:a16="http://schemas.microsoft.com/office/drawing/2014/main" id="{5D1D41A4-E2AF-481F-AC9F-637AD7A6F837}"/>
            </a:ext>
          </a:extLst>
        </xdr:cNvPr>
        <xdr:cNvSpPr>
          <a:spLocks noChangeArrowheads="1"/>
        </xdr:cNvSpPr>
      </xdr:nvSpPr>
      <xdr:spPr bwMode="auto">
        <a:xfrm>
          <a:off x="4781550" y="3733800"/>
          <a:ext cx="0" cy="0"/>
        </a:xfrm>
        <a:prstGeom prst="righ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alpha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699" name="Line 3">
          <a:extLst>
            <a:ext uri="{FF2B5EF4-FFF2-40B4-BE49-F238E27FC236}">
              <a16:creationId xmlns:a16="http://schemas.microsoft.com/office/drawing/2014/main" id="{D002770C-E461-4CC9-AE43-B2A390C41885}"/>
            </a:ext>
          </a:extLst>
        </xdr:cNvPr>
        <xdr:cNvSpPr>
          <a:spLocks noChangeShapeType="1"/>
        </xdr:cNvSpPr>
      </xdr:nvSpPr>
      <xdr:spPr bwMode="auto">
        <a:xfrm>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700" name="Line 4">
          <a:extLst>
            <a:ext uri="{FF2B5EF4-FFF2-40B4-BE49-F238E27FC236}">
              <a16:creationId xmlns:a16="http://schemas.microsoft.com/office/drawing/2014/main" id="{1351C39D-832B-44F5-AFC8-9E8764B55D02}"/>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701" name="Line 5">
          <a:extLst>
            <a:ext uri="{FF2B5EF4-FFF2-40B4-BE49-F238E27FC236}">
              <a16:creationId xmlns:a16="http://schemas.microsoft.com/office/drawing/2014/main" id="{49FA7458-F061-4C45-80AD-BCCE06534954}"/>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21</xdr:row>
      <xdr:rowOff>0</xdr:rowOff>
    </xdr:from>
    <xdr:to>
      <xdr:col>6</xdr:col>
      <xdr:colOff>0</xdr:colOff>
      <xdr:row>21</xdr:row>
      <xdr:rowOff>0</xdr:rowOff>
    </xdr:to>
    <xdr:sp macro="" textlink="">
      <xdr:nvSpPr>
        <xdr:cNvPr id="29702" name="Line 6">
          <a:extLst>
            <a:ext uri="{FF2B5EF4-FFF2-40B4-BE49-F238E27FC236}">
              <a16:creationId xmlns:a16="http://schemas.microsoft.com/office/drawing/2014/main" id="{FCD7857D-D9AA-4AEE-9503-44BF8201327D}"/>
            </a:ext>
          </a:extLst>
        </xdr:cNvPr>
        <xdr:cNvSpPr>
          <a:spLocks noChangeShapeType="1"/>
        </xdr:cNvSpPr>
      </xdr:nvSpPr>
      <xdr:spPr bwMode="auto">
        <a:xfrm flipV="1">
          <a:off x="478155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323850</xdr:colOff>
      <xdr:row>25</xdr:row>
      <xdr:rowOff>0</xdr:rowOff>
    </xdr:from>
    <xdr:to>
      <xdr:col>3</xdr:col>
      <xdr:colOff>323850</xdr:colOff>
      <xdr:row>25</xdr:row>
      <xdr:rowOff>0</xdr:rowOff>
    </xdr:to>
    <xdr:sp macro="" textlink="">
      <xdr:nvSpPr>
        <xdr:cNvPr id="29703" name="Line 7">
          <a:extLst>
            <a:ext uri="{FF2B5EF4-FFF2-40B4-BE49-F238E27FC236}">
              <a16:creationId xmlns:a16="http://schemas.microsoft.com/office/drawing/2014/main" id="{9417CFBF-0E9F-48A3-8A59-46169DF45DE1}"/>
            </a:ext>
          </a:extLst>
        </xdr:cNvPr>
        <xdr:cNvSpPr>
          <a:spLocks noChangeShapeType="1"/>
        </xdr:cNvSpPr>
      </xdr:nvSpPr>
      <xdr:spPr bwMode="auto">
        <a:xfrm flipV="1">
          <a:off x="2447925" y="441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9704" name="Line 8">
          <a:extLst>
            <a:ext uri="{FF2B5EF4-FFF2-40B4-BE49-F238E27FC236}">
              <a16:creationId xmlns:a16="http://schemas.microsoft.com/office/drawing/2014/main" id="{8F34CDE4-DB45-430A-B3EC-A1A303E85C3C}"/>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9705" name="Line 9">
          <a:extLst>
            <a:ext uri="{FF2B5EF4-FFF2-40B4-BE49-F238E27FC236}">
              <a16:creationId xmlns:a16="http://schemas.microsoft.com/office/drawing/2014/main" id="{E4B0727C-579C-408D-8FBE-159A3C9E216C}"/>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9706" name="Line 10">
          <a:extLst>
            <a:ext uri="{FF2B5EF4-FFF2-40B4-BE49-F238E27FC236}">
              <a16:creationId xmlns:a16="http://schemas.microsoft.com/office/drawing/2014/main" id="{3AE1B1FA-FC18-43CD-A3DF-81CC57BE06A7}"/>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9707" name="Line 11">
          <a:extLst>
            <a:ext uri="{FF2B5EF4-FFF2-40B4-BE49-F238E27FC236}">
              <a16:creationId xmlns:a16="http://schemas.microsoft.com/office/drawing/2014/main" id="{D0B047F4-1978-4210-AEFF-6564DDD7CA5B}"/>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171450</xdr:colOff>
      <xdr:row>10</xdr:row>
      <xdr:rowOff>66675</xdr:rowOff>
    </xdr:from>
    <xdr:to>
      <xdr:col>7</xdr:col>
      <xdr:colOff>771525</xdr:colOff>
      <xdr:row>11</xdr:row>
      <xdr:rowOff>123825</xdr:rowOff>
    </xdr:to>
    <xdr:sp macro="" textlink="">
      <xdr:nvSpPr>
        <xdr:cNvPr id="29708" name="AutoShape 12">
          <a:extLst>
            <a:ext uri="{FF2B5EF4-FFF2-40B4-BE49-F238E27FC236}">
              <a16:creationId xmlns:a16="http://schemas.microsoft.com/office/drawing/2014/main" id="{903D38AE-D1BA-44A7-8E55-E6373B306CB5}"/>
            </a:ext>
          </a:extLst>
        </xdr:cNvPr>
        <xdr:cNvSpPr>
          <a:spLocks noChangeArrowheads="1"/>
        </xdr:cNvSpPr>
      </xdr:nvSpPr>
      <xdr:spPr bwMode="auto">
        <a:xfrm>
          <a:off x="1409700" y="1895475"/>
          <a:ext cx="5029200" cy="2286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1" i="0" u="none" strike="noStrike" baseline="0">
              <a:solidFill>
                <a:srgbClr val="FF0000"/>
              </a:solidFill>
              <a:latin typeface="ＭＳ ゴシック"/>
              <a:ea typeface="ＭＳ ゴシック"/>
            </a:rPr>
            <a:t>※公費助成を請求する市町村名と保険者番号を記入してください</a:t>
          </a:r>
        </a:p>
      </xdr:txBody>
    </xdr:sp>
    <xdr:clientData/>
  </xdr:twoCellAnchor>
  <xdr:twoCellAnchor>
    <xdr:from>
      <xdr:col>2</xdr:col>
      <xdr:colOff>485775</xdr:colOff>
      <xdr:row>9</xdr:row>
      <xdr:rowOff>28575</xdr:rowOff>
    </xdr:from>
    <xdr:to>
      <xdr:col>2</xdr:col>
      <xdr:colOff>495300</xdr:colOff>
      <xdr:row>10</xdr:row>
      <xdr:rowOff>9525</xdr:rowOff>
    </xdr:to>
    <xdr:sp macro="" textlink="">
      <xdr:nvSpPr>
        <xdr:cNvPr id="29709" name="Line 13">
          <a:extLst>
            <a:ext uri="{FF2B5EF4-FFF2-40B4-BE49-F238E27FC236}">
              <a16:creationId xmlns:a16="http://schemas.microsoft.com/office/drawing/2014/main" id="{3FE93506-1A29-49F8-BA8E-C5C99F5B7B7F}"/>
            </a:ext>
          </a:extLst>
        </xdr:cNvPr>
        <xdr:cNvSpPr>
          <a:spLocks noChangeShapeType="1"/>
        </xdr:cNvSpPr>
      </xdr:nvSpPr>
      <xdr:spPr bwMode="auto">
        <a:xfrm flipH="1" flipV="1">
          <a:off x="1724025" y="1676400"/>
          <a:ext cx="9525" cy="1619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647700</xdr:colOff>
      <xdr:row>29</xdr:row>
      <xdr:rowOff>114300</xdr:rowOff>
    </xdr:from>
    <xdr:to>
      <xdr:col>7</xdr:col>
      <xdr:colOff>828675</xdr:colOff>
      <xdr:row>33</xdr:row>
      <xdr:rowOff>76200</xdr:rowOff>
    </xdr:to>
    <xdr:sp macro="" textlink="">
      <xdr:nvSpPr>
        <xdr:cNvPr id="29710" name="AutoShape 14">
          <a:extLst>
            <a:ext uri="{FF2B5EF4-FFF2-40B4-BE49-F238E27FC236}">
              <a16:creationId xmlns:a16="http://schemas.microsoft.com/office/drawing/2014/main" id="{454257FB-5BC4-4CF9-ADE1-D21889D0CB2D}"/>
            </a:ext>
          </a:extLst>
        </xdr:cNvPr>
        <xdr:cNvSpPr>
          <a:spLocks noChangeArrowheads="1"/>
        </xdr:cNvSpPr>
      </xdr:nvSpPr>
      <xdr:spPr bwMode="auto">
        <a:xfrm>
          <a:off x="3657600" y="5229225"/>
          <a:ext cx="2838450"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1" i="0" u="none" strike="noStrike" baseline="0">
              <a:solidFill>
                <a:srgbClr val="FF0000"/>
              </a:solidFill>
              <a:latin typeface="ＭＳ ゴシック"/>
              <a:ea typeface="ＭＳ ゴシック"/>
            </a:rPr>
            <a:t>②請求先の市町村分の軽減件数・軽減額を入力してください</a:t>
          </a:r>
        </a:p>
      </xdr:txBody>
    </xdr:sp>
    <xdr:clientData/>
  </xdr:twoCellAnchor>
  <xdr:twoCellAnchor>
    <xdr:from>
      <xdr:col>6</xdr:col>
      <xdr:colOff>361950</xdr:colOff>
      <xdr:row>33</xdr:row>
      <xdr:rowOff>104775</xdr:rowOff>
    </xdr:from>
    <xdr:to>
      <xdr:col>6</xdr:col>
      <xdr:colOff>361950</xdr:colOff>
      <xdr:row>35</xdr:row>
      <xdr:rowOff>85725</xdr:rowOff>
    </xdr:to>
    <xdr:sp macro="" textlink="">
      <xdr:nvSpPr>
        <xdr:cNvPr id="29711" name="Line 15">
          <a:extLst>
            <a:ext uri="{FF2B5EF4-FFF2-40B4-BE49-F238E27FC236}">
              <a16:creationId xmlns:a16="http://schemas.microsoft.com/office/drawing/2014/main" id="{F4308F2D-9314-4F87-8C7D-D690319CB27A}"/>
            </a:ext>
          </a:extLst>
        </xdr:cNvPr>
        <xdr:cNvSpPr>
          <a:spLocks noChangeShapeType="1"/>
        </xdr:cNvSpPr>
      </xdr:nvSpPr>
      <xdr:spPr bwMode="auto">
        <a:xfrm>
          <a:off x="5143500" y="5962650"/>
          <a:ext cx="0" cy="3429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485775</xdr:colOff>
      <xdr:row>27</xdr:row>
      <xdr:rowOff>57150</xdr:rowOff>
    </xdr:from>
    <xdr:to>
      <xdr:col>1</xdr:col>
      <xdr:colOff>485775</xdr:colOff>
      <xdr:row>29</xdr:row>
      <xdr:rowOff>114300</xdr:rowOff>
    </xdr:to>
    <xdr:sp macro="" textlink="">
      <xdr:nvSpPr>
        <xdr:cNvPr id="29712" name="Line 16">
          <a:extLst>
            <a:ext uri="{FF2B5EF4-FFF2-40B4-BE49-F238E27FC236}">
              <a16:creationId xmlns:a16="http://schemas.microsoft.com/office/drawing/2014/main" id="{57A59C27-D42F-4B09-896E-F59F480AEE65}"/>
            </a:ext>
          </a:extLst>
        </xdr:cNvPr>
        <xdr:cNvSpPr>
          <a:spLocks noChangeShapeType="1"/>
        </xdr:cNvSpPr>
      </xdr:nvSpPr>
      <xdr:spPr bwMode="auto">
        <a:xfrm flipH="1">
          <a:off x="838200" y="4819650"/>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657225</xdr:colOff>
      <xdr:row>27</xdr:row>
      <xdr:rowOff>28575</xdr:rowOff>
    </xdr:from>
    <xdr:to>
      <xdr:col>2</xdr:col>
      <xdr:colOff>419100</xdr:colOff>
      <xdr:row>29</xdr:row>
      <xdr:rowOff>85725</xdr:rowOff>
    </xdr:to>
    <xdr:sp macro="" textlink="">
      <xdr:nvSpPr>
        <xdr:cNvPr id="29713" name="Line 17">
          <a:extLst>
            <a:ext uri="{FF2B5EF4-FFF2-40B4-BE49-F238E27FC236}">
              <a16:creationId xmlns:a16="http://schemas.microsoft.com/office/drawing/2014/main" id="{AF8B064B-A700-4E95-8986-69F7F862DDAD}"/>
            </a:ext>
          </a:extLst>
        </xdr:cNvPr>
        <xdr:cNvSpPr>
          <a:spLocks noChangeShapeType="1"/>
        </xdr:cNvSpPr>
      </xdr:nvSpPr>
      <xdr:spPr bwMode="auto">
        <a:xfrm flipH="1">
          <a:off x="1009650" y="4791075"/>
          <a:ext cx="64770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66675</xdr:rowOff>
    </xdr:from>
    <xdr:to>
      <xdr:col>3</xdr:col>
      <xdr:colOff>476250</xdr:colOff>
      <xdr:row>29</xdr:row>
      <xdr:rowOff>123825</xdr:rowOff>
    </xdr:to>
    <xdr:sp macro="" textlink="">
      <xdr:nvSpPr>
        <xdr:cNvPr id="29714" name="Line 18">
          <a:extLst>
            <a:ext uri="{FF2B5EF4-FFF2-40B4-BE49-F238E27FC236}">
              <a16:creationId xmlns:a16="http://schemas.microsoft.com/office/drawing/2014/main" id="{597BA251-3273-4F9F-AB3A-31DD65E34170}"/>
            </a:ext>
          </a:extLst>
        </xdr:cNvPr>
        <xdr:cNvSpPr>
          <a:spLocks noChangeShapeType="1"/>
        </xdr:cNvSpPr>
      </xdr:nvSpPr>
      <xdr:spPr bwMode="auto">
        <a:xfrm flipH="1">
          <a:off x="2600325" y="4829175"/>
          <a:ext cx="0" cy="4095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495300</xdr:colOff>
      <xdr:row>27</xdr:row>
      <xdr:rowOff>28575</xdr:rowOff>
    </xdr:from>
    <xdr:to>
      <xdr:col>3</xdr:col>
      <xdr:colOff>123825</xdr:colOff>
      <xdr:row>29</xdr:row>
      <xdr:rowOff>104775</xdr:rowOff>
    </xdr:to>
    <xdr:sp macro="" textlink="">
      <xdr:nvSpPr>
        <xdr:cNvPr id="29715" name="Line 19">
          <a:extLst>
            <a:ext uri="{FF2B5EF4-FFF2-40B4-BE49-F238E27FC236}">
              <a16:creationId xmlns:a16="http://schemas.microsoft.com/office/drawing/2014/main" id="{CAA8A461-5661-46AE-A241-625874AD2337}"/>
            </a:ext>
          </a:extLst>
        </xdr:cNvPr>
        <xdr:cNvSpPr>
          <a:spLocks noChangeShapeType="1"/>
        </xdr:cNvSpPr>
      </xdr:nvSpPr>
      <xdr:spPr bwMode="auto">
        <a:xfrm>
          <a:off x="1733550" y="4791075"/>
          <a:ext cx="514350" cy="4286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876300</xdr:colOff>
      <xdr:row>53</xdr:row>
      <xdr:rowOff>85725</xdr:rowOff>
    </xdr:from>
    <xdr:to>
      <xdr:col>7</xdr:col>
      <xdr:colOff>419100</xdr:colOff>
      <xdr:row>57</xdr:row>
      <xdr:rowOff>104775</xdr:rowOff>
    </xdr:to>
    <xdr:sp macro="" textlink="">
      <xdr:nvSpPr>
        <xdr:cNvPr id="29716" name="AutoShape 20">
          <a:extLst>
            <a:ext uri="{FF2B5EF4-FFF2-40B4-BE49-F238E27FC236}">
              <a16:creationId xmlns:a16="http://schemas.microsoft.com/office/drawing/2014/main" id="{FC81EA7A-3169-4B1E-9E86-0D324DED9D3E}"/>
            </a:ext>
          </a:extLst>
        </xdr:cNvPr>
        <xdr:cNvSpPr>
          <a:spLocks noChangeArrowheads="1"/>
        </xdr:cNvSpPr>
      </xdr:nvSpPr>
      <xdr:spPr bwMode="auto">
        <a:xfrm>
          <a:off x="3886200" y="9563100"/>
          <a:ext cx="2200275" cy="7048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8"/>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FF0000"/>
              </a:solidFill>
              <a:latin typeface="ＭＳ ゴシック"/>
              <a:ea typeface="ＭＳ ゴシック"/>
            </a:rPr>
            <a:t>入力２の市町村の軽減件数及び軽減額欄と一致させてください。</a:t>
          </a:r>
        </a:p>
        <a:p>
          <a:pPr algn="l" rtl="0">
            <a:lnSpc>
              <a:spcPts val="1400"/>
            </a:lnSpc>
            <a:defRPr sz="1000"/>
          </a:pPr>
          <a:endParaRPr lang="ja-JP" altLang="en-US" sz="1200" b="1" i="0" u="none" strike="noStrike" baseline="0">
            <a:solidFill>
              <a:srgbClr val="FF0000"/>
            </a:solidFill>
            <a:latin typeface="ＭＳ ゴシック"/>
            <a:ea typeface="ＭＳ ゴシック"/>
          </a:endParaRPr>
        </a:p>
      </xdr:txBody>
    </xdr:sp>
    <xdr:clientData/>
  </xdr:twoCellAnchor>
  <xdr:twoCellAnchor>
    <xdr:from>
      <xdr:col>6</xdr:col>
      <xdr:colOff>314325</xdr:colOff>
      <xdr:row>51</xdr:row>
      <xdr:rowOff>0</xdr:rowOff>
    </xdr:from>
    <xdr:to>
      <xdr:col>6</xdr:col>
      <xdr:colOff>428625</xdr:colOff>
      <xdr:row>53</xdr:row>
      <xdr:rowOff>66675</xdr:rowOff>
    </xdr:to>
    <xdr:sp macro="" textlink="">
      <xdr:nvSpPr>
        <xdr:cNvPr id="29717" name="Line 21">
          <a:extLst>
            <a:ext uri="{FF2B5EF4-FFF2-40B4-BE49-F238E27FC236}">
              <a16:creationId xmlns:a16="http://schemas.microsoft.com/office/drawing/2014/main" id="{02766E21-946B-4F6A-8373-8A75F1AA326E}"/>
            </a:ext>
          </a:extLst>
        </xdr:cNvPr>
        <xdr:cNvSpPr>
          <a:spLocks noChangeShapeType="1"/>
        </xdr:cNvSpPr>
      </xdr:nvSpPr>
      <xdr:spPr bwMode="auto">
        <a:xfrm flipV="1">
          <a:off x="5095875" y="9134475"/>
          <a:ext cx="114300" cy="40957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51</xdr:row>
      <xdr:rowOff>19050</xdr:rowOff>
    </xdr:from>
    <xdr:to>
      <xdr:col>7</xdr:col>
      <xdr:colOff>523875</xdr:colOff>
      <xdr:row>53</xdr:row>
      <xdr:rowOff>95250</xdr:rowOff>
    </xdr:to>
    <xdr:sp macro="" textlink="">
      <xdr:nvSpPr>
        <xdr:cNvPr id="29718" name="Line 22">
          <a:extLst>
            <a:ext uri="{FF2B5EF4-FFF2-40B4-BE49-F238E27FC236}">
              <a16:creationId xmlns:a16="http://schemas.microsoft.com/office/drawing/2014/main" id="{AC1B13C9-5BBD-44A2-90E7-4ED30D5280D0}"/>
            </a:ext>
          </a:extLst>
        </xdr:cNvPr>
        <xdr:cNvSpPr>
          <a:spLocks noChangeShapeType="1"/>
        </xdr:cNvSpPr>
      </xdr:nvSpPr>
      <xdr:spPr bwMode="auto">
        <a:xfrm flipV="1">
          <a:off x="5676900" y="9153525"/>
          <a:ext cx="514350" cy="4191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tabSelected="1" zoomScaleNormal="100" workbookViewId="0">
      <selection activeCell="B4" sqref="B4"/>
    </sheetView>
  </sheetViews>
  <sheetFormatPr defaultRowHeight="13.5"/>
  <cols>
    <col min="1" max="2" width="4.625" style="35" customWidth="1"/>
    <col min="3" max="3" width="79.625" style="35" customWidth="1"/>
    <col min="4" max="4" width="6.75" style="35" customWidth="1"/>
    <col min="5" max="16384" width="9" style="35"/>
  </cols>
  <sheetData>
    <row r="1" spans="1:4" ht="41.25" customHeight="1" thickBot="1"/>
    <row r="2" spans="1:4" ht="14.25" thickTop="1">
      <c r="A2" s="36"/>
      <c r="B2" s="37"/>
      <c r="C2" s="37"/>
      <c r="D2" s="38"/>
    </row>
    <row r="3" spans="1:4" ht="50.1" customHeight="1">
      <c r="A3" s="39"/>
      <c r="B3" s="268" t="s">
        <v>128</v>
      </c>
      <c r="C3" s="269"/>
      <c r="D3" s="41"/>
    </row>
    <row r="4" spans="1:4">
      <c r="A4" s="39"/>
      <c r="B4" s="40"/>
      <c r="C4" s="40"/>
      <c r="D4" s="41"/>
    </row>
    <row r="5" spans="1:4">
      <c r="A5" s="39"/>
      <c r="B5" s="40"/>
      <c r="C5" s="40"/>
      <c r="D5" s="41"/>
    </row>
    <row r="6" spans="1:4" ht="18.75">
      <c r="A6" s="39"/>
      <c r="B6" s="40"/>
      <c r="C6" s="42" t="s">
        <v>36</v>
      </c>
      <c r="D6" s="41"/>
    </row>
    <row r="7" spans="1:4" ht="14.25">
      <c r="A7" s="39"/>
      <c r="B7" s="40"/>
      <c r="C7" s="43" t="s">
        <v>117</v>
      </c>
      <c r="D7" s="41"/>
    </row>
    <row r="8" spans="1:4" ht="18" customHeight="1">
      <c r="A8" s="39"/>
      <c r="B8" s="40"/>
      <c r="C8" s="43" t="s">
        <v>127</v>
      </c>
      <c r="D8" s="41"/>
    </row>
    <row r="9" spans="1:4" ht="18" customHeight="1">
      <c r="A9" s="39"/>
      <c r="B9" s="40"/>
      <c r="C9" s="43"/>
      <c r="D9" s="41"/>
    </row>
    <row r="10" spans="1:4" ht="18" customHeight="1">
      <c r="A10" s="39"/>
      <c r="B10" s="40"/>
      <c r="C10" s="43"/>
      <c r="D10" s="41"/>
    </row>
    <row r="11" spans="1:4" ht="18" customHeight="1">
      <c r="A11" s="39"/>
      <c r="B11" s="40"/>
      <c r="C11" s="43"/>
      <c r="D11" s="41"/>
    </row>
    <row r="12" spans="1:4" ht="18" customHeight="1">
      <c r="A12" s="39"/>
      <c r="B12" s="40"/>
      <c r="C12" s="43"/>
      <c r="D12" s="41"/>
    </row>
    <row r="13" spans="1:4" ht="18" customHeight="1">
      <c r="A13" s="39"/>
      <c r="B13" s="40"/>
      <c r="C13" s="43"/>
      <c r="D13" s="41"/>
    </row>
    <row r="14" spans="1:4" ht="18" customHeight="1">
      <c r="A14" s="39"/>
      <c r="B14" s="40"/>
      <c r="C14" s="43"/>
      <c r="D14" s="41"/>
    </row>
    <row r="15" spans="1:4" ht="18" customHeight="1">
      <c r="A15" s="39"/>
      <c r="B15" s="40"/>
      <c r="C15" s="40"/>
      <c r="D15" s="41"/>
    </row>
    <row r="16" spans="1:4" ht="14.25">
      <c r="A16" s="52"/>
      <c r="B16" s="53" t="s">
        <v>37</v>
      </c>
      <c r="C16" s="54"/>
      <c r="D16" s="55"/>
    </row>
    <row r="17" spans="1:4" ht="14.25">
      <c r="A17" s="52"/>
      <c r="B17" s="45"/>
      <c r="C17" s="51"/>
      <c r="D17" s="55"/>
    </row>
    <row r="18" spans="1:4" ht="14.25">
      <c r="A18" s="52"/>
      <c r="B18" s="56" t="s">
        <v>38</v>
      </c>
      <c r="C18" s="54"/>
      <c r="D18" s="55"/>
    </row>
    <row r="19" spans="1:4" ht="14.25">
      <c r="A19" s="52"/>
      <c r="B19" s="45"/>
      <c r="C19" s="57" t="s">
        <v>39</v>
      </c>
      <c r="D19" s="55"/>
    </row>
    <row r="20" spans="1:4" ht="14.25">
      <c r="A20" s="52"/>
      <c r="B20" s="64"/>
      <c r="C20" s="57" t="s">
        <v>42</v>
      </c>
      <c r="D20" s="55"/>
    </row>
    <row r="21" spans="1:4" ht="14.25">
      <c r="A21" s="52"/>
      <c r="B21" s="64"/>
      <c r="C21" s="57" t="s">
        <v>120</v>
      </c>
      <c r="D21" s="55"/>
    </row>
    <row r="22" spans="1:4" ht="14.25">
      <c r="A22" s="52"/>
      <c r="B22" s="64"/>
      <c r="C22" s="57" t="s">
        <v>106</v>
      </c>
      <c r="D22" s="55"/>
    </row>
    <row r="23" spans="1:4" ht="14.25">
      <c r="A23" s="52"/>
      <c r="B23" s="64"/>
      <c r="C23" s="57" t="s">
        <v>121</v>
      </c>
      <c r="D23" s="55"/>
    </row>
    <row r="24" spans="1:4" ht="14.25">
      <c r="A24" s="52"/>
      <c r="B24" s="64"/>
      <c r="C24" s="57" t="s">
        <v>122</v>
      </c>
      <c r="D24" s="55"/>
    </row>
    <row r="25" spans="1:4" ht="14.25">
      <c r="A25" s="52"/>
      <c r="B25" s="45"/>
      <c r="C25" s="57"/>
      <c r="D25" s="55"/>
    </row>
    <row r="26" spans="1:4" ht="14.25">
      <c r="A26" s="52"/>
      <c r="B26" s="56" t="s">
        <v>40</v>
      </c>
      <c r="C26" s="58"/>
      <c r="D26" s="55"/>
    </row>
    <row r="27" spans="1:4" ht="14.25">
      <c r="A27" s="52"/>
      <c r="B27" s="63" t="s">
        <v>44</v>
      </c>
      <c r="C27" s="57" t="s">
        <v>49</v>
      </c>
      <c r="D27" s="55"/>
    </row>
    <row r="28" spans="1:4" ht="14.25">
      <c r="A28" s="52"/>
      <c r="B28" s="45"/>
      <c r="C28" s="57"/>
      <c r="D28" s="55"/>
    </row>
    <row r="29" spans="1:4" ht="14.25">
      <c r="A29" s="52"/>
      <c r="B29" s="56" t="s">
        <v>43</v>
      </c>
      <c r="C29" s="58"/>
      <c r="D29" s="55"/>
    </row>
    <row r="30" spans="1:4" ht="14.25">
      <c r="A30" s="52"/>
      <c r="B30" s="63" t="s">
        <v>45</v>
      </c>
      <c r="C30" s="57" t="s">
        <v>50</v>
      </c>
      <c r="D30" s="55"/>
    </row>
    <row r="31" spans="1:4" ht="14.25">
      <c r="A31" s="52"/>
      <c r="B31" s="45"/>
      <c r="C31" s="57"/>
      <c r="D31" s="55"/>
    </row>
    <row r="32" spans="1:4" ht="14.25">
      <c r="A32" s="52"/>
      <c r="B32" s="56" t="s">
        <v>103</v>
      </c>
      <c r="C32" s="58"/>
      <c r="D32" s="55"/>
    </row>
    <row r="33" spans="1:4" ht="14.25">
      <c r="A33" s="52"/>
      <c r="B33" s="63" t="s">
        <v>45</v>
      </c>
      <c r="C33" s="57" t="s">
        <v>104</v>
      </c>
      <c r="D33" s="55"/>
    </row>
    <row r="34" spans="1:4" ht="14.25">
      <c r="A34" s="52"/>
      <c r="B34" s="63" t="s">
        <v>45</v>
      </c>
      <c r="C34" s="57" t="s">
        <v>105</v>
      </c>
      <c r="D34" s="55"/>
    </row>
    <row r="35" spans="1:4" ht="28.5">
      <c r="A35" s="52"/>
      <c r="B35" s="63" t="s">
        <v>45</v>
      </c>
      <c r="C35" s="57" t="s">
        <v>123</v>
      </c>
      <c r="D35" s="55"/>
    </row>
    <row r="36" spans="1:4" ht="14.25">
      <c r="A36" s="52"/>
      <c r="B36" s="45"/>
      <c r="C36" s="57"/>
      <c r="D36" s="55"/>
    </row>
    <row r="37" spans="1:4" ht="14.25">
      <c r="A37" s="52"/>
      <c r="B37" s="56" t="s">
        <v>41</v>
      </c>
      <c r="C37" s="58"/>
      <c r="D37" s="55"/>
    </row>
    <row r="38" spans="1:4" ht="14.25">
      <c r="A38" s="52"/>
      <c r="B38" s="63" t="s">
        <v>45</v>
      </c>
      <c r="C38" s="57" t="s">
        <v>46</v>
      </c>
      <c r="D38" s="55"/>
    </row>
    <row r="39" spans="1:4" ht="28.5">
      <c r="A39" s="52"/>
      <c r="B39" s="63" t="s">
        <v>45</v>
      </c>
      <c r="C39" s="57" t="s">
        <v>47</v>
      </c>
      <c r="D39" s="55"/>
    </row>
    <row r="40" spans="1:4" ht="57">
      <c r="A40" s="52"/>
      <c r="B40" s="63"/>
      <c r="C40" s="57" t="s">
        <v>126</v>
      </c>
      <c r="D40" s="55"/>
    </row>
    <row r="41" spans="1:4" ht="28.5">
      <c r="A41" s="52"/>
      <c r="B41" s="63" t="s">
        <v>45</v>
      </c>
      <c r="C41" s="57" t="s">
        <v>124</v>
      </c>
      <c r="D41" s="55"/>
    </row>
    <row r="42" spans="1:4" ht="14.25">
      <c r="A42" s="52"/>
      <c r="B42" s="63" t="s">
        <v>45</v>
      </c>
      <c r="C42" s="57" t="s">
        <v>48</v>
      </c>
      <c r="D42" s="55"/>
    </row>
    <row r="43" spans="1:4" ht="14.25">
      <c r="A43" s="46"/>
      <c r="B43" s="63"/>
      <c r="C43" s="57"/>
      <c r="D43" s="47"/>
    </row>
    <row r="44" spans="1:4">
      <c r="A44" s="46"/>
      <c r="B44" s="44"/>
      <c r="C44" s="44"/>
      <c r="D44" s="47"/>
    </row>
    <row r="45" spans="1:4">
      <c r="A45" s="46"/>
      <c r="B45" s="44"/>
      <c r="C45" s="44"/>
      <c r="D45" s="47"/>
    </row>
    <row r="46" spans="1:4">
      <c r="A46" s="46"/>
      <c r="B46" s="44"/>
      <c r="C46" s="44"/>
      <c r="D46" s="47"/>
    </row>
    <row r="47" spans="1:4">
      <c r="A47" s="46"/>
      <c r="B47" s="44"/>
      <c r="C47" s="44"/>
      <c r="D47" s="47"/>
    </row>
    <row r="48" spans="1:4" ht="15" thickBot="1">
      <c r="A48" s="48"/>
      <c r="B48" s="49"/>
      <c r="C48" s="49"/>
      <c r="D48" s="50"/>
    </row>
    <row r="49" ht="14.25" thickTop="1"/>
  </sheetData>
  <mergeCells count="1">
    <mergeCell ref="B3:C3"/>
  </mergeCells>
  <phoneticPr fontId="3"/>
  <printOptions horizontalCentered="1"/>
  <pageMargins left="0.59055118110236227" right="0.59055118110236227" top="0.82677165354330717" bottom="0.6692913385826772" header="0.51181102362204722" footer="0.51181102362204722"/>
  <pageSetup paperSize="9" scale="93" orientation="portrait" errors="blank"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28"/>
  <sheetViews>
    <sheetView showGridLines="0" showZeros="0" zoomScale="75" zoomScaleNormal="100" workbookViewId="0">
      <selection activeCell="I28" sqref="I28"/>
    </sheetView>
  </sheetViews>
  <sheetFormatPr defaultRowHeight="13.5"/>
  <cols>
    <col min="1" max="1" width="16.625" customWidth="1"/>
    <col min="2" max="2" width="10.625" customWidth="1"/>
    <col min="3" max="6" width="13.375" customWidth="1"/>
    <col min="7" max="7" width="21.125" customWidth="1"/>
  </cols>
  <sheetData>
    <row r="1" spans="1:7" ht="18" thickBot="1">
      <c r="G1" s="105" t="s">
        <v>51</v>
      </c>
    </row>
    <row r="2" spans="1:7" s="1" customFormat="1" ht="30" customHeight="1">
      <c r="A2" s="81" t="s">
        <v>22</v>
      </c>
      <c r="B2" s="19"/>
      <c r="C2" s="19"/>
      <c r="D2" s="19"/>
      <c r="E2" s="19"/>
      <c r="F2" s="19"/>
      <c r="G2" s="19"/>
    </row>
    <row r="3" spans="1:7" s="5" customFormat="1" ht="18.75">
      <c r="A3" s="20" t="s">
        <v>10</v>
      </c>
      <c r="B3" s="20"/>
      <c r="C3" s="20"/>
      <c r="D3" s="20"/>
      <c r="E3" s="20"/>
      <c r="F3" s="20"/>
      <c r="G3" s="20"/>
    </row>
    <row r="4" spans="1:7" s="3" customFormat="1" ht="23.1" customHeight="1">
      <c r="A4" s="2" t="s">
        <v>24</v>
      </c>
      <c r="B4" s="2"/>
      <c r="C4" s="2"/>
      <c r="D4" s="2"/>
      <c r="E4" s="2"/>
      <c r="F4" s="9"/>
      <c r="G4" s="9"/>
    </row>
    <row r="5" spans="1:7" s="3" customFormat="1" ht="23.1" customHeight="1" thickBot="1">
      <c r="A5" s="2" t="s">
        <v>28</v>
      </c>
      <c r="B5" s="2"/>
      <c r="C5" s="2"/>
      <c r="D5" s="2"/>
      <c r="E5" s="2"/>
      <c r="G5" s="2"/>
    </row>
    <row r="6" spans="1:7" s="3" customFormat="1" ht="19.5" customHeight="1" thickBot="1">
      <c r="A6" s="17"/>
      <c r="B6" s="17" t="s">
        <v>18</v>
      </c>
      <c r="C6" s="276">
        <v>123456789</v>
      </c>
      <c r="D6" s="277"/>
      <c r="E6" s="11"/>
      <c r="F6" s="22"/>
    </row>
    <row r="7" spans="1:7" s="3" customFormat="1" ht="19.5" customHeight="1" thickBot="1">
      <c r="A7" s="17"/>
      <c r="B7" s="17" t="s">
        <v>17</v>
      </c>
      <c r="C7" s="278" t="s">
        <v>65</v>
      </c>
      <c r="D7" s="279"/>
      <c r="E7" s="11"/>
      <c r="F7" s="11"/>
      <c r="G7" s="10"/>
    </row>
    <row r="8" spans="1:7" s="3" customFormat="1" ht="23.1" customHeight="1">
      <c r="A8" s="2" t="s">
        <v>29</v>
      </c>
    </row>
    <row r="9" spans="1:7" s="3" customFormat="1" ht="23.1" customHeight="1" thickBot="1">
      <c r="A9" s="15"/>
      <c r="B9" s="21" t="s">
        <v>25</v>
      </c>
      <c r="E9" s="13" t="s">
        <v>26</v>
      </c>
    </row>
    <row r="10" spans="1:7" s="3" customFormat="1" ht="19.5" customHeight="1" thickBot="1">
      <c r="A10" s="15"/>
      <c r="B10" s="272">
        <f>MIN(A14:A25)</f>
        <v>38777</v>
      </c>
      <c r="C10" s="273"/>
      <c r="D10" s="16" t="s">
        <v>27</v>
      </c>
      <c r="E10" s="272">
        <f>MAX(A14:A25)</f>
        <v>39114</v>
      </c>
      <c r="F10" s="282"/>
      <c r="G10" s="14" t="s">
        <v>30</v>
      </c>
    </row>
    <row r="11" spans="1:7" s="8" customFormat="1" ht="7.5" customHeight="1" thickBot="1">
      <c r="A11" s="7"/>
      <c r="B11" s="7"/>
      <c r="C11" s="7"/>
      <c r="D11" s="79"/>
      <c r="E11" s="80"/>
      <c r="F11" s="7"/>
    </row>
    <row r="12" spans="1:7" s="6" customFormat="1" ht="16.5" customHeight="1" thickBot="1">
      <c r="A12" s="274" t="s">
        <v>35</v>
      </c>
      <c r="B12" s="95" t="s">
        <v>1</v>
      </c>
      <c r="C12" s="96" t="s">
        <v>56</v>
      </c>
      <c r="D12" s="96"/>
      <c r="E12" s="97"/>
      <c r="F12" s="280" t="s">
        <v>2</v>
      </c>
      <c r="G12" s="270" t="s">
        <v>54</v>
      </c>
    </row>
    <row r="13" spans="1:7" s="6" customFormat="1" ht="16.5" customHeight="1">
      <c r="A13" s="275"/>
      <c r="B13" s="98" t="s">
        <v>53</v>
      </c>
      <c r="C13" s="98" t="s">
        <v>55</v>
      </c>
      <c r="D13" s="99" t="s">
        <v>7</v>
      </c>
      <c r="E13" s="100" t="s">
        <v>8</v>
      </c>
      <c r="F13" s="281"/>
      <c r="G13" s="271"/>
    </row>
    <row r="14" spans="1:7" ht="21" customHeight="1">
      <c r="A14" s="23">
        <v>38777</v>
      </c>
      <c r="B14" s="24">
        <v>110</v>
      </c>
      <c r="C14" s="25">
        <f>SUM(D14:E14)</f>
        <v>2500000</v>
      </c>
      <c r="D14" s="26">
        <v>1000000</v>
      </c>
      <c r="E14" s="27">
        <v>1500000</v>
      </c>
      <c r="F14" s="28">
        <v>11</v>
      </c>
      <c r="G14" s="29">
        <v>280000</v>
      </c>
    </row>
    <row r="15" spans="1:7" ht="21" customHeight="1">
      <c r="A15" s="30">
        <v>38808</v>
      </c>
      <c r="B15" s="24">
        <v>111</v>
      </c>
      <c r="C15" s="25">
        <f t="shared" ref="C15:C25" si="0">SUM(D15:E15)</f>
        <v>2700000</v>
      </c>
      <c r="D15" s="31">
        <v>1100000</v>
      </c>
      <c r="E15" s="32">
        <v>1600000</v>
      </c>
      <c r="F15" s="33">
        <v>12</v>
      </c>
      <c r="G15" s="29">
        <v>310000</v>
      </c>
    </row>
    <row r="16" spans="1:7" ht="21" customHeight="1">
      <c r="A16" s="30">
        <v>38838</v>
      </c>
      <c r="B16" s="24">
        <v>115</v>
      </c>
      <c r="C16" s="25">
        <f t="shared" si="0"/>
        <v>2850000</v>
      </c>
      <c r="D16" s="31">
        <v>1150000</v>
      </c>
      <c r="E16" s="32">
        <v>1700000</v>
      </c>
      <c r="F16" s="33">
        <v>12</v>
      </c>
      <c r="G16" s="29">
        <v>310000</v>
      </c>
    </row>
    <row r="17" spans="1:7" ht="21" customHeight="1">
      <c r="A17" s="30">
        <v>38869</v>
      </c>
      <c r="B17" s="24">
        <v>120</v>
      </c>
      <c r="C17" s="34">
        <f t="shared" si="0"/>
        <v>3000000</v>
      </c>
      <c r="D17" s="31">
        <v>1200000</v>
      </c>
      <c r="E17" s="32">
        <v>1800000</v>
      </c>
      <c r="F17" s="33">
        <v>13</v>
      </c>
      <c r="G17" s="29">
        <v>350000</v>
      </c>
    </row>
    <row r="18" spans="1:7" ht="21" customHeight="1">
      <c r="A18" s="30">
        <v>38899</v>
      </c>
      <c r="B18" s="24">
        <v>122</v>
      </c>
      <c r="C18" s="34">
        <f t="shared" si="0"/>
        <v>3150000</v>
      </c>
      <c r="D18" s="31">
        <v>1250000</v>
      </c>
      <c r="E18" s="32">
        <v>1900000</v>
      </c>
      <c r="F18" s="33">
        <v>13</v>
      </c>
      <c r="G18" s="29">
        <v>350000</v>
      </c>
    </row>
    <row r="19" spans="1:7" ht="21" customHeight="1">
      <c r="A19" s="30">
        <v>38930</v>
      </c>
      <c r="B19" s="24">
        <v>121</v>
      </c>
      <c r="C19" s="34">
        <f t="shared" si="0"/>
        <v>3300000</v>
      </c>
      <c r="D19" s="31">
        <v>1300000</v>
      </c>
      <c r="E19" s="32">
        <v>2000000</v>
      </c>
      <c r="F19" s="33">
        <v>15</v>
      </c>
      <c r="G19" s="29">
        <v>400000</v>
      </c>
    </row>
    <row r="20" spans="1:7" ht="21" customHeight="1">
      <c r="A20" s="30">
        <v>38961</v>
      </c>
      <c r="B20" s="24"/>
      <c r="C20" s="34">
        <f t="shared" si="0"/>
        <v>0</v>
      </c>
      <c r="D20" s="31"/>
      <c r="E20" s="32"/>
      <c r="F20" s="33"/>
      <c r="G20" s="29"/>
    </row>
    <row r="21" spans="1:7" ht="21" customHeight="1">
      <c r="A21" s="30">
        <v>38991</v>
      </c>
      <c r="B21" s="24"/>
      <c r="C21" s="34">
        <f t="shared" si="0"/>
        <v>0</v>
      </c>
      <c r="D21" s="31"/>
      <c r="E21" s="32"/>
      <c r="F21" s="33"/>
      <c r="G21" s="29"/>
    </row>
    <row r="22" spans="1:7" ht="21" customHeight="1">
      <c r="A22" s="30">
        <v>39022</v>
      </c>
      <c r="B22" s="24"/>
      <c r="C22" s="34">
        <f t="shared" si="0"/>
        <v>0</v>
      </c>
      <c r="D22" s="31"/>
      <c r="E22" s="32"/>
      <c r="F22" s="33"/>
      <c r="G22" s="29"/>
    </row>
    <row r="23" spans="1:7" ht="21" customHeight="1">
      <c r="A23" s="30">
        <v>39052</v>
      </c>
      <c r="B23" s="24"/>
      <c r="C23" s="34">
        <f t="shared" si="0"/>
        <v>0</v>
      </c>
      <c r="D23" s="31"/>
      <c r="E23" s="32"/>
      <c r="F23" s="33"/>
      <c r="G23" s="29"/>
    </row>
    <row r="24" spans="1:7" ht="21" customHeight="1">
      <c r="A24" s="30">
        <v>39083</v>
      </c>
      <c r="B24" s="24"/>
      <c r="C24" s="34">
        <f t="shared" si="0"/>
        <v>0</v>
      </c>
      <c r="D24" s="31"/>
      <c r="E24" s="32"/>
      <c r="F24" s="33"/>
      <c r="G24" s="29"/>
    </row>
    <row r="25" spans="1:7" ht="21" customHeight="1" thickBot="1">
      <c r="A25" s="30">
        <v>39114</v>
      </c>
      <c r="B25" s="24"/>
      <c r="C25" s="34">
        <f t="shared" si="0"/>
        <v>0</v>
      </c>
      <c r="D25" s="31"/>
      <c r="E25" s="32"/>
      <c r="F25" s="33"/>
      <c r="G25" s="29"/>
    </row>
    <row r="26" spans="1:7" ht="21" customHeight="1" thickBot="1">
      <c r="A26" s="101" t="s">
        <v>3</v>
      </c>
      <c r="B26" s="101">
        <f t="shared" ref="B26:G26" si="1">SUM(B14:B25)</f>
        <v>699</v>
      </c>
      <c r="C26" s="102">
        <f t="shared" si="1"/>
        <v>17500000</v>
      </c>
      <c r="D26" s="103">
        <f t="shared" si="1"/>
        <v>7000000</v>
      </c>
      <c r="E26" s="104">
        <f t="shared" si="1"/>
        <v>10500000</v>
      </c>
      <c r="F26" s="266">
        <f t="shared" si="1"/>
        <v>76</v>
      </c>
      <c r="G26" s="267">
        <f t="shared" si="1"/>
        <v>2000000</v>
      </c>
    </row>
    <row r="28" spans="1:7" ht="14.25">
      <c r="A28" s="3" t="s">
        <v>57</v>
      </c>
    </row>
  </sheetData>
  <mergeCells count="7">
    <mergeCell ref="G12:G13"/>
    <mergeCell ref="B10:C10"/>
    <mergeCell ref="A12:A13"/>
    <mergeCell ref="C6:D6"/>
    <mergeCell ref="C7:D7"/>
    <mergeCell ref="F12:F13"/>
    <mergeCell ref="E10:F10"/>
  </mergeCells>
  <phoneticPr fontId="3"/>
  <printOptions horizontalCentered="1"/>
  <pageMargins left="0.47244094488188981" right="0.47244094488188981" top="0.98425196850393704" bottom="0.98425196850393704" header="0.51181102362204722" footer="0.51181102362204722"/>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1"/>
  <sheetViews>
    <sheetView showGridLines="0" zoomScale="90" workbookViewId="0">
      <selection activeCell="E9" sqref="E9"/>
    </sheetView>
  </sheetViews>
  <sheetFormatPr defaultRowHeight="14.25"/>
  <cols>
    <col min="1" max="1" width="4.25" style="3" customWidth="1"/>
    <col min="2" max="2" width="18.625" style="3" customWidth="1"/>
    <col min="3" max="3" width="14.625" style="3" customWidth="1"/>
    <col min="4" max="4" width="15.625" style="10" customWidth="1"/>
    <col min="5" max="5" width="16.625" style="10" customWidth="1"/>
    <col min="6" max="6" width="14.625" style="10" customWidth="1"/>
    <col min="7" max="7" width="9.625" style="3" customWidth="1"/>
    <col min="8" max="8" width="15.625" style="3" customWidth="1"/>
    <col min="9" max="16384" width="9" style="3"/>
  </cols>
  <sheetData>
    <row r="1" spans="1:8" ht="30" customHeight="1" thickTop="1" thickBot="1">
      <c r="G1" s="65" t="s">
        <v>52</v>
      </c>
      <c r="H1" s="66"/>
    </row>
    <row r="2" spans="1:8" s="1" customFormat="1" ht="21.75" thickTop="1">
      <c r="A2" s="18" t="s">
        <v>22</v>
      </c>
      <c r="B2" s="18"/>
      <c r="C2" s="18"/>
      <c r="D2" s="18"/>
      <c r="E2" s="18"/>
      <c r="F2" s="18"/>
    </row>
    <row r="3" spans="1:8" s="5" customFormat="1" ht="18.75">
      <c r="A3" s="20" t="s">
        <v>10</v>
      </c>
      <c r="B3" s="20"/>
      <c r="C3" s="20"/>
      <c r="D3" s="20"/>
      <c r="E3" s="20"/>
      <c r="F3" s="20"/>
    </row>
    <row r="4" spans="1:8" ht="23.1" customHeight="1">
      <c r="A4" s="2" t="s">
        <v>23</v>
      </c>
      <c r="B4" s="2" t="s">
        <v>13</v>
      </c>
      <c r="C4" s="2"/>
      <c r="E4" s="9"/>
      <c r="F4" s="9"/>
    </row>
    <row r="5" spans="1:8" ht="23.1" customHeight="1">
      <c r="A5" s="2" t="s">
        <v>12</v>
      </c>
      <c r="B5" s="2"/>
      <c r="C5" s="2"/>
      <c r="D5" s="9"/>
      <c r="E5" s="9"/>
      <c r="F5" s="9"/>
    </row>
    <row r="6" spans="1:8" ht="18.75">
      <c r="A6" s="2"/>
      <c r="B6" s="2"/>
      <c r="C6" s="2"/>
      <c r="D6" s="9"/>
      <c r="E6" s="9"/>
      <c r="F6" s="9"/>
    </row>
    <row r="7" spans="1:8" ht="15" thickBot="1"/>
    <row r="8" spans="1:8" s="12" customFormat="1" ht="44.25" customHeight="1" thickBot="1">
      <c r="A8" s="253" t="s">
        <v>21</v>
      </c>
      <c r="B8" s="254" t="s">
        <v>4</v>
      </c>
      <c r="C8" s="255" t="s">
        <v>9</v>
      </c>
      <c r="D8" s="256" t="s">
        <v>5</v>
      </c>
      <c r="E8" s="257" t="s">
        <v>58</v>
      </c>
      <c r="F8" s="258" t="s">
        <v>2</v>
      </c>
      <c r="G8" s="259" t="s">
        <v>60</v>
      </c>
      <c r="H8" s="259" t="s">
        <v>6</v>
      </c>
    </row>
    <row r="9" spans="1:8" s="4" customFormat="1" ht="20.25" customHeight="1">
      <c r="A9" s="71">
        <v>1</v>
      </c>
      <c r="B9" s="67">
        <v>123455</v>
      </c>
      <c r="C9" s="59" t="s">
        <v>31</v>
      </c>
      <c r="D9" s="82">
        <v>480000</v>
      </c>
      <c r="E9" s="83">
        <v>3</v>
      </c>
      <c r="F9" s="83">
        <v>19</v>
      </c>
      <c r="G9" s="84">
        <f>ROUND(D9/$D$29,4)</f>
        <v>0.24</v>
      </c>
      <c r="H9" s="75">
        <f>IF(ISERROR(ROUNDDOWN(明細1!D$32*G9,0)),"",(ROUNDDOWN(明細1!D$32*G9,0)))</f>
        <v>249000</v>
      </c>
    </row>
    <row r="10" spans="1:8" s="4" customFormat="1" ht="20.25" customHeight="1">
      <c r="A10" s="72">
        <v>2</v>
      </c>
      <c r="B10" s="68">
        <v>123456</v>
      </c>
      <c r="C10" s="60" t="s">
        <v>32</v>
      </c>
      <c r="D10" s="85">
        <v>450000</v>
      </c>
      <c r="E10" s="86">
        <v>4</v>
      </c>
      <c r="F10" s="86">
        <v>16</v>
      </c>
      <c r="G10" s="87">
        <f t="shared" ref="G10:G28" si="0">ROUND(D10/$D$29,4)</f>
        <v>0.22500000000000001</v>
      </c>
      <c r="H10" s="76">
        <f>IF(ISERROR(ROUNDDOWN(明細1!D$32*G10,0)),"",(ROUNDDOWN(明細1!D$32*G10,0)))</f>
        <v>233437</v>
      </c>
    </row>
    <row r="11" spans="1:8" s="4" customFormat="1" ht="20.25" customHeight="1">
      <c r="A11" s="72">
        <v>3</v>
      </c>
      <c r="B11" s="68">
        <v>123457</v>
      </c>
      <c r="C11" s="60" t="s">
        <v>33</v>
      </c>
      <c r="D11" s="85">
        <v>450000</v>
      </c>
      <c r="E11" s="86">
        <v>5</v>
      </c>
      <c r="F11" s="86">
        <v>16</v>
      </c>
      <c r="G11" s="87">
        <f t="shared" si="0"/>
        <v>0.22500000000000001</v>
      </c>
      <c r="H11" s="76">
        <f>IF(ISERROR(ROUNDDOWN(明細1!D$32*G11,0)),"",(ROUNDDOWN(明細1!D$32*G11,0)))</f>
        <v>233437</v>
      </c>
    </row>
    <row r="12" spans="1:8" s="4" customFormat="1" ht="20.25" customHeight="1">
      <c r="A12" s="72">
        <v>4</v>
      </c>
      <c r="B12" s="68">
        <v>123458</v>
      </c>
      <c r="C12" s="60" t="s">
        <v>34</v>
      </c>
      <c r="D12" s="85">
        <v>350000</v>
      </c>
      <c r="E12" s="86">
        <v>3</v>
      </c>
      <c r="F12" s="86">
        <v>14</v>
      </c>
      <c r="G12" s="87">
        <f t="shared" si="0"/>
        <v>0.17499999999999999</v>
      </c>
      <c r="H12" s="76">
        <f>IF(ISERROR(ROUNDDOWN(明細1!D$32*G12,0)),"",(ROUNDDOWN(明細1!D$32*G12,0)))</f>
        <v>181562</v>
      </c>
    </row>
    <row r="13" spans="1:8" s="4" customFormat="1" ht="20.25" customHeight="1">
      <c r="A13" s="72">
        <v>5</v>
      </c>
      <c r="B13" s="68">
        <v>123459</v>
      </c>
      <c r="C13" s="60" t="s">
        <v>125</v>
      </c>
      <c r="D13" s="85">
        <v>270000</v>
      </c>
      <c r="E13" s="86">
        <v>2</v>
      </c>
      <c r="F13" s="86">
        <v>11</v>
      </c>
      <c r="G13" s="87">
        <f t="shared" si="0"/>
        <v>0.13500000000000001</v>
      </c>
      <c r="H13" s="77">
        <f>IF(ISERROR(ROUNDDOWN(明細1!D$32*G13,0)),"",(ROUNDDOWN(明細1!D$32*G13,0)))</f>
        <v>140062</v>
      </c>
    </row>
    <row r="14" spans="1:8" s="4" customFormat="1" ht="20.25" customHeight="1">
      <c r="A14" s="72">
        <v>6</v>
      </c>
      <c r="B14" s="68"/>
      <c r="C14" s="60"/>
      <c r="D14" s="85"/>
      <c r="E14" s="86"/>
      <c r="F14" s="86"/>
      <c r="G14" s="87">
        <f t="shared" si="0"/>
        <v>0</v>
      </c>
      <c r="H14" s="77">
        <f>IF(ISERROR(ROUNDDOWN(明細1!D$32*G14,0)),"",(ROUNDDOWN(明細1!D$32*G14,0)))</f>
        <v>0</v>
      </c>
    </row>
    <row r="15" spans="1:8" s="4" customFormat="1" ht="20.25" customHeight="1">
      <c r="A15" s="72">
        <v>7</v>
      </c>
      <c r="B15" s="68"/>
      <c r="C15" s="60"/>
      <c r="D15" s="85"/>
      <c r="E15" s="86"/>
      <c r="F15" s="86"/>
      <c r="G15" s="87">
        <f t="shared" si="0"/>
        <v>0</v>
      </c>
      <c r="H15" s="77">
        <f>IF(ISERROR(ROUNDDOWN(明細1!D$32*G15,0)),"",(ROUNDDOWN(明細1!D$32*G15,0)))</f>
        <v>0</v>
      </c>
    </row>
    <row r="16" spans="1:8" s="4" customFormat="1" ht="20.25" customHeight="1">
      <c r="A16" s="72">
        <v>8</v>
      </c>
      <c r="B16" s="68"/>
      <c r="C16" s="60"/>
      <c r="D16" s="85"/>
      <c r="E16" s="86"/>
      <c r="F16" s="86"/>
      <c r="G16" s="87">
        <f t="shared" si="0"/>
        <v>0</v>
      </c>
      <c r="H16" s="77">
        <f>IF(ISERROR(ROUNDDOWN(明細1!D$32*G16,0)),"",(ROUNDDOWN(明細1!D$32*G16,0)))</f>
        <v>0</v>
      </c>
    </row>
    <row r="17" spans="1:8" s="4" customFormat="1" ht="20.25" customHeight="1">
      <c r="A17" s="72">
        <v>9</v>
      </c>
      <c r="B17" s="68"/>
      <c r="C17" s="60"/>
      <c r="D17" s="85"/>
      <c r="E17" s="86"/>
      <c r="F17" s="86"/>
      <c r="G17" s="87">
        <f t="shared" si="0"/>
        <v>0</v>
      </c>
      <c r="H17" s="77">
        <f>IF(ISERROR(ROUNDDOWN(明細1!D$32*G17,0)),"",(ROUNDDOWN(明細1!D$32*G17,0)))</f>
        <v>0</v>
      </c>
    </row>
    <row r="18" spans="1:8" s="4" customFormat="1" ht="20.25" customHeight="1">
      <c r="A18" s="72">
        <v>10</v>
      </c>
      <c r="B18" s="68"/>
      <c r="C18" s="60"/>
      <c r="D18" s="85"/>
      <c r="E18" s="86"/>
      <c r="F18" s="86"/>
      <c r="G18" s="87">
        <f t="shared" si="0"/>
        <v>0</v>
      </c>
      <c r="H18" s="77">
        <f>IF(ISERROR(ROUNDDOWN(明細1!D$32*G18,0)),"",(ROUNDDOWN(明細1!D$32*G18,0)))</f>
        <v>0</v>
      </c>
    </row>
    <row r="19" spans="1:8" ht="20.25" customHeight="1">
      <c r="A19" s="73">
        <v>11</v>
      </c>
      <c r="B19" s="69"/>
      <c r="C19" s="61"/>
      <c r="D19" s="85"/>
      <c r="E19" s="86"/>
      <c r="F19" s="86"/>
      <c r="G19" s="87">
        <f t="shared" si="0"/>
        <v>0</v>
      </c>
      <c r="H19" s="77">
        <f>IF(ISERROR(ROUNDDOWN(明細1!D$32*G19,0)),"",(ROUNDDOWN(明細1!D$32*G19,0)))</f>
        <v>0</v>
      </c>
    </row>
    <row r="20" spans="1:8" ht="20.25" customHeight="1">
      <c r="A20" s="72">
        <v>12</v>
      </c>
      <c r="B20" s="68"/>
      <c r="C20" s="60"/>
      <c r="D20" s="85"/>
      <c r="E20" s="86"/>
      <c r="F20" s="86"/>
      <c r="G20" s="87">
        <f t="shared" si="0"/>
        <v>0</v>
      </c>
      <c r="H20" s="77">
        <f>IF(ISERROR(ROUNDDOWN(明細1!D$32*G20,0)),"",(ROUNDDOWN(明細1!D$32*G20,0)))</f>
        <v>0</v>
      </c>
    </row>
    <row r="21" spans="1:8" ht="20.25" customHeight="1">
      <c r="A21" s="72">
        <v>13</v>
      </c>
      <c r="B21" s="68"/>
      <c r="C21" s="60"/>
      <c r="D21" s="85"/>
      <c r="E21" s="86"/>
      <c r="F21" s="86"/>
      <c r="G21" s="87">
        <f t="shared" si="0"/>
        <v>0</v>
      </c>
      <c r="H21" s="77">
        <f>IF(ISERROR(ROUNDDOWN(明細1!D$32*G21,0)),"",(ROUNDDOWN(明細1!D$32*G21,0)))</f>
        <v>0</v>
      </c>
    </row>
    <row r="22" spans="1:8" ht="20.25" customHeight="1">
      <c r="A22" s="72">
        <v>14</v>
      </c>
      <c r="B22" s="68"/>
      <c r="C22" s="60"/>
      <c r="D22" s="85"/>
      <c r="E22" s="86"/>
      <c r="F22" s="86"/>
      <c r="G22" s="87">
        <f t="shared" si="0"/>
        <v>0</v>
      </c>
      <c r="H22" s="77">
        <f>IF(ISERROR(ROUNDDOWN(明細1!D$32*G22,0)),"",(ROUNDDOWN(明細1!D$32*G22,0)))</f>
        <v>0</v>
      </c>
    </row>
    <row r="23" spans="1:8" ht="20.25" customHeight="1">
      <c r="A23" s="72">
        <v>15</v>
      </c>
      <c r="B23" s="68"/>
      <c r="C23" s="60"/>
      <c r="D23" s="85"/>
      <c r="E23" s="86"/>
      <c r="F23" s="86"/>
      <c r="G23" s="87">
        <f t="shared" si="0"/>
        <v>0</v>
      </c>
      <c r="H23" s="77">
        <f>IF(ISERROR(ROUNDDOWN(明細1!D$32*G23,0)),"",(ROUNDDOWN(明細1!D$32*G23,0)))</f>
        <v>0</v>
      </c>
    </row>
    <row r="24" spans="1:8" ht="20.25" customHeight="1">
      <c r="A24" s="72">
        <v>16</v>
      </c>
      <c r="B24" s="68"/>
      <c r="C24" s="60"/>
      <c r="D24" s="85"/>
      <c r="E24" s="86"/>
      <c r="F24" s="86"/>
      <c r="G24" s="87">
        <f t="shared" si="0"/>
        <v>0</v>
      </c>
      <c r="H24" s="77">
        <f>IF(ISERROR(ROUNDDOWN(明細1!D$32*G24,0)),"",(ROUNDDOWN(明細1!D$32*G24,0)))</f>
        <v>0</v>
      </c>
    </row>
    <row r="25" spans="1:8" ht="20.25" customHeight="1">
      <c r="A25" s="72">
        <v>17</v>
      </c>
      <c r="B25" s="68"/>
      <c r="C25" s="60"/>
      <c r="D25" s="85"/>
      <c r="E25" s="86"/>
      <c r="F25" s="86"/>
      <c r="G25" s="87">
        <f t="shared" si="0"/>
        <v>0</v>
      </c>
      <c r="H25" s="77">
        <f>IF(ISERROR(ROUNDDOWN(明細1!D$32*G25,0)),"",(ROUNDDOWN(明細1!D$32*G25,0)))</f>
        <v>0</v>
      </c>
    </row>
    <row r="26" spans="1:8" ht="20.25" customHeight="1">
      <c r="A26" s="72">
        <v>18</v>
      </c>
      <c r="B26" s="68"/>
      <c r="C26" s="60"/>
      <c r="D26" s="85"/>
      <c r="E26" s="86"/>
      <c r="F26" s="86"/>
      <c r="G26" s="87">
        <f t="shared" si="0"/>
        <v>0</v>
      </c>
      <c r="H26" s="77">
        <f>IF(ISERROR(ROUNDDOWN(明細1!D$32*G26,0)),"",(ROUNDDOWN(明細1!D$32*G26,0)))</f>
        <v>0</v>
      </c>
    </row>
    <row r="27" spans="1:8" ht="20.25" customHeight="1">
      <c r="A27" s="72">
        <v>19</v>
      </c>
      <c r="B27" s="68"/>
      <c r="C27" s="60"/>
      <c r="D27" s="85"/>
      <c r="E27" s="86"/>
      <c r="F27" s="86"/>
      <c r="G27" s="87">
        <f t="shared" si="0"/>
        <v>0</v>
      </c>
      <c r="H27" s="77">
        <f>IF(ISERROR(ROUNDDOWN(明細1!D$32*G27,0)),"",(ROUNDDOWN(明細1!D$32*G27,0)))</f>
        <v>0</v>
      </c>
    </row>
    <row r="28" spans="1:8" ht="15" thickBot="1">
      <c r="A28" s="74">
        <v>20</v>
      </c>
      <c r="B28" s="70"/>
      <c r="C28" s="62"/>
      <c r="D28" s="88"/>
      <c r="E28" s="89"/>
      <c r="F28" s="89"/>
      <c r="G28" s="90">
        <f t="shared" si="0"/>
        <v>0</v>
      </c>
      <c r="H28" s="78">
        <f>IF(ISERROR(ROUNDDOWN(明細1!D$32*G28,0)),"",(ROUNDDOWN(明細1!D$32*G28,0)))</f>
        <v>0</v>
      </c>
    </row>
    <row r="29" spans="1:8" ht="15.75" thickTop="1" thickBot="1">
      <c r="A29" s="260" t="s">
        <v>3</v>
      </c>
      <c r="B29" s="261"/>
      <c r="C29" s="262"/>
      <c r="D29" s="263">
        <f>SUM(D9:D28)</f>
        <v>2000000</v>
      </c>
      <c r="E29" s="263">
        <f>SUM(E9:E28)</f>
        <v>17</v>
      </c>
      <c r="F29" s="263">
        <f>SUM(F9:F28)</f>
        <v>76</v>
      </c>
      <c r="G29" s="264">
        <f>SUM(G9:G28)</f>
        <v>1</v>
      </c>
      <c r="H29" s="265">
        <f>SUM(H9:H28)</f>
        <v>1037498</v>
      </c>
    </row>
    <row r="30" spans="1:8">
      <c r="A30" s="3" t="s">
        <v>118</v>
      </c>
      <c r="B30" s="3" t="s">
        <v>119</v>
      </c>
    </row>
    <row r="31" spans="1:8">
      <c r="A31" s="3" t="s">
        <v>19</v>
      </c>
      <c r="B31" s="3" t="s">
        <v>20</v>
      </c>
    </row>
  </sheetData>
  <phoneticPr fontId="3"/>
  <pageMargins left="0.6692913385826772" right="0.6692913385826772" top="0.98425196850393704" bottom="0.98425196850393704" header="0.51181102362204722" footer="0.51181102362204722"/>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showZeros="0" zoomScaleNormal="50" workbookViewId="0">
      <selection activeCell="F9" sqref="F9:G9"/>
    </sheetView>
  </sheetViews>
  <sheetFormatPr defaultRowHeight="13.5"/>
  <cols>
    <col min="1" max="1" width="4.625" style="111" customWidth="1"/>
    <col min="2" max="8" width="11.625" style="111" customWidth="1"/>
    <col min="9" max="16384" width="9" style="111"/>
  </cols>
  <sheetData>
    <row r="1" spans="1:9" ht="14.25">
      <c r="A1" s="204" t="s">
        <v>102</v>
      </c>
      <c r="B1" s="110"/>
      <c r="C1" s="110"/>
      <c r="D1" s="203"/>
      <c r="E1" s="110"/>
      <c r="F1" s="110"/>
      <c r="G1" s="110"/>
      <c r="H1" s="203"/>
    </row>
    <row r="2" spans="1:9" s="94" customFormat="1">
      <c r="A2" s="109"/>
      <c r="B2" s="109"/>
      <c r="C2" s="109"/>
      <c r="D2" s="92"/>
    </row>
    <row r="3" spans="1:9" s="94" customFormat="1" ht="14.25" thickBot="1">
      <c r="A3" s="177"/>
    </row>
    <row r="4" spans="1:9" s="94" customFormat="1" ht="14.25" thickBot="1">
      <c r="A4" s="177"/>
      <c r="B4" s="178">
        <f>入力１!B10</f>
        <v>38777</v>
      </c>
      <c r="C4" s="179" t="s">
        <v>27</v>
      </c>
      <c r="D4" s="180">
        <f>入力１!E10</f>
        <v>39114</v>
      </c>
      <c r="E4" s="181" t="s">
        <v>59</v>
      </c>
    </row>
    <row r="5" spans="1:9" s="94" customFormat="1">
      <c r="A5" s="177"/>
      <c r="B5" s="182"/>
      <c r="C5" s="93"/>
      <c r="D5" s="183"/>
      <c r="E5" s="93"/>
    </row>
    <row r="6" spans="1:9" s="94" customFormat="1">
      <c r="B6" s="92"/>
      <c r="C6" s="92"/>
      <c r="D6" s="92"/>
      <c r="E6" s="92"/>
    </row>
    <row r="7" spans="1:9" s="94" customFormat="1" ht="14.25" thickBot="1">
      <c r="A7" s="177"/>
      <c r="B7" s="92"/>
      <c r="C7" s="92"/>
      <c r="D7" s="92"/>
      <c r="E7" s="93"/>
      <c r="F7" s="184"/>
      <c r="G7" s="184"/>
      <c r="H7" s="177"/>
      <c r="I7" s="177"/>
    </row>
    <row r="8" spans="1:9" s="94" customFormat="1" ht="14.25" thickBot="1">
      <c r="B8" s="92"/>
      <c r="C8" s="92"/>
      <c r="D8" s="92"/>
      <c r="E8" s="185" t="s">
        <v>15</v>
      </c>
      <c r="F8" s="157">
        <f>入力１!C6</f>
        <v>123456789</v>
      </c>
      <c r="G8" s="91"/>
      <c r="H8" s="177"/>
    </row>
    <row r="9" spans="1:9" s="94" customFormat="1" ht="14.25" thickBot="1">
      <c r="B9" s="92"/>
      <c r="C9" s="92"/>
      <c r="D9" s="92"/>
      <c r="E9" s="185" t="s">
        <v>16</v>
      </c>
      <c r="F9" s="283" t="str">
        <f>入力１!C7</f>
        <v>さいたま会 サイタマ苑</v>
      </c>
      <c r="G9" s="284"/>
      <c r="H9" s="177"/>
    </row>
    <row r="10" spans="1:9" s="94" customFormat="1"/>
    <row r="11" spans="1:9" s="94" customFormat="1">
      <c r="I11" s="186"/>
    </row>
    <row r="12" spans="1:9" s="94" customFormat="1">
      <c r="A12" s="94" t="s">
        <v>75</v>
      </c>
      <c r="I12" s="186"/>
    </row>
    <row r="13" spans="1:9" s="94" customFormat="1">
      <c r="B13" s="187"/>
      <c r="C13" s="188"/>
      <c r="D13" s="189" t="s">
        <v>79</v>
      </c>
      <c r="E13" s="189" t="s">
        <v>74</v>
      </c>
      <c r="F13" s="189" t="s">
        <v>80</v>
      </c>
      <c r="I13" s="186"/>
    </row>
    <row r="14" spans="1:9">
      <c r="A14" s="108"/>
      <c r="B14" s="130" t="s">
        <v>78</v>
      </c>
      <c r="C14" s="190"/>
      <c r="D14" s="129">
        <f>入力１!G26</f>
        <v>2000000</v>
      </c>
      <c r="E14" s="191">
        <v>1</v>
      </c>
      <c r="F14" s="129">
        <f>D32</f>
        <v>1037500</v>
      </c>
      <c r="G14" s="108"/>
    </row>
    <row r="15" spans="1:9">
      <c r="A15" s="108"/>
      <c r="B15" s="108"/>
      <c r="C15" s="108"/>
      <c r="D15" s="108"/>
      <c r="E15" s="108"/>
      <c r="F15" s="108"/>
      <c r="G15" s="108"/>
    </row>
    <row r="16" spans="1:9">
      <c r="A16" s="108"/>
      <c r="B16" s="108"/>
      <c r="C16" s="108"/>
      <c r="D16" s="108"/>
      <c r="E16" s="108"/>
      <c r="F16" s="108"/>
      <c r="G16" s="108"/>
    </row>
    <row r="17" spans="1:9">
      <c r="A17" s="108"/>
      <c r="B17" s="108"/>
      <c r="C17" s="108"/>
      <c r="D17" s="108"/>
      <c r="E17" s="108"/>
      <c r="F17" s="108"/>
      <c r="G17" s="108"/>
    </row>
    <row r="18" spans="1:9">
      <c r="A18" s="108" t="s">
        <v>81</v>
      </c>
      <c r="B18" s="108"/>
      <c r="C18" s="108"/>
      <c r="D18" s="108"/>
      <c r="E18" s="108"/>
      <c r="F18" s="108"/>
      <c r="G18" s="108"/>
    </row>
    <row r="19" spans="1:9">
      <c r="A19" s="108"/>
      <c r="B19" s="213" t="s">
        <v>11</v>
      </c>
      <c r="C19" s="214"/>
      <c r="D19" s="214"/>
      <c r="E19" s="214"/>
      <c r="F19" s="215"/>
    </row>
    <row r="20" spans="1:9">
      <c r="A20" s="108"/>
      <c r="B20" s="216"/>
      <c r="C20" s="217" t="s">
        <v>66</v>
      </c>
      <c r="D20" s="218"/>
      <c r="E20" s="219"/>
      <c r="F20" s="220" t="s">
        <v>98</v>
      </c>
    </row>
    <row r="21" spans="1:9">
      <c r="A21" s="108"/>
      <c r="B21" s="221" t="s">
        <v>95</v>
      </c>
      <c r="C21" s="222"/>
      <c r="D21" s="223" t="s">
        <v>64</v>
      </c>
      <c r="E21" s="224" t="s">
        <v>67</v>
      </c>
      <c r="F21" s="225" t="s">
        <v>99</v>
      </c>
    </row>
    <row r="22" spans="1:9">
      <c r="A22" s="108"/>
      <c r="B22" s="192">
        <f>入力１!C26</f>
        <v>17500000</v>
      </c>
      <c r="C22" s="125" t="s">
        <v>88</v>
      </c>
      <c r="D22" s="193">
        <f>入力１!G26</f>
        <v>2000000</v>
      </c>
      <c r="E22" s="126" t="s">
        <v>88</v>
      </c>
      <c r="F22" s="126" t="s">
        <v>88</v>
      </c>
    </row>
    <row r="23" spans="1:9">
      <c r="A23" s="108"/>
      <c r="B23" s="108" t="s">
        <v>68</v>
      </c>
      <c r="D23" s="127"/>
      <c r="E23" s="127"/>
      <c r="F23" s="127"/>
      <c r="G23" s="127"/>
    </row>
    <row r="24" spans="1:9">
      <c r="A24" s="108"/>
      <c r="B24" s="108"/>
    </row>
    <row r="25" spans="1:9">
      <c r="A25" s="108"/>
      <c r="B25" s="108"/>
      <c r="C25" s="108"/>
      <c r="D25" s="108"/>
      <c r="E25" s="108"/>
      <c r="F25" s="108" t="s">
        <v>82</v>
      </c>
      <c r="G25" s="108"/>
    </row>
    <row r="26" spans="1:9">
      <c r="A26" s="108"/>
      <c r="B26" s="131" t="s">
        <v>89</v>
      </c>
      <c r="C26" s="132" t="s">
        <v>90</v>
      </c>
      <c r="D26" s="131" t="s">
        <v>69</v>
      </c>
      <c r="F26" s="128" t="s">
        <v>96</v>
      </c>
      <c r="G26" s="194" t="s">
        <v>97</v>
      </c>
    </row>
    <row r="27" spans="1:9">
      <c r="A27" s="108"/>
      <c r="B27" s="194">
        <f>IF(D22&gt;=F27,F27,D22)</f>
        <v>175000</v>
      </c>
      <c r="C27" s="195">
        <f>IF(D22&lt;=F27,0,IF(D22&gt;=G27,G27-F27,D22-F27))</f>
        <v>1575000</v>
      </c>
      <c r="D27" s="194">
        <f>IF(D22-G27&lt;=0,0,D22-G27)</f>
        <v>250000</v>
      </c>
      <c r="F27" s="194">
        <f>IF($D$22=0,0,ROUNDUP(B22*0.01,0))</f>
        <v>175000</v>
      </c>
      <c r="G27" s="194">
        <f>IF($D$22=0,0,ROUNDUP(B22*0.1,0))</f>
        <v>1750000</v>
      </c>
    </row>
    <row r="29" spans="1:9" ht="21">
      <c r="A29" s="108"/>
      <c r="B29" s="198" t="s">
        <v>92</v>
      </c>
      <c r="C29" s="127" t="s">
        <v>94</v>
      </c>
      <c r="D29" s="199" t="s">
        <v>93</v>
      </c>
      <c r="E29" s="106"/>
      <c r="F29" s="106"/>
      <c r="G29" s="106"/>
      <c r="H29" s="106"/>
      <c r="I29" s="107"/>
    </row>
    <row r="30" spans="1:9" ht="14.25">
      <c r="A30" s="108"/>
      <c r="B30" s="108"/>
      <c r="C30" s="127"/>
      <c r="D30" s="110"/>
      <c r="E30" s="106"/>
      <c r="F30" s="106"/>
      <c r="G30" s="106"/>
      <c r="H30" s="106"/>
      <c r="I30" s="107"/>
    </row>
    <row r="31" spans="1:9" ht="15" thickBot="1">
      <c r="A31" s="108"/>
      <c r="B31" s="251" t="s">
        <v>73</v>
      </c>
      <c r="C31" s="127"/>
      <c r="D31" s="252" t="s">
        <v>91</v>
      </c>
      <c r="E31" s="106"/>
      <c r="F31" s="106"/>
      <c r="G31" s="106"/>
      <c r="H31" s="106"/>
      <c r="I31" s="107"/>
    </row>
    <row r="32" spans="1:9" ht="15" thickBot="1">
      <c r="A32" s="108"/>
      <c r="B32" s="194">
        <f>D22-D32</f>
        <v>962500</v>
      </c>
      <c r="C32" s="127"/>
      <c r="D32" s="196">
        <f>ROUNDDOWN(C27/2,0)+D27</f>
        <v>1037500</v>
      </c>
      <c r="E32" s="106"/>
      <c r="F32" s="106"/>
      <c r="G32" s="106"/>
      <c r="H32" s="106"/>
      <c r="I32" s="107"/>
    </row>
    <row r="33" spans="1:9" ht="14.25">
      <c r="A33" s="108"/>
      <c r="B33" s="108"/>
      <c r="E33" s="106"/>
      <c r="F33" s="106"/>
      <c r="G33" s="106"/>
      <c r="H33" s="106"/>
      <c r="I33" s="107"/>
    </row>
  </sheetData>
  <mergeCells count="1">
    <mergeCell ref="F9:G9"/>
  </mergeCells>
  <phoneticPr fontId="3"/>
  <conditionalFormatting sqref="D22:F22">
    <cfRule type="expression" dxfId="11" priority="1" stopIfTrue="1">
      <formula>ISERROR(#REF!)</formula>
    </cfRule>
  </conditionalFormatting>
  <conditionalFormatting sqref="B22:C22">
    <cfRule type="expression" dxfId="10"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75" workbookViewId="0">
      <selection activeCell="F9" sqref="F9:G9"/>
    </sheetView>
  </sheetViews>
  <sheetFormatPr defaultRowHeight="13.5"/>
  <cols>
    <col min="1" max="1" width="4.625" style="112" customWidth="1"/>
    <col min="2" max="7" width="11.625" style="112" customWidth="1"/>
    <col min="8" max="8" width="14.5" style="112" customWidth="1"/>
    <col min="9" max="16384" width="9" style="112"/>
  </cols>
  <sheetData>
    <row r="1" spans="1:8">
      <c r="A1" s="197"/>
      <c r="B1" s="113"/>
      <c r="C1" s="113"/>
      <c r="D1" s="135" t="s">
        <v>84</v>
      </c>
      <c r="E1" s="113"/>
      <c r="F1" s="113"/>
      <c r="G1" s="113"/>
    </row>
    <row r="2" spans="1:8" s="137" customFormat="1">
      <c r="A2" s="136"/>
      <c r="B2" s="136"/>
      <c r="C2" s="136"/>
      <c r="D2" s="135"/>
    </row>
    <row r="3" spans="1:8" s="137" customFormat="1" ht="14.25" thickBot="1">
      <c r="A3" s="138"/>
    </row>
    <row r="4" spans="1:8" s="137" customFormat="1" ht="14.25" thickBot="1">
      <c r="A4" s="138"/>
      <c r="B4" s="139">
        <f>入力１!B10</f>
        <v>38777</v>
      </c>
      <c r="C4" s="140" t="s">
        <v>70</v>
      </c>
      <c r="D4" s="141">
        <f>入力１!E10</f>
        <v>39114</v>
      </c>
      <c r="E4" s="154" t="s">
        <v>59</v>
      </c>
    </row>
    <row r="5" spans="1:8" s="137" customFormat="1" ht="14.25" thickBot="1">
      <c r="A5" s="138"/>
      <c r="B5" s="142"/>
      <c r="C5" s="143"/>
      <c r="D5" s="144"/>
      <c r="E5" s="143"/>
    </row>
    <row r="6" spans="1:8" s="137" customFormat="1" ht="15" thickTop="1" thickBot="1">
      <c r="B6" s="135"/>
      <c r="C6" s="135" t="s">
        <v>83</v>
      </c>
      <c r="D6" s="156">
        <f>F15</f>
        <v>249000</v>
      </c>
      <c r="E6" s="155" t="s">
        <v>14</v>
      </c>
    </row>
    <row r="7" spans="1:8" s="137" customFormat="1" ht="15" thickTop="1" thickBot="1">
      <c r="A7" s="138"/>
      <c r="B7" s="138"/>
      <c r="C7" s="143"/>
      <c r="D7" s="143"/>
      <c r="E7" s="143"/>
      <c r="F7" s="145"/>
      <c r="G7" s="145"/>
      <c r="H7" s="138"/>
    </row>
    <row r="8" spans="1:8" s="137" customFormat="1" ht="15" thickTop="1" thickBot="1">
      <c r="B8" s="146" t="s">
        <v>86</v>
      </c>
      <c r="C8" s="176">
        <f>入力２!B9</f>
        <v>123455</v>
      </c>
      <c r="E8" s="147" t="s">
        <v>15</v>
      </c>
      <c r="F8" s="148">
        <f>入力１!C6</f>
        <v>123456789</v>
      </c>
      <c r="G8" s="149"/>
      <c r="H8" s="138"/>
    </row>
    <row r="9" spans="1:8" s="137" customFormat="1" ht="15" thickTop="1" thickBot="1">
      <c r="B9" s="146" t="s">
        <v>87</v>
      </c>
      <c r="C9" s="176" t="str">
        <f>入力２!C9</f>
        <v>A市</v>
      </c>
      <c r="E9" s="147" t="s">
        <v>16</v>
      </c>
      <c r="F9" s="285" t="str">
        <f>入力１!C7</f>
        <v>さいたま会 サイタマ苑</v>
      </c>
      <c r="G9" s="284"/>
      <c r="H9" s="138"/>
    </row>
    <row r="10" spans="1:8" s="137" customFormat="1" ht="14.25" thickTop="1"/>
    <row r="11" spans="1:8" s="137" customFormat="1"/>
    <row r="12" spans="1:8" s="137" customFormat="1">
      <c r="A12" s="137" t="s">
        <v>75</v>
      </c>
    </row>
    <row r="13" spans="1:8" s="137" customFormat="1">
      <c r="B13" s="151"/>
      <c r="C13" s="152"/>
      <c r="D13" s="153" t="s">
        <v>79</v>
      </c>
      <c r="E13" s="153" t="s">
        <v>74</v>
      </c>
      <c r="F13" s="153" t="s">
        <v>80</v>
      </c>
    </row>
    <row r="14" spans="1:8" ht="14.25" thickBot="1">
      <c r="A14" s="113"/>
      <c r="B14" s="118" t="s">
        <v>78</v>
      </c>
      <c r="C14" s="119"/>
      <c r="D14" s="117">
        <f>入力１!G26</f>
        <v>2000000</v>
      </c>
      <c r="E14" s="150">
        <v>1</v>
      </c>
      <c r="F14" s="201">
        <f>D32</f>
        <v>1037500</v>
      </c>
      <c r="G14" s="113"/>
    </row>
    <row r="15" spans="1:8" ht="14.25" thickBot="1">
      <c r="A15" s="113"/>
      <c r="B15" s="118" t="str">
        <f>C9&amp;"の利用者に係る軽減"</f>
        <v>A市の利用者に係る軽減</v>
      </c>
      <c r="C15" s="119"/>
      <c r="D15" s="117">
        <f>H51</f>
        <v>480000</v>
      </c>
      <c r="E15" s="200">
        <f>ROUND(D15/D14,4)</f>
        <v>0.24</v>
      </c>
      <c r="F15" s="202">
        <f>ROUNDDOWN(F14*E15,0)</f>
        <v>249000</v>
      </c>
      <c r="G15" s="113"/>
    </row>
    <row r="16" spans="1:8">
      <c r="A16" s="113"/>
      <c r="B16" s="113"/>
      <c r="C16" s="113"/>
      <c r="D16" s="113"/>
      <c r="E16" s="113"/>
      <c r="F16" s="113"/>
      <c r="G16" s="113"/>
    </row>
    <row r="17" spans="1:8">
      <c r="A17" s="113"/>
      <c r="B17" s="113"/>
      <c r="C17" s="113"/>
      <c r="D17" s="113"/>
      <c r="E17" s="113"/>
      <c r="F17" s="113"/>
      <c r="G17" s="113"/>
    </row>
    <row r="18" spans="1:8">
      <c r="A18" s="113" t="s">
        <v>81</v>
      </c>
      <c r="B18" s="113"/>
      <c r="C18" s="113"/>
      <c r="D18" s="113"/>
      <c r="E18" s="113"/>
      <c r="F18" s="113"/>
      <c r="G18" s="113"/>
    </row>
    <row r="19" spans="1:8">
      <c r="A19" s="113"/>
      <c r="B19" s="241" t="s">
        <v>11</v>
      </c>
      <c r="C19" s="242"/>
      <c r="D19" s="242"/>
      <c r="E19" s="242"/>
      <c r="F19" s="243"/>
    </row>
    <row r="20" spans="1:8">
      <c r="A20" s="113"/>
      <c r="B20" s="244"/>
      <c r="C20" s="245" t="s">
        <v>66</v>
      </c>
      <c r="D20" s="246"/>
      <c r="E20" s="247"/>
      <c r="F20" s="220" t="s">
        <v>98</v>
      </c>
    </row>
    <row r="21" spans="1:8">
      <c r="A21" s="113"/>
      <c r="B21" s="221" t="s">
        <v>95</v>
      </c>
      <c r="C21" s="248"/>
      <c r="D21" s="249" t="s">
        <v>64</v>
      </c>
      <c r="E21" s="250" t="s">
        <v>67</v>
      </c>
      <c r="F21" s="225" t="s">
        <v>99</v>
      </c>
    </row>
    <row r="22" spans="1:8">
      <c r="A22" s="113"/>
      <c r="B22" s="171">
        <f>入力１!C26</f>
        <v>17500000</v>
      </c>
      <c r="C22" s="114" t="s">
        <v>76</v>
      </c>
      <c r="D22" s="172">
        <f>入力１!G26</f>
        <v>2000000</v>
      </c>
      <c r="E22" s="115" t="s">
        <v>76</v>
      </c>
      <c r="F22" s="115" t="s">
        <v>76</v>
      </c>
    </row>
    <row r="23" spans="1:8">
      <c r="A23" s="113"/>
      <c r="B23" s="113" t="s">
        <v>68</v>
      </c>
      <c r="D23" s="116"/>
      <c r="E23" s="116"/>
      <c r="F23" s="116"/>
      <c r="G23" s="116"/>
    </row>
    <row r="24" spans="1:8">
      <c r="A24" s="113"/>
      <c r="B24" s="113"/>
    </row>
    <row r="25" spans="1:8">
      <c r="A25" s="113"/>
      <c r="B25" s="113"/>
      <c r="C25" s="113"/>
      <c r="D25" s="113"/>
      <c r="E25" s="113"/>
      <c r="F25" s="113" t="s">
        <v>82</v>
      </c>
      <c r="G25" s="113"/>
    </row>
    <row r="26" spans="1:8">
      <c r="A26" s="113"/>
      <c r="B26" s="120" t="s">
        <v>71</v>
      </c>
      <c r="C26" s="121" t="s">
        <v>72</v>
      </c>
      <c r="D26" s="120" t="s">
        <v>69</v>
      </c>
      <c r="F26" s="128" t="s">
        <v>96</v>
      </c>
      <c r="G26" s="194" t="s">
        <v>97</v>
      </c>
    </row>
    <row r="27" spans="1:8">
      <c r="A27" s="113"/>
      <c r="B27" s="175">
        <f>計算!B27</f>
        <v>175000</v>
      </c>
      <c r="C27" s="124">
        <f>計算!C27</f>
        <v>1575000</v>
      </c>
      <c r="D27" s="175">
        <f>計算!D27</f>
        <v>250000</v>
      </c>
      <c r="F27" s="175">
        <f>計算!F27</f>
        <v>175000</v>
      </c>
      <c r="G27" s="175">
        <f>計算!G27</f>
        <v>1750000</v>
      </c>
    </row>
    <row r="29" spans="1:8" ht="14.25">
      <c r="A29" s="113"/>
      <c r="B29" s="113"/>
      <c r="C29" s="116"/>
      <c r="D29" s="123"/>
      <c r="E29" s="106"/>
      <c r="F29" s="106"/>
      <c r="G29" s="106"/>
      <c r="H29" s="106"/>
    </row>
    <row r="30" spans="1:8" ht="14.25">
      <c r="A30" s="113"/>
      <c r="B30" s="113"/>
      <c r="C30" s="116"/>
      <c r="D30" s="123"/>
      <c r="E30" s="106"/>
      <c r="F30" s="106"/>
      <c r="G30" s="106"/>
      <c r="H30" s="106"/>
    </row>
    <row r="31" spans="1:8" ht="15" thickBot="1">
      <c r="A31" s="113"/>
      <c r="B31" s="122" t="s">
        <v>73</v>
      </c>
      <c r="C31" s="116"/>
      <c r="D31" s="173" t="s">
        <v>77</v>
      </c>
      <c r="E31" s="106"/>
      <c r="F31" s="106"/>
      <c r="G31" s="106"/>
      <c r="H31" s="106"/>
    </row>
    <row r="32" spans="1:8" ht="15" thickBot="1">
      <c r="A32" s="113"/>
      <c r="B32" s="175">
        <f>計算!B32</f>
        <v>962500</v>
      </c>
      <c r="C32" s="116"/>
      <c r="D32" s="174">
        <f>計算!D32</f>
        <v>1037500</v>
      </c>
      <c r="E32" s="106"/>
      <c r="F32" s="106"/>
      <c r="G32" s="106"/>
      <c r="H32" s="106"/>
    </row>
    <row r="33" spans="1:8" ht="14.25">
      <c r="A33" s="113"/>
      <c r="B33" s="113"/>
      <c r="E33" s="106"/>
      <c r="F33" s="106"/>
      <c r="G33" s="106"/>
      <c r="H33" s="106"/>
    </row>
    <row r="34" spans="1:8" ht="14.25">
      <c r="A34" s="113"/>
      <c r="B34" s="113"/>
      <c r="E34" s="106"/>
      <c r="F34" s="106"/>
      <c r="G34" s="106"/>
      <c r="H34" s="106"/>
    </row>
    <row r="35" spans="1:8" ht="14.25">
      <c r="A35" s="113"/>
      <c r="B35" s="113"/>
      <c r="E35" s="106"/>
      <c r="F35" s="106"/>
      <c r="G35" s="106"/>
      <c r="H35" s="106"/>
    </row>
    <row r="36" spans="1:8" ht="14.25" thickBot="1">
      <c r="A36" s="134" t="s">
        <v>100</v>
      </c>
      <c r="B36" s="111"/>
      <c r="C36" s="94"/>
      <c r="D36" s="94"/>
      <c r="E36" s="94"/>
      <c r="F36" s="94"/>
      <c r="G36" s="94"/>
      <c r="H36" s="94"/>
    </row>
    <row r="37" spans="1:8" ht="14.25" thickBot="1">
      <c r="A37" s="111"/>
      <c r="B37" s="286" t="s">
        <v>0</v>
      </c>
      <c r="C37" s="228" t="s">
        <v>62</v>
      </c>
      <c r="D37" s="229"/>
      <c r="E37" s="228" t="s">
        <v>63</v>
      </c>
      <c r="F37" s="229"/>
      <c r="G37" s="230" t="str">
        <f>C9</f>
        <v>A市</v>
      </c>
      <c r="H37" s="231" t="s">
        <v>85</v>
      </c>
    </row>
    <row r="38" spans="1:8" ht="14.25" thickBot="1">
      <c r="A38" s="111"/>
      <c r="B38" s="287"/>
      <c r="C38" s="232" t="s">
        <v>1</v>
      </c>
      <c r="D38" s="233" t="s">
        <v>61</v>
      </c>
      <c r="E38" s="232" t="s">
        <v>1</v>
      </c>
      <c r="F38" s="233" t="s">
        <v>101</v>
      </c>
      <c r="G38" s="234" t="s">
        <v>1</v>
      </c>
      <c r="H38" s="235" t="s">
        <v>64</v>
      </c>
    </row>
    <row r="39" spans="1:8" ht="15" thickTop="1" thickBot="1">
      <c r="A39" s="111"/>
      <c r="B39" s="169">
        <f>入力１!A14</f>
        <v>38777</v>
      </c>
      <c r="C39" s="158">
        <f>入力１!B14</f>
        <v>110</v>
      </c>
      <c r="D39" s="159">
        <f>入力１!C14</f>
        <v>2500000</v>
      </c>
      <c r="E39" s="160">
        <f>入力１!F14</f>
        <v>11</v>
      </c>
      <c r="F39" s="161">
        <f>入力１!G14</f>
        <v>280000</v>
      </c>
      <c r="G39" s="162">
        <v>2</v>
      </c>
      <c r="H39" s="167">
        <v>50520</v>
      </c>
    </row>
    <row r="40" spans="1:8" ht="14.25" thickBot="1">
      <c r="A40" s="111"/>
      <c r="B40" s="169">
        <f>入力１!A15</f>
        <v>38808</v>
      </c>
      <c r="C40" s="133">
        <f>入力１!B15</f>
        <v>111</v>
      </c>
      <c r="D40" s="163">
        <f>入力１!C15</f>
        <v>2700000</v>
      </c>
      <c r="E40" s="164">
        <f>入力１!F15</f>
        <v>12</v>
      </c>
      <c r="F40" s="163">
        <f>入力１!G15</f>
        <v>310000</v>
      </c>
      <c r="G40" s="165">
        <v>3</v>
      </c>
      <c r="H40" s="168">
        <v>75780</v>
      </c>
    </row>
    <row r="41" spans="1:8" ht="14.25" thickBot="1">
      <c r="A41" s="111"/>
      <c r="B41" s="169">
        <f>入力１!A16</f>
        <v>38838</v>
      </c>
      <c r="C41" s="133">
        <f>入力１!B16</f>
        <v>115</v>
      </c>
      <c r="D41" s="163">
        <f>入力１!C16</f>
        <v>2850000</v>
      </c>
      <c r="E41" s="164">
        <f>入力１!F16</f>
        <v>12</v>
      </c>
      <c r="F41" s="163">
        <f>入力１!G16</f>
        <v>310000</v>
      </c>
      <c r="G41" s="165">
        <v>3</v>
      </c>
      <c r="H41" s="168">
        <v>75780</v>
      </c>
    </row>
    <row r="42" spans="1:8" ht="14.25" thickBot="1">
      <c r="A42" s="111"/>
      <c r="B42" s="169">
        <f>入力１!A17</f>
        <v>38869</v>
      </c>
      <c r="C42" s="133">
        <f>入力１!B17</f>
        <v>120</v>
      </c>
      <c r="D42" s="163">
        <f>入力１!C17</f>
        <v>3000000</v>
      </c>
      <c r="E42" s="164">
        <f>入力１!F17</f>
        <v>13</v>
      </c>
      <c r="F42" s="163">
        <f>入力１!G17</f>
        <v>350000</v>
      </c>
      <c r="G42" s="165">
        <v>4</v>
      </c>
      <c r="H42" s="168">
        <v>101040</v>
      </c>
    </row>
    <row r="43" spans="1:8" ht="14.25" thickBot="1">
      <c r="A43" s="111"/>
      <c r="B43" s="169">
        <f>入力１!A18</f>
        <v>38899</v>
      </c>
      <c r="C43" s="133">
        <f>入力１!B18</f>
        <v>122</v>
      </c>
      <c r="D43" s="163">
        <f>入力１!C18</f>
        <v>3150000</v>
      </c>
      <c r="E43" s="164">
        <f>入力１!F18</f>
        <v>13</v>
      </c>
      <c r="F43" s="163">
        <f>入力１!G18</f>
        <v>350000</v>
      </c>
      <c r="G43" s="165">
        <v>4</v>
      </c>
      <c r="H43" s="168">
        <v>101040</v>
      </c>
    </row>
    <row r="44" spans="1:8" ht="14.25" thickBot="1">
      <c r="A44" s="111"/>
      <c r="B44" s="169">
        <f>入力１!A19</f>
        <v>38930</v>
      </c>
      <c r="C44" s="133">
        <f>入力１!B19</f>
        <v>121</v>
      </c>
      <c r="D44" s="163">
        <f>入力１!C19</f>
        <v>3300000</v>
      </c>
      <c r="E44" s="164">
        <f>入力１!F19</f>
        <v>15</v>
      </c>
      <c r="F44" s="163">
        <f>入力１!G19</f>
        <v>400000</v>
      </c>
      <c r="G44" s="165">
        <v>3</v>
      </c>
      <c r="H44" s="168">
        <v>75840</v>
      </c>
    </row>
    <row r="45" spans="1:8" ht="14.25" thickBot="1">
      <c r="A45" s="111"/>
      <c r="B45" s="169">
        <f>入力１!A20</f>
        <v>38961</v>
      </c>
      <c r="C45" s="133">
        <f>入力１!B20</f>
        <v>0</v>
      </c>
      <c r="D45" s="163">
        <f>入力１!C20</f>
        <v>0</v>
      </c>
      <c r="E45" s="164">
        <f>入力１!F20</f>
        <v>0</v>
      </c>
      <c r="F45" s="163">
        <f>入力１!G20</f>
        <v>0</v>
      </c>
      <c r="G45" s="165"/>
      <c r="H45" s="168"/>
    </row>
    <row r="46" spans="1:8" ht="14.25" thickBot="1">
      <c r="A46" s="111"/>
      <c r="B46" s="169">
        <f>入力１!A21</f>
        <v>38991</v>
      </c>
      <c r="C46" s="133">
        <f>入力１!B21</f>
        <v>0</v>
      </c>
      <c r="D46" s="163">
        <f>入力１!C21</f>
        <v>0</v>
      </c>
      <c r="E46" s="164">
        <f>入力１!F21</f>
        <v>0</v>
      </c>
      <c r="F46" s="163">
        <f>入力１!G21</f>
        <v>0</v>
      </c>
      <c r="G46" s="165"/>
      <c r="H46" s="168"/>
    </row>
    <row r="47" spans="1:8" ht="14.25" thickBot="1">
      <c r="A47" s="111"/>
      <c r="B47" s="169">
        <f>入力１!A22</f>
        <v>39022</v>
      </c>
      <c r="C47" s="133">
        <f>入力１!B22</f>
        <v>0</v>
      </c>
      <c r="D47" s="163">
        <f>入力１!C22</f>
        <v>0</v>
      </c>
      <c r="E47" s="164">
        <f>入力１!F22</f>
        <v>0</v>
      </c>
      <c r="F47" s="163">
        <f>入力１!G22</f>
        <v>0</v>
      </c>
      <c r="G47" s="165"/>
      <c r="H47" s="168"/>
    </row>
    <row r="48" spans="1:8" ht="14.25" thickBot="1">
      <c r="A48" s="111"/>
      <c r="B48" s="169">
        <f>入力１!A23</f>
        <v>39052</v>
      </c>
      <c r="C48" s="133">
        <f>入力１!B23</f>
        <v>0</v>
      </c>
      <c r="D48" s="163">
        <f>入力１!C23</f>
        <v>0</v>
      </c>
      <c r="E48" s="164">
        <f>入力１!F23</f>
        <v>0</v>
      </c>
      <c r="F48" s="163">
        <f>入力１!G23</f>
        <v>0</v>
      </c>
      <c r="G48" s="165"/>
      <c r="H48" s="168"/>
    </row>
    <row r="49" spans="1:8" ht="14.25" thickBot="1">
      <c r="A49" s="111"/>
      <c r="B49" s="169">
        <f>入力１!A24</f>
        <v>39083</v>
      </c>
      <c r="C49" s="133">
        <f>入力１!B24</f>
        <v>0</v>
      </c>
      <c r="D49" s="163">
        <f>入力１!C24</f>
        <v>0</v>
      </c>
      <c r="E49" s="164">
        <f>入力１!F24</f>
        <v>0</v>
      </c>
      <c r="F49" s="163">
        <f>入力１!G24</f>
        <v>0</v>
      </c>
      <c r="G49" s="165"/>
      <c r="H49" s="168"/>
    </row>
    <row r="50" spans="1:8" ht="14.25" thickBot="1">
      <c r="A50" s="111"/>
      <c r="B50" s="170">
        <f>入力１!A25</f>
        <v>39114</v>
      </c>
      <c r="C50" s="133">
        <f>入力１!B25</f>
        <v>0</v>
      </c>
      <c r="D50" s="163">
        <f>入力１!C25</f>
        <v>0</v>
      </c>
      <c r="E50" s="164">
        <f>入力１!F25</f>
        <v>0</v>
      </c>
      <c r="F50" s="163">
        <f>入力１!G25</f>
        <v>0</v>
      </c>
      <c r="G50" s="166"/>
      <c r="H50" s="168"/>
    </row>
    <row r="51" spans="1:8" ht="15" thickTop="1" thickBot="1">
      <c r="A51" s="111"/>
      <c r="B51" s="236" t="s">
        <v>3</v>
      </c>
      <c r="C51" s="237">
        <f>入力１!B26</f>
        <v>699</v>
      </c>
      <c r="D51" s="238">
        <f>入力１!C26</f>
        <v>17500000</v>
      </c>
      <c r="E51" s="237">
        <f>入力１!F26</f>
        <v>76</v>
      </c>
      <c r="F51" s="238">
        <f>入力１!G26</f>
        <v>2000000</v>
      </c>
      <c r="G51" s="239">
        <f>SUM(G39:G50)</f>
        <v>19</v>
      </c>
      <c r="H51" s="240">
        <f>SUM(H39:H50)</f>
        <v>480000</v>
      </c>
    </row>
  </sheetData>
  <mergeCells count="2">
    <mergeCell ref="F9:G9"/>
    <mergeCell ref="B37:B38"/>
  </mergeCells>
  <phoneticPr fontId="3"/>
  <conditionalFormatting sqref="D22:F22">
    <cfRule type="expression" dxfId="9" priority="1" stopIfTrue="1">
      <formula>ISERROR(#REF!)</formula>
    </cfRule>
  </conditionalFormatting>
  <conditionalFormatting sqref="B22:C22">
    <cfRule type="expression" dxfId="8"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C56" sqref="C56"/>
    </sheetView>
  </sheetViews>
  <sheetFormatPr defaultRowHeight="13.5"/>
  <cols>
    <col min="1" max="1" width="4.625" style="111" customWidth="1"/>
    <col min="2" max="8" width="11.625" style="111" customWidth="1"/>
    <col min="9" max="16384" width="9" style="111"/>
  </cols>
  <sheetData>
    <row r="1" spans="1:8">
      <c r="A1" s="205"/>
      <c r="B1" s="108"/>
      <c r="C1" s="108"/>
      <c r="D1" s="92" t="s">
        <v>84</v>
      </c>
      <c r="E1" s="108"/>
      <c r="F1" s="108"/>
      <c r="G1" s="108"/>
    </row>
    <row r="2" spans="1:8" s="94" customFormat="1">
      <c r="A2" s="109"/>
      <c r="B2" s="109"/>
      <c r="C2" s="109"/>
      <c r="D2" s="92"/>
    </row>
    <row r="3" spans="1:8" s="94" customFormat="1" ht="14.25" thickBot="1">
      <c r="A3" s="177"/>
    </row>
    <row r="4" spans="1:8" s="94" customFormat="1" ht="14.25" thickBot="1">
      <c r="A4" s="177"/>
      <c r="B4" s="178">
        <f>入力１!B10</f>
        <v>38777</v>
      </c>
      <c r="C4" s="179" t="s">
        <v>27</v>
      </c>
      <c r="D4" s="180">
        <f>入力１!E10</f>
        <v>39114</v>
      </c>
      <c r="E4" s="181" t="s">
        <v>59</v>
      </c>
    </row>
    <row r="5" spans="1:8" s="94" customFormat="1" ht="14.25" thickBot="1">
      <c r="A5" s="177"/>
      <c r="B5" s="182"/>
      <c r="C5" s="93"/>
      <c r="D5" s="183"/>
      <c r="E5" s="93"/>
    </row>
    <row r="6" spans="1:8" s="94" customFormat="1" ht="15" thickTop="1" thickBot="1">
      <c r="B6" s="92"/>
      <c r="C6" s="92" t="s">
        <v>107</v>
      </c>
      <c r="D6" s="206">
        <f>F15</f>
        <v>233437</v>
      </c>
      <c r="E6" s="207" t="s">
        <v>14</v>
      </c>
    </row>
    <row r="7" spans="1:8" s="94" customFormat="1" ht="15" thickTop="1" thickBot="1">
      <c r="A7" s="177"/>
      <c r="B7" s="177"/>
      <c r="C7" s="93"/>
      <c r="D7" s="93"/>
      <c r="E7" s="93"/>
      <c r="F7" s="184"/>
      <c r="G7" s="184"/>
      <c r="H7" s="177"/>
    </row>
    <row r="8" spans="1:8" s="94" customFormat="1" ht="15" thickTop="1" thickBot="1">
      <c r="B8" s="208" t="s">
        <v>86</v>
      </c>
      <c r="C8" s="209">
        <f>入力２!B10</f>
        <v>123456</v>
      </c>
      <c r="E8" s="185" t="s">
        <v>15</v>
      </c>
      <c r="F8" s="157">
        <f>入力１!C6</f>
        <v>123456789</v>
      </c>
      <c r="G8" s="91"/>
      <c r="H8" s="177"/>
    </row>
    <row r="9" spans="1:8" s="94" customFormat="1" ht="15" thickTop="1" thickBot="1">
      <c r="B9" s="208" t="s">
        <v>87</v>
      </c>
      <c r="C9" s="209" t="str">
        <f>入力２!C10</f>
        <v>B市</v>
      </c>
      <c r="E9" s="185" t="s">
        <v>16</v>
      </c>
      <c r="F9" s="283" t="str">
        <f>入力１!C7</f>
        <v>さいたま会 サイタマ苑</v>
      </c>
      <c r="G9" s="284"/>
      <c r="H9" s="177"/>
    </row>
    <row r="10" spans="1:8" s="94" customFormat="1" ht="14.25" thickTop="1"/>
    <row r="11" spans="1:8" s="94" customFormat="1"/>
    <row r="12" spans="1:8" s="94" customFormat="1">
      <c r="A12" s="94" t="s">
        <v>75</v>
      </c>
    </row>
    <row r="13" spans="1:8" s="94" customFormat="1">
      <c r="B13" s="187"/>
      <c r="C13" s="188"/>
      <c r="D13" s="189" t="s">
        <v>79</v>
      </c>
      <c r="E13" s="189" t="s">
        <v>74</v>
      </c>
      <c r="F13" s="189" t="s">
        <v>80</v>
      </c>
    </row>
    <row r="14" spans="1:8" ht="14.25" thickBot="1">
      <c r="A14" s="108"/>
      <c r="B14" s="130" t="s">
        <v>78</v>
      </c>
      <c r="C14" s="190"/>
      <c r="D14" s="129">
        <f>入力１!G26</f>
        <v>2000000</v>
      </c>
      <c r="E14" s="191">
        <v>1</v>
      </c>
      <c r="F14" s="210">
        <f>D32</f>
        <v>1037500</v>
      </c>
      <c r="G14" s="108"/>
    </row>
    <row r="15" spans="1:8" ht="14.25" thickBot="1">
      <c r="A15" s="108"/>
      <c r="B15" s="130" t="str">
        <f>C9&amp;"の利用者に係る軽減"</f>
        <v>B市の利用者に係る軽減</v>
      </c>
      <c r="C15" s="190"/>
      <c r="D15" s="129">
        <f>H51</f>
        <v>450000</v>
      </c>
      <c r="E15" s="211">
        <f>ROUND(D15/D14,4)</f>
        <v>0.22500000000000001</v>
      </c>
      <c r="F15" s="212">
        <f>ROUNDDOWN(F14*E15,0)</f>
        <v>233437</v>
      </c>
      <c r="G15" s="108"/>
    </row>
    <row r="16" spans="1:8">
      <c r="A16" s="108"/>
      <c r="B16" s="108"/>
      <c r="C16" s="108"/>
      <c r="D16" s="108"/>
      <c r="E16" s="108"/>
      <c r="F16" s="108"/>
      <c r="G16" s="108"/>
    </row>
    <row r="17" spans="1:8">
      <c r="A17" s="108"/>
      <c r="B17" s="108"/>
      <c r="C17" s="108"/>
      <c r="D17" s="108"/>
      <c r="E17" s="108"/>
      <c r="F17" s="108"/>
      <c r="G17" s="108"/>
    </row>
    <row r="18" spans="1:8">
      <c r="A18" s="108" t="s">
        <v>81</v>
      </c>
      <c r="B18" s="108"/>
      <c r="C18" s="108"/>
      <c r="D18" s="108"/>
      <c r="E18" s="108"/>
      <c r="F18" s="108"/>
      <c r="G18" s="108"/>
    </row>
    <row r="19" spans="1:8">
      <c r="A19" s="108"/>
      <c r="B19" s="213" t="s">
        <v>11</v>
      </c>
      <c r="C19" s="214"/>
      <c r="D19" s="214"/>
      <c r="E19" s="214"/>
      <c r="F19" s="215"/>
    </row>
    <row r="20" spans="1:8">
      <c r="A20" s="108"/>
      <c r="B20" s="216"/>
      <c r="C20" s="217" t="s">
        <v>66</v>
      </c>
      <c r="D20" s="218"/>
      <c r="E20" s="219"/>
      <c r="F20" s="220" t="s">
        <v>98</v>
      </c>
    </row>
    <row r="21" spans="1:8">
      <c r="A21" s="108"/>
      <c r="B21" s="221" t="s">
        <v>108</v>
      </c>
      <c r="C21" s="222"/>
      <c r="D21" s="223" t="s">
        <v>64</v>
      </c>
      <c r="E21" s="224" t="s">
        <v>67</v>
      </c>
      <c r="F21" s="225" t="s">
        <v>99</v>
      </c>
    </row>
    <row r="22" spans="1:8">
      <c r="A22" s="108"/>
      <c r="B22" s="192">
        <f>入力１!C26</f>
        <v>17500000</v>
      </c>
      <c r="C22" s="125" t="s">
        <v>109</v>
      </c>
      <c r="D22" s="193">
        <f>入力１!G26</f>
        <v>2000000</v>
      </c>
      <c r="E22" s="126" t="s">
        <v>109</v>
      </c>
      <c r="F22" s="126" t="s">
        <v>109</v>
      </c>
    </row>
    <row r="23" spans="1:8">
      <c r="A23" s="108"/>
      <c r="B23" s="108" t="s">
        <v>68</v>
      </c>
      <c r="D23" s="127"/>
      <c r="E23" s="127"/>
      <c r="F23" s="127"/>
      <c r="G23" s="127"/>
    </row>
    <row r="24" spans="1:8">
      <c r="A24" s="108"/>
      <c r="B24" s="108"/>
    </row>
    <row r="25" spans="1:8">
      <c r="A25" s="108"/>
      <c r="B25" s="108"/>
      <c r="C25" s="108"/>
      <c r="D25" s="108"/>
      <c r="E25" s="108"/>
      <c r="F25" s="108" t="s">
        <v>82</v>
      </c>
      <c r="G25" s="108"/>
    </row>
    <row r="26" spans="1:8">
      <c r="A26" s="108"/>
      <c r="B26" s="120" t="s">
        <v>71</v>
      </c>
      <c r="C26" s="121" t="s">
        <v>72</v>
      </c>
      <c r="D26" s="120" t="s">
        <v>69</v>
      </c>
      <c r="E26" s="112"/>
      <c r="F26" s="128" t="s">
        <v>96</v>
      </c>
      <c r="G26" s="194" t="s">
        <v>97</v>
      </c>
    </row>
    <row r="27" spans="1:8">
      <c r="A27" s="108"/>
      <c r="B27" s="175">
        <f>計算!B27</f>
        <v>175000</v>
      </c>
      <c r="C27" s="124">
        <f>計算!C27</f>
        <v>1575000</v>
      </c>
      <c r="D27" s="175">
        <f>計算!D27</f>
        <v>250000</v>
      </c>
      <c r="E27" s="112"/>
      <c r="F27" s="175">
        <f>計算!F27</f>
        <v>175000</v>
      </c>
      <c r="G27" s="175">
        <f>計算!G27</f>
        <v>1750000</v>
      </c>
    </row>
    <row r="28" spans="1:8">
      <c r="B28" s="112"/>
      <c r="C28" s="112"/>
      <c r="D28" s="112"/>
      <c r="E28" s="112"/>
      <c r="F28" s="112"/>
      <c r="G28" s="112"/>
    </row>
    <row r="29" spans="1:8" ht="14.25">
      <c r="A29" s="108"/>
      <c r="B29" s="113"/>
      <c r="C29" s="116"/>
      <c r="D29" s="123"/>
      <c r="E29" s="106"/>
      <c r="F29" s="106"/>
      <c r="G29" s="106"/>
      <c r="H29" s="106"/>
    </row>
    <row r="30" spans="1:8" ht="14.25">
      <c r="A30" s="108"/>
      <c r="B30" s="113"/>
      <c r="C30" s="116"/>
      <c r="D30" s="123"/>
      <c r="E30" s="106"/>
      <c r="F30" s="106"/>
      <c r="G30" s="106"/>
      <c r="H30" s="106"/>
    </row>
    <row r="31" spans="1:8" ht="15" thickBot="1">
      <c r="A31" s="108"/>
      <c r="B31" s="226" t="s">
        <v>73</v>
      </c>
      <c r="C31" s="116"/>
      <c r="D31" s="227" t="s">
        <v>77</v>
      </c>
      <c r="E31" s="106"/>
      <c r="F31" s="106"/>
      <c r="G31" s="106"/>
      <c r="H31" s="106"/>
    </row>
    <row r="32" spans="1:8" ht="15" thickBot="1">
      <c r="A32" s="108"/>
      <c r="B32" s="175">
        <f>計算!B32</f>
        <v>962500</v>
      </c>
      <c r="C32" s="116"/>
      <c r="D32" s="174">
        <f>計算!D32</f>
        <v>1037500</v>
      </c>
      <c r="E32" s="106"/>
      <c r="F32" s="106"/>
      <c r="G32" s="106"/>
      <c r="H32" s="106"/>
    </row>
    <row r="33" spans="1:8" ht="14.25">
      <c r="A33" s="108"/>
      <c r="B33" s="108"/>
      <c r="E33" s="106"/>
      <c r="F33" s="106"/>
      <c r="G33" s="106"/>
      <c r="H33" s="106"/>
    </row>
    <row r="34" spans="1:8" ht="14.25">
      <c r="A34" s="108"/>
      <c r="B34" s="108"/>
      <c r="E34" s="106"/>
      <c r="F34" s="106"/>
      <c r="G34" s="106"/>
      <c r="H34" s="106"/>
    </row>
    <row r="35" spans="1:8" ht="14.25">
      <c r="A35" s="108"/>
      <c r="B35" s="108"/>
      <c r="E35" s="106"/>
      <c r="F35" s="106"/>
      <c r="G35" s="106"/>
      <c r="H35" s="106"/>
    </row>
    <row r="36" spans="1:8" ht="14.25" thickBot="1">
      <c r="A36" s="134" t="s">
        <v>110</v>
      </c>
      <c r="C36" s="94"/>
      <c r="D36" s="94"/>
      <c r="E36" s="94"/>
      <c r="F36" s="94"/>
      <c r="G36" s="94"/>
      <c r="H36" s="94"/>
    </row>
    <row r="37" spans="1:8" ht="14.25" thickBot="1">
      <c r="B37" s="286" t="s">
        <v>0</v>
      </c>
      <c r="C37" s="228" t="s">
        <v>62</v>
      </c>
      <c r="D37" s="229"/>
      <c r="E37" s="228" t="s">
        <v>63</v>
      </c>
      <c r="F37" s="229"/>
      <c r="G37" s="230" t="str">
        <f>C9</f>
        <v>B市</v>
      </c>
      <c r="H37" s="231" t="s">
        <v>85</v>
      </c>
    </row>
    <row r="38" spans="1:8" ht="14.25" thickBot="1">
      <c r="B38" s="287"/>
      <c r="C38" s="232" t="s">
        <v>1</v>
      </c>
      <c r="D38" s="233" t="s">
        <v>61</v>
      </c>
      <c r="E38" s="232" t="s">
        <v>1</v>
      </c>
      <c r="F38" s="233" t="s">
        <v>101</v>
      </c>
      <c r="G38" s="234" t="s">
        <v>1</v>
      </c>
      <c r="H38" s="235" t="s">
        <v>64</v>
      </c>
    </row>
    <row r="39" spans="1:8" ht="15" thickTop="1" thickBot="1">
      <c r="B39" s="169">
        <f>入力１!A14</f>
        <v>38777</v>
      </c>
      <c r="C39" s="158">
        <f>入力１!B14</f>
        <v>110</v>
      </c>
      <c r="D39" s="159">
        <f>入力１!C14</f>
        <v>2500000</v>
      </c>
      <c r="E39" s="160">
        <f>入力１!F14</f>
        <v>11</v>
      </c>
      <c r="F39" s="161">
        <f>入力１!G14</f>
        <v>280000</v>
      </c>
      <c r="G39" s="162">
        <v>2</v>
      </c>
      <c r="H39" s="167">
        <v>56250</v>
      </c>
    </row>
    <row r="40" spans="1:8" ht="14.25" thickBot="1">
      <c r="B40" s="169">
        <f>入力１!A15</f>
        <v>38808</v>
      </c>
      <c r="C40" s="133">
        <f>入力１!B15</f>
        <v>111</v>
      </c>
      <c r="D40" s="163">
        <f>入力１!C15</f>
        <v>2700000</v>
      </c>
      <c r="E40" s="164">
        <f>入力１!F15</f>
        <v>12</v>
      </c>
      <c r="F40" s="163">
        <f>入力１!G15</f>
        <v>310000</v>
      </c>
      <c r="G40" s="165">
        <v>3</v>
      </c>
      <c r="H40" s="168">
        <v>84375</v>
      </c>
    </row>
    <row r="41" spans="1:8" ht="14.25" thickBot="1">
      <c r="B41" s="169">
        <f>入力１!A16</f>
        <v>38838</v>
      </c>
      <c r="C41" s="133">
        <f>入力１!B16</f>
        <v>115</v>
      </c>
      <c r="D41" s="163">
        <f>入力１!C16</f>
        <v>2850000</v>
      </c>
      <c r="E41" s="164">
        <f>入力１!F16</f>
        <v>12</v>
      </c>
      <c r="F41" s="163">
        <f>入力１!G16</f>
        <v>310000</v>
      </c>
      <c r="G41" s="165">
        <v>3</v>
      </c>
      <c r="H41" s="168">
        <v>84375</v>
      </c>
    </row>
    <row r="42" spans="1:8" ht="14.25" thickBot="1">
      <c r="B42" s="169">
        <f>入力１!A17</f>
        <v>38869</v>
      </c>
      <c r="C42" s="133">
        <f>入力１!B17</f>
        <v>120</v>
      </c>
      <c r="D42" s="163">
        <f>入力１!C17</f>
        <v>3000000</v>
      </c>
      <c r="E42" s="164">
        <f>入力１!F17</f>
        <v>13</v>
      </c>
      <c r="F42" s="163">
        <f>入力１!G17</f>
        <v>350000</v>
      </c>
      <c r="G42" s="165">
        <v>3</v>
      </c>
      <c r="H42" s="168">
        <v>84375</v>
      </c>
    </row>
    <row r="43" spans="1:8" ht="14.25" thickBot="1">
      <c r="B43" s="169">
        <f>入力１!A18</f>
        <v>38899</v>
      </c>
      <c r="C43" s="133">
        <f>入力１!B18</f>
        <v>122</v>
      </c>
      <c r="D43" s="163">
        <f>入力１!C18</f>
        <v>3150000</v>
      </c>
      <c r="E43" s="164">
        <f>入力１!F18</f>
        <v>13</v>
      </c>
      <c r="F43" s="163">
        <f>入力１!G18</f>
        <v>350000</v>
      </c>
      <c r="G43" s="165">
        <v>3</v>
      </c>
      <c r="H43" s="168">
        <v>84375</v>
      </c>
    </row>
    <row r="44" spans="1:8" ht="14.25" thickBot="1">
      <c r="B44" s="169">
        <f>入力１!A19</f>
        <v>38930</v>
      </c>
      <c r="C44" s="133">
        <f>入力１!B19</f>
        <v>121</v>
      </c>
      <c r="D44" s="163">
        <f>入力１!C19</f>
        <v>3300000</v>
      </c>
      <c r="E44" s="164">
        <f>入力１!F19</f>
        <v>15</v>
      </c>
      <c r="F44" s="163">
        <f>入力１!G19</f>
        <v>400000</v>
      </c>
      <c r="G44" s="165">
        <v>2</v>
      </c>
      <c r="H44" s="168">
        <v>56250</v>
      </c>
    </row>
    <row r="45" spans="1:8" ht="14.25" thickBot="1">
      <c r="B45" s="169">
        <f>入力１!A20</f>
        <v>38961</v>
      </c>
      <c r="C45" s="133">
        <f>入力１!B20</f>
        <v>0</v>
      </c>
      <c r="D45" s="163">
        <f>入力１!C20</f>
        <v>0</v>
      </c>
      <c r="E45" s="164">
        <f>入力１!F20</f>
        <v>0</v>
      </c>
      <c r="F45" s="163">
        <f>入力１!G20</f>
        <v>0</v>
      </c>
      <c r="G45" s="165"/>
      <c r="H45" s="168"/>
    </row>
    <row r="46" spans="1:8" ht="14.25" thickBot="1">
      <c r="B46" s="169">
        <f>入力１!A21</f>
        <v>38991</v>
      </c>
      <c r="C46" s="133">
        <f>入力１!B21</f>
        <v>0</v>
      </c>
      <c r="D46" s="163">
        <f>入力１!C21</f>
        <v>0</v>
      </c>
      <c r="E46" s="164">
        <f>入力１!F21</f>
        <v>0</v>
      </c>
      <c r="F46" s="163">
        <f>入力１!G21</f>
        <v>0</v>
      </c>
      <c r="G46" s="165"/>
      <c r="H46" s="168"/>
    </row>
    <row r="47" spans="1:8" ht="14.25" thickBot="1">
      <c r="B47" s="169">
        <f>入力１!A22</f>
        <v>39022</v>
      </c>
      <c r="C47" s="133">
        <f>入力１!B22</f>
        <v>0</v>
      </c>
      <c r="D47" s="163">
        <f>入力１!C22</f>
        <v>0</v>
      </c>
      <c r="E47" s="164">
        <f>入力１!F22</f>
        <v>0</v>
      </c>
      <c r="F47" s="163">
        <f>入力１!G22</f>
        <v>0</v>
      </c>
      <c r="G47" s="165"/>
      <c r="H47" s="168"/>
    </row>
    <row r="48" spans="1:8" ht="14.25" thickBot="1">
      <c r="B48" s="169">
        <f>入力１!A23</f>
        <v>39052</v>
      </c>
      <c r="C48" s="133">
        <f>入力１!B23</f>
        <v>0</v>
      </c>
      <c r="D48" s="163">
        <f>入力１!C23</f>
        <v>0</v>
      </c>
      <c r="E48" s="164">
        <f>入力１!F23</f>
        <v>0</v>
      </c>
      <c r="F48" s="163">
        <f>入力１!G23</f>
        <v>0</v>
      </c>
      <c r="G48" s="165"/>
      <c r="H48" s="168"/>
    </row>
    <row r="49" spans="2:8" ht="14.25" thickBot="1">
      <c r="B49" s="169">
        <f>入力１!A24</f>
        <v>39083</v>
      </c>
      <c r="C49" s="133">
        <f>入力１!B24</f>
        <v>0</v>
      </c>
      <c r="D49" s="163">
        <f>入力１!C24</f>
        <v>0</v>
      </c>
      <c r="E49" s="164">
        <f>入力１!F24</f>
        <v>0</v>
      </c>
      <c r="F49" s="163">
        <f>入力１!G24</f>
        <v>0</v>
      </c>
      <c r="G49" s="165"/>
      <c r="H49" s="168"/>
    </row>
    <row r="50" spans="2:8" ht="14.25" thickBot="1">
      <c r="B50" s="170">
        <f>入力１!A25</f>
        <v>39114</v>
      </c>
      <c r="C50" s="133">
        <f>入力１!B25</f>
        <v>0</v>
      </c>
      <c r="D50" s="163">
        <f>入力１!C25</f>
        <v>0</v>
      </c>
      <c r="E50" s="164">
        <f>入力１!F25</f>
        <v>0</v>
      </c>
      <c r="F50" s="163">
        <f>入力１!G25</f>
        <v>0</v>
      </c>
      <c r="G50" s="166"/>
      <c r="H50" s="168"/>
    </row>
    <row r="51" spans="2:8" ht="15" thickTop="1" thickBot="1">
      <c r="B51" s="236" t="s">
        <v>3</v>
      </c>
      <c r="C51" s="237">
        <f>入力１!B26</f>
        <v>699</v>
      </c>
      <c r="D51" s="238">
        <f>入力１!C26</f>
        <v>17500000</v>
      </c>
      <c r="E51" s="237">
        <f>入力１!F26</f>
        <v>76</v>
      </c>
      <c r="F51" s="238">
        <f>入力１!G26</f>
        <v>2000000</v>
      </c>
      <c r="G51" s="239">
        <f>SUM(G39:G50)</f>
        <v>16</v>
      </c>
      <c r="H51" s="240">
        <f>SUM(H39:H50)</f>
        <v>450000</v>
      </c>
    </row>
  </sheetData>
  <mergeCells count="2">
    <mergeCell ref="F9:G9"/>
    <mergeCell ref="B37:B38"/>
  </mergeCells>
  <phoneticPr fontId="3"/>
  <conditionalFormatting sqref="D22:F22">
    <cfRule type="expression" dxfId="7" priority="1" stopIfTrue="1">
      <formula>ISERROR(#REF!)</formula>
    </cfRule>
  </conditionalFormatting>
  <conditionalFormatting sqref="B22:C22">
    <cfRule type="expression" dxfId="6"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D60" sqref="D60"/>
    </sheetView>
  </sheetViews>
  <sheetFormatPr defaultRowHeight="13.5"/>
  <cols>
    <col min="1" max="1" width="4.625" style="111" customWidth="1"/>
    <col min="2" max="8" width="11.625" style="111" customWidth="1"/>
    <col min="9" max="16384" width="9" style="111"/>
  </cols>
  <sheetData>
    <row r="1" spans="1:8">
      <c r="A1" s="205"/>
      <c r="B1" s="108"/>
      <c r="C1" s="108"/>
      <c r="D1" s="92" t="s">
        <v>111</v>
      </c>
      <c r="E1" s="108"/>
      <c r="F1" s="108"/>
      <c r="G1" s="108"/>
    </row>
    <row r="2" spans="1:8" s="94" customFormat="1">
      <c r="A2" s="109"/>
      <c r="B2" s="109"/>
      <c r="C2" s="109"/>
      <c r="D2" s="92"/>
    </row>
    <row r="3" spans="1:8" s="94" customFormat="1" ht="14.25" thickBot="1">
      <c r="A3" s="177"/>
    </row>
    <row r="4" spans="1:8" s="94" customFormat="1" ht="14.25" thickBot="1">
      <c r="A4" s="177"/>
      <c r="B4" s="178">
        <f>入力１!B10</f>
        <v>38777</v>
      </c>
      <c r="C4" s="179" t="s">
        <v>112</v>
      </c>
      <c r="D4" s="180">
        <f>入力１!E10</f>
        <v>39114</v>
      </c>
      <c r="E4" s="181" t="s">
        <v>59</v>
      </c>
    </row>
    <row r="5" spans="1:8" s="94" customFormat="1" ht="14.25" thickBot="1">
      <c r="A5" s="177"/>
      <c r="B5" s="182"/>
      <c r="C5" s="93"/>
      <c r="D5" s="183"/>
      <c r="E5" s="93"/>
    </row>
    <row r="6" spans="1:8" s="94" customFormat="1" ht="15" thickTop="1" thickBot="1">
      <c r="B6" s="92"/>
      <c r="C6" s="92" t="s">
        <v>107</v>
      </c>
      <c r="D6" s="206">
        <f>F15</f>
        <v>233437</v>
      </c>
      <c r="E6" s="207" t="s">
        <v>14</v>
      </c>
    </row>
    <row r="7" spans="1:8" s="94" customFormat="1" ht="15" thickTop="1" thickBot="1">
      <c r="A7" s="177"/>
      <c r="B7" s="177"/>
      <c r="C7" s="93"/>
      <c r="D7" s="93"/>
      <c r="E7" s="93"/>
      <c r="F7" s="184"/>
      <c r="G7" s="184"/>
      <c r="H7" s="177"/>
    </row>
    <row r="8" spans="1:8" s="94" customFormat="1" ht="15" thickTop="1" thickBot="1">
      <c r="B8" s="208" t="s">
        <v>86</v>
      </c>
      <c r="C8" s="209">
        <f>入力２!B11</f>
        <v>123457</v>
      </c>
      <c r="E8" s="185" t="s">
        <v>15</v>
      </c>
      <c r="F8" s="157">
        <f>入力１!C6</f>
        <v>123456789</v>
      </c>
      <c r="G8" s="91"/>
      <c r="H8" s="177"/>
    </row>
    <row r="9" spans="1:8" s="94" customFormat="1" ht="15" thickTop="1" thickBot="1">
      <c r="B9" s="208" t="s">
        <v>87</v>
      </c>
      <c r="C9" s="209" t="str">
        <f>入力２!C11</f>
        <v>埼玉市</v>
      </c>
      <c r="E9" s="185" t="s">
        <v>16</v>
      </c>
      <c r="F9" s="283" t="str">
        <f>入力１!C7</f>
        <v>さいたま会 サイタマ苑</v>
      </c>
      <c r="G9" s="284"/>
      <c r="H9" s="177"/>
    </row>
    <row r="10" spans="1:8" s="94" customFormat="1" ht="14.25" thickTop="1"/>
    <row r="11" spans="1:8" s="94" customFormat="1"/>
    <row r="12" spans="1:8" s="94" customFormat="1">
      <c r="A12" s="94" t="s">
        <v>75</v>
      </c>
    </row>
    <row r="13" spans="1:8" s="94" customFormat="1">
      <c r="B13" s="187"/>
      <c r="C13" s="188"/>
      <c r="D13" s="189" t="s">
        <v>79</v>
      </c>
      <c r="E13" s="189" t="s">
        <v>74</v>
      </c>
      <c r="F13" s="189" t="s">
        <v>80</v>
      </c>
    </row>
    <row r="14" spans="1:8" ht="14.25" thickBot="1">
      <c r="A14" s="108"/>
      <c r="B14" s="130" t="s">
        <v>78</v>
      </c>
      <c r="C14" s="190"/>
      <c r="D14" s="129">
        <f>入力１!G26</f>
        <v>2000000</v>
      </c>
      <c r="E14" s="191">
        <v>1</v>
      </c>
      <c r="F14" s="210">
        <f>D32</f>
        <v>1037500</v>
      </c>
      <c r="G14" s="108"/>
    </row>
    <row r="15" spans="1:8" ht="14.25" thickBot="1">
      <c r="A15" s="108"/>
      <c r="B15" s="130" t="str">
        <f>C9&amp;"の利用者に係る軽減"</f>
        <v>埼玉市の利用者に係る軽減</v>
      </c>
      <c r="C15" s="190"/>
      <c r="D15" s="129">
        <f>H51</f>
        <v>450000</v>
      </c>
      <c r="E15" s="211">
        <f>ROUND(D15/D14,4)</f>
        <v>0.22500000000000001</v>
      </c>
      <c r="F15" s="212">
        <f>ROUNDDOWN(F14*E15,0)</f>
        <v>233437</v>
      </c>
      <c r="G15" s="108"/>
    </row>
    <row r="16" spans="1:8">
      <c r="A16" s="108"/>
      <c r="B16" s="108"/>
      <c r="C16" s="108"/>
      <c r="D16" s="108"/>
      <c r="E16" s="108"/>
      <c r="F16" s="108"/>
      <c r="G16" s="108"/>
    </row>
    <row r="17" spans="1:8">
      <c r="A17" s="108"/>
      <c r="B17" s="108"/>
      <c r="C17" s="108"/>
      <c r="D17" s="108"/>
      <c r="E17" s="108"/>
      <c r="F17" s="108"/>
      <c r="G17" s="108"/>
    </row>
    <row r="18" spans="1:8">
      <c r="A18" s="108" t="s">
        <v>81</v>
      </c>
      <c r="B18" s="108"/>
      <c r="C18" s="108"/>
      <c r="D18" s="108"/>
      <c r="E18" s="108"/>
      <c r="F18" s="108"/>
      <c r="G18" s="108"/>
    </row>
    <row r="19" spans="1:8">
      <c r="A19" s="108"/>
      <c r="B19" s="213" t="s">
        <v>11</v>
      </c>
      <c r="C19" s="214"/>
      <c r="D19" s="214"/>
      <c r="E19" s="214"/>
      <c r="F19" s="215"/>
    </row>
    <row r="20" spans="1:8">
      <c r="A20" s="108"/>
      <c r="B20" s="216"/>
      <c r="C20" s="217" t="s">
        <v>66</v>
      </c>
      <c r="D20" s="218"/>
      <c r="E20" s="219"/>
      <c r="F20" s="220" t="s">
        <v>98</v>
      </c>
    </row>
    <row r="21" spans="1:8">
      <c r="A21" s="108"/>
      <c r="B21" s="221" t="s">
        <v>108</v>
      </c>
      <c r="C21" s="222"/>
      <c r="D21" s="223" t="s">
        <v>64</v>
      </c>
      <c r="E21" s="224" t="s">
        <v>67</v>
      </c>
      <c r="F21" s="225" t="s">
        <v>99</v>
      </c>
    </row>
    <row r="22" spans="1:8">
      <c r="A22" s="108"/>
      <c r="B22" s="192">
        <f>入力１!C26</f>
        <v>17500000</v>
      </c>
      <c r="C22" s="125" t="s">
        <v>113</v>
      </c>
      <c r="D22" s="193">
        <f>入力１!G26</f>
        <v>2000000</v>
      </c>
      <c r="E22" s="126" t="s">
        <v>113</v>
      </c>
      <c r="F22" s="126" t="s">
        <v>113</v>
      </c>
    </row>
    <row r="23" spans="1:8">
      <c r="A23" s="108"/>
      <c r="B23" s="108" t="s">
        <v>68</v>
      </c>
      <c r="D23" s="127"/>
      <c r="E23" s="127"/>
      <c r="F23" s="127"/>
      <c r="G23" s="127"/>
    </row>
    <row r="24" spans="1:8">
      <c r="A24" s="108"/>
      <c r="B24" s="108"/>
    </row>
    <row r="25" spans="1:8">
      <c r="A25" s="108"/>
      <c r="B25" s="108"/>
      <c r="C25" s="108"/>
      <c r="D25" s="108"/>
      <c r="E25" s="108"/>
      <c r="F25" s="108" t="s">
        <v>82</v>
      </c>
      <c r="G25" s="108"/>
    </row>
    <row r="26" spans="1:8">
      <c r="A26" s="108"/>
      <c r="B26" s="120" t="s">
        <v>71</v>
      </c>
      <c r="C26" s="121" t="s">
        <v>72</v>
      </c>
      <c r="D26" s="120" t="s">
        <v>69</v>
      </c>
      <c r="E26" s="112"/>
      <c r="F26" s="128" t="s">
        <v>96</v>
      </c>
      <c r="G26" s="194" t="s">
        <v>97</v>
      </c>
    </row>
    <row r="27" spans="1:8">
      <c r="A27" s="108"/>
      <c r="B27" s="175">
        <f>計算!B27</f>
        <v>175000</v>
      </c>
      <c r="C27" s="124">
        <f>計算!C27</f>
        <v>1575000</v>
      </c>
      <c r="D27" s="175">
        <f>計算!D27</f>
        <v>250000</v>
      </c>
      <c r="E27" s="112"/>
      <c r="F27" s="175">
        <f>計算!F27</f>
        <v>175000</v>
      </c>
      <c r="G27" s="175">
        <f>計算!G27</f>
        <v>1750000</v>
      </c>
    </row>
    <row r="28" spans="1:8">
      <c r="B28" s="112"/>
      <c r="C28" s="112"/>
      <c r="D28" s="112"/>
      <c r="E28" s="112"/>
      <c r="F28" s="112"/>
      <c r="G28" s="112"/>
    </row>
    <row r="29" spans="1:8" ht="14.25">
      <c r="A29" s="108"/>
      <c r="B29" s="113"/>
      <c r="C29" s="116"/>
      <c r="D29" s="123"/>
      <c r="E29" s="106"/>
      <c r="F29" s="106"/>
      <c r="G29" s="106"/>
      <c r="H29" s="106"/>
    </row>
    <row r="30" spans="1:8" ht="14.25">
      <c r="A30" s="108"/>
      <c r="B30" s="113"/>
      <c r="C30" s="116"/>
      <c r="D30" s="123"/>
      <c r="E30" s="106"/>
      <c r="F30" s="106"/>
      <c r="G30" s="106"/>
      <c r="H30" s="106"/>
    </row>
    <row r="31" spans="1:8" ht="15" thickBot="1">
      <c r="A31" s="108"/>
      <c r="B31" s="226" t="s">
        <v>73</v>
      </c>
      <c r="C31" s="116"/>
      <c r="D31" s="227" t="s">
        <v>77</v>
      </c>
      <c r="E31" s="106"/>
      <c r="F31" s="106"/>
      <c r="G31" s="106"/>
      <c r="H31" s="106"/>
    </row>
    <row r="32" spans="1:8" ht="15" thickBot="1">
      <c r="A32" s="108"/>
      <c r="B32" s="175">
        <f>計算!B32</f>
        <v>962500</v>
      </c>
      <c r="C32" s="116"/>
      <c r="D32" s="174">
        <f>計算!D32</f>
        <v>1037500</v>
      </c>
      <c r="E32" s="106"/>
      <c r="F32" s="106"/>
      <c r="G32" s="106"/>
      <c r="H32" s="106"/>
    </row>
    <row r="33" spans="1:8" ht="14.25">
      <c r="A33" s="108"/>
      <c r="B33" s="108"/>
      <c r="E33" s="106"/>
      <c r="F33" s="106"/>
      <c r="G33" s="106"/>
      <c r="H33" s="106"/>
    </row>
    <row r="34" spans="1:8" ht="14.25">
      <c r="A34" s="108"/>
      <c r="B34" s="108"/>
      <c r="E34" s="106"/>
      <c r="F34" s="106"/>
      <c r="G34" s="106"/>
      <c r="H34" s="106"/>
    </row>
    <row r="35" spans="1:8" ht="14.25">
      <c r="A35" s="108"/>
      <c r="B35" s="108"/>
      <c r="E35" s="106"/>
      <c r="F35" s="106"/>
      <c r="G35" s="106"/>
      <c r="H35" s="106"/>
    </row>
    <row r="36" spans="1:8" ht="14.25" thickBot="1">
      <c r="A36" s="134" t="s">
        <v>110</v>
      </c>
      <c r="C36" s="94"/>
      <c r="D36" s="94"/>
      <c r="E36" s="94"/>
      <c r="F36" s="94"/>
      <c r="G36" s="94"/>
      <c r="H36" s="94"/>
    </row>
    <row r="37" spans="1:8" ht="14.25" thickBot="1">
      <c r="B37" s="286" t="s">
        <v>0</v>
      </c>
      <c r="C37" s="228" t="s">
        <v>62</v>
      </c>
      <c r="D37" s="229"/>
      <c r="E37" s="228" t="s">
        <v>63</v>
      </c>
      <c r="F37" s="229"/>
      <c r="G37" s="230" t="str">
        <f>C9</f>
        <v>埼玉市</v>
      </c>
      <c r="H37" s="231" t="s">
        <v>85</v>
      </c>
    </row>
    <row r="38" spans="1:8" ht="14.25" thickBot="1">
      <c r="B38" s="287"/>
      <c r="C38" s="232" t="s">
        <v>1</v>
      </c>
      <c r="D38" s="233" t="s">
        <v>61</v>
      </c>
      <c r="E38" s="232" t="s">
        <v>1</v>
      </c>
      <c r="F38" s="233" t="s">
        <v>101</v>
      </c>
      <c r="G38" s="234" t="s">
        <v>1</v>
      </c>
      <c r="H38" s="235" t="s">
        <v>64</v>
      </c>
    </row>
    <row r="39" spans="1:8" ht="15" thickTop="1" thickBot="1">
      <c r="B39" s="169">
        <f>入力１!A14</f>
        <v>38777</v>
      </c>
      <c r="C39" s="158">
        <f>入力１!B14</f>
        <v>110</v>
      </c>
      <c r="D39" s="159">
        <f>入力１!C14</f>
        <v>2500000</v>
      </c>
      <c r="E39" s="160">
        <f>入力１!F14</f>
        <v>11</v>
      </c>
      <c r="F39" s="161">
        <f>入力１!G14</f>
        <v>280000</v>
      </c>
      <c r="G39" s="162">
        <v>2</v>
      </c>
      <c r="H39" s="167">
        <v>56250</v>
      </c>
    </row>
    <row r="40" spans="1:8" ht="14.25" thickBot="1">
      <c r="B40" s="169">
        <f>入力１!A15</f>
        <v>38808</v>
      </c>
      <c r="C40" s="133">
        <f>入力１!B15</f>
        <v>111</v>
      </c>
      <c r="D40" s="163">
        <f>入力１!C15</f>
        <v>2700000</v>
      </c>
      <c r="E40" s="164">
        <f>入力１!F15</f>
        <v>12</v>
      </c>
      <c r="F40" s="163">
        <f>入力１!G15</f>
        <v>310000</v>
      </c>
      <c r="G40" s="165">
        <v>3</v>
      </c>
      <c r="H40" s="168">
        <v>84375</v>
      </c>
    </row>
    <row r="41" spans="1:8" ht="14.25" thickBot="1">
      <c r="B41" s="169">
        <f>入力１!A16</f>
        <v>38838</v>
      </c>
      <c r="C41" s="133">
        <f>入力１!B16</f>
        <v>115</v>
      </c>
      <c r="D41" s="163">
        <f>入力１!C16</f>
        <v>2850000</v>
      </c>
      <c r="E41" s="164">
        <f>入力１!F16</f>
        <v>12</v>
      </c>
      <c r="F41" s="163">
        <f>入力１!G16</f>
        <v>310000</v>
      </c>
      <c r="G41" s="165">
        <v>3</v>
      </c>
      <c r="H41" s="168">
        <v>84375</v>
      </c>
    </row>
    <row r="42" spans="1:8" ht="14.25" thickBot="1">
      <c r="B42" s="169">
        <f>入力１!A17</f>
        <v>38869</v>
      </c>
      <c r="C42" s="133">
        <f>入力１!B17</f>
        <v>120</v>
      </c>
      <c r="D42" s="163">
        <f>入力１!C17</f>
        <v>3000000</v>
      </c>
      <c r="E42" s="164">
        <f>入力１!F17</f>
        <v>13</v>
      </c>
      <c r="F42" s="163">
        <f>入力１!G17</f>
        <v>350000</v>
      </c>
      <c r="G42" s="165">
        <v>3</v>
      </c>
      <c r="H42" s="168">
        <v>84375</v>
      </c>
    </row>
    <row r="43" spans="1:8" ht="14.25" thickBot="1">
      <c r="B43" s="169">
        <f>入力１!A18</f>
        <v>38899</v>
      </c>
      <c r="C43" s="133">
        <f>入力１!B18</f>
        <v>122</v>
      </c>
      <c r="D43" s="163">
        <f>入力１!C18</f>
        <v>3150000</v>
      </c>
      <c r="E43" s="164">
        <f>入力１!F18</f>
        <v>13</v>
      </c>
      <c r="F43" s="163">
        <f>入力１!G18</f>
        <v>350000</v>
      </c>
      <c r="G43" s="165">
        <v>3</v>
      </c>
      <c r="H43" s="168">
        <v>84375</v>
      </c>
    </row>
    <row r="44" spans="1:8" ht="14.25" thickBot="1">
      <c r="B44" s="169">
        <f>入力１!A19</f>
        <v>38930</v>
      </c>
      <c r="C44" s="133">
        <f>入力１!B19</f>
        <v>121</v>
      </c>
      <c r="D44" s="163">
        <f>入力１!C19</f>
        <v>3300000</v>
      </c>
      <c r="E44" s="164">
        <f>入力１!F19</f>
        <v>15</v>
      </c>
      <c r="F44" s="163">
        <f>入力１!G19</f>
        <v>400000</v>
      </c>
      <c r="G44" s="165">
        <v>2</v>
      </c>
      <c r="H44" s="168">
        <v>56250</v>
      </c>
    </row>
    <row r="45" spans="1:8" ht="14.25" thickBot="1">
      <c r="B45" s="169">
        <f>入力１!A20</f>
        <v>38961</v>
      </c>
      <c r="C45" s="133">
        <f>入力１!B20</f>
        <v>0</v>
      </c>
      <c r="D45" s="163">
        <f>入力１!C20</f>
        <v>0</v>
      </c>
      <c r="E45" s="164">
        <f>入力１!F20</f>
        <v>0</v>
      </c>
      <c r="F45" s="163">
        <f>入力１!G20</f>
        <v>0</v>
      </c>
      <c r="G45" s="165"/>
      <c r="H45" s="168"/>
    </row>
    <row r="46" spans="1:8" ht="14.25" thickBot="1">
      <c r="B46" s="169">
        <f>入力１!A21</f>
        <v>38991</v>
      </c>
      <c r="C46" s="133">
        <f>入力１!B21</f>
        <v>0</v>
      </c>
      <c r="D46" s="163">
        <f>入力１!C21</f>
        <v>0</v>
      </c>
      <c r="E46" s="164">
        <f>入力１!F21</f>
        <v>0</v>
      </c>
      <c r="F46" s="163">
        <f>入力１!G21</f>
        <v>0</v>
      </c>
      <c r="G46" s="165"/>
      <c r="H46" s="168"/>
    </row>
    <row r="47" spans="1:8" ht="14.25" thickBot="1">
      <c r="B47" s="169">
        <f>入力１!A22</f>
        <v>39022</v>
      </c>
      <c r="C47" s="133">
        <f>入力１!B22</f>
        <v>0</v>
      </c>
      <c r="D47" s="163">
        <f>入力１!C22</f>
        <v>0</v>
      </c>
      <c r="E47" s="164">
        <f>入力１!F22</f>
        <v>0</v>
      </c>
      <c r="F47" s="163">
        <f>入力１!G22</f>
        <v>0</v>
      </c>
      <c r="G47" s="165"/>
      <c r="H47" s="168"/>
    </row>
    <row r="48" spans="1:8" ht="14.25" thickBot="1">
      <c r="B48" s="169">
        <f>入力１!A23</f>
        <v>39052</v>
      </c>
      <c r="C48" s="133">
        <f>入力１!B23</f>
        <v>0</v>
      </c>
      <c r="D48" s="163">
        <f>入力１!C23</f>
        <v>0</v>
      </c>
      <c r="E48" s="164">
        <f>入力１!F23</f>
        <v>0</v>
      </c>
      <c r="F48" s="163">
        <f>入力１!G23</f>
        <v>0</v>
      </c>
      <c r="G48" s="165"/>
      <c r="H48" s="168"/>
    </row>
    <row r="49" spans="2:8" ht="14.25" thickBot="1">
      <c r="B49" s="169">
        <f>入力１!A24</f>
        <v>39083</v>
      </c>
      <c r="C49" s="133">
        <f>入力１!B24</f>
        <v>0</v>
      </c>
      <c r="D49" s="163">
        <f>入力１!C24</f>
        <v>0</v>
      </c>
      <c r="E49" s="164">
        <f>入力１!F24</f>
        <v>0</v>
      </c>
      <c r="F49" s="163">
        <f>入力１!G24</f>
        <v>0</v>
      </c>
      <c r="G49" s="165"/>
      <c r="H49" s="168"/>
    </row>
    <row r="50" spans="2:8" ht="14.25" thickBot="1">
      <c r="B50" s="170">
        <f>入力１!A25</f>
        <v>39114</v>
      </c>
      <c r="C50" s="133">
        <f>入力１!B25</f>
        <v>0</v>
      </c>
      <c r="D50" s="163">
        <f>入力１!C25</f>
        <v>0</v>
      </c>
      <c r="E50" s="164">
        <f>入力１!F25</f>
        <v>0</v>
      </c>
      <c r="F50" s="163">
        <f>入力１!G25</f>
        <v>0</v>
      </c>
      <c r="G50" s="166"/>
      <c r="H50" s="168"/>
    </row>
    <row r="51" spans="2:8" ht="15" thickTop="1" thickBot="1">
      <c r="B51" s="236" t="s">
        <v>3</v>
      </c>
      <c r="C51" s="237">
        <f>入力１!B26</f>
        <v>699</v>
      </c>
      <c r="D51" s="238">
        <f>入力１!C26</f>
        <v>17500000</v>
      </c>
      <c r="E51" s="237">
        <f>入力１!F26</f>
        <v>76</v>
      </c>
      <c r="F51" s="238">
        <f>入力１!G26</f>
        <v>2000000</v>
      </c>
      <c r="G51" s="239">
        <f>SUM(G39:G50)</f>
        <v>16</v>
      </c>
      <c r="H51" s="240">
        <f>SUM(H39:H50)</f>
        <v>450000</v>
      </c>
    </row>
  </sheetData>
  <mergeCells count="2">
    <mergeCell ref="F9:G9"/>
    <mergeCell ref="B37:B38"/>
  </mergeCells>
  <phoneticPr fontId="3"/>
  <conditionalFormatting sqref="D22:F22">
    <cfRule type="expression" dxfId="5" priority="1" stopIfTrue="1">
      <formula>ISERROR(#REF!)</formula>
    </cfRule>
  </conditionalFormatting>
  <conditionalFormatting sqref="B22:C22">
    <cfRule type="expression" dxfId="4"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I56" sqref="I56"/>
    </sheetView>
  </sheetViews>
  <sheetFormatPr defaultRowHeight="13.5"/>
  <cols>
    <col min="1" max="1" width="4.625" style="111" customWidth="1"/>
    <col min="2" max="8" width="11.625" style="111" customWidth="1"/>
    <col min="9" max="16384" width="9" style="111"/>
  </cols>
  <sheetData>
    <row r="1" spans="1:8">
      <c r="A1" s="205"/>
      <c r="B1" s="108"/>
      <c r="C1" s="108"/>
      <c r="D1" s="92" t="s">
        <v>114</v>
      </c>
      <c r="E1" s="108"/>
      <c r="F1" s="108"/>
      <c r="G1" s="108"/>
    </row>
    <row r="2" spans="1:8" s="94" customFormat="1">
      <c r="A2" s="109"/>
      <c r="B2" s="109"/>
      <c r="C2" s="109"/>
      <c r="D2" s="92"/>
    </row>
    <row r="3" spans="1:8" s="94" customFormat="1" ht="14.25" thickBot="1">
      <c r="A3" s="177"/>
    </row>
    <row r="4" spans="1:8" s="94" customFormat="1" ht="14.25" thickBot="1">
      <c r="A4" s="177"/>
      <c r="B4" s="178">
        <f>入力１!B10</f>
        <v>38777</v>
      </c>
      <c r="C4" s="179" t="s">
        <v>115</v>
      </c>
      <c r="D4" s="180">
        <f>入力１!E10</f>
        <v>39114</v>
      </c>
      <c r="E4" s="181" t="s">
        <v>59</v>
      </c>
    </row>
    <row r="5" spans="1:8" s="94" customFormat="1" ht="14.25" thickBot="1">
      <c r="A5" s="177"/>
      <c r="B5" s="182"/>
      <c r="C5" s="93"/>
      <c r="D5" s="183"/>
      <c r="E5" s="93"/>
    </row>
    <row r="6" spans="1:8" s="94" customFormat="1" ht="15" thickTop="1" thickBot="1">
      <c r="B6" s="92"/>
      <c r="C6" s="92" t="s">
        <v>107</v>
      </c>
      <c r="D6" s="206">
        <f>F15</f>
        <v>181562</v>
      </c>
      <c r="E6" s="207" t="s">
        <v>14</v>
      </c>
    </row>
    <row r="7" spans="1:8" s="94" customFormat="1" ht="15" thickTop="1" thickBot="1">
      <c r="A7" s="177"/>
      <c r="B7" s="177"/>
      <c r="C7" s="93"/>
      <c r="D7" s="93"/>
      <c r="E7" s="93"/>
      <c r="F7" s="184"/>
      <c r="G7" s="184"/>
      <c r="H7" s="177"/>
    </row>
    <row r="8" spans="1:8" s="94" customFormat="1" ht="15" thickTop="1" thickBot="1">
      <c r="B8" s="208" t="s">
        <v>86</v>
      </c>
      <c r="C8" s="209">
        <f>入力２!B12</f>
        <v>123458</v>
      </c>
      <c r="E8" s="185" t="s">
        <v>15</v>
      </c>
      <c r="F8" s="157">
        <f>入力１!C6</f>
        <v>123456789</v>
      </c>
      <c r="G8" s="91"/>
      <c r="H8" s="177"/>
    </row>
    <row r="9" spans="1:8" s="94" customFormat="1" ht="15" thickTop="1" thickBot="1">
      <c r="B9" s="208" t="s">
        <v>87</v>
      </c>
      <c r="C9" s="209" t="str">
        <f>入力２!C12</f>
        <v>D市</v>
      </c>
      <c r="E9" s="185" t="s">
        <v>16</v>
      </c>
      <c r="F9" s="283" t="str">
        <f>入力１!C7</f>
        <v>さいたま会 サイタマ苑</v>
      </c>
      <c r="G9" s="284"/>
      <c r="H9" s="177"/>
    </row>
    <row r="10" spans="1:8" s="94" customFormat="1" ht="14.25" thickTop="1"/>
    <row r="11" spans="1:8" s="94" customFormat="1"/>
    <row r="12" spans="1:8" s="94" customFormat="1">
      <c r="A12" s="94" t="s">
        <v>75</v>
      </c>
    </row>
    <row r="13" spans="1:8" s="94" customFormat="1">
      <c r="B13" s="187"/>
      <c r="C13" s="188"/>
      <c r="D13" s="189" t="s">
        <v>79</v>
      </c>
      <c r="E13" s="189" t="s">
        <v>74</v>
      </c>
      <c r="F13" s="189" t="s">
        <v>80</v>
      </c>
    </row>
    <row r="14" spans="1:8" ht="14.25" thickBot="1">
      <c r="A14" s="108"/>
      <c r="B14" s="130" t="s">
        <v>78</v>
      </c>
      <c r="C14" s="190"/>
      <c r="D14" s="129">
        <f>入力１!G26</f>
        <v>2000000</v>
      </c>
      <c r="E14" s="191">
        <v>1</v>
      </c>
      <c r="F14" s="210">
        <f>D32</f>
        <v>1037500</v>
      </c>
      <c r="G14" s="108"/>
    </row>
    <row r="15" spans="1:8" ht="14.25" thickBot="1">
      <c r="A15" s="108"/>
      <c r="B15" s="130" t="str">
        <f>C9&amp;"の利用者に係る軽減"</f>
        <v>D市の利用者に係る軽減</v>
      </c>
      <c r="C15" s="190"/>
      <c r="D15" s="129">
        <f>H51</f>
        <v>350000</v>
      </c>
      <c r="E15" s="211">
        <f>ROUND(D15/D14,4)</f>
        <v>0.17499999999999999</v>
      </c>
      <c r="F15" s="212">
        <f>ROUNDDOWN(F14*E15,0)</f>
        <v>181562</v>
      </c>
      <c r="G15" s="108"/>
    </row>
    <row r="16" spans="1:8">
      <c r="A16" s="108"/>
      <c r="B16" s="108"/>
      <c r="C16" s="108"/>
      <c r="D16" s="108"/>
      <c r="E16" s="108"/>
      <c r="F16" s="108"/>
      <c r="G16" s="108"/>
    </row>
    <row r="17" spans="1:8">
      <c r="A17" s="108"/>
      <c r="B17" s="108"/>
      <c r="C17" s="108"/>
      <c r="D17" s="108"/>
      <c r="E17" s="108"/>
      <c r="F17" s="108"/>
      <c r="G17" s="108"/>
    </row>
    <row r="18" spans="1:8">
      <c r="A18" s="108" t="s">
        <v>81</v>
      </c>
      <c r="B18" s="108"/>
      <c r="C18" s="108"/>
      <c r="D18" s="108"/>
      <c r="E18" s="108"/>
      <c r="F18" s="108"/>
      <c r="G18" s="108"/>
    </row>
    <row r="19" spans="1:8">
      <c r="A19" s="108"/>
      <c r="B19" s="213" t="s">
        <v>11</v>
      </c>
      <c r="C19" s="214"/>
      <c r="D19" s="214"/>
      <c r="E19" s="214"/>
      <c r="F19" s="215"/>
    </row>
    <row r="20" spans="1:8">
      <c r="A20" s="108"/>
      <c r="B20" s="216"/>
      <c r="C20" s="217" t="s">
        <v>66</v>
      </c>
      <c r="D20" s="218"/>
      <c r="E20" s="219"/>
      <c r="F20" s="220" t="s">
        <v>98</v>
      </c>
    </row>
    <row r="21" spans="1:8">
      <c r="A21" s="108"/>
      <c r="B21" s="221" t="s">
        <v>108</v>
      </c>
      <c r="C21" s="222"/>
      <c r="D21" s="223" t="s">
        <v>64</v>
      </c>
      <c r="E21" s="224" t="s">
        <v>67</v>
      </c>
      <c r="F21" s="225" t="s">
        <v>99</v>
      </c>
    </row>
    <row r="22" spans="1:8">
      <c r="A22" s="108"/>
      <c r="B22" s="192">
        <f>入力１!C26</f>
        <v>17500000</v>
      </c>
      <c r="C22" s="125" t="s">
        <v>113</v>
      </c>
      <c r="D22" s="193">
        <f>入力１!G26</f>
        <v>2000000</v>
      </c>
      <c r="E22" s="126" t="s">
        <v>113</v>
      </c>
      <c r="F22" s="126" t="s">
        <v>113</v>
      </c>
    </row>
    <row r="23" spans="1:8">
      <c r="A23" s="108"/>
      <c r="B23" s="108" t="s">
        <v>68</v>
      </c>
      <c r="D23" s="127"/>
      <c r="E23" s="127"/>
      <c r="F23" s="127"/>
      <c r="G23" s="127"/>
    </row>
    <row r="24" spans="1:8">
      <c r="A24" s="108"/>
      <c r="B24" s="108"/>
    </row>
    <row r="25" spans="1:8">
      <c r="A25" s="108"/>
      <c r="B25" s="108"/>
      <c r="C25" s="108"/>
      <c r="D25" s="108"/>
      <c r="E25" s="108"/>
      <c r="F25" s="108" t="s">
        <v>82</v>
      </c>
      <c r="G25" s="108"/>
    </row>
    <row r="26" spans="1:8">
      <c r="A26" s="108"/>
      <c r="B26" s="120" t="s">
        <v>71</v>
      </c>
      <c r="C26" s="121" t="s">
        <v>72</v>
      </c>
      <c r="D26" s="120" t="s">
        <v>69</v>
      </c>
      <c r="E26" s="112"/>
      <c r="F26" s="128" t="s">
        <v>96</v>
      </c>
      <c r="G26" s="194" t="s">
        <v>97</v>
      </c>
    </row>
    <row r="27" spans="1:8">
      <c r="A27" s="108"/>
      <c r="B27" s="175">
        <f>計算!B27</f>
        <v>175000</v>
      </c>
      <c r="C27" s="124">
        <f>計算!C27</f>
        <v>1575000</v>
      </c>
      <c r="D27" s="175">
        <f>計算!D27</f>
        <v>250000</v>
      </c>
      <c r="E27" s="112"/>
      <c r="F27" s="175">
        <f>計算!F27</f>
        <v>175000</v>
      </c>
      <c r="G27" s="175">
        <f>計算!G27</f>
        <v>1750000</v>
      </c>
    </row>
    <row r="28" spans="1:8">
      <c r="B28" s="112"/>
      <c r="C28" s="112"/>
      <c r="D28" s="112"/>
      <c r="E28" s="112"/>
      <c r="F28" s="112"/>
      <c r="G28" s="112"/>
    </row>
    <row r="29" spans="1:8" ht="14.25">
      <c r="A29" s="108"/>
      <c r="B29" s="113"/>
      <c r="C29" s="116"/>
      <c r="D29" s="123"/>
      <c r="E29" s="106"/>
      <c r="F29" s="106"/>
      <c r="G29" s="106"/>
      <c r="H29" s="106"/>
    </row>
    <row r="30" spans="1:8" ht="14.25">
      <c r="A30" s="108"/>
      <c r="B30" s="113"/>
      <c r="C30" s="116"/>
      <c r="D30" s="123"/>
      <c r="E30" s="106"/>
      <c r="F30" s="106"/>
      <c r="G30" s="106"/>
      <c r="H30" s="106"/>
    </row>
    <row r="31" spans="1:8" ht="15" thickBot="1">
      <c r="A31" s="108"/>
      <c r="B31" s="226" t="s">
        <v>73</v>
      </c>
      <c r="C31" s="116"/>
      <c r="D31" s="227" t="s">
        <v>77</v>
      </c>
      <c r="E31" s="106"/>
      <c r="F31" s="106"/>
      <c r="G31" s="106"/>
      <c r="H31" s="106"/>
    </row>
    <row r="32" spans="1:8" ht="15" thickBot="1">
      <c r="A32" s="108"/>
      <c r="B32" s="175">
        <f>計算!B32</f>
        <v>962500</v>
      </c>
      <c r="C32" s="116"/>
      <c r="D32" s="174">
        <f>計算!D32</f>
        <v>1037500</v>
      </c>
      <c r="E32" s="106"/>
      <c r="F32" s="106"/>
      <c r="G32" s="106"/>
      <c r="H32" s="106"/>
    </row>
    <row r="33" spans="1:8" ht="14.25">
      <c r="A33" s="108"/>
      <c r="B33" s="108"/>
      <c r="E33" s="106"/>
      <c r="F33" s="106"/>
      <c r="G33" s="106"/>
      <c r="H33" s="106"/>
    </row>
    <row r="34" spans="1:8" ht="14.25">
      <c r="A34" s="108"/>
      <c r="B34" s="108"/>
      <c r="E34" s="106"/>
      <c r="F34" s="106"/>
      <c r="G34" s="106"/>
      <c r="H34" s="106"/>
    </row>
    <row r="35" spans="1:8" ht="14.25">
      <c r="A35" s="108"/>
      <c r="B35" s="108"/>
      <c r="E35" s="106"/>
      <c r="F35" s="106"/>
      <c r="G35" s="106"/>
      <c r="H35" s="106"/>
    </row>
    <row r="36" spans="1:8" ht="14.25" thickBot="1">
      <c r="A36" s="134" t="s">
        <v>110</v>
      </c>
      <c r="C36" s="94"/>
      <c r="D36" s="94"/>
      <c r="E36" s="94"/>
      <c r="F36" s="94"/>
      <c r="G36" s="94"/>
      <c r="H36" s="94"/>
    </row>
    <row r="37" spans="1:8" ht="14.25" thickBot="1">
      <c r="B37" s="286" t="s">
        <v>0</v>
      </c>
      <c r="C37" s="228" t="s">
        <v>62</v>
      </c>
      <c r="D37" s="229"/>
      <c r="E37" s="228" t="s">
        <v>63</v>
      </c>
      <c r="F37" s="229"/>
      <c r="G37" s="230" t="str">
        <f>C9</f>
        <v>D市</v>
      </c>
      <c r="H37" s="231" t="s">
        <v>85</v>
      </c>
    </row>
    <row r="38" spans="1:8" ht="14.25" thickBot="1">
      <c r="B38" s="287"/>
      <c r="C38" s="232" t="s">
        <v>1</v>
      </c>
      <c r="D38" s="233" t="s">
        <v>61</v>
      </c>
      <c r="E38" s="232" t="s">
        <v>1</v>
      </c>
      <c r="F38" s="233" t="s">
        <v>101</v>
      </c>
      <c r="G38" s="234" t="s">
        <v>1</v>
      </c>
      <c r="H38" s="235" t="s">
        <v>64</v>
      </c>
    </row>
    <row r="39" spans="1:8" ht="15" thickTop="1" thickBot="1">
      <c r="B39" s="169">
        <f>入力１!A14</f>
        <v>38777</v>
      </c>
      <c r="C39" s="158">
        <f>入力１!B14</f>
        <v>110</v>
      </c>
      <c r="D39" s="159">
        <f>入力１!C14</f>
        <v>2500000</v>
      </c>
      <c r="E39" s="160">
        <f>入力１!F14</f>
        <v>11</v>
      </c>
      <c r="F39" s="161">
        <f>入力１!G14</f>
        <v>280000</v>
      </c>
      <c r="G39" s="162">
        <v>2</v>
      </c>
      <c r="H39" s="167">
        <v>50000</v>
      </c>
    </row>
    <row r="40" spans="1:8" ht="14.25" thickBot="1">
      <c r="B40" s="169">
        <f>入力１!A15</f>
        <v>38808</v>
      </c>
      <c r="C40" s="133">
        <f>入力１!B15</f>
        <v>111</v>
      </c>
      <c r="D40" s="163">
        <f>入力１!C15</f>
        <v>2700000</v>
      </c>
      <c r="E40" s="164">
        <f>入力１!F15</f>
        <v>12</v>
      </c>
      <c r="F40" s="163">
        <f>入力１!G15</f>
        <v>310000</v>
      </c>
      <c r="G40" s="165">
        <v>3</v>
      </c>
      <c r="H40" s="168">
        <v>75000</v>
      </c>
    </row>
    <row r="41" spans="1:8" ht="14.25" thickBot="1">
      <c r="B41" s="169">
        <f>入力１!A16</f>
        <v>38838</v>
      </c>
      <c r="C41" s="133">
        <f>入力１!B16</f>
        <v>115</v>
      </c>
      <c r="D41" s="163">
        <f>入力１!C16</f>
        <v>2850000</v>
      </c>
      <c r="E41" s="164">
        <f>入力１!F16</f>
        <v>12</v>
      </c>
      <c r="F41" s="163">
        <f>入力１!G16</f>
        <v>310000</v>
      </c>
      <c r="G41" s="165">
        <v>3</v>
      </c>
      <c r="H41" s="168">
        <v>75000</v>
      </c>
    </row>
    <row r="42" spans="1:8" ht="14.25" thickBot="1">
      <c r="B42" s="169">
        <f>入力１!A17</f>
        <v>38869</v>
      </c>
      <c r="C42" s="133">
        <f>入力１!B17</f>
        <v>120</v>
      </c>
      <c r="D42" s="163">
        <f>入力１!C17</f>
        <v>3000000</v>
      </c>
      <c r="E42" s="164">
        <f>入力１!F17</f>
        <v>13</v>
      </c>
      <c r="F42" s="163">
        <f>入力１!G17</f>
        <v>350000</v>
      </c>
      <c r="G42" s="165">
        <v>3</v>
      </c>
      <c r="H42" s="168">
        <v>75000</v>
      </c>
    </row>
    <row r="43" spans="1:8" ht="14.25" thickBot="1">
      <c r="B43" s="169">
        <f>入力１!A18</f>
        <v>38899</v>
      </c>
      <c r="C43" s="133">
        <f>入力１!B18</f>
        <v>122</v>
      </c>
      <c r="D43" s="163">
        <f>入力１!C18</f>
        <v>3150000</v>
      </c>
      <c r="E43" s="164">
        <f>入力１!F18</f>
        <v>13</v>
      </c>
      <c r="F43" s="163">
        <f>入力１!G18</f>
        <v>350000</v>
      </c>
      <c r="G43" s="165">
        <v>2</v>
      </c>
      <c r="H43" s="168">
        <v>50000</v>
      </c>
    </row>
    <row r="44" spans="1:8" ht="14.25" thickBot="1">
      <c r="B44" s="169">
        <f>入力１!A19</f>
        <v>38930</v>
      </c>
      <c r="C44" s="133">
        <f>入力１!B19</f>
        <v>121</v>
      </c>
      <c r="D44" s="163">
        <f>入力１!C19</f>
        <v>3300000</v>
      </c>
      <c r="E44" s="164">
        <f>入力１!F19</f>
        <v>15</v>
      </c>
      <c r="F44" s="163">
        <f>入力１!G19</f>
        <v>400000</v>
      </c>
      <c r="G44" s="165">
        <v>1</v>
      </c>
      <c r="H44" s="168">
        <v>25000</v>
      </c>
    </row>
    <row r="45" spans="1:8" ht="14.25" thickBot="1">
      <c r="B45" s="169">
        <f>入力１!A20</f>
        <v>38961</v>
      </c>
      <c r="C45" s="133">
        <f>入力１!B20</f>
        <v>0</v>
      </c>
      <c r="D45" s="163">
        <f>入力１!C20</f>
        <v>0</v>
      </c>
      <c r="E45" s="164">
        <f>入力１!F20</f>
        <v>0</v>
      </c>
      <c r="F45" s="163">
        <f>入力１!G20</f>
        <v>0</v>
      </c>
      <c r="G45" s="165"/>
      <c r="H45" s="168"/>
    </row>
    <row r="46" spans="1:8" ht="14.25" thickBot="1">
      <c r="B46" s="169">
        <f>入力１!A21</f>
        <v>38991</v>
      </c>
      <c r="C46" s="133">
        <f>入力１!B21</f>
        <v>0</v>
      </c>
      <c r="D46" s="163">
        <f>入力１!C21</f>
        <v>0</v>
      </c>
      <c r="E46" s="164">
        <f>入力１!F21</f>
        <v>0</v>
      </c>
      <c r="F46" s="163">
        <f>入力１!G21</f>
        <v>0</v>
      </c>
      <c r="G46" s="165"/>
      <c r="H46" s="168"/>
    </row>
    <row r="47" spans="1:8" ht="14.25" thickBot="1">
      <c r="B47" s="169">
        <f>入力１!A22</f>
        <v>39022</v>
      </c>
      <c r="C47" s="133">
        <f>入力１!B22</f>
        <v>0</v>
      </c>
      <c r="D47" s="163">
        <f>入力１!C22</f>
        <v>0</v>
      </c>
      <c r="E47" s="164">
        <f>入力１!F22</f>
        <v>0</v>
      </c>
      <c r="F47" s="163">
        <f>入力１!G22</f>
        <v>0</v>
      </c>
      <c r="G47" s="165"/>
      <c r="H47" s="168"/>
    </row>
    <row r="48" spans="1:8" ht="14.25" thickBot="1">
      <c r="B48" s="169">
        <f>入力１!A23</f>
        <v>39052</v>
      </c>
      <c r="C48" s="133">
        <f>入力１!B23</f>
        <v>0</v>
      </c>
      <c r="D48" s="163">
        <f>入力１!C23</f>
        <v>0</v>
      </c>
      <c r="E48" s="164">
        <f>入力１!F23</f>
        <v>0</v>
      </c>
      <c r="F48" s="163">
        <f>入力１!G23</f>
        <v>0</v>
      </c>
      <c r="G48" s="165"/>
      <c r="H48" s="168"/>
    </row>
    <row r="49" spans="2:8" ht="14.25" thickBot="1">
      <c r="B49" s="169">
        <f>入力１!A24</f>
        <v>39083</v>
      </c>
      <c r="C49" s="133">
        <f>入力１!B24</f>
        <v>0</v>
      </c>
      <c r="D49" s="163">
        <f>入力１!C24</f>
        <v>0</v>
      </c>
      <c r="E49" s="164">
        <f>入力１!F24</f>
        <v>0</v>
      </c>
      <c r="F49" s="163">
        <f>入力１!G24</f>
        <v>0</v>
      </c>
      <c r="G49" s="165"/>
      <c r="H49" s="168"/>
    </row>
    <row r="50" spans="2:8" ht="14.25" thickBot="1">
      <c r="B50" s="170">
        <f>入力１!A25</f>
        <v>39114</v>
      </c>
      <c r="C50" s="133">
        <f>入力１!B25</f>
        <v>0</v>
      </c>
      <c r="D50" s="163">
        <f>入力１!C25</f>
        <v>0</v>
      </c>
      <c r="E50" s="164">
        <f>入力１!F25</f>
        <v>0</v>
      </c>
      <c r="F50" s="163">
        <f>入力１!G25</f>
        <v>0</v>
      </c>
      <c r="G50" s="166"/>
      <c r="H50" s="168"/>
    </row>
    <row r="51" spans="2:8" ht="15" thickTop="1" thickBot="1">
      <c r="B51" s="236" t="s">
        <v>3</v>
      </c>
      <c r="C51" s="237">
        <f>入力１!B26</f>
        <v>699</v>
      </c>
      <c r="D51" s="238">
        <f>入力１!C26</f>
        <v>17500000</v>
      </c>
      <c r="E51" s="237">
        <f>入力１!F26</f>
        <v>76</v>
      </c>
      <c r="F51" s="238">
        <f>入力１!G26</f>
        <v>2000000</v>
      </c>
      <c r="G51" s="239">
        <f>SUM(G39:G50)</f>
        <v>14</v>
      </c>
      <c r="H51" s="240">
        <f>SUM(H39:H50)</f>
        <v>350000</v>
      </c>
    </row>
  </sheetData>
  <mergeCells count="2">
    <mergeCell ref="F9:G9"/>
    <mergeCell ref="B37:B38"/>
  </mergeCells>
  <phoneticPr fontId="3"/>
  <conditionalFormatting sqref="D22:F22">
    <cfRule type="expression" dxfId="3" priority="1" stopIfTrue="1">
      <formula>ISERROR(#REF!)</formula>
    </cfRule>
  </conditionalFormatting>
  <conditionalFormatting sqref="B22:C22">
    <cfRule type="expression" dxfId="2"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showZeros="0" view="pageBreakPreview" zoomScale="60" zoomScaleNormal="100" workbookViewId="0">
      <selection activeCell="L54" sqref="L54"/>
    </sheetView>
  </sheetViews>
  <sheetFormatPr defaultRowHeight="13.5"/>
  <cols>
    <col min="1" max="1" width="4.625" style="111" customWidth="1"/>
    <col min="2" max="8" width="11.625" style="111" customWidth="1"/>
    <col min="9" max="16384" width="9" style="111"/>
  </cols>
  <sheetData>
    <row r="1" spans="1:8">
      <c r="A1" s="205"/>
      <c r="B1" s="108"/>
      <c r="C1" s="108"/>
      <c r="D1" s="92" t="s">
        <v>84</v>
      </c>
      <c r="E1" s="108"/>
      <c r="F1" s="108"/>
      <c r="G1" s="108"/>
    </row>
    <row r="2" spans="1:8" s="94" customFormat="1">
      <c r="A2" s="109"/>
      <c r="B2" s="109"/>
      <c r="C2" s="109"/>
      <c r="D2" s="92"/>
    </row>
    <row r="3" spans="1:8" s="94" customFormat="1" ht="14.25" thickBot="1">
      <c r="A3" s="177"/>
    </row>
    <row r="4" spans="1:8" s="94" customFormat="1" ht="14.25" thickBot="1">
      <c r="A4" s="177"/>
      <c r="B4" s="178">
        <f>入力１!B10</f>
        <v>38777</v>
      </c>
      <c r="C4" s="179" t="s">
        <v>27</v>
      </c>
      <c r="D4" s="180">
        <f>入力１!E10</f>
        <v>39114</v>
      </c>
      <c r="E4" s="181" t="s">
        <v>59</v>
      </c>
    </row>
    <row r="5" spans="1:8" s="94" customFormat="1" ht="14.25" thickBot="1">
      <c r="A5" s="177"/>
      <c r="B5" s="182"/>
      <c r="C5" s="93"/>
      <c r="D5" s="183"/>
      <c r="E5" s="93"/>
    </row>
    <row r="6" spans="1:8" s="94" customFormat="1" ht="15" thickTop="1" thickBot="1">
      <c r="B6" s="92"/>
      <c r="C6" s="92" t="s">
        <v>107</v>
      </c>
      <c r="D6" s="206">
        <f>F15</f>
        <v>140062</v>
      </c>
      <c r="E6" s="207" t="s">
        <v>14</v>
      </c>
    </row>
    <row r="7" spans="1:8" s="94" customFormat="1" ht="15" thickTop="1" thickBot="1">
      <c r="A7" s="177"/>
      <c r="B7" s="177"/>
      <c r="C7" s="93"/>
      <c r="D7" s="93"/>
      <c r="E7" s="93"/>
      <c r="F7" s="184"/>
      <c r="G7" s="184"/>
      <c r="H7" s="177"/>
    </row>
    <row r="8" spans="1:8" s="94" customFormat="1" ht="15" thickTop="1" thickBot="1">
      <c r="B8" s="208" t="s">
        <v>86</v>
      </c>
      <c r="C8" s="209">
        <f>入力２!B13</f>
        <v>123459</v>
      </c>
      <c r="E8" s="185" t="s">
        <v>15</v>
      </c>
      <c r="F8" s="157">
        <f>入力１!C6</f>
        <v>123456789</v>
      </c>
      <c r="G8" s="91"/>
      <c r="H8" s="177"/>
    </row>
    <row r="9" spans="1:8" s="94" customFormat="1" ht="15" thickTop="1" thickBot="1">
      <c r="B9" s="208" t="s">
        <v>87</v>
      </c>
      <c r="C9" s="209" t="str">
        <f>入力２!C13</f>
        <v>E市</v>
      </c>
      <c r="E9" s="185" t="s">
        <v>16</v>
      </c>
      <c r="F9" s="283" t="str">
        <f>入力１!C7</f>
        <v>さいたま会 サイタマ苑</v>
      </c>
      <c r="G9" s="284"/>
      <c r="H9" s="177"/>
    </row>
    <row r="10" spans="1:8" s="94" customFormat="1" ht="14.25" thickTop="1"/>
    <row r="11" spans="1:8" s="94" customFormat="1"/>
    <row r="12" spans="1:8" s="94" customFormat="1">
      <c r="A12" s="94" t="s">
        <v>75</v>
      </c>
    </row>
    <row r="13" spans="1:8" s="94" customFormat="1">
      <c r="B13" s="187"/>
      <c r="C13" s="188"/>
      <c r="D13" s="189" t="s">
        <v>79</v>
      </c>
      <c r="E13" s="189" t="s">
        <v>74</v>
      </c>
      <c r="F13" s="189" t="s">
        <v>80</v>
      </c>
    </row>
    <row r="14" spans="1:8" ht="14.25" thickBot="1">
      <c r="A14" s="108"/>
      <c r="B14" s="130" t="s">
        <v>78</v>
      </c>
      <c r="C14" s="190"/>
      <c r="D14" s="129">
        <f>入力１!G26</f>
        <v>2000000</v>
      </c>
      <c r="E14" s="191">
        <v>1</v>
      </c>
      <c r="F14" s="210">
        <f>D32</f>
        <v>1037500</v>
      </c>
      <c r="G14" s="108"/>
    </row>
    <row r="15" spans="1:8" ht="14.25" thickBot="1">
      <c r="A15" s="108"/>
      <c r="B15" s="130" t="str">
        <f>C9&amp;"の利用者に係る軽減"</f>
        <v>E市の利用者に係る軽減</v>
      </c>
      <c r="C15" s="190"/>
      <c r="D15" s="129">
        <f>H51</f>
        <v>270000</v>
      </c>
      <c r="E15" s="211">
        <f>ROUND(D15/D14,4)</f>
        <v>0.13500000000000001</v>
      </c>
      <c r="F15" s="212">
        <f>ROUNDDOWN(F14*E15,0)</f>
        <v>140062</v>
      </c>
      <c r="G15" s="108"/>
    </row>
    <row r="16" spans="1:8">
      <c r="A16" s="108"/>
      <c r="B16" s="108"/>
      <c r="C16" s="108"/>
      <c r="D16" s="108"/>
      <c r="E16" s="108"/>
      <c r="F16" s="108"/>
      <c r="G16" s="108"/>
    </row>
    <row r="17" spans="1:8">
      <c r="A17" s="108"/>
      <c r="B17" s="108"/>
      <c r="C17" s="108"/>
      <c r="D17" s="108"/>
      <c r="E17" s="108"/>
      <c r="F17" s="108"/>
      <c r="G17" s="108"/>
    </row>
    <row r="18" spans="1:8">
      <c r="A18" s="108" t="s">
        <v>81</v>
      </c>
      <c r="B18" s="108"/>
      <c r="C18" s="108"/>
      <c r="D18" s="108"/>
      <c r="E18" s="108"/>
      <c r="F18" s="108"/>
      <c r="G18" s="108"/>
    </row>
    <row r="19" spans="1:8">
      <c r="A19" s="108"/>
      <c r="B19" s="213" t="s">
        <v>11</v>
      </c>
      <c r="C19" s="214"/>
      <c r="D19" s="214"/>
      <c r="E19" s="214"/>
      <c r="F19" s="215"/>
    </row>
    <row r="20" spans="1:8">
      <c r="A20" s="108"/>
      <c r="B20" s="216"/>
      <c r="C20" s="217" t="s">
        <v>66</v>
      </c>
      <c r="D20" s="218"/>
      <c r="E20" s="219"/>
      <c r="F20" s="220" t="s">
        <v>98</v>
      </c>
    </row>
    <row r="21" spans="1:8">
      <c r="A21" s="108"/>
      <c r="B21" s="221" t="s">
        <v>108</v>
      </c>
      <c r="C21" s="222"/>
      <c r="D21" s="223" t="s">
        <v>64</v>
      </c>
      <c r="E21" s="224" t="s">
        <v>67</v>
      </c>
      <c r="F21" s="225" t="s">
        <v>99</v>
      </c>
    </row>
    <row r="22" spans="1:8">
      <c r="A22" s="108"/>
      <c r="B22" s="192">
        <f>入力１!C26</f>
        <v>17500000</v>
      </c>
      <c r="C22" s="125" t="s">
        <v>116</v>
      </c>
      <c r="D22" s="193">
        <f>入力１!G26</f>
        <v>2000000</v>
      </c>
      <c r="E22" s="126" t="s">
        <v>116</v>
      </c>
      <c r="F22" s="126" t="s">
        <v>116</v>
      </c>
    </row>
    <row r="23" spans="1:8">
      <c r="A23" s="108"/>
      <c r="B23" s="108" t="s">
        <v>68</v>
      </c>
      <c r="D23" s="127"/>
      <c r="E23" s="127"/>
      <c r="F23" s="127"/>
      <c r="G23" s="127"/>
    </row>
    <row r="24" spans="1:8">
      <c r="A24" s="108"/>
      <c r="B24" s="108"/>
    </row>
    <row r="25" spans="1:8">
      <c r="A25" s="108"/>
      <c r="B25" s="108"/>
      <c r="C25" s="108"/>
      <c r="D25" s="108"/>
      <c r="E25" s="108"/>
      <c r="F25" s="108" t="s">
        <v>82</v>
      </c>
      <c r="G25" s="108"/>
    </row>
    <row r="26" spans="1:8">
      <c r="A26" s="108"/>
      <c r="B26" s="120" t="s">
        <v>71</v>
      </c>
      <c r="C26" s="121" t="s">
        <v>72</v>
      </c>
      <c r="D26" s="120" t="s">
        <v>69</v>
      </c>
      <c r="E26" s="112"/>
      <c r="F26" s="128" t="s">
        <v>96</v>
      </c>
      <c r="G26" s="194" t="s">
        <v>97</v>
      </c>
    </row>
    <row r="27" spans="1:8">
      <c r="A27" s="108"/>
      <c r="B27" s="175">
        <f>計算!B27</f>
        <v>175000</v>
      </c>
      <c r="C27" s="124">
        <f>計算!C27</f>
        <v>1575000</v>
      </c>
      <c r="D27" s="175">
        <f>計算!D27</f>
        <v>250000</v>
      </c>
      <c r="E27" s="112"/>
      <c r="F27" s="175">
        <f>計算!F27</f>
        <v>175000</v>
      </c>
      <c r="G27" s="175">
        <f>計算!G27</f>
        <v>1750000</v>
      </c>
    </row>
    <row r="28" spans="1:8">
      <c r="B28" s="112"/>
      <c r="C28" s="112"/>
      <c r="D28" s="112"/>
      <c r="E28" s="112"/>
      <c r="F28" s="112"/>
      <c r="G28" s="112"/>
    </row>
    <row r="29" spans="1:8" ht="14.25">
      <c r="A29" s="108"/>
      <c r="B29" s="113"/>
      <c r="C29" s="116"/>
      <c r="D29" s="123"/>
      <c r="E29" s="106"/>
      <c r="F29" s="106"/>
      <c r="G29" s="106"/>
      <c r="H29" s="106"/>
    </row>
    <row r="30" spans="1:8" ht="14.25">
      <c r="A30" s="108"/>
      <c r="B30" s="113"/>
      <c r="C30" s="116"/>
      <c r="D30" s="123"/>
      <c r="E30" s="106"/>
      <c r="F30" s="106"/>
      <c r="G30" s="106"/>
      <c r="H30" s="106"/>
    </row>
    <row r="31" spans="1:8" ht="15" thickBot="1">
      <c r="A31" s="108"/>
      <c r="B31" s="226" t="s">
        <v>73</v>
      </c>
      <c r="C31" s="116"/>
      <c r="D31" s="227" t="s">
        <v>77</v>
      </c>
      <c r="E31" s="106"/>
      <c r="F31" s="106"/>
      <c r="G31" s="106"/>
      <c r="H31" s="106"/>
    </row>
    <row r="32" spans="1:8" ht="15" thickBot="1">
      <c r="A32" s="108"/>
      <c r="B32" s="175">
        <f>計算!B32</f>
        <v>962500</v>
      </c>
      <c r="C32" s="116"/>
      <c r="D32" s="174">
        <f>計算!D32</f>
        <v>1037500</v>
      </c>
      <c r="E32" s="106"/>
      <c r="F32" s="106"/>
      <c r="G32" s="106"/>
      <c r="H32" s="106"/>
    </row>
    <row r="33" spans="1:8" ht="14.25">
      <c r="A33" s="108"/>
      <c r="B33" s="108"/>
      <c r="E33" s="106"/>
      <c r="F33" s="106"/>
      <c r="G33" s="106"/>
      <c r="H33" s="106"/>
    </row>
    <row r="34" spans="1:8" ht="14.25">
      <c r="A34" s="108"/>
      <c r="B34" s="108"/>
      <c r="E34" s="106"/>
      <c r="F34" s="106"/>
      <c r="G34" s="106"/>
      <c r="H34" s="106"/>
    </row>
    <row r="35" spans="1:8" ht="14.25">
      <c r="A35" s="108"/>
      <c r="B35" s="108"/>
      <c r="E35" s="106"/>
      <c r="F35" s="106"/>
      <c r="G35" s="106"/>
      <c r="H35" s="106"/>
    </row>
    <row r="36" spans="1:8" ht="14.25" thickBot="1">
      <c r="A36" s="134" t="s">
        <v>110</v>
      </c>
      <c r="C36" s="94"/>
      <c r="D36" s="94"/>
      <c r="E36" s="94"/>
      <c r="F36" s="94"/>
      <c r="G36" s="94"/>
      <c r="H36" s="94"/>
    </row>
    <row r="37" spans="1:8" ht="14.25" thickBot="1">
      <c r="B37" s="286" t="s">
        <v>0</v>
      </c>
      <c r="C37" s="228" t="s">
        <v>62</v>
      </c>
      <c r="D37" s="229"/>
      <c r="E37" s="228" t="s">
        <v>63</v>
      </c>
      <c r="F37" s="229"/>
      <c r="G37" s="230" t="str">
        <f>C9</f>
        <v>E市</v>
      </c>
      <c r="H37" s="231" t="s">
        <v>85</v>
      </c>
    </row>
    <row r="38" spans="1:8" ht="14.25" thickBot="1">
      <c r="B38" s="287"/>
      <c r="C38" s="232" t="s">
        <v>1</v>
      </c>
      <c r="D38" s="233" t="s">
        <v>61</v>
      </c>
      <c r="E38" s="232" t="s">
        <v>1</v>
      </c>
      <c r="F38" s="233" t="s">
        <v>101</v>
      </c>
      <c r="G38" s="234" t="s">
        <v>1</v>
      </c>
      <c r="H38" s="235" t="s">
        <v>64</v>
      </c>
    </row>
    <row r="39" spans="1:8" ht="15" thickTop="1" thickBot="1">
      <c r="B39" s="169">
        <f>入力１!A14</f>
        <v>38777</v>
      </c>
      <c r="C39" s="158">
        <f>入力１!B14</f>
        <v>110</v>
      </c>
      <c r="D39" s="159">
        <f>入力１!C14</f>
        <v>2500000</v>
      </c>
      <c r="E39" s="160">
        <f>入力１!F14</f>
        <v>11</v>
      </c>
      <c r="F39" s="161">
        <f>入力１!G14</f>
        <v>280000</v>
      </c>
      <c r="G39" s="162">
        <v>1</v>
      </c>
      <c r="H39" s="167">
        <v>24250</v>
      </c>
    </row>
    <row r="40" spans="1:8" ht="14.25" thickBot="1">
      <c r="B40" s="169">
        <f>入力１!A15</f>
        <v>38808</v>
      </c>
      <c r="C40" s="133">
        <f>入力１!B15</f>
        <v>111</v>
      </c>
      <c r="D40" s="163">
        <f>入力１!C15</f>
        <v>2700000</v>
      </c>
      <c r="E40" s="164">
        <f>入力１!F15</f>
        <v>12</v>
      </c>
      <c r="F40" s="163">
        <f>入力１!G15</f>
        <v>310000</v>
      </c>
      <c r="G40" s="165">
        <v>2</v>
      </c>
      <c r="H40" s="168">
        <v>48500</v>
      </c>
    </row>
    <row r="41" spans="1:8" ht="14.25" thickBot="1">
      <c r="B41" s="169">
        <f>入力１!A16</f>
        <v>38838</v>
      </c>
      <c r="C41" s="133">
        <f>入力１!B16</f>
        <v>115</v>
      </c>
      <c r="D41" s="163">
        <f>入力１!C16</f>
        <v>2850000</v>
      </c>
      <c r="E41" s="164">
        <f>入力１!F16</f>
        <v>12</v>
      </c>
      <c r="F41" s="163">
        <f>入力１!G16</f>
        <v>310000</v>
      </c>
      <c r="G41" s="165">
        <v>2</v>
      </c>
      <c r="H41" s="168">
        <v>48500</v>
      </c>
    </row>
    <row r="42" spans="1:8" ht="14.25" thickBot="1">
      <c r="B42" s="169">
        <f>入力１!A17</f>
        <v>38869</v>
      </c>
      <c r="C42" s="133">
        <f>入力１!B17</f>
        <v>120</v>
      </c>
      <c r="D42" s="163">
        <f>入力１!C17</f>
        <v>3000000</v>
      </c>
      <c r="E42" s="164">
        <f>入力１!F17</f>
        <v>13</v>
      </c>
      <c r="F42" s="163">
        <f>入力１!G17</f>
        <v>350000</v>
      </c>
      <c r="G42" s="165">
        <v>1</v>
      </c>
      <c r="H42" s="168">
        <v>24250</v>
      </c>
    </row>
    <row r="43" spans="1:8" ht="14.25" thickBot="1">
      <c r="B43" s="169">
        <f>入力１!A18</f>
        <v>38899</v>
      </c>
      <c r="C43" s="133">
        <f>入力１!B18</f>
        <v>122</v>
      </c>
      <c r="D43" s="163">
        <f>入力１!C18</f>
        <v>3150000</v>
      </c>
      <c r="E43" s="164">
        <f>入力１!F18</f>
        <v>13</v>
      </c>
      <c r="F43" s="163">
        <f>入力１!G18</f>
        <v>350000</v>
      </c>
      <c r="G43" s="165">
        <v>2</v>
      </c>
      <c r="H43" s="168">
        <v>48500</v>
      </c>
    </row>
    <row r="44" spans="1:8" ht="14.25" thickBot="1">
      <c r="B44" s="169">
        <f>入力１!A19</f>
        <v>38930</v>
      </c>
      <c r="C44" s="133">
        <f>入力１!B19</f>
        <v>121</v>
      </c>
      <c r="D44" s="163">
        <f>入力１!C19</f>
        <v>3300000</v>
      </c>
      <c r="E44" s="164">
        <f>入力１!F19</f>
        <v>15</v>
      </c>
      <c r="F44" s="163">
        <f>入力１!G19</f>
        <v>400000</v>
      </c>
      <c r="G44" s="165">
        <v>3</v>
      </c>
      <c r="H44" s="168">
        <v>76000</v>
      </c>
    </row>
    <row r="45" spans="1:8" ht="14.25" thickBot="1">
      <c r="B45" s="169">
        <f>入力１!A20</f>
        <v>38961</v>
      </c>
      <c r="C45" s="133">
        <f>入力１!B20</f>
        <v>0</v>
      </c>
      <c r="D45" s="163">
        <f>入力１!C20</f>
        <v>0</v>
      </c>
      <c r="E45" s="164">
        <f>入力１!F20</f>
        <v>0</v>
      </c>
      <c r="F45" s="163">
        <f>入力１!G20</f>
        <v>0</v>
      </c>
      <c r="G45" s="165"/>
      <c r="H45" s="168"/>
    </row>
    <row r="46" spans="1:8" ht="14.25" thickBot="1">
      <c r="B46" s="169">
        <f>入力１!A21</f>
        <v>38991</v>
      </c>
      <c r="C46" s="133">
        <f>入力１!B21</f>
        <v>0</v>
      </c>
      <c r="D46" s="163">
        <f>入力１!C21</f>
        <v>0</v>
      </c>
      <c r="E46" s="164">
        <f>入力１!F21</f>
        <v>0</v>
      </c>
      <c r="F46" s="163">
        <f>入力１!G21</f>
        <v>0</v>
      </c>
      <c r="G46" s="165"/>
      <c r="H46" s="168"/>
    </row>
    <row r="47" spans="1:8" ht="14.25" thickBot="1">
      <c r="B47" s="169">
        <f>入力１!A22</f>
        <v>39022</v>
      </c>
      <c r="C47" s="133">
        <f>入力１!B22</f>
        <v>0</v>
      </c>
      <c r="D47" s="163">
        <f>入力１!C22</f>
        <v>0</v>
      </c>
      <c r="E47" s="164">
        <f>入力１!F22</f>
        <v>0</v>
      </c>
      <c r="F47" s="163">
        <f>入力１!G22</f>
        <v>0</v>
      </c>
      <c r="G47" s="165"/>
      <c r="H47" s="168"/>
    </row>
    <row r="48" spans="1:8" ht="14.25" thickBot="1">
      <c r="B48" s="169">
        <f>入力１!A23</f>
        <v>39052</v>
      </c>
      <c r="C48" s="133">
        <f>入力１!B23</f>
        <v>0</v>
      </c>
      <c r="D48" s="163">
        <f>入力１!C23</f>
        <v>0</v>
      </c>
      <c r="E48" s="164">
        <f>入力１!F23</f>
        <v>0</v>
      </c>
      <c r="F48" s="163">
        <f>入力１!G23</f>
        <v>0</v>
      </c>
      <c r="G48" s="165"/>
      <c r="H48" s="168"/>
    </row>
    <row r="49" spans="2:8" ht="14.25" thickBot="1">
      <c r="B49" s="169">
        <f>入力１!A24</f>
        <v>39083</v>
      </c>
      <c r="C49" s="133">
        <f>入力１!B24</f>
        <v>0</v>
      </c>
      <c r="D49" s="163">
        <f>入力１!C24</f>
        <v>0</v>
      </c>
      <c r="E49" s="164">
        <f>入力１!F24</f>
        <v>0</v>
      </c>
      <c r="F49" s="163">
        <f>入力１!G24</f>
        <v>0</v>
      </c>
      <c r="G49" s="165"/>
      <c r="H49" s="168"/>
    </row>
    <row r="50" spans="2:8" ht="14.25" thickBot="1">
      <c r="B50" s="170">
        <f>入力１!A25</f>
        <v>39114</v>
      </c>
      <c r="C50" s="133">
        <f>入力１!B25</f>
        <v>0</v>
      </c>
      <c r="D50" s="163">
        <f>入力１!C25</f>
        <v>0</v>
      </c>
      <c r="E50" s="164">
        <f>入力１!F25</f>
        <v>0</v>
      </c>
      <c r="F50" s="163">
        <f>入力１!G25</f>
        <v>0</v>
      </c>
      <c r="G50" s="166"/>
      <c r="H50" s="168"/>
    </row>
    <row r="51" spans="2:8" ht="15" thickTop="1" thickBot="1">
      <c r="B51" s="236" t="s">
        <v>3</v>
      </c>
      <c r="C51" s="237">
        <f>入力１!B26</f>
        <v>699</v>
      </c>
      <c r="D51" s="238">
        <f>入力１!C26</f>
        <v>17500000</v>
      </c>
      <c r="E51" s="237">
        <f>入力１!F26</f>
        <v>76</v>
      </c>
      <c r="F51" s="238">
        <f>入力１!G26</f>
        <v>2000000</v>
      </c>
      <c r="G51" s="239">
        <f>SUM(G39:G50)</f>
        <v>11</v>
      </c>
      <c r="H51" s="240">
        <f>SUM(H39:H50)</f>
        <v>270000</v>
      </c>
    </row>
  </sheetData>
  <mergeCells count="2">
    <mergeCell ref="F9:G9"/>
    <mergeCell ref="B37:B38"/>
  </mergeCells>
  <phoneticPr fontId="3"/>
  <conditionalFormatting sqref="D22:F22">
    <cfRule type="expression" dxfId="1" priority="1" stopIfTrue="1">
      <formula>ISERROR(#REF!)</formula>
    </cfRule>
  </conditionalFormatting>
  <conditionalFormatting sqref="B22:C22">
    <cfRule type="expression" dxfId="0" priority="2" stopIfTrue="1">
      <formula>ISERROR(#REF!)</formula>
    </cfRule>
  </conditionalFormatting>
  <printOptions horizontalCentered="1"/>
  <pageMargins left="0.62992125984251968" right="0.43307086614173229" top="0.98425196850393704" bottom="0.7480314960629921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概要説明</vt:lpstr>
      <vt:lpstr>入力１</vt:lpstr>
      <vt:lpstr>入力２</vt:lpstr>
      <vt:lpstr>計算</vt:lpstr>
      <vt:lpstr>明細1</vt:lpstr>
      <vt:lpstr>明細2</vt:lpstr>
      <vt:lpstr>明細3</vt:lpstr>
      <vt:lpstr>明細4</vt:lpstr>
      <vt:lpstr>明細5</vt:lpstr>
      <vt:lpstr>概要説明!Print_Area</vt:lpstr>
      <vt:lpstr>明細1!Print_Area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2006-06-13T10:25:18Z</cp:lastPrinted>
  <dcterms:created xsi:type="dcterms:W3CDTF">2006-01-04T04:26:06Z</dcterms:created>
  <dcterms:modified xsi:type="dcterms:W3CDTF">2020-01-30T07:11:44Z</dcterms:modified>
</cp:coreProperties>
</file>