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00" windowWidth="10800" windowHeight="6360" activeTab="0"/>
  </bookViews>
  <sheets>
    <sheet name="不動産取得税（家屋）" sheetId="1" r:id="rId1"/>
  </sheets>
  <definedNames>
    <definedName name="_xlnm.Print_Area" localSheetId="0">'不動産取得税（家屋）'!$A$1:$V$107</definedName>
  </definedNames>
  <calcPr fullCalcOnLoad="1"/>
</workbook>
</file>

<file path=xl/sharedStrings.xml><?xml version="1.0" encoding="utf-8"?>
<sst xmlns="http://schemas.openxmlformats.org/spreadsheetml/2006/main" count="360" uniqueCount="115">
  <si>
    <t>総務省統計</t>
  </si>
  <si>
    <t xml:space="preserve"> 法第７３条の１４第１項から第３項ま</t>
  </si>
  <si>
    <t xml:space="preserve"> ２に規定する免税点に満たないもの</t>
  </si>
  <si>
    <t>課　　　税　　　対　　　象</t>
  </si>
  <si>
    <t>区　　　分</t>
  </si>
  <si>
    <t>　</t>
  </si>
  <si>
    <t>件　数</t>
  </si>
  <si>
    <t>面　積</t>
  </si>
  <si>
    <t>価　格</t>
  </si>
  <si>
    <t>評　価　額</t>
  </si>
  <si>
    <t>件　　　数</t>
  </si>
  <si>
    <t>控 除 額</t>
  </si>
  <si>
    <t>（㎡）</t>
  </si>
  <si>
    <t>（千円）</t>
  </si>
  <si>
    <t>適用件数</t>
  </si>
  <si>
    <t xml:space="preserve"> 全額控除</t>
  </si>
  <si>
    <t>(ｲ)　</t>
  </si>
  <si>
    <t>（円）</t>
  </si>
  <si>
    <t>のもの(ロ)</t>
  </si>
  <si>
    <t>平 成 12 年 度</t>
  </si>
  <si>
    <t>平 成 13 年 度</t>
  </si>
  <si>
    <t>平 成 14 年 度</t>
  </si>
  <si>
    <t>専用住宅</t>
  </si>
  <si>
    <t>　　　　　　　　　控　　　　　除　　　　　額</t>
  </si>
  <si>
    <t xml:space="preserve"> 法第７３条の１４第１項から第３</t>
  </si>
  <si>
    <t>計</t>
  </si>
  <si>
    <t xml:space="preserve"> 法第73条の27の2か</t>
  </si>
  <si>
    <t xml:space="preserve"> 項まで及び第５項に該当するもの</t>
  </si>
  <si>
    <t xml:space="preserve"> (②に該当するものを除く。）</t>
  </si>
  <si>
    <t>左　の　内　訳</t>
  </si>
  <si>
    <t>金　額</t>
  </si>
  <si>
    <t>適　用</t>
  </si>
  <si>
    <t>全額控除</t>
  </si>
  <si>
    <t>(ニ)</t>
  </si>
  <si>
    <t>(ｲ)-(ﾛ)-</t>
  </si>
  <si>
    <t>住宅部分</t>
  </si>
  <si>
    <t>住宅以外の</t>
  </si>
  <si>
    <t>(千円)</t>
  </si>
  <si>
    <t>のもの(ﾊ)</t>
  </si>
  <si>
    <t>(ﾊ)-(ﾆ）</t>
  </si>
  <si>
    <t>部分（千円)</t>
  </si>
  <si>
    <t xml:space="preserve"> 　　計　　Ａ</t>
  </si>
  <si>
    <t xml:space="preserve"> 　　計 　Ｂ</t>
  </si>
  <si>
    <t>　合　計 Ａ＋Ｂ</t>
  </si>
  <si>
    <t>平 成 15 年 度</t>
  </si>
  <si>
    <t>平 成 16 年 度</t>
  </si>
  <si>
    <t xml:space="preserve"> 価額の全額が法第７３条の１５の</t>
  </si>
  <si>
    <t>価　格</t>
  </si>
  <si>
    <t>前の税額</t>
  </si>
  <si>
    <t>控　　除　　額</t>
  </si>
  <si>
    <t>平 成 17 年 度</t>
  </si>
  <si>
    <t>併用
住宅</t>
  </si>
  <si>
    <t>小計</t>
  </si>
  <si>
    <t>住宅部分</t>
  </si>
  <si>
    <t>非住宅部分</t>
  </si>
  <si>
    <t xml:space="preserve"> で及び第５項に該当するものでその</t>
  </si>
  <si>
    <t>その他</t>
  </si>
  <si>
    <t>小計</t>
  </si>
  <si>
    <t>課　　税　　標　　準</t>
  </si>
  <si>
    <t>調　定　額</t>
  </si>
  <si>
    <t>　</t>
  </si>
  <si>
    <t>平 成 18 年 度</t>
  </si>
  <si>
    <t>減免等される</t>
  </si>
  <si>
    <t>　</t>
  </si>
  <si>
    <t>－</t>
  </si>
  <si>
    <t>平 成 16 年 度</t>
  </si>
  <si>
    <t>平 成 19 年 度</t>
  </si>
  <si>
    <t>－</t>
  </si>
  <si>
    <t xml:space="preserve"> 法第73条の2第6項、</t>
  </si>
  <si>
    <t>平 成 20 年 度</t>
  </si>
  <si>
    <t>１㎡当たり</t>
  </si>
  <si>
    <t>木造</t>
  </si>
  <si>
    <t>非木造</t>
  </si>
  <si>
    <t>建築分</t>
  </si>
  <si>
    <t>承継分</t>
  </si>
  <si>
    <t>⑤</t>
  </si>
  <si>
    <t>①</t>
  </si>
  <si>
    <t>②</t>
  </si>
  <si>
    <t>③</t>
  </si>
  <si>
    <t>⑥</t>
  </si>
  <si>
    <t>⑦</t>
  </si>
  <si>
    <t>⑧</t>
  </si>
  <si>
    <t>⑨</t>
  </si>
  <si>
    <t>⑪</t>
  </si>
  <si>
    <t>（ ⑨－⑩－⑪ ）</t>
  </si>
  <si>
    <t>（ ③-⑥-⑦ ）</t>
  </si>
  <si>
    <t>（ ④ ＋ ⑤ ）</t>
  </si>
  <si>
    <t xml:space="preserve"> 法第７３条の１４第６項から第８項まで及び</t>
  </si>
  <si>
    <t xml:space="preserve"> まで及び法附則</t>
  </si>
  <si>
    <t>⑩</t>
  </si>
  <si>
    <t xml:space="preserve"> 第11条の4の規定に</t>
  </si>
  <si>
    <t xml:space="preserve"> より減免等をしたもの</t>
  </si>
  <si>
    <t xml:space="preserve"> 法第73条の31の規定</t>
  </si>
  <si>
    <t xml:space="preserve"> 課税標準の特例を適用したあとの</t>
  </si>
  <si>
    <t xml:space="preserve"> 額が法第７３条の１５の２に規定</t>
  </si>
  <si>
    <t xml:space="preserve"> する免税点に満たないもの</t>
  </si>
  <si>
    <t xml:space="preserve"> 第10項並びに法附則第11条等の課税標準</t>
  </si>
  <si>
    <t xml:space="preserve"> の特例に該当するもの</t>
  </si>
  <si>
    <t xml:space="preserve"> （②⑤に該当するものを除く。）   　④</t>
  </si>
  <si>
    <t xml:space="preserve"> 他法の規定により</t>
  </si>
  <si>
    <t xml:space="preserve"> 減免等をしたもの</t>
  </si>
  <si>
    <t>平 成 24 年 度</t>
  </si>
  <si>
    <t>平 成 25 年 度</t>
  </si>
  <si>
    <t>２３　不動産取得税（家屋）　</t>
  </si>
  <si>
    <t>平 成 26 年 度</t>
  </si>
  <si>
    <t>平 成 24 年 度</t>
  </si>
  <si>
    <t>平 成 23 年 度</t>
  </si>
  <si>
    <t>平 成 23 年 度</t>
  </si>
  <si>
    <t>平 成 22 年 度</t>
  </si>
  <si>
    <t>平 成 22 年 度</t>
  </si>
  <si>
    <t>（平成26年度の内訳）</t>
  </si>
  <si>
    <t>平 成 25 年 度</t>
  </si>
  <si>
    <t xml:space="preserve"> 価格の全額がこれらの規定に規定する</t>
  </si>
  <si>
    <t xml:space="preserve"> 金額以下のもの</t>
  </si>
  <si>
    <t xml:space="preserve"> ら法第73条の27の5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</si>
</sst>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5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ゴシック"/>
      <family val="3"/>
    </font>
    <font>
      <sz val="12"/>
      <color indexed="5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ゴシック"/>
      <family val="3"/>
    </font>
    <font>
      <sz val="12"/>
      <color rgb="FF00206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4" fillId="0" borderId="19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right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4" fillId="0" borderId="16" xfId="0" applyFont="1" applyFill="1" applyBorder="1" applyAlignment="1" applyProtection="1">
      <alignment horizontal="centerContinuous" vertical="center"/>
      <protection/>
    </xf>
    <xf numFmtId="37" fontId="4" fillId="0" borderId="21" xfId="0" applyNumberFormat="1" applyFont="1" applyFill="1" applyBorder="1" applyAlignment="1" applyProtection="1">
      <alignment vertical="center"/>
      <protection/>
    </xf>
    <xf numFmtId="37" fontId="4" fillId="0" borderId="16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Border="1" applyAlignment="1" applyProtection="1">
      <alignment vertical="center"/>
      <protection/>
    </xf>
    <xf numFmtId="37" fontId="4" fillId="0" borderId="21" xfId="0" applyNumberFormat="1" applyFont="1" applyFill="1" applyBorder="1" applyAlignment="1" applyProtection="1">
      <alignment vertical="center"/>
      <protection locked="0"/>
    </xf>
    <xf numFmtId="37" fontId="4" fillId="0" borderId="16" xfId="0" applyNumberFormat="1" applyFont="1" applyFill="1" applyBorder="1" applyAlignment="1" applyProtection="1">
      <alignment vertical="center"/>
      <protection locked="0"/>
    </xf>
    <xf numFmtId="37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vertical="center"/>
      <protection locked="0"/>
    </xf>
    <xf numFmtId="0" fontId="4" fillId="0" borderId="19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4" fillId="0" borderId="23" xfId="0" applyFont="1" applyFill="1" applyBorder="1" applyAlignment="1" applyProtection="1">
      <alignment vertical="center"/>
      <protection/>
    </xf>
    <xf numFmtId="37" fontId="4" fillId="0" borderId="14" xfId="0" applyNumberFormat="1" applyFont="1" applyFill="1" applyBorder="1" applyAlignment="1" applyProtection="1">
      <alignment vertical="center"/>
      <protection locked="0"/>
    </xf>
    <xf numFmtId="37" fontId="4" fillId="0" borderId="20" xfId="0" applyNumberFormat="1" applyFont="1" applyFill="1" applyBorder="1" applyAlignment="1" applyProtection="1">
      <alignment vertical="center"/>
      <protection locked="0"/>
    </xf>
    <xf numFmtId="37" fontId="4" fillId="0" borderId="23" xfId="0" applyNumberFormat="1" applyFont="1" applyFill="1" applyBorder="1" applyAlignment="1" applyProtection="1">
      <alignment horizontal="center" vertical="center"/>
      <protection locked="0"/>
    </xf>
    <xf numFmtId="37" fontId="4" fillId="0" borderId="10" xfId="0" applyNumberFormat="1" applyFont="1" applyFill="1" applyBorder="1" applyAlignment="1" applyProtection="1">
      <alignment vertical="center"/>
      <protection locked="0"/>
    </xf>
    <xf numFmtId="37" fontId="4" fillId="0" borderId="10" xfId="0" applyNumberFormat="1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37" fontId="4" fillId="0" borderId="23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horizontal="centerContinuous" vertical="center"/>
      <protection/>
    </xf>
    <xf numFmtId="0" fontId="4" fillId="0" borderId="24" xfId="0" applyFont="1" applyFill="1" applyBorder="1" applyAlignment="1" applyProtection="1">
      <alignment horizontal="centerContinuous" vertical="center"/>
      <protection/>
    </xf>
    <xf numFmtId="0" fontId="4" fillId="0" borderId="23" xfId="0" applyFont="1" applyFill="1" applyBorder="1" applyAlignment="1" applyProtection="1">
      <alignment horizontal="centerContinuous" vertical="center"/>
      <protection/>
    </xf>
    <xf numFmtId="37" fontId="4" fillId="0" borderId="11" xfId="0" applyNumberFormat="1" applyFont="1" applyFill="1" applyBorder="1" applyAlignment="1" applyProtection="1">
      <alignment vertical="center"/>
      <protection locked="0"/>
    </xf>
    <xf numFmtId="37" fontId="4" fillId="0" borderId="0" xfId="0" applyNumberFormat="1" applyFont="1" applyFill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6" fillId="0" borderId="20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right"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Continuous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Continuous" vertical="center"/>
      <protection locked="0"/>
    </xf>
    <xf numFmtId="0" fontId="4" fillId="0" borderId="16" xfId="0" applyFont="1" applyFill="1" applyBorder="1" applyAlignment="1" applyProtection="1">
      <alignment horizontal="centerContinuous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right" vertical="center"/>
      <protection locked="0"/>
    </xf>
    <xf numFmtId="0" fontId="4" fillId="0" borderId="18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16" xfId="0" applyFont="1" applyFill="1" applyBorder="1" applyAlignment="1" applyProtection="1">
      <alignment horizontal="right" vertical="center"/>
      <protection locked="0"/>
    </xf>
    <xf numFmtId="0" fontId="4" fillId="0" borderId="11" xfId="0" applyFont="1" applyFill="1" applyBorder="1" applyAlignment="1" applyProtection="1">
      <alignment horizontal="centerContinuous" vertical="center"/>
      <protection locked="0"/>
    </xf>
    <xf numFmtId="0" fontId="4" fillId="0" borderId="23" xfId="0" applyFont="1" applyFill="1" applyBorder="1" applyAlignment="1" applyProtection="1">
      <alignment horizontal="centerContinuous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vertical="center"/>
      <protection locked="0"/>
    </xf>
    <xf numFmtId="0" fontId="4" fillId="0" borderId="20" xfId="0" applyFont="1" applyFill="1" applyBorder="1" applyAlignment="1" applyProtection="1">
      <alignment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vertical="center"/>
      <protection locked="0"/>
    </xf>
    <xf numFmtId="37" fontId="4" fillId="0" borderId="16" xfId="0" applyNumberFormat="1" applyFont="1" applyFill="1" applyBorder="1" applyAlignment="1" applyProtection="1">
      <alignment horizontal="right" vertical="center"/>
      <protection locked="0"/>
    </xf>
    <xf numFmtId="37" fontId="4" fillId="0" borderId="10" xfId="0" applyNumberFormat="1" applyFont="1" applyFill="1" applyBorder="1" applyAlignment="1" applyProtection="1">
      <alignment horizontal="center" vertical="center"/>
      <protection locked="0"/>
    </xf>
    <xf numFmtId="37" fontId="43" fillId="0" borderId="0" xfId="0" applyNumberFormat="1" applyFont="1" applyFill="1" applyAlignment="1" applyProtection="1">
      <alignment vertical="center"/>
      <protection locked="0"/>
    </xf>
    <xf numFmtId="37" fontId="44" fillId="0" borderId="20" xfId="0" applyNumberFormat="1" applyFont="1" applyFill="1" applyBorder="1" applyAlignment="1" applyProtection="1">
      <alignment vertical="center"/>
      <protection locked="0"/>
    </xf>
    <xf numFmtId="37" fontId="44" fillId="0" borderId="14" xfId="0" applyNumberFormat="1" applyFont="1" applyFill="1" applyBorder="1" applyAlignment="1" applyProtection="1">
      <alignment vertical="center"/>
      <protection locked="0"/>
    </xf>
    <xf numFmtId="37" fontId="44" fillId="0" borderId="10" xfId="0" applyNumberFormat="1" applyFont="1" applyFill="1" applyBorder="1" applyAlignment="1" applyProtection="1">
      <alignment vertical="center"/>
      <protection locked="0"/>
    </xf>
    <xf numFmtId="37" fontId="44" fillId="0" borderId="23" xfId="0" applyNumberFormat="1" applyFont="1" applyFill="1" applyBorder="1" applyAlignment="1" applyProtection="1">
      <alignment horizontal="right" vertical="center"/>
      <protection locked="0"/>
    </xf>
    <xf numFmtId="37" fontId="44" fillId="0" borderId="23" xfId="0" applyNumberFormat="1" applyFont="1" applyFill="1" applyBorder="1" applyAlignment="1" applyProtection="1">
      <alignment vertical="center"/>
      <protection locked="0"/>
    </xf>
    <xf numFmtId="37" fontId="5" fillId="0" borderId="10" xfId="0" applyNumberFormat="1" applyFont="1" applyFill="1" applyBorder="1" applyAlignment="1" applyProtection="1">
      <alignment vertical="center"/>
      <protection locked="0"/>
    </xf>
    <xf numFmtId="37" fontId="5" fillId="0" borderId="10" xfId="0" applyNumberFormat="1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37" fontId="4" fillId="0" borderId="24" xfId="0" applyNumberFormat="1" applyFont="1" applyFill="1" applyBorder="1" applyAlignment="1" applyProtection="1">
      <alignment vertical="center"/>
      <protection locked="0"/>
    </xf>
    <xf numFmtId="37" fontId="43" fillId="0" borderId="10" xfId="0" applyNumberFormat="1" applyFont="1" applyFill="1" applyBorder="1" applyAlignment="1" applyProtection="1">
      <alignment vertical="center"/>
      <protection locked="0"/>
    </xf>
    <xf numFmtId="0" fontId="4" fillId="0" borderId="20" xfId="0" applyFont="1" applyFill="1" applyBorder="1" applyAlignment="1" applyProtection="1">
      <alignment horizontal="center" vertical="distributed" textRotation="255" indent="2"/>
      <protection/>
    </xf>
    <xf numFmtId="0" fontId="4" fillId="0" borderId="21" xfId="0" applyFont="1" applyFill="1" applyBorder="1" applyAlignment="1" applyProtection="1">
      <alignment horizontal="center" vertical="distributed" textRotation="255" indent="2"/>
      <protection/>
    </xf>
    <xf numFmtId="0" fontId="4" fillId="0" borderId="22" xfId="0" applyFont="1" applyFill="1" applyBorder="1" applyAlignment="1" applyProtection="1">
      <alignment horizontal="center" vertical="distributed" textRotation="255" indent="2"/>
      <protection/>
    </xf>
    <xf numFmtId="0" fontId="4" fillId="0" borderId="20" xfId="0" applyFont="1" applyFill="1" applyBorder="1" applyAlignment="1" applyProtection="1">
      <alignment horizontal="center" vertical="distributed" textRotation="255" wrapText="1"/>
      <protection/>
    </xf>
    <xf numFmtId="0" fontId="4" fillId="0" borderId="21" xfId="0" applyFont="1" applyFill="1" applyBorder="1" applyAlignment="1" applyProtection="1">
      <alignment horizontal="center" vertical="distributed" textRotation="255" wrapText="1"/>
      <protection/>
    </xf>
    <xf numFmtId="0" fontId="4" fillId="0" borderId="21" xfId="0" applyFont="1" applyFill="1" applyBorder="1" applyAlignment="1">
      <alignment horizontal="center" vertical="distributed" textRotation="255" wrapText="1"/>
    </xf>
    <xf numFmtId="0" fontId="4" fillId="0" borderId="22" xfId="0" applyFont="1" applyFill="1" applyBorder="1" applyAlignment="1">
      <alignment horizontal="center" vertical="distributed" textRotation="255" wrapText="1"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107"/>
  <sheetViews>
    <sheetView showGridLines="0" tabSelected="1" defaultGridColor="0" zoomScale="87" zoomScaleNormal="87" zoomScaleSheetLayoutView="85" zoomScalePageLayoutView="0" colorId="22" workbookViewId="0" topLeftCell="A1">
      <selection activeCell="A2" sqref="A2"/>
    </sheetView>
  </sheetViews>
  <sheetFormatPr defaultColWidth="10.796875" defaultRowHeight="15"/>
  <cols>
    <col min="1" max="3" width="4.69921875" style="6" customWidth="1"/>
    <col min="4" max="4" width="11.59765625" style="6" customWidth="1"/>
    <col min="5" max="6" width="10.69921875" style="6" customWidth="1"/>
    <col min="7" max="7" width="14.59765625" style="6" customWidth="1"/>
    <col min="8" max="8" width="10.69921875" style="6" customWidth="1"/>
    <col min="9" max="9" width="13" style="6" customWidth="1"/>
    <col min="10" max="10" width="13.5" style="6" customWidth="1"/>
    <col min="11" max="12" width="11.5" style="6" bestFit="1" customWidth="1"/>
    <col min="13" max="13" width="13.19921875" style="6" customWidth="1"/>
    <col min="14" max="14" width="13" style="6" customWidth="1"/>
    <col min="15" max="15" width="11.69921875" style="6" customWidth="1"/>
    <col min="16" max="16" width="16.19921875" style="6" customWidth="1"/>
    <col min="17" max="17" width="15.19921875" style="6" customWidth="1"/>
    <col min="18" max="18" width="8.8984375" style="6" customWidth="1"/>
    <col min="19" max="19" width="11.09765625" style="6" customWidth="1"/>
    <col min="20" max="20" width="8.8984375" style="6" customWidth="1"/>
    <col min="21" max="21" width="11.3984375" style="6" customWidth="1"/>
    <col min="22" max="22" width="16.59765625" style="6" customWidth="1"/>
    <col min="23" max="16384" width="10.69921875" style="6" customWidth="1"/>
  </cols>
  <sheetData>
    <row r="1" spans="1:22" ht="21.75" thickBot="1">
      <c r="A1" s="1" t="s">
        <v>103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0</v>
      </c>
      <c r="R1" s="4"/>
      <c r="S1" s="4"/>
      <c r="T1" s="2"/>
      <c r="U1" s="5"/>
      <c r="V1" s="5"/>
    </row>
    <row r="2" spans="1:22" ht="17.25" customHeight="1" thickBot="1">
      <c r="A2" s="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5"/>
      <c r="V2" s="5"/>
    </row>
    <row r="3" spans="1:22" s="15" customFormat="1" ht="15" thickBot="1">
      <c r="A3" s="132" t="s">
        <v>4</v>
      </c>
      <c r="B3" s="133"/>
      <c r="C3" s="133"/>
      <c r="D3" s="134"/>
      <c r="E3" s="9"/>
      <c r="F3" s="10"/>
      <c r="G3" s="11"/>
      <c r="H3" s="9" t="s">
        <v>1</v>
      </c>
      <c r="I3" s="10"/>
      <c r="J3" s="11"/>
      <c r="K3" s="9"/>
      <c r="L3" s="10"/>
      <c r="M3" s="10"/>
      <c r="N3" s="10"/>
      <c r="O3" s="129" t="s">
        <v>49</v>
      </c>
      <c r="P3" s="130"/>
      <c r="Q3" s="131"/>
      <c r="R3" s="12"/>
      <c r="S3" s="12"/>
      <c r="T3" s="13"/>
      <c r="U3" s="14"/>
      <c r="V3" s="14"/>
    </row>
    <row r="4" spans="1:22" s="15" customFormat="1" ht="14.25">
      <c r="A4" s="126"/>
      <c r="B4" s="135"/>
      <c r="C4" s="135"/>
      <c r="D4" s="128"/>
      <c r="E4" s="16" t="s">
        <v>46</v>
      </c>
      <c r="F4" s="13"/>
      <c r="G4" s="17"/>
      <c r="H4" s="16" t="s">
        <v>55</v>
      </c>
      <c r="I4" s="13"/>
      <c r="J4" s="17"/>
      <c r="K4" s="16"/>
      <c r="L4" s="13"/>
      <c r="M4" s="13"/>
      <c r="N4" s="17"/>
      <c r="O4" s="139" t="s">
        <v>87</v>
      </c>
      <c r="P4" s="140"/>
      <c r="Q4" s="141"/>
      <c r="R4" s="19"/>
      <c r="S4" s="19"/>
      <c r="T4" s="13"/>
      <c r="U4" s="14"/>
      <c r="V4" s="14"/>
    </row>
    <row r="5" spans="1:22" s="15" customFormat="1" ht="14.25">
      <c r="A5" s="126"/>
      <c r="B5" s="135"/>
      <c r="C5" s="135"/>
      <c r="D5" s="128"/>
      <c r="E5" s="16" t="s">
        <v>2</v>
      </c>
      <c r="F5" s="13"/>
      <c r="G5" s="17"/>
      <c r="H5" s="16" t="s">
        <v>112</v>
      </c>
      <c r="I5" s="13"/>
      <c r="J5" s="17"/>
      <c r="K5" s="16"/>
      <c r="L5" s="13" t="s">
        <v>3</v>
      </c>
      <c r="M5" s="13"/>
      <c r="N5" s="17"/>
      <c r="O5" s="18" t="s">
        <v>96</v>
      </c>
      <c r="P5" s="21"/>
      <c r="Q5" s="20"/>
      <c r="R5" s="19"/>
      <c r="S5" s="19"/>
      <c r="T5" s="13"/>
      <c r="U5" s="14"/>
      <c r="V5" s="14"/>
    </row>
    <row r="6" spans="1:22" s="15" customFormat="1" ht="14.25">
      <c r="A6" s="126"/>
      <c r="B6" s="135"/>
      <c r="C6" s="135"/>
      <c r="D6" s="128"/>
      <c r="E6" s="16" t="s">
        <v>5</v>
      </c>
      <c r="F6" s="13"/>
      <c r="G6" s="17"/>
      <c r="H6" s="16" t="s">
        <v>113</v>
      </c>
      <c r="I6" s="13"/>
      <c r="J6" s="17"/>
      <c r="K6" s="16"/>
      <c r="L6" s="13"/>
      <c r="M6" s="13"/>
      <c r="N6" s="17"/>
      <c r="O6" s="18" t="s">
        <v>97</v>
      </c>
      <c r="P6" s="21"/>
      <c r="Q6" s="20"/>
      <c r="R6" s="19"/>
      <c r="S6" s="19"/>
      <c r="T6" s="13"/>
      <c r="U6" s="14"/>
      <c r="V6" s="14"/>
    </row>
    <row r="7" spans="1:22" s="15" customFormat="1" ht="15" thickBot="1">
      <c r="A7" s="126"/>
      <c r="B7" s="135"/>
      <c r="C7" s="135"/>
      <c r="D7" s="128"/>
      <c r="E7" s="22"/>
      <c r="F7" s="23"/>
      <c r="G7" s="24" t="s">
        <v>76</v>
      </c>
      <c r="H7" s="22"/>
      <c r="I7" s="23"/>
      <c r="J7" s="24" t="s">
        <v>77</v>
      </c>
      <c r="K7" s="22"/>
      <c r="L7" s="23"/>
      <c r="M7" s="23"/>
      <c r="N7" s="24" t="s">
        <v>78</v>
      </c>
      <c r="O7" s="25" t="s">
        <v>98</v>
      </c>
      <c r="P7" s="26"/>
      <c r="Q7" s="27"/>
      <c r="R7" s="28"/>
      <c r="S7" s="28"/>
      <c r="T7" s="13"/>
      <c r="U7" s="14"/>
      <c r="V7" s="14"/>
    </row>
    <row r="8" spans="1:22" s="15" customFormat="1" ht="15" thickBot="1">
      <c r="A8" s="126"/>
      <c r="B8" s="135"/>
      <c r="C8" s="135"/>
      <c r="D8" s="128"/>
      <c r="E8" s="29" t="s">
        <v>6</v>
      </c>
      <c r="F8" s="30" t="s">
        <v>7</v>
      </c>
      <c r="G8" s="29" t="s">
        <v>8</v>
      </c>
      <c r="H8" s="30" t="s">
        <v>6</v>
      </c>
      <c r="I8" s="29" t="s">
        <v>7</v>
      </c>
      <c r="J8" s="30" t="s">
        <v>8</v>
      </c>
      <c r="K8" s="29" t="s">
        <v>6</v>
      </c>
      <c r="L8" s="30" t="s">
        <v>7</v>
      </c>
      <c r="M8" s="29" t="s">
        <v>9</v>
      </c>
      <c r="N8" s="30" t="s">
        <v>70</v>
      </c>
      <c r="O8" s="129" t="s">
        <v>10</v>
      </c>
      <c r="P8" s="131"/>
      <c r="Q8" s="29" t="s">
        <v>11</v>
      </c>
      <c r="R8" s="4"/>
      <c r="S8" s="4"/>
      <c r="T8" s="13"/>
      <c r="U8" s="14"/>
      <c r="V8" s="14"/>
    </row>
    <row r="9" spans="1:22" s="15" customFormat="1" ht="14.25">
      <c r="A9" s="126"/>
      <c r="B9" s="135"/>
      <c r="C9" s="135"/>
      <c r="D9" s="128"/>
      <c r="E9" s="31"/>
      <c r="F9" s="32" t="s">
        <v>12</v>
      </c>
      <c r="G9" s="33" t="s">
        <v>13</v>
      </c>
      <c r="H9" s="17"/>
      <c r="I9" s="33" t="s">
        <v>12</v>
      </c>
      <c r="J9" s="32" t="s">
        <v>13</v>
      </c>
      <c r="K9" s="31"/>
      <c r="L9" s="32" t="s">
        <v>12</v>
      </c>
      <c r="M9" s="33" t="s">
        <v>13</v>
      </c>
      <c r="N9" s="32" t="s">
        <v>9</v>
      </c>
      <c r="O9" s="29" t="s">
        <v>14</v>
      </c>
      <c r="P9" s="34" t="s">
        <v>15</v>
      </c>
      <c r="Q9" s="33" t="s">
        <v>13</v>
      </c>
      <c r="R9" s="4"/>
      <c r="S9" s="4"/>
      <c r="T9" s="13"/>
      <c r="U9" s="14"/>
      <c r="V9" s="14"/>
    </row>
    <row r="10" spans="1:22" s="15" customFormat="1" ht="15" thickBot="1">
      <c r="A10" s="136"/>
      <c r="B10" s="137"/>
      <c r="C10" s="137"/>
      <c r="D10" s="138"/>
      <c r="E10" s="36"/>
      <c r="F10" s="24"/>
      <c r="G10" s="36"/>
      <c r="H10" s="24"/>
      <c r="I10" s="36"/>
      <c r="J10" s="24"/>
      <c r="K10" s="37" t="s">
        <v>16</v>
      </c>
      <c r="L10" s="24"/>
      <c r="M10" s="36"/>
      <c r="N10" s="24" t="s">
        <v>17</v>
      </c>
      <c r="O10" s="38"/>
      <c r="P10" s="36" t="s">
        <v>18</v>
      </c>
      <c r="Q10" s="39"/>
      <c r="R10" s="12"/>
      <c r="S10" s="12"/>
      <c r="T10" s="13"/>
      <c r="U10" s="14"/>
      <c r="V10" s="14"/>
    </row>
    <row r="11" spans="1:22" s="15" customFormat="1" ht="17.25" customHeight="1">
      <c r="A11" s="40"/>
      <c r="B11" s="41"/>
      <c r="C11" s="41"/>
      <c r="D11" s="42"/>
      <c r="E11" s="43"/>
      <c r="F11" s="44"/>
      <c r="G11" s="43"/>
      <c r="H11" s="44"/>
      <c r="I11" s="43"/>
      <c r="J11" s="44"/>
      <c r="K11" s="43"/>
      <c r="L11" s="44"/>
      <c r="M11" s="43"/>
      <c r="N11" s="44"/>
      <c r="O11" s="43"/>
      <c r="P11" s="44"/>
      <c r="Q11" s="43"/>
      <c r="R11" s="45"/>
      <c r="S11" s="45"/>
      <c r="T11" s="13"/>
      <c r="U11" s="14"/>
      <c r="V11" s="14"/>
    </row>
    <row r="12" spans="1:22" s="15" customFormat="1" ht="17.25" customHeight="1" hidden="1">
      <c r="A12" s="40" t="s">
        <v>19</v>
      </c>
      <c r="B12" s="41"/>
      <c r="C12" s="41"/>
      <c r="D12" s="42"/>
      <c r="E12" s="43">
        <v>1386</v>
      </c>
      <c r="F12" s="44">
        <v>49906</v>
      </c>
      <c r="G12" s="43">
        <v>97749</v>
      </c>
      <c r="H12" s="44">
        <v>42673</v>
      </c>
      <c r="I12" s="43">
        <v>4070557</v>
      </c>
      <c r="J12" s="44">
        <v>357234988</v>
      </c>
      <c r="K12" s="43">
        <v>32067</v>
      </c>
      <c r="L12" s="44">
        <v>6253180</v>
      </c>
      <c r="M12" s="43">
        <v>442335005</v>
      </c>
      <c r="N12" s="44">
        <v>70738</v>
      </c>
      <c r="O12" s="43">
        <v>107</v>
      </c>
      <c r="P12" s="44">
        <v>0</v>
      </c>
      <c r="Q12" s="43">
        <v>772361</v>
      </c>
      <c r="R12" s="45"/>
      <c r="S12" s="45"/>
      <c r="T12" s="13"/>
      <c r="U12" s="14"/>
      <c r="V12" s="14"/>
    </row>
    <row r="13" spans="1:22" s="15" customFormat="1" ht="17.25" customHeight="1" hidden="1">
      <c r="A13" s="40" t="s">
        <v>20</v>
      </c>
      <c r="B13" s="41"/>
      <c r="C13" s="41"/>
      <c r="D13" s="42"/>
      <c r="E13" s="43">
        <v>4214</v>
      </c>
      <c r="F13" s="44">
        <v>16266</v>
      </c>
      <c r="G13" s="43">
        <v>270785</v>
      </c>
      <c r="H13" s="44">
        <v>42717</v>
      </c>
      <c r="I13" s="43">
        <v>4184023</v>
      </c>
      <c r="J13" s="44">
        <v>361966991</v>
      </c>
      <c r="K13" s="43">
        <v>32253</v>
      </c>
      <c r="L13" s="44">
        <v>7432495</v>
      </c>
      <c r="M13" s="43">
        <v>471152385</v>
      </c>
      <c r="N13" s="44">
        <v>63391</v>
      </c>
      <c r="O13" s="43">
        <v>137</v>
      </c>
      <c r="P13" s="44">
        <v>1</v>
      </c>
      <c r="Q13" s="43">
        <v>1464520</v>
      </c>
      <c r="R13" s="45"/>
      <c r="S13" s="45"/>
      <c r="T13" s="13"/>
      <c r="U13" s="14"/>
      <c r="V13" s="14"/>
    </row>
    <row r="14" spans="1:22" s="15" customFormat="1" ht="17.25" customHeight="1" hidden="1">
      <c r="A14" s="40" t="s">
        <v>21</v>
      </c>
      <c r="B14" s="41"/>
      <c r="C14" s="41"/>
      <c r="D14" s="42"/>
      <c r="E14" s="46">
        <v>1414</v>
      </c>
      <c r="F14" s="47">
        <v>13019</v>
      </c>
      <c r="G14" s="46">
        <v>116674</v>
      </c>
      <c r="H14" s="47">
        <v>43080</v>
      </c>
      <c r="I14" s="46">
        <v>17487524</v>
      </c>
      <c r="J14" s="47">
        <v>355263139</v>
      </c>
      <c r="K14" s="46">
        <v>31969</v>
      </c>
      <c r="L14" s="47">
        <v>5979090</v>
      </c>
      <c r="M14" s="46">
        <v>423984263</v>
      </c>
      <c r="N14" s="47">
        <v>70911</v>
      </c>
      <c r="O14" s="46">
        <v>135</v>
      </c>
      <c r="P14" s="47">
        <v>0</v>
      </c>
      <c r="Q14" s="46">
        <v>1627721</v>
      </c>
      <c r="R14" s="48"/>
      <c r="S14" s="48"/>
      <c r="T14" s="49"/>
      <c r="U14" s="49"/>
      <c r="V14" s="49"/>
    </row>
    <row r="15" spans="1:22" s="15" customFormat="1" ht="17.25" customHeight="1" hidden="1">
      <c r="A15" s="40" t="s">
        <v>44</v>
      </c>
      <c r="B15" s="41"/>
      <c r="C15" s="41"/>
      <c r="D15" s="42"/>
      <c r="E15" s="46">
        <v>2442</v>
      </c>
      <c r="F15" s="47">
        <v>17680</v>
      </c>
      <c r="G15" s="46">
        <v>152703</v>
      </c>
      <c r="H15" s="47">
        <v>37787</v>
      </c>
      <c r="I15" s="46">
        <v>57894855</v>
      </c>
      <c r="J15" s="47">
        <v>324511820</v>
      </c>
      <c r="K15" s="46">
        <v>23809</v>
      </c>
      <c r="L15" s="47">
        <v>4465129</v>
      </c>
      <c r="M15" s="46">
        <v>355684879</v>
      </c>
      <c r="N15" s="47">
        <v>72295</v>
      </c>
      <c r="O15" s="46">
        <v>89</v>
      </c>
      <c r="P15" s="47">
        <v>0</v>
      </c>
      <c r="Q15" s="46">
        <v>647115</v>
      </c>
      <c r="R15" s="48"/>
      <c r="S15" s="48"/>
      <c r="T15" s="49"/>
      <c r="U15" s="49"/>
      <c r="V15" s="49"/>
    </row>
    <row r="16" spans="1:22" s="15" customFormat="1" ht="17.25" customHeight="1" hidden="1">
      <c r="A16" s="40" t="s">
        <v>45</v>
      </c>
      <c r="B16" s="41"/>
      <c r="C16" s="41"/>
      <c r="D16" s="42"/>
      <c r="E16" s="46">
        <v>2234</v>
      </c>
      <c r="F16" s="47">
        <v>9763</v>
      </c>
      <c r="G16" s="46">
        <v>162939</v>
      </c>
      <c r="H16" s="47">
        <v>46865</v>
      </c>
      <c r="I16" s="46">
        <v>4884996</v>
      </c>
      <c r="J16" s="47">
        <v>382545705</v>
      </c>
      <c r="K16" s="46">
        <v>32049</v>
      </c>
      <c r="L16" s="47">
        <v>6747593</v>
      </c>
      <c r="M16" s="46">
        <v>440750226</v>
      </c>
      <c r="N16" s="47">
        <v>65319.62227123064</v>
      </c>
      <c r="O16" s="46">
        <v>108</v>
      </c>
      <c r="P16" s="47">
        <v>6</v>
      </c>
      <c r="Q16" s="46">
        <v>1750479</v>
      </c>
      <c r="R16" s="48"/>
      <c r="S16" s="48"/>
      <c r="T16" s="49"/>
      <c r="U16" s="49"/>
      <c r="V16" s="49"/>
    </row>
    <row r="17" spans="1:22" s="15" customFormat="1" ht="17.25" customHeight="1" hidden="1">
      <c r="A17" s="126" t="s">
        <v>50</v>
      </c>
      <c r="B17" s="127"/>
      <c r="C17" s="127"/>
      <c r="D17" s="128"/>
      <c r="E17" s="46">
        <f>-'不動産取得税（家屋）'!D27</f>
        <v>0</v>
      </c>
      <c r="F17" s="47">
        <v>20551</v>
      </c>
      <c r="G17" s="46">
        <v>152049</v>
      </c>
      <c r="H17" s="47">
        <v>47161</v>
      </c>
      <c r="I17" s="46">
        <v>4684615</v>
      </c>
      <c r="J17" s="47">
        <v>377251818</v>
      </c>
      <c r="K17" s="46">
        <v>32326</v>
      </c>
      <c r="L17" s="47">
        <v>8497801</v>
      </c>
      <c r="M17" s="46">
        <v>476899446</v>
      </c>
      <c r="N17" s="47">
        <v>56120</v>
      </c>
      <c r="O17" s="46">
        <v>97</v>
      </c>
      <c r="P17" s="47">
        <v>7</v>
      </c>
      <c r="Q17" s="46">
        <v>5589675</v>
      </c>
      <c r="R17" s="48"/>
      <c r="S17" s="48"/>
      <c r="T17" s="49"/>
      <c r="U17" s="49"/>
      <c r="V17" s="49"/>
    </row>
    <row r="18" spans="1:22" s="15" customFormat="1" ht="17.25" customHeight="1" hidden="1">
      <c r="A18" s="126" t="s">
        <v>61</v>
      </c>
      <c r="B18" s="127"/>
      <c r="C18" s="127"/>
      <c r="D18" s="128"/>
      <c r="E18" s="46">
        <v>7548</v>
      </c>
      <c r="F18" s="47">
        <v>30907</v>
      </c>
      <c r="G18" s="46">
        <v>496340</v>
      </c>
      <c r="H18" s="47">
        <v>46941</v>
      </c>
      <c r="I18" s="46">
        <v>4669456</v>
      </c>
      <c r="J18" s="47">
        <v>380064301</v>
      </c>
      <c r="K18" s="46">
        <v>32500</v>
      </c>
      <c r="L18" s="47">
        <v>9610902</v>
      </c>
      <c r="M18" s="46">
        <v>501439700</v>
      </c>
      <c r="N18" s="47">
        <v>52174</v>
      </c>
      <c r="O18" s="46">
        <v>200</v>
      </c>
      <c r="P18" s="47">
        <v>58</v>
      </c>
      <c r="Q18" s="46">
        <v>13238149</v>
      </c>
      <c r="R18" s="48"/>
      <c r="S18" s="48"/>
      <c r="T18" s="49"/>
      <c r="U18" s="49"/>
      <c r="V18" s="49"/>
    </row>
    <row r="19" spans="1:22" s="15" customFormat="1" ht="17.25" customHeight="1" hidden="1">
      <c r="A19" s="126" t="s">
        <v>66</v>
      </c>
      <c r="B19" s="127"/>
      <c r="C19" s="127"/>
      <c r="D19" s="128"/>
      <c r="E19" s="46">
        <v>4066</v>
      </c>
      <c r="F19" s="47">
        <v>27907</v>
      </c>
      <c r="G19" s="46">
        <v>263898</v>
      </c>
      <c r="H19" s="47">
        <v>51558</v>
      </c>
      <c r="I19" s="46">
        <v>5053954</v>
      </c>
      <c r="J19" s="47">
        <v>414025615</v>
      </c>
      <c r="K19" s="46">
        <v>35628</v>
      </c>
      <c r="L19" s="47">
        <v>8238115</v>
      </c>
      <c r="M19" s="46">
        <v>529367326</v>
      </c>
      <c r="N19" s="47">
        <v>64258</v>
      </c>
      <c r="O19" s="46">
        <v>197</v>
      </c>
      <c r="P19" s="47">
        <v>20</v>
      </c>
      <c r="Q19" s="46">
        <v>17853441</v>
      </c>
      <c r="R19" s="48"/>
      <c r="S19" s="48"/>
      <c r="T19" s="49"/>
      <c r="U19" s="49"/>
      <c r="V19" s="49"/>
    </row>
    <row r="20" spans="1:22" s="15" customFormat="1" ht="17.25" customHeight="1" hidden="1">
      <c r="A20" s="126" t="s">
        <v>69</v>
      </c>
      <c r="B20" s="127"/>
      <c r="C20" s="127"/>
      <c r="D20" s="128"/>
      <c r="E20" s="46">
        <v>4782</v>
      </c>
      <c r="F20" s="47">
        <v>80128</v>
      </c>
      <c r="G20" s="46">
        <v>229717</v>
      </c>
      <c r="H20" s="47">
        <v>48046</v>
      </c>
      <c r="I20" s="46">
        <v>44812875</v>
      </c>
      <c r="J20" s="47">
        <v>396338858</v>
      </c>
      <c r="K20" s="46">
        <v>27512</v>
      </c>
      <c r="L20" s="47">
        <v>6835408</v>
      </c>
      <c r="M20" s="46">
        <v>422725625</v>
      </c>
      <c r="N20" s="47">
        <v>61843.51029228979</v>
      </c>
      <c r="O20" s="46">
        <v>110</v>
      </c>
      <c r="P20" s="47">
        <v>10</v>
      </c>
      <c r="Q20" s="46">
        <v>17661596</v>
      </c>
      <c r="R20" s="48"/>
      <c r="S20" s="48"/>
      <c r="T20" s="49"/>
      <c r="U20" s="49"/>
      <c r="V20" s="49"/>
    </row>
    <row r="21" spans="1:22" s="15" customFormat="1" ht="17.25" customHeight="1">
      <c r="A21" s="126" t="s">
        <v>109</v>
      </c>
      <c r="B21" s="127"/>
      <c r="C21" s="127"/>
      <c r="D21" s="128"/>
      <c r="E21" s="46">
        <v>3772</v>
      </c>
      <c r="F21" s="47">
        <v>15946</v>
      </c>
      <c r="G21" s="46">
        <v>293378</v>
      </c>
      <c r="H21" s="47">
        <v>35587</v>
      </c>
      <c r="I21" s="46">
        <v>3841633</v>
      </c>
      <c r="J21" s="47">
        <v>301990368</v>
      </c>
      <c r="K21" s="46">
        <v>25470</v>
      </c>
      <c r="L21" s="47">
        <v>5800754</v>
      </c>
      <c r="M21" s="46">
        <v>357910448</v>
      </c>
      <c r="N21" s="47">
        <v>61700.67684304489</v>
      </c>
      <c r="O21" s="46">
        <v>73</v>
      </c>
      <c r="P21" s="47">
        <v>6</v>
      </c>
      <c r="Q21" s="46">
        <v>2867490</v>
      </c>
      <c r="R21" s="48"/>
      <c r="S21" s="48"/>
      <c r="T21" s="49"/>
      <c r="U21" s="49"/>
      <c r="V21" s="49"/>
    </row>
    <row r="22" spans="1:22" s="15" customFormat="1" ht="17.25" customHeight="1">
      <c r="A22" s="126" t="s">
        <v>107</v>
      </c>
      <c r="B22" s="127"/>
      <c r="C22" s="127"/>
      <c r="D22" s="128"/>
      <c r="E22" s="46">
        <v>368</v>
      </c>
      <c r="F22" s="47">
        <v>5018</v>
      </c>
      <c r="G22" s="46">
        <v>33418</v>
      </c>
      <c r="H22" s="47">
        <v>44445</v>
      </c>
      <c r="I22" s="46">
        <v>3946698</v>
      </c>
      <c r="J22" s="47">
        <v>310585454</v>
      </c>
      <c r="K22" s="46">
        <v>36954</v>
      </c>
      <c r="L22" s="47">
        <v>3767096</v>
      </c>
      <c r="M22" s="46">
        <v>352207535</v>
      </c>
      <c r="N22" s="47">
        <v>93495.76835843844</v>
      </c>
      <c r="O22" s="46">
        <v>154</v>
      </c>
      <c r="P22" s="47">
        <v>42</v>
      </c>
      <c r="Q22" s="46">
        <v>9857128</v>
      </c>
      <c r="R22" s="48"/>
      <c r="S22" s="48"/>
      <c r="T22" s="49"/>
      <c r="U22" s="49"/>
      <c r="V22" s="49"/>
    </row>
    <row r="23" spans="1:22" s="15" customFormat="1" ht="17.25" customHeight="1">
      <c r="A23" s="126" t="s">
        <v>105</v>
      </c>
      <c r="B23" s="127"/>
      <c r="C23" s="127"/>
      <c r="D23" s="128"/>
      <c r="E23" s="46">
        <v>332</v>
      </c>
      <c r="F23" s="47">
        <v>5168</v>
      </c>
      <c r="G23" s="46">
        <v>25080</v>
      </c>
      <c r="H23" s="47">
        <v>49777</v>
      </c>
      <c r="I23" s="46">
        <v>4128235</v>
      </c>
      <c r="J23" s="47">
        <v>331224721</v>
      </c>
      <c r="K23" s="46">
        <v>32834</v>
      </c>
      <c r="L23" s="47">
        <v>5330677</v>
      </c>
      <c r="M23" s="46">
        <v>313808637</v>
      </c>
      <c r="N23" s="47">
        <v>58868.439599698126</v>
      </c>
      <c r="O23" s="46">
        <v>170</v>
      </c>
      <c r="P23" s="47">
        <v>18</v>
      </c>
      <c r="Q23" s="46">
        <v>1030683</v>
      </c>
      <c r="R23" s="48"/>
      <c r="S23" s="48"/>
      <c r="T23" s="49"/>
      <c r="U23" s="49"/>
      <c r="V23" s="49"/>
    </row>
    <row r="24" spans="1:22" s="15" customFormat="1" ht="17.25" customHeight="1">
      <c r="A24" s="126" t="s">
        <v>102</v>
      </c>
      <c r="B24" s="127"/>
      <c r="C24" s="127"/>
      <c r="D24" s="128"/>
      <c r="E24" s="46">
        <v>1297</v>
      </c>
      <c r="F24" s="47">
        <v>10989</v>
      </c>
      <c r="G24" s="46">
        <v>79193</v>
      </c>
      <c r="H24" s="47">
        <v>63009</v>
      </c>
      <c r="I24" s="46">
        <v>5589617</v>
      </c>
      <c r="J24" s="47">
        <v>443891939</v>
      </c>
      <c r="K24" s="46">
        <v>35100</v>
      </c>
      <c r="L24" s="47">
        <v>5697835</v>
      </c>
      <c r="M24" s="46">
        <v>343453585</v>
      </c>
      <c r="N24" s="47">
        <v>60277.90994298712</v>
      </c>
      <c r="O24" s="46">
        <v>146</v>
      </c>
      <c r="P24" s="47">
        <v>63</v>
      </c>
      <c r="Q24" s="46">
        <v>2400491</v>
      </c>
      <c r="R24" s="48"/>
      <c r="S24" s="48"/>
      <c r="T24" s="49"/>
      <c r="U24" s="49"/>
      <c r="V24" s="49"/>
    </row>
    <row r="25" spans="1:22" s="15" customFormat="1" ht="17.25" customHeight="1" thickBot="1">
      <c r="A25" s="126" t="s">
        <v>104</v>
      </c>
      <c r="B25" s="127"/>
      <c r="C25" s="127"/>
      <c r="D25" s="128"/>
      <c r="E25" s="46">
        <v>326</v>
      </c>
      <c r="F25" s="47">
        <v>6367</v>
      </c>
      <c r="G25" s="46">
        <v>30218</v>
      </c>
      <c r="H25" s="47">
        <v>54339</v>
      </c>
      <c r="I25" s="46">
        <v>4757098</v>
      </c>
      <c r="J25" s="47">
        <v>376969038</v>
      </c>
      <c r="K25" s="46">
        <v>37226</v>
      </c>
      <c r="L25" s="47">
        <v>6528643</v>
      </c>
      <c r="M25" s="46">
        <v>377833841</v>
      </c>
      <c r="N25" s="47">
        <v>57873</v>
      </c>
      <c r="O25" s="46">
        <v>127</v>
      </c>
      <c r="P25" s="47">
        <v>38</v>
      </c>
      <c r="Q25" s="46">
        <v>11062514</v>
      </c>
      <c r="R25" s="48"/>
      <c r="S25" s="48"/>
      <c r="T25" s="49"/>
      <c r="U25" s="49"/>
      <c r="V25" s="49"/>
    </row>
    <row r="26" spans="1:22" s="52" customFormat="1" ht="17.25" customHeight="1" thickBot="1">
      <c r="A26" s="129" t="s">
        <v>110</v>
      </c>
      <c r="B26" s="130"/>
      <c r="C26" s="130"/>
      <c r="D26" s="130"/>
      <c r="E26" s="111"/>
      <c r="F26" s="111"/>
      <c r="G26" s="111"/>
      <c r="H26" s="111"/>
      <c r="I26" s="111"/>
      <c r="J26" s="111"/>
      <c r="K26" s="111"/>
      <c r="L26" s="112"/>
      <c r="M26" s="113"/>
      <c r="N26" s="111"/>
      <c r="O26" s="111"/>
      <c r="P26" s="111"/>
      <c r="Q26" s="60"/>
      <c r="R26" s="48"/>
      <c r="S26" s="48"/>
      <c r="T26" s="49"/>
      <c r="U26" s="49"/>
      <c r="V26" s="49"/>
    </row>
    <row r="27" spans="1:22" s="15" customFormat="1" ht="17.25" customHeight="1" thickBot="1">
      <c r="A27" s="116" t="s">
        <v>71</v>
      </c>
      <c r="B27" s="119" t="s">
        <v>73</v>
      </c>
      <c r="C27" s="8" t="s">
        <v>22</v>
      </c>
      <c r="D27" s="53"/>
      <c r="E27" s="105">
        <v>58</v>
      </c>
      <c r="F27" s="105">
        <v>209</v>
      </c>
      <c r="G27" s="104">
        <v>6707</v>
      </c>
      <c r="H27" s="105">
        <v>29921</v>
      </c>
      <c r="I27" s="104">
        <v>2884826</v>
      </c>
      <c r="J27" s="105">
        <v>233967065</v>
      </c>
      <c r="K27" s="104">
        <v>5545</v>
      </c>
      <c r="L27" s="105">
        <v>450165</v>
      </c>
      <c r="M27" s="104">
        <v>37783744</v>
      </c>
      <c r="N27" s="105">
        <v>83933</v>
      </c>
      <c r="O27" s="105">
        <v>23</v>
      </c>
      <c r="P27" s="105">
        <v>0</v>
      </c>
      <c r="Q27" s="104">
        <v>64296</v>
      </c>
      <c r="R27" s="48"/>
      <c r="S27" s="48"/>
      <c r="T27" s="49"/>
      <c r="U27" s="49"/>
      <c r="V27" s="49"/>
    </row>
    <row r="28" spans="1:22" s="15" customFormat="1" ht="17.25" customHeight="1" thickBot="1">
      <c r="A28" s="117"/>
      <c r="B28" s="120"/>
      <c r="C28" s="123" t="s">
        <v>51</v>
      </c>
      <c r="D28" s="35" t="s">
        <v>53</v>
      </c>
      <c r="E28" s="56" t="s">
        <v>67</v>
      </c>
      <c r="F28" s="105">
        <v>0</v>
      </c>
      <c r="G28" s="105">
        <v>0</v>
      </c>
      <c r="H28" s="56" t="s">
        <v>67</v>
      </c>
      <c r="I28" s="56" t="s">
        <v>67</v>
      </c>
      <c r="J28" s="56" t="s">
        <v>67</v>
      </c>
      <c r="K28" s="56" t="s">
        <v>67</v>
      </c>
      <c r="L28" s="105">
        <v>45085</v>
      </c>
      <c r="M28" s="104">
        <v>3350662</v>
      </c>
      <c r="N28" s="105">
        <v>74319</v>
      </c>
      <c r="O28" s="56" t="s">
        <v>67</v>
      </c>
      <c r="P28" s="56" t="s">
        <v>67</v>
      </c>
      <c r="Q28" s="104">
        <v>0</v>
      </c>
      <c r="R28" s="48"/>
      <c r="S28" s="48"/>
      <c r="T28" s="49"/>
      <c r="U28" s="49"/>
      <c r="V28" s="49"/>
    </row>
    <row r="29" spans="1:22" s="15" customFormat="1" ht="17.25" customHeight="1" thickBot="1">
      <c r="A29" s="117"/>
      <c r="B29" s="120"/>
      <c r="C29" s="124"/>
      <c r="D29" s="53" t="s">
        <v>54</v>
      </c>
      <c r="E29" s="56" t="s">
        <v>67</v>
      </c>
      <c r="F29" s="105">
        <v>0</v>
      </c>
      <c r="G29" s="105">
        <v>0</v>
      </c>
      <c r="H29" s="56" t="s">
        <v>67</v>
      </c>
      <c r="I29" s="56" t="s">
        <v>67</v>
      </c>
      <c r="J29" s="56" t="s">
        <v>67</v>
      </c>
      <c r="K29" s="56" t="s">
        <v>67</v>
      </c>
      <c r="L29" s="105">
        <v>16378</v>
      </c>
      <c r="M29" s="104">
        <v>1158661</v>
      </c>
      <c r="N29" s="105">
        <v>70745</v>
      </c>
      <c r="O29" s="56" t="s">
        <v>67</v>
      </c>
      <c r="P29" s="56" t="s">
        <v>67</v>
      </c>
      <c r="Q29" s="104">
        <v>9768</v>
      </c>
      <c r="R29" s="48"/>
      <c r="S29" s="48"/>
      <c r="T29" s="49"/>
      <c r="U29" s="49"/>
      <c r="V29" s="49"/>
    </row>
    <row r="30" spans="1:22" s="52" customFormat="1" ht="17.25" customHeight="1" thickBot="1">
      <c r="A30" s="117"/>
      <c r="B30" s="121"/>
      <c r="C30" s="125"/>
      <c r="D30" s="53" t="s">
        <v>52</v>
      </c>
      <c r="E30" s="57">
        <v>0</v>
      </c>
      <c r="F30" s="57">
        <f>SUM(F28:F29)</f>
        <v>0</v>
      </c>
      <c r="G30" s="57">
        <f>SUM(G28:G29)</f>
        <v>0</v>
      </c>
      <c r="H30" s="56" t="s">
        <v>67</v>
      </c>
      <c r="I30" s="56" t="s">
        <v>67</v>
      </c>
      <c r="J30" s="56" t="s">
        <v>67</v>
      </c>
      <c r="K30" s="106">
        <v>883</v>
      </c>
      <c r="L30" s="57">
        <f>SUM(L28:L29)</f>
        <v>61463</v>
      </c>
      <c r="M30" s="57">
        <f>SUM(M28:M29)</f>
        <v>4509323</v>
      </c>
      <c r="N30" s="105">
        <v>73366</v>
      </c>
      <c r="O30" s="106">
        <v>3</v>
      </c>
      <c r="P30" s="106">
        <v>0</v>
      </c>
      <c r="Q30" s="57">
        <f>SUM(Q28:Q29)</f>
        <v>9768</v>
      </c>
      <c r="R30" s="48"/>
      <c r="S30" s="48"/>
      <c r="T30" s="49"/>
      <c r="U30" s="49"/>
      <c r="V30" s="49"/>
    </row>
    <row r="31" spans="1:22" s="52" customFormat="1" ht="17.25" customHeight="1" thickBot="1">
      <c r="A31" s="117"/>
      <c r="B31" s="121"/>
      <c r="C31" s="8" t="s">
        <v>56</v>
      </c>
      <c r="D31" s="53"/>
      <c r="E31" s="104">
        <v>10</v>
      </c>
      <c r="F31" s="105">
        <v>93</v>
      </c>
      <c r="G31" s="104">
        <v>1548</v>
      </c>
      <c r="H31" s="56" t="s">
        <v>67</v>
      </c>
      <c r="I31" s="56" t="s">
        <v>67</v>
      </c>
      <c r="J31" s="56" t="s">
        <v>67</v>
      </c>
      <c r="K31" s="104">
        <v>716</v>
      </c>
      <c r="L31" s="105">
        <v>71869</v>
      </c>
      <c r="M31" s="104">
        <v>4702572</v>
      </c>
      <c r="N31" s="105">
        <v>65433</v>
      </c>
      <c r="O31" s="104">
        <v>6</v>
      </c>
      <c r="P31" s="104">
        <v>2</v>
      </c>
      <c r="Q31" s="104">
        <v>22497</v>
      </c>
      <c r="R31" s="48"/>
      <c r="S31" s="48"/>
      <c r="T31" s="49"/>
      <c r="U31" s="49"/>
      <c r="V31" s="49"/>
    </row>
    <row r="32" spans="1:22" s="52" customFormat="1" ht="17.25" customHeight="1" thickBot="1">
      <c r="A32" s="117"/>
      <c r="B32" s="122"/>
      <c r="C32" s="8" t="s">
        <v>57</v>
      </c>
      <c r="D32" s="53"/>
      <c r="E32" s="58">
        <f>E27+E30+E31</f>
        <v>68</v>
      </c>
      <c r="F32" s="58">
        <f>F27+F30+F31</f>
        <v>302</v>
      </c>
      <c r="G32" s="58">
        <f aca="true" t="shared" si="0" ref="G32:Q32">G27+G30+G31</f>
        <v>8255</v>
      </c>
      <c r="H32" s="58">
        <f t="shared" si="0"/>
        <v>29921</v>
      </c>
      <c r="I32" s="58">
        <f t="shared" si="0"/>
        <v>2884826</v>
      </c>
      <c r="J32" s="58">
        <f t="shared" si="0"/>
        <v>233967065</v>
      </c>
      <c r="K32" s="58">
        <f t="shared" si="0"/>
        <v>7144</v>
      </c>
      <c r="L32" s="58">
        <f t="shared" si="0"/>
        <v>583497</v>
      </c>
      <c r="M32" s="58">
        <f t="shared" si="0"/>
        <v>46995639</v>
      </c>
      <c r="N32" s="54">
        <f>M32*1000/L32</f>
        <v>80541.35496840601</v>
      </c>
      <c r="O32" s="58">
        <f>O27+O30+O31</f>
        <v>32</v>
      </c>
      <c r="P32" s="58">
        <f>P27+P30+P31</f>
        <v>2</v>
      </c>
      <c r="Q32" s="58">
        <f t="shared" si="0"/>
        <v>96561</v>
      </c>
      <c r="R32" s="48"/>
      <c r="S32" s="48"/>
      <c r="T32" s="49"/>
      <c r="U32" s="49"/>
      <c r="V32" s="49"/>
    </row>
    <row r="33" spans="1:22" s="52" customFormat="1" ht="17.25" customHeight="1" thickBot="1">
      <c r="A33" s="117"/>
      <c r="B33" s="119" t="s">
        <v>74</v>
      </c>
      <c r="C33" s="8" t="s">
        <v>22</v>
      </c>
      <c r="D33" s="53"/>
      <c r="E33" s="104">
        <v>107</v>
      </c>
      <c r="F33" s="105">
        <v>3841</v>
      </c>
      <c r="G33" s="104">
        <v>6751</v>
      </c>
      <c r="H33" s="105">
        <v>4785</v>
      </c>
      <c r="I33" s="104">
        <v>458244</v>
      </c>
      <c r="J33" s="105">
        <v>15222626</v>
      </c>
      <c r="K33" s="104">
        <v>6392</v>
      </c>
      <c r="L33" s="105">
        <v>637548</v>
      </c>
      <c r="M33" s="104">
        <v>13620999</v>
      </c>
      <c r="N33" s="105">
        <v>21365</v>
      </c>
      <c r="O33" s="104">
        <v>8</v>
      </c>
      <c r="P33" s="104">
        <v>8</v>
      </c>
      <c r="Q33" s="104">
        <v>16637</v>
      </c>
      <c r="R33" s="48"/>
      <c r="S33" s="48"/>
      <c r="T33" s="49"/>
      <c r="U33" s="49"/>
      <c r="V33" s="49"/>
    </row>
    <row r="34" spans="1:22" s="52" customFormat="1" ht="17.25" customHeight="1" thickBot="1">
      <c r="A34" s="117"/>
      <c r="B34" s="120"/>
      <c r="C34" s="123" t="s">
        <v>51</v>
      </c>
      <c r="D34" s="35" t="s">
        <v>53</v>
      </c>
      <c r="E34" s="56" t="s">
        <v>67</v>
      </c>
      <c r="F34" s="105">
        <v>183</v>
      </c>
      <c r="G34" s="105">
        <v>383</v>
      </c>
      <c r="H34" s="56" t="s">
        <v>67</v>
      </c>
      <c r="I34" s="56" t="s">
        <v>67</v>
      </c>
      <c r="J34" s="56" t="s">
        <v>67</v>
      </c>
      <c r="K34" s="56" t="s">
        <v>67</v>
      </c>
      <c r="L34" s="105">
        <v>45725</v>
      </c>
      <c r="M34" s="104">
        <v>864347</v>
      </c>
      <c r="N34" s="105">
        <v>18903</v>
      </c>
      <c r="O34" s="56" t="s">
        <v>67</v>
      </c>
      <c r="P34" s="56" t="s">
        <v>67</v>
      </c>
      <c r="Q34" s="104">
        <v>0</v>
      </c>
      <c r="R34" s="48"/>
      <c r="S34" s="48"/>
      <c r="T34" s="49"/>
      <c r="U34" s="49"/>
      <c r="V34" s="49"/>
    </row>
    <row r="35" spans="1:22" s="52" customFormat="1" ht="17.25" customHeight="1" thickBot="1">
      <c r="A35" s="117"/>
      <c r="B35" s="120"/>
      <c r="C35" s="124"/>
      <c r="D35" s="53" t="s">
        <v>54</v>
      </c>
      <c r="E35" s="56" t="s">
        <v>67</v>
      </c>
      <c r="F35" s="105">
        <v>85</v>
      </c>
      <c r="G35" s="105">
        <v>161</v>
      </c>
      <c r="H35" s="56" t="s">
        <v>67</v>
      </c>
      <c r="I35" s="56" t="s">
        <v>67</v>
      </c>
      <c r="J35" s="56" t="s">
        <v>67</v>
      </c>
      <c r="K35" s="56" t="s">
        <v>67</v>
      </c>
      <c r="L35" s="105">
        <v>29556</v>
      </c>
      <c r="M35" s="104">
        <v>515014</v>
      </c>
      <c r="N35" s="105">
        <v>17425</v>
      </c>
      <c r="O35" s="56" t="s">
        <v>67</v>
      </c>
      <c r="P35" s="56" t="s">
        <v>67</v>
      </c>
      <c r="Q35" s="55">
        <v>0</v>
      </c>
      <c r="R35" s="48"/>
      <c r="S35" s="48"/>
      <c r="T35" s="49"/>
      <c r="U35" s="49"/>
      <c r="V35" s="49"/>
    </row>
    <row r="36" spans="1:22" s="52" customFormat="1" ht="17.25" customHeight="1" thickBot="1">
      <c r="A36" s="117"/>
      <c r="B36" s="121"/>
      <c r="C36" s="125"/>
      <c r="D36" s="53" t="s">
        <v>52</v>
      </c>
      <c r="E36" s="106">
        <v>7</v>
      </c>
      <c r="F36" s="57">
        <f>SUM(F34:F35)</f>
        <v>268</v>
      </c>
      <c r="G36" s="57">
        <f>SUM(G34:G35)</f>
        <v>544</v>
      </c>
      <c r="H36" s="56" t="s">
        <v>67</v>
      </c>
      <c r="I36" s="56" t="s">
        <v>67</v>
      </c>
      <c r="J36" s="56" t="s">
        <v>67</v>
      </c>
      <c r="K36" s="104">
        <v>541</v>
      </c>
      <c r="L36" s="106">
        <v>75281</v>
      </c>
      <c r="M36" s="106">
        <v>1379361</v>
      </c>
      <c r="N36" s="105">
        <v>18323</v>
      </c>
      <c r="O36" s="106">
        <v>0</v>
      </c>
      <c r="P36" s="106">
        <v>0</v>
      </c>
      <c r="Q36" s="106">
        <v>0</v>
      </c>
      <c r="R36" s="48"/>
      <c r="S36" s="48"/>
      <c r="T36" s="49"/>
      <c r="U36" s="49"/>
      <c r="V36" s="49"/>
    </row>
    <row r="37" spans="1:22" s="52" customFormat="1" ht="17.25" customHeight="1" thickBot="1">
      <c r="A37" s="117"/>
      <c r="B37" s="121"/>
      <c r="C37" s="8" t="s">
        <v>56</v>
      </c>
      <c r="D37" s="53"/>
      <c r="E37" s="104">
        <v>27</v>
      </c>
      <c r="F37" s="105">
        <v>950</v>
      </c>
      <c r="G37" s="104">
        <v>1729</v>
      </c>
      <c r="H37" s="56" t="s">
        <v>67</v>
      </c>
      <c r="I37" s="56" t="s">
        <v>67</v>
      </c>
      <c r="J37" s="56" t="s">
        <v>67</v>
      </c>
      <c r="K37" s="104">
        <v>263</v>
      </c>
      <c r="L37" s="105">
        <v>36062</v>
      </c>
      <c r="M37" s="104">
        <v>657403</v>
      </c>
      <c r="N37" s="105">
        <v>18230</v>
      </c>
      <c r="O37" s="104">
        <v>1</v>
      </c>
      <c r="P37" s="104">
        <v>1</v>
      </c>
      <c r="Q37" s="104">
        <v>393</v>
      </c>
      <c r="R37" s="48"/>
      <c r="S37" s="48"/>
      <c r="T37" s="49"/>
      <c r="U37" s="49"/>
      <c r="V37" s="49"/>
    </row>
    <row r="38" spans="1:22" s="52" customFormat="1" ht="17.25" customHeight="1" thickBot="1">
      <c r="A38" s="117"/>
      <c r="B38" s="122"/>
      <c r="C38" s="8" t="s">
        <v>57</v>
      </c>
      <c r="D38" s="53"/>
      <c r="E38" s="57">
        <f aca="true" t="shared" si="1" ref="E38:M38">E33+E36+E37</f>
        <v>141</v>
      </c>
      <c r="F38" s="57">
        <f t="shared" si="1"/>
        <v>5059</v>
      </c>
      <c r="G38" s="57">
        <f t="shared" si="1"/>
        <v>9024</v>
      </c>
      <c r="H38" s="57">
        <f t="shared" si="1"/>
        <v>4785</v>
      </c>
      <c r="I38" s="57">
        <f t="shared" si="1"/>
        <v>458244</v>
      </c>
      <c r="J38" s="57">
        <f t="shared" si="1"/>
        <v>15222626</v>
      </c>
      <c r="K38" s="57">
        <f t="shared" si="1"/>
        <v>7196</v>
      </c>
      <c r="L38" s="57">
        <f t="shared" si="1"/>
        <v>748891</v>
      </c>
      <c r="M38" s="57">
        <f t="shared" si="1"/>
        <v>15657763</v>
      </c>
      <c r="N38" s="105">
        <v>20908</v>
      </c>
      <c r="O38" s="57">
        <f>O33+O36+O37</f>
        <v>9</v>
      </c>
      <c r="P38" s="57">
        <f>P33+P36+P37</f>
        <v>9</v>
      </c>
      <c r="Q38" s="57">
        <f>Q33+Q36+Q37</f>
        <v>17030</v>
      </c>
      <c r="R38" s="48"/>
      <c r="S38" s="48"/>
      <c r="T38" s="49"/>
      <c r="U38" s="49"/>
      <c r="V38" s="49"/>
    </row>
    <row r="39" spans="1:22" s="52" customFormat="1" ht="17.25" customHeight="1" thickBot="1">
      <c r="A39" s="118"/>
      <c r="B39" s="59" t="s">
        <v>41</v>
      </c>
      <c r="C39" s="59"/>
      <c r="D39" s="53"/>
      <c r="E39" s="57">
        <f>E32+E38</f>
        <v>209</v>
      </c>
      <c r="F39" s="57">
        <f aca="true" t="shared" si="2" ref="F39:Q39">F32+F38</f>
        <v>5361</v>
      </c>
      <c r="G39" s="57">
        <f t="shared" si="2"/>
        <v>17279</v>
      </c>
      <c r="H39" s="57">
        <f t="shared" si="2"/>
        <v>34706</v>
      </c>
      <c r="I39" s="57">
        <f t="shared" si="2"/>
        <v>3343070</v>
      </c>
      <c r="J39" s="57">
        <f t="shared" si="2"/>
        <v>249189691</v>
      </c>
      <c r="K39" s="57">
        <f t="shared" si="2"/>
        <v>14340</v>
      </c>
      <c r="L39" s="57">
        <f t="shared" si="2"/>
        <v>1332388</v>
      </c>
      <c r="M39" s="57">
        <f t="shared" si="2"/>
        <v>62653402</v>
      </c>
      <c r="N39" s="54">
        <f>M39*1000/L39</f>
        <v>47023.39108427875</v>
      </c>
      <c r="O39" s="57">
        <f>O32+O38</f>
        <v>41</v>
      </c>
      <c r="P39" s="57">
        <f>P32+P38</f>
        <v>11</v>
      </c>
      <c r="Q39" s="57">
        <f t="shared" si="2"/>
        <v>113591</v>
      </c>
      <c r="R39" s="48"/>
      <c r="S39" s="48"/>
      <c r="T39" s="49"/>
      <c r="U39" s="49"/>
      <c r="V39" s="49"/>
    </row>
    <row r="40" spans="1:22" s="52" customFormat="1" ht="17.25" customHeight="1" thickBot="1">
      <c r="A40" s="116" t="s">
        <v>72</v>
      </c>
      <c r="B40" s="119" t="s">
        <v>73</v>
      </c>
      <c r="C40" s="8" t="s">
        <v>22</v>
      </c>
      <c r="D40" s="53"/>
      <c r="E40" s="104">
        <v>57</v>
      </c>
      <c r="F40" s="105">
        <v>326</v>
      </c>
      <c r="G40" s="104">
        <v>8256</v>
      </c>
      <c r="H40" s="105">
        <v>13279</v>
      </c>
      <c r="I40" s="104">
        <v>928188</v>
      </c>
      <c r="J40" s="105">
        <v>95539450</v>
      </c>
      <c r="K40" s="104">
        <v>6701</v>
      </c>
      <c r="L40" s="105">
        <v>385579</v>
      </c>
      <c r="M40" s="104">
        <v>40245758</v>
      </c>
      <c r="N40" s="105">
        <v>104377</v>
      </c>
      <c r="O40" s="104">
        <v>12</v>
      </c>
      <c r="P40" s="104">
        <v>1</v>
      </c>
      <c r="Q40" s="104">
        <v>55062</v>
      </c>
      <c r="R40" s="48"/>
      <c r="S40" s="48"/>
      <c r="T40" s="49"/>
      <c r="U40" s="49"/>
      <c r="V40" s="49"/>
    </row>
    <row r="41" spans="1:22" s="52" customFormat="1" ht="17.25" customHeight="1" thickBot="1">
      <c r="A41" s="117"/>
      <c r="B41" s="120"/>
      <c r="C41" s="123" t="s">
        <v>51</v>
      </c>
      <c r="D41" s="35" t="s">
        <v>53</v>
      </c>
      <c r="E41" s="56" t="s">
        <v>67</v>
      </c>
      <c r="F41" s="54">
        <v>0</v>
      </c>
      <c r="G41" s="54">
        <v>0</v>
      </c>
      <c r="H41" s="56" t="s">
        <v>67</v>
      </c>
      <c r="I41" s="56" t="s">
        <v>67</v>
      </c>
      <c r="J41" s="56" t="s">
        <v>67</v>
      </c>
      <c r="K41" s="56" t="s">
        <v>67</v>
      </c>
      <c r="L41" s="105">
        <v>174883</v>
      </c>
      <c r="M41" s="104">
        <v>18887717</v>
      </c>
      <c r="N41" s="105">
        <v>108002</v>
      </c>
      <c r="O41" s="56" t="s">
        <v>67</v>
      </c>
      <c r="P41" s="56" t="s">
        <v>67</v>
      </c>
      <c r="Q41" s="104">
        <v>48473</v>
      </c>
      <c r="R41" s="48"/>
      <c r="S41" s="48"/>
      <c r="T41" s="49"/>
      <c r="U41" s="49"/>
      <c r="V41" s="49"/>
    </row>
    <row r="42" spans="1:22" s="52" customFormat="1" ht="17.25" customHeight="1" thickBot="1">
      <c r="A42" s="117"/>
      <c r="B42" s="120"/>
      <c r="C42" s="124"/>
      <c r="D42" s="53" t="s">
        <v>54</v>
      </c>
      <c r="E42" s="56" t="s">
        <v>67</v>
      </c>
      <c r="F42" s="54">
        <v>0</v>
      </c>
      <c r="G42" s="54">
        <v>0</v>
      </c>
      <c r="H42" s="56" t="s">
        <v>67</v>
      </c>
      <c r="I42" s="56" t="s">
        <v>67</v>
      </c>
      <c r="J42" s="56" t="s">
        <v>67</v>
      </c>
      <c r="K42" s="56" t="s">
        <v>67</v>
      </c>
      <c r="L42" s="105">
        <v>44820</v>
      </c>
      <c r="M42" s="104">
        <v>4394086</v>
      </c>
      <c r="N42" s="105">
        <v>98039</v>
      </c>
      <c r="O42" s="56" t="s">
        <v>67</v>
      </c>
      <c r="P42" s="56" t="s">
        <v>67</v>
      </c>
      <c r="Q42" s="104">
        <v>27190</v>
      </c>
      <c r="R42" s="48"/>
      <c r="S42" s="48"/>
      <c r="T42" s="49"/>
      <c r="U42" s="49"/>
      <c r="V42" s="49"/>
    </row>
    <row r="43" spans="1:22" s="52" customFormat="1" ht="17.25" customHeight="1" thickBot="1">
      <c r="A43" s="117"/>
      <c r="B43" s="121"/>
      <c r="C43" s="125"/>
      <c r="D43" s="53" t="s">
        <v>52</v>
      </c>
      <c r="E43" s="106">
        <v>0</v>
      </c>
      <c r="F43" s="106">
        <v>0</v>
      </c>
      <c r="G43" s="106">
        <v>0</v>
      </c>
      <c r="H43" s="56" t="s">
        <v>67</v>
      </c>
      <c r="I43" s="56" t="s">
        <v>67</v>
      </c>
      <c r="J43" s="56" t="s">
        <v>67</v>
      </c>
      <c r="K43" s="106">
        <v>4506</v>
      </c>
      <c r="L43" s="57">
        <f>L41+L42</f>
        <v>219703</v>
      </c>
      <c r="M43" s="57">
        <f>M41+M42</f>
        <v>23281803</v>
      </c>
      <c r="N43" s="105">
        <v>105969</v>
      </c>
      <c r="O43" s="107">
        <v>31</v>
      </c>
      <c r="P43" s="107">
        <v>0</v>
      </c>
      <c r="Q43" s="57">
        <f>SUM(Q41:Q42)</f>
        <v>75663</v>
      </c>
      <c r="R43" s="48"/>
      <c r="S43" s="48"/>
      <c r="T43" s="49"/>
      <c r="U43" s="49"/>
      <c r="V43" s="49"/>
    </row>
    <row r="44" spans="1:22" s="52" customFormat="1" ht="17.25" customHeight="1" thickBot="1">
      <c r="A44" s="117"/>
      <c r="B44" s="121"/>
      <c r="C44" s="8" t="s">
        <v>56</v>
      </c>
      <c r="D44" s="53"/>
      <c r="E44" s="104">
        <v>14</v>
      </c>
      <c r="F44" s="105">
        <v>111</v>
      </c>
      <c r="G44" s="104">
        <v>2183</v>
      </c>
      <c r="H44" s="56" t="s">
        <v>67</v>
      </c>
      <c r="I44" s="56" t="s">
        <v>67</v>
      </c>
      <c r="J44" s="56" t="s">
        <v>67</v>
      </c>
      <c r="K44" s="104">
        <v>1710</v>
      </c>
      <c r="L44" s="105">
        <v>2094650</v>
      </c>
      <c r="M44" s="104">
        <v>135368565</v>
      </c>
      <c r="N44" s="105">
        <v>64626</v>
      </c>
      <c r="O44" s="104">
        <v>13</v>
      </c>
      <c r="P44" s="104">
        <v>2</v>
      </c>
      <c r="Q44" s="104">
        <v>10267512</v>
      </c>
      <c r="R44" s="48"/>
      <c r="S44" s="48"/>
      <c r="T44" s="49"/>
      <c r="U44" s="49"/>
      <c r="V44" s="49"/>
    </row>
    <row r="45" spans="1:22" s="52" customFormat="1" ht="17.25" customHeight="1" thickBot="1">
      <c r="A45" s="117"/>
      <c r="B45" s="122"/>
      <c r="C45" s="8" t="s">
        <v>57</v>
      </c>
      <c r="D45" s="53"/>
      <c r="E45" s="57">
        <f>E40+E43+E44</f>
        <v>71</v>
      </c>
      <c r="F45" s="58">
        <f>F40+F43+F44</f>
        <v>437</v>
      </c>
      <c r="G45" s="58">
        <f>G40+G43+G44</f>
        <v>10439</v>
      </c>
      <c r="H45" s="60">
        <f>SUM(H40:H44)</f>
        <v>13279</v>
      </c>
      <c r="I45" s="57">
        <f>SUM(I40:I44)</f>
        <v>928188</v>
      </c>
      <c r="J45" s="60">
        <f>SUM(J40:J44)</f>
        <v>95539450</v>
      </c>
      <c r="K45" s="58">
        <f>K40+K43+K44</f>
        <v>12917</v>
      </c>
      <c r="L45" s="58">
        <f>L40+L43+L44</f>
        <v>2699932</v>
      </c>
      <c r="M45" s="58">
        <f>M40+M43+M44</f>
        <v>198896126</v>
      </c>
      <c r="N45" s="54">
        <f>M45*1000/L45</f>
        <v>73667.0871710843</v>
      </c>
      <c r="O45" s="57">
        <f>O40+O43+O44</f>
        <v>56</v>
      </c>
      <c r="P45" s="57">
        <f>P40+P43+P44</f>
        <v>3</v>
      </c>
      <c r="Q45" s="57">
        <f>Q40+Q43+Q44</f>
        <v>10398237</v>
      </c>
      <c r="R45" s="48"/>
      <c r="S45" s="48"/>
      <c r="T45" s="49"/>
      <c r="U45" s="49"/>
      <c r="V45" s="49"/>
    </row>
    <row r="46" spans="1:22" s="52" customFormat="1" ht="17.25" customHeight="1" thickBot="1">
      <c r="A46" s="117"/>
      <c r="B46" s="119" t="s">
        <v>74</v>
      </c>
      <c r="C46" s="8" t="s">
        <v>22</v>
      </c>
      <c r="D46" s="53"/>
      <c r="E46" s="106">
        <v>23</v>
      </c>
      <c r="F46" s="106">
        <v>204</v>
      </c>
      <c r="G46" s="106">
        <v>1416</v>
      </c>
      <c r="H46" s="108">
        <v>6354</v>
      </c>
      <c r="I46" s="106">
        <v>485840</v>
      </c>
      <c r="J46" s="108">
        <v>32239897</v>
      </c>
      <c r="K46" s="106">
        <v>7824</v>
      </c>
      <c r="L46" s="108">
        <v>944621</v>
      </c>
      <c r="M46" s="106">
        <v>48856574</v>
      </c>
      <c r="N46" s="105">
        <v>51721</v>
      </c>
      <c r="O46" s="106">
        <v>28</v>
      </c>
      <c r="P46" s="106">
        <v>24</v>
      </c>
      <c r="Q46" s="106">
        <v>211243</v>
      </c>
      <c r="R46" s="48"/>
      <c r="S46" s="48"/>
      <c r="T46" s="49"/>
      <c r="U46" s="49"/>
      <c r="V46" s="49"/>
    </row>
    <row r="47" spans="1:22" s="52" customFormat="1" ht="17.25" customHeight="1" thickBot="1">
      <c r="A47" s="117"/>
      <c r="B47" s="120"/>
      <c r="C47" s="123" t="s">
        <v>51</v>
      </c>
      <c r="D47" s="35" t="s">
        <v>53</v>
      </c>
      <c r="E47" s="56" t="s">
        <v>67</v>
      </c>
      <c r="F47" s="105">
        <v>1</v>
      </c>
      <c r="G47" s="105">
        <v>14</v>
      </c>
      <c r="H47" s="56" t="s">
        <v>67</v>
      </c>
      <c r="I47" s="56" t="s">
        <v>67</v>
      </c>
      <c r="J47" s="56" t="s">
        <v>67</v>
      </c>
      <c r="K47" s="56" t="s">
        <v>67</v>
      </c>
      <c r="L47" s="108">
        <v>158830</v>
      </c>
      <c r="M47" s="106">
        <v>7970244</v>
      </c>
      <c r="N47" s="105">
        <v>50181</v>
      </c>
      <c r="O47" s="56" t="s">
        <v>67</v>
      </c>
      <c r="P47" s="56" t="s">
        <v>67</v>
      </c>
      <c r="Q47" s="106">
        <v>1720</v>
      </c>
      <c r="R47" s="48"/>
      <c r="S47" s="48"/>
      <c r="T47" s="49"/>
      <c r="U47" s="49"/>
      <c r="V47" s="49"/>
    </row>
    <row r="48" spans="1:22" s="52" customFormat="1" ht="17.25" customHeight="1" thickBot="1">
      <c r="A48" s="117"/>
      <c r="B48" s="120"/>
      <c r="C48" s="124"/>
      <c r="D48" s="53" t="s">
        <v>54</v>
      </c>
      <c r="E48" s="56" t="s">
        <v>67</v>
      </c>
      <c r="F48" s="105">
        <v>2</v>
      </c>
      <c r="G48" s="105">
        <v>10</v>
      </c>
      <c r="H48" s="56" t="s">
        <v>67</v>
      </c>
      <c r="I48" s="56" t="s">
        <v>67</v>
      </c>
      <c r="J48" s="56" t="s">
        <v>67</v>
      </c>
      <c r="K48" s="56" t="s">
        <v>67</v>
      </c>
      <c r="L48" s="108">
        <v>105717</v>
      </c>
      <c r="M48" s="106">
        <v>4603645</v>
      </c>
      <c r="N48" s="105">
        <v>43547</v>
      </c>
      <c r="O48" s="56" t="s">
        <v>67</v>
      </c>
      <c r="P48" s="56" t="s">
        <v>67</v>
      </c>
      <c r="Q48" s="106">
        <v>2227</v>
      </c>
      <c r="R48" s="48"/>
      <c r="S48" s="48"/>
      <c r="T48" s="49"/>
      <c r="U48" s="49"/>
      <c r="V48" s="49"/>
    </row>
    <row r="49" spans="1:22" s="52" customFormat="1" ht="17.25" customHeight="1" thickBot="1">
      <c r="A49" s="117"/>
      <c r="B49" s="121"/>
      <c r="C49" s="125"/>
      <c r="D49" s="53" t="s">
        <v>52</v>
      </c>
      <c r="E49" s="106">
        <v>1</v>
      </c>
      <c r="F49" s="57">
        <f>SUM(F47:F48)</f>
        <v>3</v>
      </c>
      <c r="G49" s="57">
        <f>SUM(G47:G48)</f>
        <v>24</v>
      </c>
      <c r="H49" s="56" t="s">
        <v>67</v>
      </c>
      <c r="I49" s="56" t="s">
        <v>67</v>
      </c>
      <c r="J49" s="56" t="s">
        <v>67</v>
      </c>
      <c r="K49" s="106">
        <v>591</v>
      </c>
      <c r="L49" s="106">
        <v>264547</v>
      </c>
      <c r="M49" s="106">
        <v>12573889</v>
      </c>
      <c r="N49" s="105">
        <v>47530</v>
      </c>
      <c r="O49" s="106">
        <v>1</v>
      </c>
      <c r="P49" s="106">
        <v>0</v>
      </c>
      <c r="Q49" s="106">
        <v>3947</v>
      </c>
      <c r="R49" s="48"/>
      <c r="S49" s="48"/>
      <c r="T49" s="49"/>
      <c r="U49" s="49"/>
      <c r="V49" s="49"/>
    </row>
    <row r="50" spans="1:22" s="52" customFormat="1" ht="17.25" customHeight="1" thickBot="1">
      <c r="A50" s="117"/>
      <c r="B50" s="121"/>
      <c r="C50" s="8" t="s">
        <v>56</v>
      </c>
      <c r="D50" s="53"/>
      <c r="E50" s="104">
        <v>22</v>
      </c>
      <c r="F50" s="105">
        <v>362</v>
      </c>
      <c r="G50" s="104">
        <v>1060</v>
      </c>
      <c r="H50" s="56" t="s">
        <v>67</v>
      </c>
      <c r="I50" s="56" t="s">
        <v>67</v>
      </c>
      <c r="J50" s="56" t="s">
        <v>67</v>
      </c>
      <c r="K50" s="106">
        <v>1554</v>
      </c>
      <c r="L50" s="108">
        <v>1287155</v>
      </c>
      <c r="M50" s="106">
        <v>54853850</v>
      </c>
      <c r="N50" s="105">
        <v>42616</v>
      </c>
      <c r="O50" s="104">
        <v>1</v>
      </c>
      <c r="P50" s="104">
        <v>0</v>
      </c>
      <c r="Q50" s="106">
        <v>335496</v>
      </c>
      <c r="R50" s="48"/>
      <c r="S50" s="48"/>
      <c r="T50" s="49"/>
      <c r="U50" s="49"/>
      <c r="V50" s="49"/>
    </row>
    <row r="51" spans="1:22" s="52" customFormat="1" ht="17.25" customHeight="1" thickBot="1">
      <c r="A51" s="117"/>
      <c r="B51" s="122"/>
      <c r="C51" s="8" t="s">
        <v>57</v>
      </c>
      <c r="D51" s="53"/>
      <c r="E51" s="57">
        <f aca="true" t="shared" si="3" ref="E51:M51">E46+E49+E50</f>
        <v>46</v>
      </c>
      <c r="F51" s="57">
        <f t="shared" si="3"/>
        <v>569</v>
      </c>
      <c r="G51" s="57">
        <f t="shared" si="3"/>
        <v>2500</v>
      </c>
      <c r="H51" s="57">
        <f t="shared" si="3"/>
        <v>6354</v>
      </c>
      <c r="I51" s="57">
        <f t="shared" si="3"/>
        <v>485840</v>
      </c>
      <c r="J51" s="57">
        <f t="shared" si="3"/>
        <v>32239897</v>
      </c>
      <c r="K51" s="57">
        <f t="shared" si="3"/>
        <v>9969</v>
      </c>
      <c r="L51" s="57">
        <f t="shared" si="3"/>
        <v>2496323</v>
      </c>
      <c r="M51" s="57">
        <f t="shared" si="3"/>
        <v>116284313</v>
      </c>
      <c r="N51" s="54">
        <f>M51*1000/L51</f>
        <v>46582.23835617426</v>
      </c>
      <c r="O51" s="106">
        <v>30</v>
      </c>
      <c r="P51" s="57">
        <f>P46+P49+P50</f>
        <v>24</v>
      </c>
      <c r="Q51" s="57">
        <f>Q46+Q49+Q50</f>
        <v>550686</v>
      </c>
      <c r="R51" s="48"/>
      <c r="S51" s="48"/>
      <c r="T51" s="49"/>
      <c r="U51" s="49"/>
      <c r="V51" s="49"/>
    </row>
    <row r="52" spans="1:22" s="52" customFormat="1" ht="17.25" customHeight="1" thickBot="1">
      <c r="A52" s="118"/>
      <c r="B52" s="59" t="s">
        <v>42</v>
      </c>
      <c r="C52" s="59"/>
      <c r="D52" s="53"/>
      <c r="E52" s="55">
        <f aca="true" t="shared" si="4" ref="E52:M52">E45+E51</f>
        <v>117</v>
      </c>
      <c r="F52" s="54">
        <f t="shared" si="4"/>
        <v>1006</v>
      </c>
      <c r="G52" s="55">
        <f t="shared" si="4"/>
        <v>12939</v>
      </c>
      <c r="H52" s="54">
        <f t="shared" si="4"/>
        <v>19633</v>
      </c>
      <c r="I52" s="55">
        <f t="shared" si="4"/>
        <v>1414028</v>
      </c>
      <c r="J52" s="54">
        <f t="shared" si="4"/>
        <v>127779347</v>
      </c>
      <c r="K52" s="55">
        <f t="shared" si="4"/>
        <v>22886</v>
      </c>
      <c r="L52" s="54">
        <f t="shared" si="4"/>
        <v>5196255</v>
      </c>
      <c r="M52" s="55">
        <f t="shared" si="4"/>
        <v>315180439</v>
      </c>
      <c r="N52" s="54">
        <f>M52*1000/L52</f>
        <v>60655.30636968355</v>
      </c>
      <c r="O52" s="55">
        <f>O45+O51</f>
        <v>86</v>
      </c>
      <c r="P52" s="55">
        <f>P45+P51</f>
        <v>27</v>
      </c>
      <c r="Q52" s="55">
        <f>Q45+Q51</f>
        <v>10948923</v>
      </c>
      <c r="R52" s="48"/>
      <c r="S52" s="48"/>
      <c r="T52" s="49"/>
      <c r="U52" s="49"/>
      <c r="V52" s="49"/>
    </row>
    <row r="53" spans="1:22" s="52" customFormat="1" ht="17.25" customHeight="1" thickBot="1">
      <c r="A53" s="61" t="s">
        <v>43</v>
      </c>
      <c r="B53" s="62"/>
      <c r="C53" s="62"/>
      <c r="D53" s="63"/>
      <c r="E53" s="57">
        <f aca="true" t="shared" si="5" ref="E53:M53">E39+E52</f>
        <v>326</v>
      </c>
      <c r="F53" s="60">
        <f t="shared" si="5"/>
        <v>6367</v>
      </c>
      <c r="G53" s="57">
        <f t="shared" si="5"/>
        <v>30218</v>
      </c>
      <c r="H53" s="60">
        <f t="shared" si="5"/>
        <v>54339</v>
      </c>
      <c r="I53" s="57">
        <f t="shared" si="5"/>
        <v>4757098</v>
      </c>
      <c r="J53" s="60">
        <f t="shared" si="5"/>
        <v>376969038</v>
      </c>
      <c r="K53" s="60">
        <f t="shared" si="5"/>
        <v>37226</v>
      </c>
      <c r="L53" s="60">
        <f t="shared" si="5"/>
        <v>6528643</v>
      </c>
      <c r="M53" s="64">
        <f t="shared" si="5"/>
        <v>377833841</v>
      </c>
      <c r="N53" s="57">
        <f>M53*1000/L53</f>
        <v>57873.25804152563</v>
      </c>
      <c r="O53" s="57">
        <f>O39+O52</f>
        <v>127</v>
      </c>
      <c r="P53" s="57">
        <f>P39+P52</f>
        <v>38</v>
      </c>
      <c r="Q53" s="57">
        <f>Q39+Q52</f>
        <v>11062514</v>
      </c>
      <c r="R53" s="48"/>
      <c r="S53" s="48"/>
      <c r="T53" s="49"/>
      <c r="U53" s="49"/>
      <c r="V53" s="49"/>
    </row>
    <row r="54" spans="1:22" s="52" customFormat="1" ht="14.25">
      <c r="A54" s="13"/>
      <c r="B54" s="13"/>
      <c r="C54" s="13"/>
      <c r="D54" s="13"/>
      <c r="E54" s="65"/>
      <c r="F54" s="65"/>
      <c r="G54" s="65"/>
      <c r="H54" s="65"/>
      <c r="I54" s="65"/>
      <c r="J54" s="65"/>
      <c r="K54" s="65"/>
      <c r="L54" s="65"/>
      <c r="M54" s="65"/>
      <c r="N54" s="49"/>
      <c r="O54" s="49"/>
      <c r="P54" s="49"/>
      <c r="Q54" s="49"/>
      <c r="R54" s="49"/>
      <c r="S54" s="49"/>
      <c r="T54" s="49"/>
      <c r="U54" s="49"/>
      <c r="V54" s="49"/>
    </row>
    <row r="55" spans="1:22" s="15" customFormat="1" ht="15" thickBot="1">
      <c r="A55" s="13"/>
      <c r="B55" s="13"/>
      <c r="C55" s="13"/>
      <c r="D55" s="13"/>
      <c r="E55" s="65"/>
      <c r="F55" s="65"/>
      <c r="G55" s="65"/>
      <c r="H55" s="65"/>
      <c r="I55" s="103"/>
      <c r="J55" s="65"/>
      <c r="K55" s="65"/>
      <c r="L55" s="65"/>
      <c r="M55" s="65"/>
      <c r="N55" s="49"/>
      <c r="O55" s="49"/>
      <c r="P55" s="49"/>
      <c r="Q55" s="49"/>
      <c r="R55" s="49"/>
      <c r="S55" s="49"/>
      <c r="T55" s="49"/>
      <c r="U55" s="49"/>
      <c r="V55" s="49"/>
    </row>
    <row r="56" spans="1:22" s="15" customFormat="1" ht="15" thickBot="1">
      <c r="A56" s="132" t="s">
        <v>4</v>
      </c>
      <c r="B56" s="133"/>
      <c r="C56" s="133"/>
      <c r="D56" s="134"/>
      <c r="E56" s="66" t="s">
        <v>23</v>
      </c>
      <c r="F56" s="66"/>
      <c r="G56" s="66"/>
      <c r="H56" s="66"/>
      <c r="I56" s="67"/>
      <c r="J56" s="68"/>
      <c r="K56" s="66"/>
      <c r="L56" s="67"/>
      <c r="M56" s="68"/>
      <c r="N56" s="66"/>
      <c r="O56" s="66"/>
      <c r="P56" s="67"/>
      <c r="Q56" s="68"/>
      <c r="R56" s="69" t="s">
        <v>68</v>
      </c>
      <c r="S56" s="66"/>
      <c r="T56" s="69" t="s">
        <v>92</v>
      </c>
      <c r="U56" s="67"/>
      <c r="V56" s="67"/>
    </row>
    <row r="57" spans="1:22" s="15" customFormat="1" ht="14.25">
      <c r="A57" s="126"/>
      <c r="B57" s="135"/>
      <c r="C57" s="135"/>
      <c r="D57" s="128"/>
      <c r="E57" s="68" t="s">
        <v>24</v>
      </c>
      <c r="F57" s="66"/>
      <c r="G57" s="67"/>
      <c r="H57" s="70"/>
      <c r="I57" s="67" t="s">
        <v>25</v>
      </c>
      <c r="J57" s="71" t="s">
        <v>93</v>
      </c>
      <c r="K57" s="49"/>
      <c r="L57" s="72"/>
      <c r="M57" s="71"/>
      <c r="N57" s="49"/>
      <c r="O57" s="49"/>
      <c r="P57" s="72"/>
      <c r="Q57" s="71"/>
      <c r="R57" s="73" t="s">
        <v>26</v>
      </c>
      <c r="S57" s="74"/>
      <c r="T57" s="73" t="s">
        <v>99</v>
      </c>
      <c r="U57" s="72"/>
      <c r="V57" s="72"/>
    </row>
    <row r="58" spans="1:22" s="15" customFormat="1" ht="14.25">
      <c r="A58" s="126"/>
      <c r="B58" s="135"/>
      <c r="C58" s="135"/>
      <c r="D58" s="128"/>
      <c r="E58" s="71" t="s">
        <v>27</v>
      </c>
      <c r="F58" s="49"/>
      <c r="G58" s="72"/>
      <c r="H58" s="142" t="s">
        <v>86</v>
      </c>
      <c r="I58" s="143"/>
      <c r="J58" s="71" t="s">
        <v>94</v>
      </c>
      <c r="K58" s="49"/>
      <c r="L58" s="72"/>
      <c r="M58" s="71"/>
      <c r="N58" s="76" t="s">
        <v>58</v>
      </c>
      <c r="O58" s="76"/>
      <c r="P58" s="72"/>
      <c r="Q58" s="77" t="s">
        <v>62</v>
      </c>
      <c r="R58" s="73" t="s">
        <v>114</v>
      </c>
      <c r="S58" s="78"/>
      <c r="T58" s="73" t="s">
        <v>100</v>
      </c>
      <c r="U58" s="79"/>
      <c r="V58" s="80" t="s">
        <v>59</v>
      </c>
    </row>
    <row r="59" spans="1:22" s="15" customFormat="1" ht="14.25">
      <c r="A59" s="126"/>
      <c r="B59" s="135"/>
      <c r="C59" s="135"/>
      <c r="D59" s="128"/>
      <c r="E59" s="71" t="s">
        <v>28</v>
      </c>
      <c r="F59" s="49"/>
      <c r="G59" s="72"/>
      <c r="H59" s="71"/>
      <c r="I59" s="72"/>
      <c r="J59" s="71" t="s">
        <v>95</v>
      </c>
      <c r="K59" s="49"/>
      <c r="L59" s="72"/>
      <c r="M59" s="71"/>
      <c r="N59" s="49"/>
      <c r="O59" s="49"/>
      <c r="P59" s="72"/>
      <c r="Q59" s="77" t="s">
        <v>48</v>
      </c>
      <c r="R59" s="73" t="s">
        <v>88</v>
      </c>
      <c r="S59" s="74"/>
      <c r="T59" s="75"/>
      <c r="U59" s="72"/>
      <c r="V59" s="72"/>
    </row>
    <row r="60" spans="1:22" s="15" customFormat="1" ht="14.25">
      <c r="A60" s="126"/>
      <c r="B60" s="135"/>
      <c r="C60" s="135"/>
      <c r="D60" s="128"/>
      <c r="E60" s="71"/>
      <c r="F60" s="49"/>
      <c r="G60" s="72"/>
      <c r="H60" s="71"/>
      <c r="I60" s="72"/>
      <c r="J60" s="71"/>
      <c r="K60" s="49"/>
      <c r="L60" s="72"/>
      <c r="M60" s="71"/>
      <c r="N60" s="49"/>
      <c r="O60" s="49"/>
      <c r="P60" s="72"/>
      <c r="Q60" s="71"/>
      <c r="R60" s="81" t="s">
        <v>90</v>
      </c>
      <c r="S60" s="74"/>
      <c r="T60" s="75"/>
      <c r="U60" s="72"/>
      <c r="V60" s="72"/>
    </row>
    <row r="61" spans="1:22" s="15" customFormat="1" ht="15" thickBot="1">
      <c r="A61" s="126"/>
      <c r="B61" s="135"/>
      <c r="C61" s="135"/>
      <c r="D61" s="128"/>
      <c r="E61" s="82"/>
      <c r="F61" s="83"/>
      <c r="G61" s="84" t="s">
        <v>75</v>
      </c>
      <c r="H61" s="82"/>
      <c r="I61" s="84" t="s">
        <v>79</v>
      </c>
      <c r="J61" s="82"/>
      <c r="K61" s="83"/>
      <c r="L61" s="84" t="s">
        <v>80</v>
      </c>
      <c r="M61" s="85"/>
      <c r="N61" s="86"/>
      <c r="O61" s="86"/>
      <c r="P61" s="84" t="s">
        <v>81</v>
      </c>
      <c r="Q61" s="77" t="s">
        <v>82</v>
      </c>
      <c r="R61" s="81" t="s">
        <v>91</v>
      </c>
      <c r="S61" s="87"/>
      <c r="T61" s="81" t="s">
        <v>60</v>
      </c>
      <c r="U61" s="88"/>
      <c r="V61" s="80" t="s">
        <v>84</v>
      </c>
    </row>
    <row r="62" spans="1:22" s="15" customFormat="1" ht="15" thickBot="1">
      <c r="A62" s="126"/>
      <c r="B62" s="135"/>
      <c r="C62" s="135"/>
      <c r="D62" s="128"/>
      <c r="E62" s="89" t="s">
        <v>10</v>
      </c>
      <c r="F62" s="90"/>
      <c r="G62" s="91" t="s">
        <v>11</v>
      </c>
      <c r="H62" s="92" t="s">
        <v>6</v>
      </c>
      <c r="I62" s="91" t="s">
        <v>11</v>
      </c>
      <c r="J62" s="92" t="s">
        <v>6</v>
      </c>
      <c r="K62" s="91" t="s">
        <v>7</v>
      </c>
      <c r="L62" s="92" t="s">
        <v>8</v>
      </c>
      <c r="M62" s="93" t="s">
        <v>6</v>
      </c>
      <c r="N62" s="91" t="s">
        <v>47</v>
      </c>
      <c r="O62" s="89" t="s">
        <v>29</v>
      </c>
      <c r="P62" s="90"/>
      <c r="Q62" s="71"/>
      <c r="R62" s="75"/>
      <c r="S62" s="94" t="s">
        <v>89</v>
      </c>
      <c r="T62" s="95" t="s">
        <v>63</v>
      </c>
      <c r="U62" s="84" t="s">
        <v>83</v>
      </c>
      <c r="V62" s="72"/>
    </row>
    <row r="63" spans="1:22" s="15" customFormat="1" ht="14.25">
      <c r="A63" s="126"/>
      <c r="B63" s="135"/>
      <c r="C63" s="135"/>
      <c r="D63" s="128"/>
      <c r="E63" s="91" t="s">
        <v>31</v>
      </c>
      <c r="F63" s="96" t="s">
        <v>32</v>
      </c>
      <c r="G63" s="97" t="s">
        <v>13</v>
      </c>
      <c r="H63" s="72"/>
      <c r="I63" s="97" t="s">
        <v>13</v>
      </c>
      <c r="J63" s="80" t="s">
        <v>33</v>
      </c>
      <c r="K63" s="97" t="s">
        <v>12</v>
      </c>
      <c r="L63" s="80" t="s">
        <v>13</v>
      </c>
      <c r="M63" s="77" t="s">
        <v>34</v>
      </c>
      <c r="N63" s="97" t="s">
        <v>85</v>
      </c>
      <c r="O63" s="91" t="s">
        <v>35</v>
      </c>
      <c r="P63" s="92" t="s">
        <v>36</v>
      </c>
      <c r="Q63" s="77" t="s">
        <v>13</v>
      </c>
      <c r="R63" s="93" t="s">
        <v>6</v>
      </c>
      <c r="S63" s="91" t="s">
        <v>30</v>
      </c>
      <c r="T63" s="77" t="s">
        <v>6</v>
      </c>
      <c r="U63" s="97" t="s">
        <v>30</v>
      </c>
      <c r="V63" s="97" t="s">
        <v>13</v>
      </c>
    </row>
    <row r="64" spans="1:22" s="15" customFormat="1" ht="15" thickBot="1">
      <c r="A64" s="136"/>
      <c r="B64" s="137"/>
      <c r="C64" s="137"/>
      <c r="D64" s="138"/>
      <c r="E64" s="98" t="s">
        <v>6</v>
      </c>
      <c r="F64" s="82" t="s">
        <v>38</v>
      </c>
      <c r="G64" s="50"/>
      <c r="H64" s="51"/>
      <c r="I64" s="50"/>
      <c r="J64" s="84"/>
      <c r="K64" s="50"/>
      <c r="L64" s="51"/>
      <c r="M64" s="77" t="s">
        <v>39</v>
      </c>
      <c r="N64" s="99" t="s">
        <v>13</v>
      </c>
      <c r="O64" s="98" t="s">
        <v>13</v>
      </c>
      <c r="P64" s="84" t="s">
        <v>40</v>
      </c>
      <c r="Q64" s="82"/>
      <c r="R64" s="99"/>
      <c r="S64" s="98" t="s">
        <v>37</v>
      </c>
      <c r="T64" s="99"/>
      <c r="U64" s="98" t="s">
        <v>37</v>
      </c>
      <c r="V64" s="50"/>
    </row>
    <row r="65" spans="1:22" s="15" customFormat="1" ht="14.25">
      <c r="A65" s="16"/>
      <c r="B65" s="12"/>
      <c r="C65" s="12"/>
      <c r="D65" s="17"/>
      <c r="E65" s="97"/>
      <c r="F65" s="74"/>
      <c r="G65" s="100"/>
      <c r="H65" s="72"/>
      <c r="I65" s="100"/>
      <c r="J65" s="80"/>
      <c r="K65" s="100"/>
      <c r="L65" s="96"/>
      <c r="M65" s="91"/>
      <c r="N65" s="94"/>
      <c r="O65" s="97"/>
      <c r="P65" s="80"/>
      <c r="Q65" s="100"/>
      <c r="R65" s="72"/>
      <c r="S65" s="72"/>
      <c r="T65" s="80"/>
      <c r="U65" s="97"/>
      <c r="V65" s="100"/>
    </row>
    <row r="66" spans="1:22" s="15" customFormat="1" ht="18" customHeight="1" hidden="1">
      <c r="A66" s="40" t="s">
        <v>19</v>
      </c>
      <c r="B66" s="41"/>
      <c r="C66" s="41"/>
      <c r="D66" s="42"/>
      <c r="E66" s="46">
        <v>12646</v>
      </c>
      <c r="F66" s="47">
        <v>0</v>
      </c>
      <c r="G66" s="46">
        <v>123088431</v>
      </c>
      <c r="H66" s="47">
        <v>12753</v>
      </c>
      <c r="I66" s="46">
        <v>123860792</v>
      </c>
      <c r="J66" s="47">
        <v>635</v>
      </c>
      <c r="K66" s="46">
        <v>71748</v>
      </c>
      <c r="L66" s="46">
        <v>72367</v>
      </c>
      <c r="M66" s="46">
        <f>K12-P12-F66-J66</f>
        <v>31432</v>
      </c>
      <c r="N66" s="47">
        <f>M12-I66-L66</f>
        <v>318401846</v>
      </c>
      <c r="O66" s="46">
        <v>101581592</v>
      </c>
      <c r="P66" s="47">
        <v>216820254</v>
      </c>
      <c r="Q66" s="46">
        <v>11596712</v>
      </c>
      <c r="R66" s="47"/>
      <c r="S66" s="47">
        <v>12421</v>
      </c>
      <c r="T66" s="47">
        <v>52</v>
      </c>
      <c r="U66" s="46">
        <v>12495</v>
      </c>
      <c r="V66" s="46">
        <f>Q66-U66-S66</f>
        <v>11571796</v>
      </c>
    </row>
    <row r="67" spans="1:22" s="15" customFormat="1" ht="18" customHeight="1" hidden="1">
      <c r="A67" s="40" t="s">
        <v>20</v>
      </c>
      <c r="B67" s="41"/>
      <c r="C67" s="41"/>
      <c r="D67" s="42"/>
      <c r="E67" s="46">
        <v>11905</v>
      </c>
      <c r="F67" s="47">
        <v>0</v>
      </c>
      <c r="G67" s="46">
        <v>115871186</v>
      </c>
      <c r="H67" s="47">
        <v>12042</v>
      </c>
      <c r="I67" s="46">
        <v>117335706</v>
      </c>
      <c r="J67" s="47">
        <v>877</v>
      </c>
      <c r="K67" s="46">
        <v>52616</v>
      </c>
      <c r="L67" s="46">
        <v>83957</v>
      </c>
      <c r="M67" s="46">
        <f>K13-P13-F67-J67</f>
        <v>31375</v>
      </c>
      <c r="N67" s="47">
        <f>M13-I67-L67</f>
        <v>353732722</v>
      </c>
      <c r="O67" s="46">
        <v>79061175</v>
      </c>
      <c r="P67" s="47">
        <v>274671547</v>
      </c>
      <c r="Q67" s="46">
        <v>13111875</v>
      </c>
      <c r="R67" s="101" t="s">
        <v>64</v>
      </c>
      <c r="S67" s="47">
        <v>15992</v>
      </c>
      <c r="T67" s="47">
        <v>49</v>
      </c>
      <c r="U67" s="46">
        <v>11020</v>
      </c>
      <c r="V67" s="46">
        <v>13084863</v>
      </c>
    </row>
    <row r="68" spans="1:22" s="15" customFormat="1" ht="18" customHeight="1" hidden="1">
      <c r="A68" s="40" t="s">
        <v>21</v>
      </c>
      <c r="B68" s="41"/>
      <c r="C68" s="41"/>
      <c r="D68" s="42"/>
      <c r="E68" s="46">
        <v>12567</v>
      </c>
      <c r="F68" s="47">
        <v>0</v>
      </c>
      <c r="G68" s="46">
        <v>114931995</v>
      </c>
      <c r="H68" s="47">
        <v>12702</v>
      </c>
      <c r="I68" s="46">
        <v>116559716</v>
      </c>
      <c r="J68" s="47">
        <v>96</v>
      </c>
      <c r="K68" s="46">
        <v>8468</v>
      </c>
      <c r="L68" s="46">
        <v>6669</v>
      </c>
      <c r="M68" s="46">
        <f>K14-P14-F68-J68</f>
        <v>31873</v>
      </c>
      <c r="N68" s="47">
        <f>M14-I68-L68</f>
        <v>307417878</v>
      </c>
      <c r="O68" s="46">
        <v>70817044</v>
      </c>
      <c r="P68" s="47">
        <v>236600834</v>
      </c>
      <c r="Q68" s="46">
        <v>11241275</v>
      </c>
      <c r="R68" s="101" t="s">
        <v>64</v>
      </c>
      <c r="S68" s="47">
        <v>20675</v>
      </c>
      <c r="T68" s="47">
        <v>39</v>
      </c>
      <c r="U68" s="46">
        <v>13364</v>
      </c>
      <c r="V68" s="46">
        <v>11207236</v>
      </c>
    </row>
    <row r="69" spans="1:22" s="15" customFormat="1" ht="18" customHeight="1" hidden="1">
      <c r="A69" s="40" t="s">
        <v>44</v>
      </c>
      <c r="B69" s="41"/>
      <c r="C69" s="41"/>
      <c r="D69" s="42"/>
      <c r="E69" s="46">
        <v>11536</v>
      </c>
      <c r="F69" s="47">
        <v>0</v>
      </c>
      <c r="G69" s="46">
        <v>119708463</v>
      </c>
      <c r="H69" s="47">
        <v>11632</v>
      </c>
      <c r="I69" s="46">
        <v>120425325</v>
      </c>
      <c r="J69" s="47">
        <v>78</v>
      </c>
      <c r="K69" s="46">
        <v>34091</v>
      </c>
      <c r="L69" s="46">
        <v>4769</v>
      </c>
      <c r="M69" s="46">
        <v>23731</v>
      </c>
      <c r="N69" s="47">
        <v>235254785</v>
      </c>
      <c r="O69" s="46">
        <v>104017100</v>
      </c>
      <c r="P69" s="47">
        <v>246150028</v>
      </c>
      <c r="Q69" s="46">
        <v>12624249</v>
      </c>
      <c r="R69" s="101" t="s">
        <v>64</v>
      </c>
      <c r="S69" s="47">
        <v>5844</v>
      </c>
      <c r="T69" s="47">
        <v>67</v>
      </c>
      <c r="U69" s="46">
        <v>18937</v>
      </c>
      <c r="V69" s="46">
        <v>12599468</v>
      </c>
    </row>
    <row r="70" spans="1:22" s="15" customFormat="1" ht="18" customHeight="1" hidden="1">
      <c r="A70" s="40" t="s">
        <v>65</v>
      </c>
      <c r="B70" s="41"/>
      <c r="C70" s="41"/>
      <c r="D70" s="42"/>
      <c r="E70" s="46">
        <v>10174</v>
      </c>
      <c r="F70" s="47">
        <v>11</v>
      </c>
      <c r="G70" s="46">
        <v>102193828</v>
      </c>
      <c r="H70" s="47">
        <v>10282</v>
      </c>
      <c r="I70" s="46">
        <v>103944307</v>
      </c>
      <c r="J70" s="47">
        <v>83</v>
      </c>
      <c r="K70" s="46">
        <v>2313</v>
      </c>
      <c r="L70" s="46">
        <v>5103</v>
      </c>
      <c r="M70" s="46">
        <v>31949</v>
      </c>
      <c r="N70" s="47">
        <v>336800816</v>
      </c>
      <c r="O70" s="46">
        <v>119017657</v>
      </c>
      <c r="P70" s="47">
        <v>217783159</v>
      </c>
      <c r="Q70" s="46">
        <v>10654319</v>
      </c>
      <c r="R70" s="101" t="s">
        <v>64</v>
      </c>
      <c r="S70" s="47">
        <v>17546</v>
      </c>
      <c r="T70" s="47">
        <v>83</v>
      </c>
      <c r="U70" s="46">
        <v>9514</v>
      </c>
      <c r="V70" s="46">
        <v>10627259</v>
      </c>
    </row>
    <row r="71" spans="1:22" s="15" customFormat="1" ht="18" customHeight="1" hidden="1">
      <c r="A71" s="126" t="s">
        <v>50</v>
      </c>
      <c r="B71" s="127"/>
      <c r="C71" s="127"/>
      <c r="D71" s="128"/>
      <c r="E71" s="46">
        <v>8017</v>
      </c>
      <c r="F71" s="47">
        <v>14</v>
      </c>
      <c r="G71" s="46">
        <v>81772889</v>
      </c>
      <c r="H71" s="47">
        <v>8114</v>
      </c>
      <c r="I71" s="46">
        <v>87362564</v>
      </c>
      <c r="J71" s="47">
        <v>92</v>
      </c>
      <c r="K71" s="46">
        <v>6164</v>
      </c>
      <c r="L71" s="46">
        <v>5911</v>
      </c>
      <c r="M71" s="46">
        <v>32213</v>
      </c>
      <c r="N71" s="47">
        <v>389530971</v>
      </c>
      <c r="O71" s="46">
        <v>127517453</v>
      </c>
      <c r="P71" s="47">
        <v>262013518</v>
      </c>
      <c r="Q71" s="46">
        <v>11635005</v>
      </c>
      <c r="R71" s="101">
        <v>37</v>
      </c>
      <c r="S71" s="47">
        <v>41145</v>
      </c>
      <c r="T71" s="47">
        <v>205</v>
      </c>
      <c r="U71" s="46">
        <v>36641</v>
      </c>
      <c r="V71" s="46">
        <v>11557219</v>
      </c>
    </row>
    <row r="72" spans="1:22" s="15" customFormat="1" ht="18" customHeight="1" hidden="1">
      <c r="A72" s="126" t="s">
        <v>61</v>
      </c>
      <c r="B72" s="127"/>
      <c r="C72" s="127"/>
      <c r="D72" s="128"/>
      <c r="E72" s="46">
        <v>7683</v>
      </c>
      <c r="F72" s="47">
        <v>7</v>
      </c>
      <c r="G72" s="46">
        <v>82281597</v>
      </c>
      <c r="H72" s="47">
        <v>7883</v>
      </c>
      <c r="I72" s="46">
        <v>95519746</v>
      </c>
      <c r="J72" s="47">
        <v>44</v>
      </c>
      <c r="K72" s="46">
        <v>3379</v>
      </c>
      <c r="L72" s="46">
        <v>2717</v>
      </c>
      <c r="M72" s="46">
        <v>32391</v>
      </c>
      <c r="N72" s="47">
        <v>405917237</v>
      </c>
      <c r="O72" s="46">
        <v>128636359</v>
      </c>
      <c r="P72" s="47">
        <v>277280878</v>
      </c>
      <c r="Q72" s="46">
        <v>12245105</v>
      </c>
      <c r="R72" s="101">
        <v>46</v>
      </c>
      <c r="S72" s="47">
        <v>70181</v>
      </c>
      <c r="T72" s="47">
        <v>43</v>
      </c>
      <c r="U72" s="46">
        <v>26154</v>
      </c>
      <c r="V72" s="46">
        <v>12148770</v>
      </c>
    </row>
    <row r="73" spans="1:22" s="15" customFormat="1" ht="18" customHeight="1" hidden="1">
      <c r="A73" s="126" t="s">
        <v>66</v>
      </c>
      <c r="B73" s="127"/>
      <c r="C73" s="127"/>
      <c r="D73" s="128"/>
      <c r="E73" s="46">
        <v>8011</v>
      </c>
      <c r="F73" s="47">
        <v>10</v>
      </c>
      <c r="G73" s="46">
        <v>85974493</v>
      </c>
      <c r="H73" s="47">
        <v>8208</v>
      </c>
      <c r="I73" s="46">
        <v>103827934</v>
      </c>
      <c r="J73" s="47">
        <v>35</v>
      </c>
      <c r="K73" s="46">
        <v>23266</v>
      </c>
      <c r="L73" s="46">
        <v>3636</v>
      </c>
      <c r="M73" s="46">
        <v>35563</v>
      </c>
      <c r="N73" s="47">
        <v>425535756</v>
      </c>
      <c r="O73" s="46">
        <v>133167232</v>
      </c>
      <c r="P73" s="47">
        <v>292368524</v>
      </c>
      <c r="Q73" s="46">
        <v>13921220</v>
      </c>
      <c r="R73" s="101">
        <v>123</v>
      </c>
      <c r="S73" s="47">
        <v>206539</v>
      </c>
      <c r="T73" s="47">
        <v>38</v>
      </c>
      <c r="U73" s="46">
        <v>12454</v>
      </c>
      <c r="V73" s="46">
        <v>13702227</v>
      </c>
    </row>
    <row r="74" spans="1:22" s="15" customFormat="1" ht="18" customHeight="1" hidden="1">
      <c r="A74" s="126" t="s">
        <v>69</v>
      </c>
      <c r="B74" s="127"/>
      <c r="C74" s="127"/>
      <c r="D74" s="128"/>
      <c r="E74" s="46">
        <v>6403</v>
      </c>
      <c r="F74" s="47">
        <v>6</v>
      </c>
      <c r="G74" s="46">
        <v>69277394</v>
      </c>
      <c r="H74" s="47">
        <v>6423</v>
      </c>
      <c r="I74" s="46">
        <v>69277394</v>
      </c>
      <c r="J74" s="47">
        <v>29</v>
      </c>
      <c r="K74" s="46">
        <v>2529</v>
      </c>
      <c r="L74" s="46">
        <v>2109</v>
      </c>
      <c r="M74" s="46">
        <v>27467</v>
      </c>
      <c r="N74" s="47">
        <v>335784526</v>
      </c>
      <c r="O74" s="46">
        <v>124444869</v>
      </c>
      <c r="P74" s="47">
        <v>156618998</v>
      </c>
      <c r="Q74" s="46">
        <v>11288838</v>
      </c>
      <c r="R74" s="101">
        <v>91</v>
      </c>
      <c r="S74" s="47">
        <v>92079</v>
      </c>
      <c r="T74" s="47">
        <v>29</v>
      </c>
      <c r="U74" s="46">
        <v>2961</v>
      </c>
      <c r="V74" s="46">
        <v>11193798</v>
      </c>
    </row>
    <row r="75" spans="1:22" s="15" customFormat="1" ht="18" customHeight="1">
      <c r="A75" s="126" t="s">
        <v>108</v>
      </c>
      <c r="B75" s="127"/>
      <c r="C75" s="127"/>
      <c r="D75" s="128"/>
      <c r="E75" s="46">
        <v>5958</v>
      </c>
      <c r="F75" s="47">
        <v>10</v>
      </c>
      <c r="G75" s="46">
        <v>65182519</v>
      </c>
      <c r="H75" s="47">
        <v>6031</v>
      </c>
      <c r="I75" s="46">
        <v>68050009</v>
      </c>
      <c r="J75" s="47">
        <v>240</v>
      </c>
      <c r="K75" s="46">
        <v>1736</v>
      </c>
      <c r="L75" s="46">
        <v>3577</v>
      </c>
      <c r="M75" s="46">
        <v>25214</v>
      </c>
      <c r="N75" s="47">
        <v>289856862</v>
      </c>
      <c r="O75" s="46">
        <v>115317659</v>
      </c>
      <c r="P75" s="47">
        <v>174539203</v>
      </c>
      <c r="Q75" s="46">
        <v>10403928</v>
      </c>
      <c r="R75" s="101">
        <v>63</v>
      </c>
      <c r="S75" s="47">
        <v>71537</v>
      </c>
      <c r="T75" s="47">
        <v>35</v>
      </c>
      <c r="U75" s="46">
        <v>3212</v>
      </c>
      <c r="V75" s="46">
        <v>10329179</v>
      </c>
    </row>
    <row r="76" spans="1:22" s="15" customFormat="1" ht="18" customHeight="1">
      <c r="A76" s="126" t="s">
        <v>106</v>
      </c>
      <c r="B76" s="127"/>
      <c r="C76" s="127"/>
      <c r="D76" s="128"/>
      <c r="E76" s="46">
        <v>9299</v>
      </c>
      <c r="F76" s="47">
        <v>45</v>
      </c>
      <c r="G76" s="46">
        <v>64432482</v>
      </c>
      <c r="H76" s="47">
        <v>9453</v>
      </c>
      <c r="I76" s="46">
        <v>74289610</v>
      </c>
      <c r="J76" s="47">
        <v>894</v>
      </c>
      <c r="K76" s="46">
        <v>85598</v>
      </c>
      <c r="L76" s="46">
        <v>138150</v>
      </c>
      <c r="M76" s="46">
        <v>35973</v>
      </c>
      <c r="N76" s="47">
        <v>277779775</v>
      </c>
      <c r="O76" s="46">
        <v>111988001</v>
      </c>
      <c r="P76" s="47">
        <v>165791774</v>
      </c>
      <c r="Q76" s="46">
        <v>9988613</v>
      </c>
      <c r="R76" s="47">
        <v>52</v>
      </c>
      <c r="S76" s="47">
        <v>37001</v>
      </c>
      <c r="T76" s="47">
        <v>48</v>
      </c>
      <c r="U76" s="46">
        <v>8045</v>
      </c>
      <c r="V76" s="46">
        <v>9943567</v>
      </c>
    </row>
    <row r="77" spans="1:22" s="15" customFormat="1" ht="18" customHeight="1">
      <c r="A77" s="126" t="s">
        <v>101</v>
      </c>
      <c r="B77" s="127"/>
      <c r="C77" s="127"/>
      <c r="D77" s="128"/>
      <c r="E77" s="46">
        <v>9261</v>
      </c>
      <c r="F77" s="47">
        <v>34</v>
      </c>
      <c r="G77" s="46">
        <v>56844105</v>
      </c>
      <c r="H77" s="47">
        <v>9431</v>
      </c>
      <c r="I77" s="46">
        <v>57874788</v>
      </c>
      <c r="J77" s="47">
        <v>929</v>
      </c>
      <c r="K77" s="46">
        <v>98563</v>
      </c>
      <c r="L77" s="46">
        <v>120811</v>
      </c>
      <c r="M77" s="46">
        <v>31853</v>
      </c>
      <c r="N77" s="47">
        <v>255813038</v>
      </c>
      <c r="O77" s="46">
        <v>98392672</v>
      </c>
      <c r="P77" s="47">
        <v>157420366</v>
      </c>
      <c r="Q77" s="46">
        <v>9244940</v>
      </c>
      <c r="R77" s="47">
        <v>180</v>
      </c>
      <c r="S77" s="47">
        <v>111096</v>
      </c>
      <c r="T77" s="47">
        <v>57</v>
      </c>
      <c r="U77" s="46">
        <v>15123</v>
      </c>
      <c r="V77" s="46">
        <v>9118721</v>
      </c>
    </row>
    <row r="78" spans="1:22" s="15" customFormat="1" ht="18" customHeight="1">
      <c r="A78" s="126" t="s">
        <v>111</v>
      </c>
      <c r="B78" s="127"/>
      <c r="C78" s="127"/>
      <c r="D78" s="128"/>
      <c r="E78" s="46">
        <v>8574</v>
      </c>
      <c r="F78" s="47">
        <v>54</v>
      </c>
      <c r="G78" s="46">
        <v>58013100</v>
      </c>
      <c r="H78" s="47">
        <v>8720</v>
      </c>
      <c r="I78" s="46">
        <v>60413591</v>
      </c>
      <c r="J78" s="47">
        <v>885</v>
      </c>
      <c r="K78" s="46">
        <v>78809</v>
      </c>
      <c r="L78" s="46">
        <v>122231</v>
      </c>
      <c r="M78" s="46">
        <v>34098</v>
      </c>
      <c r="N78" s="47">
        <v>282917763</v>
      </c>
      <c r="O78" s="46">
        <v>102339942</v>
      </c>
      <c r="P78" s="47">
        <v>180577821</v>
      </c>
      <c r="Q78" s="46">
        <v>10292304</v>
      </c>
      <c r="R78" s="47">
        <v>166</v>
      </c>
      <c r="S78" s="47">
        <v>88949</v>
      </c>
      <c r="T78" s="47">
        <v>54</v>
      </c>
      <c r="U78" s="46">
        <v>5796</v>
      </c>
      <c r="V78" s="46">
        <v>10197559</v>
      </c>
    </row>
    <row r="79" spans="1:22" s="15" customFormat="1" ht="18" customHeight="1" thickBot="1">
      <c r="A79" s="126" t="s">
        <v>104</v>
      </c>
      <c r="B79" s="127"/>
      <c r="C79" s="127"/>
      <c r="D79" s="128"/>
      <c r="E79" s="46">
        <v>10252</v>
      </c>
      <c r="F79" s="47">
        <v>23</v>
      </c>
      <c r="G79" s="46">
        <v>60058856</v>
      </c>
      <c r="H79" s="47">
        <v>10379</v>
      </c>
      <c r="I79" s="46">
        <v>71121370</v>
      </c>
      <c r="J79" s="47">
        <v>736</v>
      </c>
      <c r="K79" s="46">
        <v>64022</v>
      </c>
      <c r="L79" s="46">
        <v>85453</v>
      </c>
      <c r="M79" s="46">
        <v>36429</v>
      </c>
      <c r="N79" s="47">
        <v>306627018</v>
      </c>
      <c r="O79" s="46">
        <v>111048145</v>
      </c>
      <c r="P79" s="47">
        <v>195578873</v>
      </c>
      <c r="Q79" s="46">
        <v>11153561</v>
      </c>
      <c r="R79" s="47">
        <v>175</v>
      </c>
      <c r="S79" s="47">
        <v>54203</v>
      </c>
      <c r="T79" s="47">
        <v>56</v>
      </c>
      <c r="U79" s="46">
        <v>8953</v>
      </c>
      <c r="V79" s="46">
        <v>11090405</v>
      </c>
    </row>
    <row r="80" spans="1:22" s="15" customFormat="1" ht="18" customHeight="1" thickBot="1">
      <c r="A80" s="129" t="s">
        <v>110</v>
      </c>
      <c r="B80" s="130"/>
      <c r="C80" s="130"/>
      <c r="D80" s="130"/>
      <c r="E80" s="111"/>
      <c r="F80" s="111"/>
      <c r="G80" s="111"/>
      <c r="H80" s="111"/>
      <c r="I80" s="111"/>
      <c r="J80" s="111"/>
      <c r="K80" s="111"/>
      <c r="L80" s="112"/>
      <c r="M80" s="113"/>
      <c r="N80" s="111"/>
      <c r="O80" s="111"/>
      <c r="P80" s="111"/>
      <c r="Q80" s="111"/>
      <c r="R80" s="111"/>
      <c r="S80" s="111"/>
      <c r="T80" s="114"/>
      <c r="U80" s="114"/>
      <c r="V80" s="60"/>
    </row>
    <row r="81" spans="1:22" s="15" customFormat="1" ht="18" customHeight="1" thickBot="1">
      <c r="A81" s="116" t="s">
        <v>71</v>
      </c>
      <c r="B81" s="119" t="s">
        <v>73</v>
      </c>
      <c r="C81" s="8" t="s">
        <v>22</v>
      </c>
      <c r="D81" s="53"/>
      <c r="E81" s="104">
        <v>3123</v>
      </c>
      <c r="F81" s="104">
        <v>13</v>
      </c>
      <c r="G81" s="104">
        <v>25063628</v>
      </c>
      <c r="H81" s="55">
        <f>O27+E81</f>
        <v>3146</v>
      </c>
      <c r="I81" s="55">
        <f>Q27+G81</f>
        <v>25127924</v>
      </c>
      <c r="J81" s="105">
        <v>330</v>
      </c>
      <c r="K81" s="104">
        <v>38175</v>
      </c>
      <c r="L81" s="106">
        <v>45290</v>
      </c>
      <c r="M81" s="57">
        <f>K27-P27-F81-J81</f>
        <v>5202</v>
      </c>
      <c r="N81" s="60">
        <f>M27-I81-L81</f>
        <v>12610530</v>
      </c>
      <c r="O81" s="104">
        <v>12610530</v>
      </c>
      <c r="P81" s="102" t="s">
        <v>67</v>
      </c>
      <c r="Q81" s="104">
        <v>378213</v>
      </c>
      <c r="R81" s="105">
        <v>2</v>
      </c>
      <c r="S81" s="104">
        <v>148</v>
      </c>
      <c r="T81" s="105">
        <v>5</v>
      </c>
      <c r="U81" s="104">
        <v>479</v>
      </c>
      <c r="V81" s="57">
        <f>Q81-U81-S81</f>
        <v>377586</v>
      </c>
    </row>
    <row r="82" spans="1:22" s="15" customFormat="1" ht="18" customHeight="1" thickBot="1">
      <c r="A82" s="117"/>
      <c r="B82" s="120"/>
      <c r="C82" s="123" t="s">
        <v>51</v>
      </c>
      <c r="D82" s="35" t="s">
        <v>53</v>
      </c>
      <c r="E82" s="107">
        <v>521</v>
      </c>
      <c r="F82" s="107">
        <v>1</v>
      </c>
      <c r="G82" s="104">
        <v>2477651</v>
      </c>
      <c r="H82" s="55">
        <f>O28+E82</f>
        <v>521</v>
      </c>
      <c r="I82" s="55">
        <f>Q28+G82</f>
        <v>2477651</v>
      </c>
      <c r="J82" s="56" t="s">
        <v>67</v>
      </c>
      <c r="K82" s="104">
        <v>129</v>
      </c>
      <c r="L82" s="104">
        <v>0</v>
      </c>
      <c r="M82" s="102" t="s">
        <v>67</v>
      </c>
      <c r="N82" s="60">
        <f>M28-I82-L82</f>
        <v>873011</v>
      </c>
      <c r="O82" s="104">
        <v>873011</v>
      </c>
      <c r="P82" s="102" t="s">
        <v>67</v>
      </c>
      <c r="Q82" s="104">
        <v>26186</v>
      </c>
      <c r="R82" s="56" t="s">
        <v>67</v>
      </c>
      <c r="S82" s="104">
        <v>0</v>
      </c>
      <c r="T82" s="56" t="s">
        <v>67</v>
      </c>
      <c r="U82" s="104">
        <v>12</v>
      </c>
      <c r="V82" s="57">
        <f>Q82-U82-S82</f>
        <v>26174</v>
      </c>
    </row>
    <row r="83" spans="1:22" s="15" customFormat="1" ht="18" customHeight="1" thickBot="1">
      <c r="A83" s="117"/>
      <c r="B83" s="120"/>
      <c r="C83" s="124"/>
      <c r="D83" s="53" t="s">
        <v>54</v>
      </c>
      <c r="E83" s="56" t="s">
        <v>67</v>
      </c>
      <c r="F83" s="56" t="s">
        <v>67</v>
      </c>
      <c r="G83" s="56" t="s">
        <v>67</v>
      </c>
      <c r="H83" s="56" t="s">
        <v>67</v>
      </c>
      <c r="I83" s="55">
        <f>Q29+G83</f>
        <v>9768</v>
      </c>
      <c r="J83" s="56" t="s">
        <v>67</v>
      </c>
      <c r="K83" s="104">
        <v>74</v>
      </c>
      <c r="L83" s="104">
        <v>1253</v>
      </c>
      <c r="M83" s="102" t="s">
        <v>67</v>
      </c>
      <c r="N83" s="60">
        <f>M29-I83-L83</f>
        <v>1147640</v>
      </c>
      <c r="O83" s="102" t="s">
        <v>67</v>
      </c>
      <c r="P83" s="108">
        <v>1147640</v>
      </c>
      <c r="Q83" s="104">
        <v>45897</v>
      </c>
      <c r="R83" s="56" t="s">
        <v>67</v>
      </c>
      <c r="S83" s="55">
        <v>0</v>
      </c>
      <c r="T83" s="56" t="s">
        <v>67</v>
      </c>
      <c r="U83" s="104">
        <v>150</v>
      </c>
      <c r="V83" s="57">
        <f>Q83-U83-S83</f>
        <v>45747</v>
      </c>
    </row>
    <row r="84" spans="1:22" s="15" customFormat="1" ht="18" customHeight="1" thickBot="1">
      <c r="A84" s="117"/>
      <c r="B84" s="121"/>
      <c r="C84" s="125"/>
      <c r="D84" s="53" t="s">
        <v>52</v>
      </c>
      <c r="E84" s="57">
        <f>SUM(E82:E83)</f>
        <v>521</v>
      </c>
      <c r="F84" s="57">
        <f aca="true" t="shared" si="6" ref="F84:L84">SUM(F82:F83)</f>
        <v>1</v>
      </c>
      <c r="G84" s="57">
        <f t="shared" si="6"/>
        <v>2477651</v>
      </c>
      <c r="H84" s="55">
        <f>O30+E84</f>
        <v>524</v>
      </c>
      <c r="I84" s="57">
        <f t="shared" si="6"/>
        <v>2487419</v>
      </c>
      <c r="J84" s="106">
        <v>8</v>
      </c>
      <c r="K84" s="57">
        <f t="shared" si="6"/>
        <v>203</v>
      </c>
      <c r="L84" s="57">
        <f t="shared" si="6"/>
        <v>1253</v>
      </c>
      <c r="M84" s="109">
        <f>K30-P30-F84-J84</f>
        <v>874</v>
      </c>
      <c r="N84" s="57">
        <f aca="true" t="shared" si="7" ref="N84:V84">SUM(N82:N83)</f>
        <v>2020651</v>
      </c>
      <c r="O84" s="57">
        <f t="shared" si="7"/>
        <v>873011</v>
      </c>
      <c r="P84" s="57">
        <f t="shared" si="7"/>
        <v>1147640</v>
      </c>
      <c r="Q84" s="57">
        <f>SUM(Q82:Q83)</f>
        <v>72083</v>
      </c>
      <c r="R84" s="57">
        <v>0</v>
      </c>
      <c r="S84" s="57">
        <f t="shared" si="7"/>
        <v>0</v>
      </c>
      <c r="T84" s="106">
        <v>4</v>
      </c>
      <c r="U84" s="57">
        <f t="shared" si="7"/>
        <v>162</v>
      </c>
      <c r="V84" s="57">
        <f t="shared" si="7"/>
        <v>71921</v>
      </c>
    </row>
    <row r="85" spans="1:22" s="15" customFormat="1" ht="18" customHeight="1" thickBot="1">
      <c r="A85" s="117"/>
      <c r="B85" s="121"/>
      <c r="C85" s="8" t="s">
        <v>56</v>
      </c>
      <c r="D85" s="53"/>
      <c r="E85" s="104">
        <v>0</v>
      </c>
      <c r="F85" s="104">
        <v>0</v>
      </c>
      <c r="G85" s="104">
        <v>0</v>
      </c>
      <c r="H85" s="55">
        <f>O31+E85</f>
        <v>6</v>
      </c>
      <c r="I85" s="55">
        <f>Q31+G85</f>
        <v>22497</v>
      </c>
      <c r="J85" s="104">
        <v>8</v>
      </c>
      <c r="K85" s="104">
        <v>129</v>
      </c>
      <c r="L85" s="106">
        <v>1710</v>
      </c>
      <c r="M85" s="57">
        <f>K31-P31-F85-J85</f>
        <v>706</v>
      </c>
      <c r="N85" s="60">
        <f>M31-I85-L85</f>
        <v>4678365</v>
      </c>
      <c r="O85" s="104">
        <v>0</v>
      </c>
      <c r="P85" s="108">
        <v>4678365</v>
      </c>
      <c r="Q85" s="104">
        <v>187106</v>
      </c>
      <c r="R85" s="104">
        <v>2</v>
      </c>
      <c r="S85" s="104">
        <v>336</v>
      </c>
      <c r="T85" s="104">
        <v>5</v>
      </c>
      <c r="U85" s="104">
        <v>2364</v>
      </c>
      <c r="V85" s="57">
        <f>Q85-U85-S85</f>
        <v>184406</v>
      </c>
    </row>
    <row r="86" spans="1:22" s="15" customFormat="1" ht="18" customHeight="1" thickBot="1">
      <c r="A86" s="117"/>
      <c r="B86" s="122"/>
      <c r="C86" s="8" t="s">
        <v>57</v>
      </c>
      <c r="D86" s="53"/>
      <c r="E86" s="58">
        <f aca="true" t="shared" si="8" ref="E86:O86">E81+E84+E85</f>
        <v>3644</v>
      </c>
      <c r="F86" s="58">
        <f t="shared" si="8"/>
        <v>14</v>
      </c>
      <c r="G86" s="58">
        <f t="shared" si="8"/>
        <v>27541279</v>
      </c>
      <c r="H86" s="58">
        <f t="shared" si="8"/>
        <v>3676</v>
      </c>
      <c r="I86" s="58">
        <f t="shared" si="8"/>
        <v>27637840</v>
      </c>
      <c r="J86" s="58">
        <f t="shared" si="8"/>
        <v>346</v>
      </c>
      <c r="K86" s="58">
        <f t="shared" si="8"/>
        <v>38507</v>
      </c>
      <c r="L86" s="58">
        <f t="shared" si="8"/>
        <v>48253</v>
      </c>
      <c r="M86" s="58">
        <f t="shared" si="8"/>
        <v>6782</v>
      </c>
      <c r="N86" s="58">
        <f t="shared" si="8"/>
        <v>19309546</v>
      </c>
      <c r="O86" s="58">
        <f t="shared" si="8"/>
        <v>13483541</v>
      </c>
      <c r="P86" s="60">
        <f>N86-O86</f>
        <v>5826005</v>
      </c>
      <c r="Q86" s="58">
        <f aca="true" t="shared" si="9" ref="Q86:V86">Q81+Q84+Q85</f>
        <v>637402</v>
      </c>
      <c r="R86" s="58">
        <f t="shared" si="9"/>
        <v>4</v>
      </c>
      <c r="S86" s="58">
        <f t="shared" si="9"/>
        <v>484</v>
      </c>
      <c r="T86" s="58">
        <f t="shared" si="9"/>
        <v>14</v>
      </c>
      <c r="U86" s="58">
        <f t="shared" si="9"/>
        <v>3005</v>
      </c>
      <c r="V86" s="57">
        <f t="shared" si="9"/>
        <v>633913</v>
      </c>
    </row>
    <row r="87" spans="1:22" s="15" customFormat="1" ht="18" customHeight="1" thickBot="1">
      <c r="A87" s="117"/>
      <c r="B87" s="119" t="s">
        <v>74</v>
      </c>
      <c r="C87" s="8" t="s">
        <v>22</v>
      </c>
      <c r="D87" s="53"/>
      <c r="E87" s="104">
        <v>69</v>
      </c>
      <c r="F87" s="104">
        <v>0</v>
      </c>
      <c r="G87" s="104">
        <v>182903</v>
      </c>
      <c r="H87" s="55">
        <f>O33+E87</f>
        <v>77</v>
      </c>
      <c r="I87" s="55">
        <f>Q33+G87</f>
        <v>199540</v>
      </c>
      <c r="J87" s="104">
        <v>63</v>
      </c>
      <c r="K87" s="104">
        <v>2066</v>
      </c>
      <c r="L87" s="106">
        <v>7463</v>
      </c>
      <c r="M87" s="57">
        <f>K33-P33-F87-J87</f>
        <v>6321</v>
      </c>
      <c r="N87" s="60">
        <f>M33-I87-L87</f>
        <v>13413996</v>
      </c>
      <c r="O87" s="104">
        <v>13413996</v>
      </c>
      <c r="P87" s="102" t="s">
        <v>67</v>
      </c>
      <c r="Q87" s="104">
        <v>402139</v>
      </c>
      <c r="R87" s="104">
        <v>1</v>
      </c>
      <c r="S87" s="104">
        <v>24</v>
      </c>
      <c r="T87" s="104">
        <v>17</v>
      </c>
      <c r="U87" s="104">
        <v>1072</v>
      </c>
      <c r="V87" s="57">
        <f>Q87-U87-S87</f>
        <v>401043</v>
      </c>
    </row>
    <row r="88" spans="1:22" s="15" customFormat="1" ht="18" customHeight="1" thickBot="1">
      <c r="A88" s="117"/>
      <c r="B88" s="120"/>
      <c r="C88" s="123" t="s">
        <v>51</v>
      </c>
      <c r="D88" s="35" t="s">
        <v>53</v>
      </c>
      <c r="E88" s="107">
        <v>90</v>
      </c>
      <c r="F88" s="107">
        <v>0</v>
      </c>
      <c r="G88" s="104">
        <v>227536</v>
      </c>
      <c r="H88" s="55">
        <f>O34+E88</f>
        <v>90</v>
      </c>
      <c r="I88" s="55">
        <f>Q34+G88</f>
        <v>227536</v>
      </c>
      <c r="J88" s="56" t="s">
        <v>67</v>
      </c>
      <c r="K88" s="104">
        <v>165</v>
      </c>
      <c r="L88" s="104">
        <v>0</v>
      </c>
      <c r="M88" s="102" t="s">
        <v>67</v>
      </c>
      <c r="N88" s="60">
        <f>M34-I88-L88</f>
        <v>636811</v>
      </c>
      <c r="O88" s="104">
        <v>636811</v>
      </c>
      <c r="P88" s="102" t="s">
        <v>67</v>
      </c>
      <c r="Q88" s="104">
        <v>19084</v>
      </c>
      <c r="R88" s="56" t="s">
        <v>67</v>
      </c>
      <c r="S88" s="104">
        <v>0</v>
      </c>
      <c r="T88" s="56" t="s">
        <v>67</v>
      </c>
      <c r="U88" s="104">
        <v>104</v>
      </c>
      <c r="V88" s="57">
        <f>Q88-U88-S88</f>
        <v>18980</v>
      </c>
    </row>
    <row r="89" spans="1:22" s="15" customFormat="1" ht="18" customHeight="1" thickBot="1">
      <c r="A89" s="117"/>
      <c r="B89" s="120"/>
      <c r="C89" s="124"/>
      <c r="D89" s="53" t="s">
        <v>54</v>
      </c>
      <c r="E89" s="56" t="s">
        <v>67</v>
      </c>
      <c r="F89" s="56" t="s">
        <v>67</v>
      </c>
      <c r="G89" s="56" t="s">
        <v>67</v>
      </c>
      <c r="H89" s="56" t="s">
        <v>67</v>
      </c>
      <c r="I89" s="55">
        <f>Q35+G89</f>
        <v>0</v>
      </c>
      <c r="J89" s="56" t="s">
        <v>67</v>
      </c>
      <c r="K89" s="104">
        <v>42</v>
      </c>
      <c r="L89" s="104">
        <v>389</v>
      </c>
      <c r="M89" s="102" t="s">
        <v>67</v>
      </c>
      <c r="N89" s="60">
        <f>M35-I89-L89</f>
        <v>514625</v>
      </c>
      <c r="O89" s="102" t="s">
        <v>64</v>
      </c>
      <c r="P89" s="108">
        <v>514625</v>
      </c>
      <c r="Q89" s="104">
        <v>20583</v>
      </c>
      <c r="R89" s="56" t="s">
        <v>67</v>
      </c>
      <c r="S89" s="104">
        <v>200</v>
      </c>
      <c r="T89" s="56" t="s">
        <v>67</v>
      </c>
      <c r="U89" s="104">
        <v>54</v>
      </c>
      <c r="V89" s="57">
        <f>Q89-U89-S89</f>
        <v>20329</v>
      </c>
    </row>
    <row r="90" spans="1:22" s="15" customFormat="1" ht="18" customHeight="1" thickBot="1">
      <c r="A90" s="117"/>
      <c r="B90" s="121"/>
      <c r="C90" s="125"/>
      <c r="D90" s="53" t="s">
        <v>52</v>
      </c>
      <c r="E90" s="57">
        <f aca="true" t="shared" si="10" ref="E90:L90">SUM(E88:E89)</f>
        <v>90</v>
      </c>
      <c r="F90" s="57">
        <f t="shared" si="10"/>
        <v>0</v>
      </c>
      <c r="G90" s="57">
        <f t="shared" si="10"/>
        <v>227536</v>
      </c>
      <c r="H90" s="55">
        <f>O36+E90</f>
        <v>90</v>
      </c>
      <c r="I90" s="57">
        <f t="shared" si="10"/>
        <v>227536</v>
      </c>
      <c r="J90" s="106">
        <v>5</v>
      </c>
      <c r="K90" s="57">
        <f t="shared" si="10"/>
        <v>207</v>
      </c>
      <c r="L90" s="57">
        <f t="shared" si="10"/>
        <v>389</v>
      </c>
      <c r="M90" s="57">
        <f>K36-P36-F90-J90</f>
        <v>536</v>
      </c>
      <c r="N90" s="57">
        <f aca="true" t="shared" si="11" ref="N90:U90">SUM(N88:N89)</f>
        <v>1151436</v>
      </c>
      <c r="O90" s="57">
        <f t="shared" si="11"/>
        <v>636811</v>
      </c>
      <c r="P90" s="57">
        <f t="shared" si="11"/>
        <v>514625</v>
      </c>
      <c r="Q90" s="57">
        <f t="shared" si="11"/>
        <v>39667</v>
      </c>
      <c r="R90" s="115">
        <f>SUM(R88:R89)+1</f>
        <v>1</v>
      </c>
      <c r="S90" s="57">
        <f t="shared" si="11"/>
        <v>200</v>
      </c>
      <c r="T90" s="106">
        <v>3</v>
      </c>
      <c r="U90" s="57">
        <f t="shared" si="11"/>
        <v>158</v>
      </c>
      <c r="V90" s="57">
        <f>Q90-U90-S90</f>
        <v>39309</v>
      </c>
    </row>
    <row r="91" spans="1:22" s="15" customFormat="1" ht="18" customHeight="1" thickBot="1">
      <c r="A91" s="117"/>
      <c r="B91" s="121"/>
      <c r="C91" s="8" t="s">
        <v>56</v>
      </c>
      <c r="D91" s="53"/>
      <c r="E91" s="104">
        <v>0</v>
      </c>
      <c r="F91" s="104">
        <v>0</v>
      </c>
      <c r="G91" s="104">
        <v>0</v>
      </c>
      <c r="H91" s="55">
        <f>O37+E91</f>
        <v>1</v>
      </c>
      <c r="I91" s="55">
        <f>Q37+G91</f>
        <v>393</v>
      </c>
      <c r="J91" s="104">
        <v>2</v>
      </c>
      <c r="K91" s="104">
        <v>81</v>
      </c>
      <c r="L91" s="106">
        <v>165</v>
      </c>
      <c r="M91" s="57">
        <f>K37-P37-F91-J91</f>
        <v>260</v>
      </c>
      <c r="N91" s="60">
        <f>M37-I91-L91</f>
        <v>656845</v>
      </c>
      <c r="O91" s="106">
        <v>0</v>
      </c>
      <c r="P91" s="60">
        <f>N91-O91</f>
        <v>656845</v>
      </c>
      <c r="Q91" s="104">
        <v>26264</v>
      </c>
      <c r="R91" s="104">
        <v>0</v>
      </c>
      <c r="S91" s="104">
        <v>0</v>
      </c>
      <c r="T91" s="104">
        <v>0</v>
      </c>
      <c r="U91" s="104">
        <v>0</v>
      </c>
      <c r="V91" s="57">
        <f>Q91-U91-S91</f>
        <v>26264</v>
      </c>
    </row>
    <row r="92" spans="1:22" s="15" customFormat="1" ht="18" customHeight="1" thickBot="1">
      <c r="A92" s="117"/>
      <c r="B92" s="122"/>
      <c r="C92" s="8" t="s">
        <v>57</v>
      </c>
      <c r="D92" s="53"/>
      <c r="E92" s="57">
        <f aca="true" t="shared" si="12" ref="E92:M92">E87+E90+E91</f>
        <v>159</v>
      </c>
      <c r="F92" s="57">
        <f t="shared" si="12"/>
        <v>0</v>
      </c>
      <c r="G92" s="57">
        <f t="shared" si="12"/>
        <v>410439</v>
      </c>
      <c r="H92" s="57">
        <f t="shared" si="12"/>
        <v>168</v>
      </c>
      <c r="I92" s="57">
        <f t="shared" si="12"/>
        <v>427469</v>
      </c>
      <c r="J92" s="57">
        <f t="shared" si="12"/>
        <v>70</v>
      </c>
      <c r="K92" s="57">
        <f t="shared" si="12"/>
        <v>2354</v>
      </c>
      <c r="L92" s="57">
        <f t="shared" si="12"/>
        <v>8017</v>
      </c>
      <c r="M92" s="57">
        <f t="shared" si="12"/>
        <v>7117</v>
      </c>
      <c r="N92" s="57">
        <f aca="true" t="shared" si="13" ref="N92:U92">N87+N90+N91</f>
        <v>15222277</v>
      </c>
      <c r="O92" s="57">
        <f t="shared" si="13"/>
        <v>14050807</v>
      </c>
      <c r="P92" s="57">
        <f t="shared" si="13"/>
        <v>1171470</v>
      </c>
      <c r="Q92" s="57">
        <f t="shared" si="13"/>
        <v>468070</v>
      </c>
      <c r="R92" s="57">
        <f t="shared" si="13"/>
        <v>2</v>
      </c>
      <c r="S92" s="57">
        <f t="shared" si="13"/>
        <v>224</v>
      </c>
      <c r="T92" s="57">
        <f>T87+T90+T91</f>
        <v>20</v>
      </c>
      <c r="U92" s="57">
        <f t="shared" si="13"/>
        <v>1230</v>
      </c>
      <c r="V92" s="57">
        <f>V87+V90+V91</f>
        <v>466616</v>
      </c>
    </row>
    <row r="93" spans="1:22" s="15" customFormat="1" ht="18" customHeight="1" thickBot="1">
      <c r="A93" s="118"/>
      <c r="B93" s="59" t="s">
        <v>41</v>
      </c>
      <c r="C93" s="59"/>
      <c r="D93" s="53"/>
      <c r="E93" s="57">
        <f aca="true" t="shared" si="14" ref="E93:P93">E86+E92</f>
        <v>3803</v>
      </c>
      <c r="F93" s="57">
        <f t="shared" si="14"/>
        <v>14</v>
      </c>
      <c r="G93" s="57">
        <f>G86+G92</f>
        <v>27951718</v>
      </c>
      <c r="H93" s="57">
        <f t="shared" si="14"/>
        <v>3844</v>
      </c>
      <c r="I93" s="57">
        <f>I86+I92</f>
        <v>28065309</v>
      </c>
      <c r="J93" s="57">
        <f t="shared" si="14"/>
        <v>416</v>
      </c>
      <c r="K93" s="57">
        <f t="shared" si="14"/>
        <v>40861</v>
      </c>
      <c r="L93" s="57">
        <f t="shared" si="14"/>
        <v>56270</v>
      </c>
      <c r="M93" s="57">
        <f t="shared" si="14"/>
        <v>13899</v>
      </c>
      <c r="N93" s="57">
        <f t="shared" si="14"/>
        <v>34531823</v>
      </c>
      <c r="O93" s="57">
        <f t="shared" si="14"/>
        <v>27534348</v>
      </c>
      <c r="P93" s="57">
        <f t="shared" si="14"/>
        <v>6997475</v>
      </c>
      <c r="Q93" s="57">
        <f aca="true" t="shared" si="15" ref="Q93:V93">Q86+Q92</f>
        <v>1105472</v>
      </c>
      <c r="R93" s="57">
        <f t="shared" si="15"/>
        <v>6</v>
      </c>
      <c r="S93" s="57">
        <f t="shared" si="15"/>
        <v>708</v>
      </c>
      <c r="T93" s="57">
        <f t="shared" si="15"/>
        <v>34</v>
      </c>
      <c r="U93" s="57">
        <f t="shared" si="15"/>
        <v>4235</v>
      </c>
      <c r="V93" s="57">
        <f t="shared" si="15"/>
        <v>1100529</v>
      </c>
    </row>
    <row r="94" spans="1:22" s="15" customFormat="1" ht="18" customHeight="1" thickBot="1">
      <c r="A94" s="116" t="s">
        <v>72</v>
      </c>
      <c r="B94" s="119" t="s">
        <v>73</v>
      </c>
      <c r="C94" s="8" t="s">
        <v>22</v>
      </c>
      <c r="D94" s="53"/>
      <c r="E94" s="104">
        <v>3503</v>
      </c>
      <c r="F94" s="104">
        <v>6</v>
      </c>
      <c r="G94" s="104">
        <v>21779487</v>
      </c>
      <c r="H94" s="55">
        <f>O40+E94</f>
        <v>3515</v>
      </c>
      <c r="I94" s="55">
        <f>Q40+G94</f>
        <v>21834549</v>
      </c>
      <c r="J94" s="104">
        <v>249</v>
      </c>
      <c r="K94" s="104">
        <v>19787</v>
      </c>
      <c r="L94" s="106">
        <v>25248</v>
      </c>
      <c r="M94" s="57">
        <f>K40-P40-F94-J94</f>
        <v>6445</v>
      </c>
      <c r="N94" s="60">
        <f>M40-I94-L94</f>
        <v>18385961</v>
      </c>
      <c r="O94" s="104">
        <v>18385961</v>
      </c>
      <c r="P94" s="102" t="s">
        <v>67</v>
      </c>
      <c r="Q94" s="104">
        <v>551502</v>
      </c>
      <c r="R94" s="104">
        <v>1</v>
      </c>
      <c r="S94" s="104">
        <v>86</v>
      </c>
      <c r="T94" s="104">
        <v>8</v>
      </c>
      <c r="U94" s="104">
        <v>440</v>
      </c>
      <c r="V94" s="55">
        <f>Q94-U94-S94</f>
        <v>550976</v>
      </c>
    </row>
    <row r="95" spans="1:22" s="15" customFormat="1" ht="18" customHeight="1" thickBot="1">
      <c r="A95" s="117"/>
      <c r="B95" s="120"/>
      <c r="C95" s="123" t="s">
        <v>51</v>
      </c>
      <c r="D95" s="35" t="s">
        <v>53</v>
      </c>
      <c r="E95" s="107">
        <v>2572</v>
      </c>
      <c r="F95" s="107">
        <v>3</v>
      </c>
      <c r="G95" s="104">
        <v>8675682</v>
      </c>
      <c r="H95" s="55">
        <f>O41+E95</f>
        <v>2572</v>
      </c>
      <c r="I95" s="55">
        <f>Q41+G95</f>
        <v>8724155</v>
      </c>
      <c r="J95" s="56" t="s">
        <v>67</v>
      </c>
      <c r="K95" s="104">
        <v>1</v>
      </c>
      <c r="L95" s="104">
        <v>3</v>
      </c>
      <c r="M95" s="102" t="s">
        <v>67</v>
      </c>
      <c r="N95" s="60">
        <f>M41-I95-L95</f>
        <v>10163559</v>
      </c>
      <c r="O95" s="104">
        <v>10163559</v>
      </c>
      <c r="P95" s="102" t="s">
        <v>67</v>
      </c>
      <c r="Q95" s="104">
        <v>304899</v>
      </c>
      <c r="R95" s="56" t="s">
        <v>67</v>
      </c>
      <c r="S95" s="104">
        <v>117</v>
      </c>
      <c r="T95" s="56" t="s">
        <v>67</v>
      </c>
      <c r="U95" s="104">
        <v>504</v>
      </c>
      <c r="V95" s="55">
        <f>Q95-U95-S95</f>
        <v>304278</v>
      </c>
    </row>
    <row r="96" spans="1:22" s="15" customFormat="1" ht="18" customHeight="1" thickBot="1">
      <c r="A96" s="117"/>
      <c r="B96" s="120"/>
      <c r="C96" s="124"/>
      <c r="D96" s="53" t="s">
        <v>54</v>
      </c>
      <c r="E96" s="56" t="s">
        <v>67</v>
      </c>
      <c r="F96" s="56" t="s">
        <v>67</v>
      </c>
      <c r="G96" s="56" t="s">
        <v>67</v>
      </c>
      <c r="H96" s="56" t="s">
        <v>67</v>
      </c>
      <c r="I96" s="55">
        <f>Q42+G96</f>
        <v>27190</v>
      </c>
      <c r="J96" s="56" t="s">
        <v>67</v>
      </c>
      <c r="K96" s="104">
        <v>4</v>
      </c>
      <c r="L96" s="104">
        <v>297</v>
      </c>
      <c r="M96" s="102" t="s">
        <v>67</v>
      </c>
      <c r="N96" s="60">
        <f>M42-I96-L96</f>
        <v>4366599</v>
      </c>
      <c r="O96" s="102" t="s">
        <v>67</v>
      </c>
      <c r="P96" s="108">
        <v>4366599</v>
      </c>
      <c r="Q96" s="104">
        <v>174659</v>
      </c>
      <c r="R96" s="56" t="s">
        <v>67</v>
      </c>
      <c r="S96" s="104">
        <v>1892</v>
      </c>
      <c r="T96" s="56" t="s">
        <v>67</v>
      </c>
      <c r="U96" s="104">
        <v>137</v>
      </c>
      <c r="V96" s="55">
        <f>Q96-U96-S96</f>
        <v>172630</v>
      </c>
    </row>
    <row r="97" spans="1:22" s="15" customFormat="1" ht="18" customHeight="1" thickBot="1">
      <c r="A97" s="117"/>
      <c r="B97" s="121"/>
      <c r="C97" s="125"/>
      <c r="D97" s="53" t="s">
        <v>52</v>
      </c>
      <c r="E97" s="57">
        <f>SUM(E95:E96)</f>
        <v>2572</v>
      </c>
      <c r="F97" s="57">
        <f>SUM(F95:F96)</f>
        <v>3</v>
      </c>
      <c r="G97" s="57">
        <f>SUM(G95:G96)</f>
        <v>8675682</v>
      </c>
      <c r="H97" s="55">
        <f>O43+E97</f>
        <v>2603</v>
      </c>
      <c r="I97" s="57">
        <f>SUM(I95:I96)</f>
        <v>8751345</v>
      </c>
      <c r="J97" s="107">
        <v>14</v>
      </c>
      <c r="K97" s="57">
        <f>SUM(K95:K96)</f>
        <v>5</v>
      </c>
      <c r="L97" s="57">
        <f>SUM(L95:L96)</f>
        <v>300</v>
      </c>
      <c r="M97" s="57">
        <f>K43-P43-F97-J97</f>
        <v>4489</v>
      </c>
      <c r="N97" s="57">
        <f>SUM(N95:N96)</f>
        <v>14530158</v>
      </c>
      <c r="O97" s="57">
        <f>SUM(O95:O96)</f>
        <v>10163559</v>
      </c>
      <c r="P97" s="57">
        <f>SUM(P95:P96)</f>
        <v>4366599</v>
      </c>
      <c r="Q97" s="57">
        <f>SUM(Q95:Q96)</f>
        <v>479558</v>
      </c>
      <c r="R97" s="106">
        <v>110</v>
      </c>
      <c r="S97" s="57">
        <f>SUM(S95:S96)</f>
        <v>2009</v>
      </c>
      <c r="T97" s="106">
        <v>3</v>
      </c>
      <c r="U97" s="57">
        <f>SUM(U95:U96)</f>
        <v>641</v>
      </c>
      <c r="V97" s="57">
        <f>SUM(V95:V96)</f>
        <v>476908</v>
      </c>
    </row>
    <row r="98" spans="1:22" s="15" customFormat="1" ht="18" customHeight="1" thickBot="1">
      <c r="A98" s="117"/>
      <c r="B98" s="121"/>
      <c r="C98" s="8" t="s">
        <v>56</v>
      </c>
      <c r="D98" s="53"/>
      <c r="E98" s="104">
        <v>0</v>
      </c>
      <c r="F98" s="104">
        <v>0</v>
      </c>
      <c r="G98" s="104">
        <v>0</v>
      </c>
      <c r="H98" s="55">
        <f>O44+E98</f>
        <v>13</v>
      </c>
      <c r="I98" s="55">
        <f>Q44+G98</f>
        <v>10267512</v>
      </c>
      <c r="J98" s="104">
        <v>2</v>
      </c>
      <c r="K98" s="104">
        <v>10</v>
      </c>
      <c r="L98" s="106">
        <v>249</v>
      </c>
      <c r="M98" s="57">
        <f>K44-P44-F98-J98</f>
        <v>1706</v>
      </c>
      <c r="N98" s="60">
        <f>M44-I98-L98</f>
        <v>125100804</v>
      </c>
      <c r="O98" s="104">
        <v>0</v>
      </c>
      <c r="P98" s="108">
        <v>125100804</v>
      </c>
      <c r="Q98" s="104">
        <v>5003981</v>
      </c>
      <c r="R98" s="104">
        <v>57</v>
      </c>
      <c r="S98" s="104">
        <v>51310</v>
      </c>
      <c r="T98" s="104">
        <v>6</v>
      </c>
      <c r="U98" s="104">
        <v>3211</v>
      </c>
      <c r="V98" s="57">
        <f>Q98-U98-S98</f>
        <v>4949460</v>
      </c>
    </row>
    <row r="99" spans="1:22" s="15" customFormat="1" ht="18" customHeight="1" thickBot="1">
      <c r="A99" s="117"/>
      <c r="B99" s="122"/>
      <c r="C99" s="8" t="s">
        <v>57</v>
      </c>
      <c r="D99" s="53"/>
      <c r="E99" s="58">
        <f aca="true" t="shared" si="16" ref="E99:M99">E94+E97+E98</f>
        <v>6075</v>
      </c>
      <c r="F99" s="58">
        <f t="shared" si="16"/>
        <v>9</v>
      </c>
      <c r="G99" s="58">
        <f t="shared" si="16"/>
        <v>30455169</v>
      </c>
      <c r="H99" s="58">
        <f t="shared" si="16"/>
        <v>6131</v>
      </c>
      <c r="I99" s="58">
        <f t="shared" si="16"/>
        <v>40853406</v>
      </c>
      <c r="J99" s="57">
        <f t="shared" si="16"/>
        <v>265</v>
      </c>
      <c r="K99" s="58">
        <f t="shared" si="16"/>
        <v>19802</v>
      </c>
      <c r="L99" s="58">
        <f t="shared" si="16"/>
        <v>25797</v>
      </c>
      <c r="M99" s="57">
        <f t="shared" si="16"/>
        <v>12640</v>
      </c>
      <c r="N99" s="58">
        <f aca="true" t="shared" si="17" ref="N99:U99">N94+N97+N98</f>
        <v>158016923</v>
      </c>
      <c r="O99" s="58">
        <f t="shared" si="17"/>
        <v>28549520</v>
      </c>
      <c r="P99" s="110">
        <f t="shared" si="17"/>
        <v>129467403</v>
      </c>
      <c r="Q99" s="58">
        <f t="shared" si="17"/>
        <v>6035041</v>
      </c>
      <c r="R99" s="57">
        <f t="shared" si="17"/>
        <v>168</v>
      </c>
      <c r="S99" s="110">
        <f t="shared" si="17"/>
        <v>53405</v>
      </c>
      <c r="T99" s="57">
        <f>T94+T97+T98</f>
        <v>17</v>
      </c>
      <c r="U99" s="58">
        <f t="shared" si="17"/>
        <v>4292</v>
      </c>
      <c r="V99" s="57">
        <f>V94+V97+V98</f>
        <v>5977344</v>
      </c>
    </row>
    <row r="100" spans="1:22" s="15" customFormat="1" ht="18" customHeight="1" thickBot="1">
      <c r="A100" s="117"/>
      <c r="B100" s="119" t="s">
        <v>74</v>
      </c>
      <c r="C100" s="8" t="s">
        <v>22</v>
      </c>
      <c r="D100" s="53"/>
      <c r="E100" s="106">
        <v>296</v>
      </c>
      <c r="F100" s="106">
        <v>0</v>
      </c>
      <c r="G100" s="106">
        <v>1349696</v>
      </c>
      <c r="H100" s="55">
        <f>O46+E100</f>
        <v>324</v>
      </c>
      <c r="I100" s="55">
        <f>Q46+G100</f>
        <v>1560939</v>
      </c>
      <c r="J100" s="106">
        <v>52</v>
      </c>
      <c r="K100" s="106">
        <v>3248</v>
      </c>
      <c r="L100" s="106">
        <v>3210</v>
      </c>
      <c r="M100" s="57">
        <f>K46-P46-F100-J100</f>
        <v>7748</v>
      </c>
      <c r="N100" s="60">
        <f>M46-I100-L100</f>
        <v>47292425</v>
      </c>
      <c r="O100" s="106">
        <v>47292425</v>
      </c>
      <c r="P100" s="102" t="s">
        <v>67</v>
      </c>
      <c r="Q100" s="106">
        <v>1418420</v>
      </c>
      <c r="R100" s="106">
        <v>1</v>
      </c>
      <c r="S100" s="106">
        <v>90</v>
      </c>
      <c r="T100" s="106">
        <v>4</v>
      </c>
      <c r="U100" s="106">
        <v>351</v>
      </c>
      <c r="V100" s="55">
        <f>Q100-U100-S100</f>
        <v>1417979</v>
      </c>
    </row>
    <row r="101" spans="1:22" s="15" customFormat="1" ht="18" customHeight="1" thickBot="1">
      <c r="A101" s="117"/>
      <c r="B101" s="120"/>
      <c r="C101" s="123" t="s">
        <v>51</v>
      </c>
      <c r="D101" s="35" t="s">
        <v>53</v>
      </c>
      <c r="E101" s="107">
        <v>77</v>
      </c>
      <c r="F101" s="107">
        <v>0</v>
      </c>
      <c r="G101" s="106">
        <v>296672</v>
      </c>
      <c r="H101" s="55">
        <f>O47+E101</f>
        <v>77</v>
      </c>
      <c r="I101" s="55">
        <f>Q47+G101</f>
        <v>298392</v>
      </c>
      <c r="J101" s="56" t="s">
        <v>67</v>
      </c>
      <c r="K101" s="104">
        <v>98</v>
      </c>
      <c r="L101" s="104">
        <v>0</v>
      </c>
      <c r="M101" s="102" t="s">
        <v>67</v>
      </c>
      <c r="N101" s="60">
        <f>M47-I101-L101</f>
        <v>7671852</v>
      </c>
      <c r="O101" s="106">
        <v>7671852</v>
      </c>
      <c r="P101" s="102" t="s">
        <v>67</v>
      </c>
      <c r="Q101" s="106">
        <v>230132</v>
      </c>
      <c r="R101" s="56" t="s">
        <v>67</v>
      </c>
      <c r="S101" s="104">
        <v>0</v>
      </c>
      <c r="T101" s="56" t="s">
        <v>67</v>
      </c>
      <c r="U101" s="106">
        <v>0</v>
      </c>
      <c r="V101" s="55">
        <f>Q101-U101-S101</f>
        <v>230132</v>
      </c>
    </row>
    <row r="102" spans="1:22" s="15" customFormat="1" ht="18" customHeight="1" thickBot="1">
      <c r="A102" s="117"/>
      <c r="B102" s="120"/>
      <c r="C102" s="124"/>
      <c r="D102" s="53" t="s">
        <v>54</v>
      </c>
      <c r="E102" s="56" t="s">
        <v>67</v>
      </c>
      <c r="F102" s="56" t="s">
        <v>67</v>
      </c>
      <c r="G102" s="56" t="s">
        <v>67</v>
      </c>
      <c r="H102" s="56" t="s">
        <v>67</v>
      </c>
      <c r="I102" s="55">
        <f>Q48+G102</f>
        <v>2227</v>
      </c>
      <c r="J102" s="56" t="s">
        <v>67</v>
      </c>
      <c r="K102" s="104">
        <v>4</v>
      </c>
      <c r="L102" s="104">
        <v>138</v>
      </c>
      <c r="M102" s="102" t="s">
        <v>67</v>
      </c>
      <c r="N102" s="60">
        <f>M48-I102-L102</f>
        <v>4601280</v>
      </c>
      <c r="O102" s="102" t="s">
        <v>67</v>
      </c>
      <c r="P102" s="60">
        <v>4601280</v>
      </c>
      <c r="Q102" s="106">
        <v>184048</v>
      </c>
      <c r="R102" s="56" t="s">
        <v>67</v>
      </c>
      <c r="S102" s="104">
        <v>0</v>
      </c>
      <c r="T102" s="56" t="s">
        <v>67</v>
      </c>
      <c r="U102" s="106">
        <v>0</v>
      </c>
      <c r="V102" s="55">
        <f>Q102-U102-S102</f>
        <v>184048</v>
      </c>
    </row>
    <row r="103" spans="1:22" s="15" customFormat="1" ht="18" customHeight="1" thickBot="1">
      <c r="A103" s="117"/>
      <c r="B103" s="121"/>
      <c r="C103" s="125"/>
      <c r="D103" s="53" t="s">
        <v>52</v>
      </c>
      <c r="E103" s="57">
        <f>SUM(E101:E102)</f>
        <v>77</v>
      </c>
      <c r="F103" s="57">
        <f>SUM(F101:F102)</f>
        <v>0</v>
      </c>
      <c r="G103" s="57">
        <f>SUM(G101:G102)</f>
        <v>296672</v>
      </c>
      <c r="H103" s="55">
        <f>O49+E103</f>
        <v>78</v>
      </c>
      <c r="I103" s="57">
        <f>SUM(I101:I102)</f>
        <v>300619</v>
      </c>
      <c r="J103" s="106">
        <v>2</v>
      </c>
      <c r="K103" s="57">
        <f>SUM(K101:K102)</f>
        <v>102</v>
      </c>
      <c r="L103" s="57">
        <f>SUM(L101:L102)</f>
        <v>138</v>
      </c>
      <c r="M103" s="57">
        <f>K49-P49-F103-J103</f>
        <v>589</v>
      </c>
      <c r="N103" s="57">
        <f>SUM(N101:N102)</f>
        <v>12273132</v>
      </c>
      <c r="O103" s="57">
        <f>SUM(O101:O102)</f>
        <v>7671852</v>
      </c>
      <c r="P103" s="57">
        <f>SUM(P101:P102)</f>
        <v>4601280</v>
      </c>
      <c r="Q103" s="57">
        <f>SUM(Q101:Q102)</f>
        <v>414180</v>
      </c>
      <c r="R103" s="106">
        <v>0</v>
      </c>
      <c r="S103" s="57">
        <f>SUM(S101:S102)</f>
        <v>0</v>
      </c>
      <c r="T103" s="106">
        <v>0</v>
      </c>
      <c r="U103" s="57">
        <f>SUM(U101:U102)</f>
        <v>0</v>
      </c>
      <c r="V103" s="57">
        <f>SUM(V101:V102)</f>
        <v>414180</v>
      </c>
    </row>
    <row r="104" spans="1:22" s="15" customFormat="1" ht="18" customHeight="1" thickBot="1">
      <c r="A104" s="117"/>
      <c r="B104" s="121"/>
      <c r="C104" s="8" t="s">
        <v>56</v>
      </c>
      <c r="D104" s="53"/>
      <c r="E104" s="106">
        <v>1</v>
      </c>
      <c r="F104" s="106">
        <v>0</v>
      </c>
      <c r="G104" s="106">
        <v>5601</v>
      </c>
      <c r="H104" s="55">
        <f>O50+E104</f>
        <v>2</v>
      </c>
      <c r="I104" s="55">
        <f>Q50+G104</f>
        <v>341097</v>
      </c>
      <c r="J104" s="104">
        <v>1</v>
      </c>
      <c r="K104" s="106">
        <v>9</v>
      </c>
      <c r="L104" s="106">
        <v>38</v>
      </c>
      <c r="M104" s="57">
        <f>K50-P50-F104-J104</f>
        <v>1553</v>
      </c>
      <c r="N104" s="60">
        <f>M50-I104-L104</f>
        <v>54512715</v>
      </c>
      <c r="O104" s="106">
        <v>0</v>
      </c>
      <c r="P104" s="108">
        <v>54512715</v>
      </c>
      <c r="Q104" s="106">
        <v>2180448</v>
      </c>
      <c r="R104" s="104">
        <v>0</v>
      </c>
      <c r="S104" s="106">
        <v>0</v>
      </c>
      <c r="T104" s="104">
        <v>1</v>
      </c>
      <c r="U104" s="106">
        <v>75</v>
      </c>
      <c r="V104" s="57">
        <f>Q104-U104-S104</f>
        <v>2180373</v>
      </c>
    </row>
    <row r="105" spans="1:22" s="15" customFormat="1" ht="18" customHeight="1" thickBot="1">
      <c r="A105" s="117"/>
      <c r="B105" s="122"/>
      <c r="C105" s="8" t="s">
        <v>57</v>
      </c>
      <c r="D105" s="53"/>
      <c r="E105" s="57">
        <f aca="true" t="shared" si="18" ref="E105:M105">E100+E103+E104</f>
        <v>374</v>
      </c>
      <c r="F105" s="57">
        <f t="shared" si="18"/>
        <v>0</v>
      </c>
      <c r="G105" s="57">
        <f t="shared" si="18"/>
        <v>1651969</v>
      </c>
      <c r="H105" s="57">
        <f t="shared" si="18"/>
        <v>404</v>
      </c>
      <c r="I105" s="57">
        <f t="shared" si="18"/>
        <v>2202655</v>
      </c>
      <c r="J105" s="57">
        <f t="shared" si="18"/>
        <v>55</v>
      </c>
      <c r="K105" s="57">
        <f t="shared" si="18"/>
        <v>3359</v>
      </c>
      <c r="L105" s="57">
        <f t="shared" si="18"/>
        <v>3386</v>
      </c>
      <c r="M105" s="57">
        <f t="shared" si="18"/>
        <v>9890</v>
      </c>
      <c r="N105" s="57">
        <f aca="true" t="shared" si="19" ref="N105:U105">N100+N103+N104</f>
        <v>114078272</v>
      </c>
      <c r="O105" s="57">
        <f t="shared" si="19"/>
        <v>54964277</v>
      </c>
      <c r="P105" s="57">
        <f t="shared" si="19"/>
        <v>59113995</v>
      </c>
      <c r="Q105" s="57">
        <f t="shared" si="19"/>
        <v>4013048</v>
      </c>
      <c r="R105" s="57">
        <f t="shared" si="19"/>
        <v>1</v>
      </c>
      <c r="S105" s="57">
        <f t="shared" si="19"/>
        <v>90</v>
      </c>
      <c r="T105" s="57">
        <f>T100+T103+T104</f>
        <v>5</v>
      </c>
      <c r="U105" s="57">
        <f t="shared" si="19"/>
        <v>426</v>
      </c>
      <c r="V105" s="57">
        <f>V100+V103+V104</f>
        <v>4012532</v>
      </c>
    </row>
    <row r="106" spans="1:22" s="15" customFormat="1" ht="18" customHeight="1" thickBot="1">
      <c r="A106" s="118"/>
      <c r="B106" s="59" t="s">
        <v>42</v>
      </c>
      <c r="C106" s="59"/>
      <c r="D106" s="53"/>
      <c r="E106" s="55">
        <f aca="true" t="shared" si="20" ref="E106:M106">E99+E105</f>
        <v>6449</v>
      </c>
      <c r="F106" s="55">
        <f t="shared" si="20"/>
        <v>9</v>
      </c>
      <c r="G106" s="55">
        <f t="shared" si="20"/>
        <v>32107138</v>
      </c>
      <c r="H106" s="55">
        <f t="shared" si="20"/>
        <v>6535</v>
      </c>
      <c r="I106" s="55">
        <f t="shared" si="20"/>
        <v>43056061</v>
      </c>
      <c r="J106" s="55">
        <f t="shared" si="20"/>
        <v>320</v>
      </c>
      <c r="K106" s="55">
        <f t="shared" si="20"/>
        <v>23161</v>
      </c>
      <c r="L106" s="57">
        <f t="shared" si="20"/>
        <v>29183</v>
      </c>
      <c r="M106" s="57">
        <f t="shared" si="20"/>
        <v>22530</v>
      </c>
      <c r="N106" s="55">
        <f aca="true" t="shared" si="21" ref="N106:U106">N99+N105</f>
        <v>272095195</v>
      </c>
      <c r="O106" s="55">
        <f t="shared" si="21"/>
        <v>83513797</v>
      </c>
      <c r="P106" s="55">
        <f t="shared" si="21"/>
        <v>188581398</v>
      </c>
      <c r="Q106" s="55">
        <f t="shared" si="21"/>
        <v>10048089</v>
      </c>
      <c r="R106" s="55">
        <f t="shared" si="21"/>
        <v>169</v>
      </c>
      <c r="S106" s="55">
        <f t="shared" si="21"/>
        <v>53495</v>
      </c>
      <c r="T106" s="55">
        <f>T99+T105</f>
        <v>22</v>
      </c>
      <c r="U106" s="55">
        <f t="shared" si="21"/>
        <v>4718</v>
      </c>
      <c r="V106" s="57">
        <f>V99+V105</f>
        <v>9989876</v>
      </c>
    </row>
    <row r="107" spans="1:22" s="15" customFormat="1" ht="18" customHeight="1" thickBot="1">
      <c r="A107" s="61" t="s">
        <v>43</v>
      </c>
      <c r="B107" s="62"/>
      <c r="C107" s="62"/>
      <c r="D107" s="63"/>
      <c r="E107" s="64">
        <f aca="true" t="shared" si="22" ref="E107:P107">E93+E106</f>
        <v>10252</v>
      </c>
      <c r="F107" s="64">
        <f t="shared" si="22"/>
        <v>23</v>
      </c>
      <c r="G107" s="64">
        <f>G93+G106</f>
        <v>60058856</v>
      </c>
      <c r="H107" s="64">
        <f t="shared" si="22"/>
        <v>10379</v>
      </c>
      <c r="I107" s="64">
        <f>I93+I106</f>
        <v>71121370</v>
      </c>
      <c r="J107" s="57">
        <f t="shared" si="22"/>
        <v>736</v>
      </c>
      <c r="K107" s="64">
        <f t="shared" si="22"/>
        <v>64022</v>
      </c>
      <c r="L107" s="57">
        <f t="shared" si="22"/>
        <v>85453</v>
      </c>
      <c r="M107" s="57">
        <f t="shared" si="22"/>
        <v>36429</v>
      </c>
      <c r="N107" s="57">
        <f t="shared" si="22"/>
        <v>306627018</v>
      </c>
      <c r="O107" s="57">
        <f t="shared" si="22"/>
        <v>111048145</v>
      </c>
      <c r="P107" s="57">
        <f t="shared" si="22"/>
        <v>195578873</v>
      </c>
      <c r="Q107" s="64">
        <f aca="true" t="shared" si="23" ref="Q107:V107">Q93+Q106</f>
        <v>11153561</v>
      </c>
      <c r="R107" s="57">
        <f t="shared" si="23"/>
        <v>175</v>
      </c>
      <c r="S107" s="64">
        <f t="shared" si="23"/>
        <v>54203</v>
      </c>
      <c r="T107" s="57">
        <f t="shared" si="23"/>
        <v>56</v>
      </c>
      <c r="U107" s="64">
        <f t="shared" si="23"/>
        <v>8953</v>
      </c>
      <c r="V107" s="57">
        <f t="shared" si="23"/>
        <v>11090405</v>
      </c>
    </row>
  </sheetData>
  <sheetProtection/>
  <mergeCells count="46">
    <mergeCell ref="O4:Q4"/>
    <mergeCell ref="C101:C103"/>
    <mergeCell ref="C28:C30"/>
    <mergeCell ref="C34:C36"/>
    <mergeCell ref="C41:C43"/>
    <mergeCell ref="C47:C49"/>
    <mergeCell ref="A23:D23"/>
    <mergeCell ref="A77:D77"/>
    <mergeCell ref="H58:I58"/>
    <mergeCell ref="A56:D64"/>
    <mergeCell ref="A80:D80"/>
    <mergeCell ref="A76:D76"/>
    <mergeCell ref="B33:B38"/>
    <mergeCell ref="B40:B45"/>
    <mergeCell ref="B46:B51"/>
    <mergeCell ref="O3:Q3"/>
    <mergeCell ref="A27:A39"/>
    <mergeCell ref="A40:A52"/>
    <mergeCell ref="A3:D10"/>
    <mergeCell ref="A17:D17"/>
    <mergeCell ref="A18:D18"/>
    <mergeCell ref="A19:D19"/>
    <mergeCell ref="A21:D21"/>
    <mergeCell ref="B27:B32"/>
    <mergeCell ref="O8:P8"/>
    <mergeCell ref="A74:D74"/>
    <mergeCell ref="A73:D73"/>
    <mergeCell ref="A71:D71"/>
    <mergeCell ref="A25:D25"/>
    <mergeCell ref="A79:D79"/>
    <mergeCell ref="A20:D20"/>
    <mergeCell ref="A26:D26"/>
    <mergeCell ref="A72:D72"/>
    <mergeCell ref="A75:D75"/>
    <mergeCell ref="A22:D22"/>
    <mergeCell ref="A24:D24"/>
    <mergeCell ref="A78:D78"/>
    <mergeCell ref="A81:A93"/>
    <mergeCell ref="A94:A106"/>
    <mergeCell ref="B81:B86"/>
    <mergeCell ref="C82:C84"/>
    <mergeCell ref="C88:C90"/>
    <mergeCell ref="C95:C97"/>
    <mergeCell ref="B87:B92"/>
    <mergeCell ref="B94:B99"/>
    <mergeCell ref="B100:B105"/>
  </mergeCells>
  <printOptions horizontalCentered="1" verticalCentered="1"/>
  <pageMargins left="0.7874015748031497" right="0.7874015748031497" top="0.4330708661417323" bottom="0.6692913385826772" header="0.3937007874015748" footer="0.3937007874015748"/>
  <pageSetup fitToWidth="0" fitToHeight="1" horizontalDpi="600" verticalDpi="600" orientation="portrait" paperSize="9" scale="54" r:id="rId1"/>
  <colBreaks count="1" manualBreakCount="1">
    <brk id="12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F00PC83</dc:creator>
  <cp:keywords/>
  <dc:description/>
  <cp:lastModifiedBy>saitamaken</cp:lastModifiedBy>
  <cp:lastPrinted>2016-08-31T07:34:43Z</cp:lastPrinted>
  <dcterms:created xsi:type="dcterms:W3CDTF">2004-09-21T11:37:53Z</dcterms:created>
  <dcterms:modified xsi:type="dcterms:W3CDTF">2017-01-06T02:32:33Z</dcterms:modified>
  <cp:category/>
  <cp:version/>
  <cp:contentType/>
  <cp:contentStatus/>
</cp:coreProperties>
</file>