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899\Desktop\一時保存\HP更新用\"/>
    </mc:Choice>
  </mc:AlternateContent>
  <xr:revisionPtr revIDLastSave="0" documentId="8_{5EDDE12C-C843-4CB6-920A-80BCA4F209AF}" xr6:coauthVersionLast="36" xr6:coauthVersionMax="36" xr10:uidLastSave="{00000000-0000-0000-0000-000000000000}"/>
  <bookViews>
    <workbookView xWindow="120" yWindow="180" windowWidth="19395" windowHeight="7740"/>
  </bookViews>
  <sheets>
    <sheet name="Sheet1" sheetId="14" r:id="rId1"/>
  </sheets>
  <definedNames>
    <definedName name="_xlnm.Print_Area" localSheetId="0">Sheet1!$A$1:$I$59</definedName>
  </definedNames>
  <calcPr calcId="191029"/>
</workbook>
</file>

<file path=xl/calcChain.xml><?xml version="1.0" encoding="utf-8"?>
<calcChain xmlns="http://schemas.openxmlformats.org/spreadsheetml/2006/main">
  <c r="E48" i="14" l="1"/>
  <c r="A57" i="14"/>
  <c r="H30" i="14"/>
  <c r="D9" i="14"/>
  <c r="E29" i="14"/>
  <c r="E32" i="14"/>
  <c r="E46" i="14"/>
  <c r="A51" i="14"/>
  <c r="D57" i="14"/>
  <c r="H57" i="14"/>
  <c r="F21" i="14"/>
  <c r="D15" i="14"/>
  <c r="A24" i="14"/>
  <c r="I24" i="14"/>
  <c r="E36" i="14"/>
  <c r="E40" i="14"/>
  <c r="D51" i="14"/>
  <c r="G51" i="14"/>
</calcChain>
</file>

<file path=xl/sharedStrings.xml><?xml version="1.0" encoding="utf-8"?>
<sst xmlns="http://schemas.openxmlformats.org/spreadsheetml/2006/main" count="85" uniqueCount="51">
  <si>
    <t>・計画区域面積</t>
    <rPh sb="1" eb="3">
      <t>ケイカク</t>
    </rPh>
    <rPh sb="3" eb="5">
      <t>クイキ</t>
    </rPh>
    <rPh sb="5" eb="7">
      <t>メンセキ</t>
    </rPh>
    <phoneticPr fontId="1"/>
  </si>
  <si>
    <t>・行為前宅地等面積</t>
    <rPh sb="1" eb="3">
      <t>コウイ</t>
    </rPh>
    <rPh sb="3" eb="4">
      <t>マエ</t>
    </rPh>
    <rPh sb="4" eb="6">
      <t>タクチ</t>
    </rPh>
    <rPh sb="6" eb="7">
      <t>トウ</t>
    </rPh>
    <rPh sb="7" eb="9">
      <t>メンセキ</t>
    </rPh>
    <phoneticPr fontId="1"/>
  </si>
  <si>
    <t>・行為後生産緑地面積</t>
    <rPh sb="1" eb="3">
      <t>コウイ</t>
    </rPh>
    <rPh sb="3" eb="4">
      <t>アト</t>
    </rPh>
    <rPh sb="4" eb="6">
      <t>セイサン</t>
    </rPh>
    <rPh sb="6" eb="8">
      <t>リョクチ</t>
    </rPh>
    <rPh sb="8" eb="10">
      <t>メンセキ</t>
    </rPh>
    <phoneticPr fontId="1"/>
  </si>
  <si>
    <t>・行為後森林面積</t>
    <phoneticPr fontId="1"/>
  </si>
  <si>
    <t>ha</t>
    <phoneticPr fontId="1"/>
  </si>
  <si>
    <t xml:space="preserve">・流出抑制対象面積　A </t>
    <rPh sb="1" eb="3">
      <t>リュウシュツ</t>
    </rPh>
    <rPh sb="3" eb="5">
      <t>ヨクセイ</t>
    </rPh>
    <rPh sb="5" eb="7">
      <t>タイショウ</t>
    </rPh>
    <rPh sb="7" eb="9">
      <t>メンセキ</t>
    </rPh>
    <phoneticPr fontId="1"/>
  </si>
  <si>
    <t xml:space="preserve">・地域別調整容量　Va </t>
    <rPh sb="1" eb="3">
      <t>チイキ</t>
    </rPh>
    <rPh sb="3" eb="4">
      <t>ベツ</t>
    </rPh>
    <rPh sb="4" eb="6">
      <t>チョウセイ</t>
    </rPh>
    <rPh sb="6" eb="8">
      <t>ヨウリョウ</t>
    </rPh>
    <phoneticPr fontId="1"/>
  </si>
  <si>
    <t>m3/ha</t>
    <phoneticPr fontId="1"/>
  </si>
  <si>
    <t>・地域別調整容量　Vｂ</t>
    <rPh sb="1" eb="3">
      <t>チイキ</t>
    </rPh>
    <rPh sb="3" eb="4">
      <t>ベツ</t>
    </rPh>
    <rPh sb="4" eb="6">
      <t>チョウセイ</t>
    </rPh>
    <rPh sb="6" eb="8">
      <t>ヨウリョウ</t>
    </rPh>
    <phoneticPr fontId="1"/>
  </si>
  <si>
    <t>・浸透効果量　Q</t>
    <rPh sb="1" eb="3">
      <t>シントウ</t>
    </rPh>
    <rPh sb="3" eb="5">
      <t>コウカ</t>
    </rPh>
    <rPh sb="5" eb="6">
      <t>リョウ</t>
    </rPh>
    <phoneticPr fontId="1"/>
  </si>
  <si>
    <t>m3/s</t>
    <phoneticPr fontId="1"/>
  </si>
  <si>
    <t>m3/s/ha</t>
    <phoneticPr fontId="1"/>
  </si>
  <si>
    <t>県南</t>
    <rPh sb="0" eb="2">
      <t>ケンナン</t>
    </rPh>
    <phoneticPr fontId="1"/>
  </si>
  <si>
    <t>県北</t>
    <rPh sb="0" eb="2">
      <t>ケンホク</t>
    </rPh>
    <phoneticPr fontId="1"/>
  </si>
  <si>
    <t>秩父</t>
    <rPh sb="0" eb="2">
      <t>チチブ</t>
    </rPh>
    <phoneticPr fontId="1"/>
  </si>
  <si>
    <t>・必要対策量　V1</t>
    <rPh sb="1" eb="3">
      <t>ヒツヨウ</t>
    </rPh>
    <rPh sb="3" eb="5">
      <t>タイサク</t>
    </rPh>
    <rPh sb="5" eb="6">
      <t>リョウ</t>
    </rPh>
    <phoneticPr fontId="1"/>
  </si>
  <si>
    <t>・湛水想定区域内で盛土をする面積　A</t>
    <rPh sb="1" eb="3">
      <t>タンスイ</t>
    </rPh>
    <rPh sb="3" eb="5">
      <t>ソウテイ</t>
    </rPh>
    <rPh sb="5" eb="7">
      <t>クイキ</t>
    </rPh>
    <rPh sb="7" eb="8">
      <t>ナイ</t>
    </rPh>
    <rPh sb="9" eb="11">
      <t>モリド</t>
    </rPh>
    <rPh sb="14" eb="16">
      <t>メンセキ</t>
    </rPh>
    <phoneticPr fontId="1"/>
  </si>
  <si>
    <t>・平均湛水深または最大盛土厚の最小値　ｈ</t>
    <rPh sb="1" eb="3">
      <t>ヘイキン</t>
    </rPh>
    <rPh sb="3" eb="5">
      <t>タンスイ</t>
    </rPh>
    <rPh sb="5" eb="6">
      <t>シン</t>
    </rPh>
    <rPh sb="9" eb="11">
      <t>サイダイ</t>
    </rPh>
    <rPh sb="11" eb="13">
      <t>モリド</t>
    </rPh>
    <rPh sb="13" eb="14">
      <t>アツ</t>
    </rPh>
    <rPh sb="15" eb="18">
      <t>サイショウチ</t>
    </rPh>
    <phoneticPr fontId="1"/>
  </si>
  <si>
    <t>ｍ</t>
    <phoneticPr fontId="1"/>
  </si>
  <si>
    <t>・必要対策量　V2</t>
    <rPh sb="1" eb="3">
      <t>ヒツヨウ</t>
    </rPh>
    <rPh sb="3" eb="5">
      <t>タイサク</t>
    </rPh>
    <rPh sb="5" eb="6">
      <t>リョウ</t>
    </rPh>
    <phoneticPr fontId="1"/>
  </si>
  <si>
    <t>m3</t>
    <phoneticPr fontId="1"/>
  </si>
  <si>
    <t>※必要に応じてブロック分けを行うこと</t>
    <rPh sb="1" eb="3">
      <t>ヒツヨウ</t>
    </rPh>
    <rPh sb="4" eb="5">
      <t>オウ</t>
    </rPh>
    <rPh sb="11" eb="12">
      <t>ワ</t>
    </rPh>
    <rPh sb="14" eb="15">
      <t>オコナ</t>
    </rPh>
    <phoneticPr fontId="1"/>
  </si>
  <si>
    <t>・開発行為に伴う合計必要対策量 V1+V2</t>
    <rPh sb="1" eb="3">
      <t>カイハツ</t>
    </rPh>
    <rPh sb="3" eb="5">
      <t>コウイ</t>
    </rPh>
    <rPh sb="6" eb="7">
      <t>トモナ</t>
    </rPh>
    <rPh sb="8" eb="10">
      <t>ゴウケイ</t>
    </rPh>
    <rPh sb="10" eb="12">
      <t>ヒツヨウ</t>
    </rPh>
    <rPh sb="12" eb="14">
      <t>タイサク</t>
    </rPh>
    <rPh sb="14" eb="15">
      <t>リョウ</t>
    </rPh>
    <phoneticPr fontId="1"/>
  </si>
  <si>
    <t>＜</t>
    <phoneticPr fontId="1"/>
  </si>
  <si>
    <t>・・・</t>
    <phoneticPr fontId="1"/>
  </si>
  <si>
    <t>◎必要対策量の算出</t>
    <rPh sb="1" eb="3">
      <t>ヒツヨウ</t>
    </rPh>
    <rPh sb="3" eb="5">
      <t>タイサク</t>
    </rPh>
    <rPh sb="5" eb="6">
      <t>リョウ</t>
    </rPh>
    <rPh sb="7" eb="9">
      <t>サンシュツ</t>
    </rPh>
    <phoneticPr fontId="1"/>
  </si>
  <si>
    <t>◎放流量に対する放流断面の算出</t>
    <rPh sb="1" eb="3">
      <t>ホウリュウ</t>
    </rPh>
    <rPh sb="3" eb="4">
      <t>リョウ</t>
    </rPh>
    <rPh sb="5" eb="6">
      <t>タイ</t>
    </rPh>
    <rPh sb="8" eb="10">
      <t>ホウリュウ</t>
    </rPh>
    <rPh sb="10" eb="12">
      <t>ダンメン</t>
    </rPh>
    <rPh sb="13" eb="15">
      <t>サンシュツ</t>
    </rPh>
    <phoneticPr fontId="1"/>
  </si>
  <si>
    <t>・放流先水路等の許容比流量　Vc</t>
    <rPh sb="1" eb="3">
      <t>ホウリュウ</t>
    </rPh>
    <rPh sb="3" eb="4">
      <t>サキ</t>
    </rPh>
    <rPh sb="4" eb="6">
      <t>スイロ</t>
    </rPh>
    <rPh sb="6" eb="7">
      <t>トウ</t>
    </rPh>
    <rPh sb="8" eb="10">
      <t>キョヨウ</t>
    </rPh>
    <rPh sb="10" eb="11">
      <t>ヒ</t>
    </rPh>
    <rPh sb="11" eb="13">
      <t>リュウリョウ</t>
    </rPh>
    <phoneticPr fontId="1"/>
  </si>
  <si>
    <t>・許容放流量　Q</t>
    <rPh sb="1" eb="3">
      <t>キョヨウ</t>
    </rPh>
    <rPh sb="3" eb="5">
      <t>ホウリュウ</t>
    </rPh>
    <rPh sb="5" eb="6">
      <t>リョウ</t>
    </rPh>
    <phoneticPr fontId="1"/>
  </si>
  <si>
    <t>・流量係数　C</t>
    <rPh sb="1" eb="3">
      <t>リュウリョウ</t>
    </rPh>
    <rPh sb="3" eb="5">
      <t>ケイスウ</t>
    </rPh>
    <phoneticPr fontId="1"/>
  </si>
  <si>
    <t>・重力加速度　ｇ</t>
    <rPh sb="1" eb="3">
      <t>ジュウリョク</t>
    </rPh>
    <rPh sb="3" eb="6">
      <t>カソクド</t>
    </rPh>
    <phoneticPr fontId="1"/>
  </si>
  <si>
    <t>m3/s2</t>
    <phoneticPr fontId="1"/>
  </si>
  <si>
    <t>・H.W.Lからのオリフィス中心までの水深　ｈ</t>
    <rPh sb="14" eb="16">
      <t>チュウシン</t>
    </rPh>
    <rPh sb="19" eb="21">
      <t>スイシン</t>
    </rPh>
    <phoneticPr fontId="1"/>
  </si>
  <si>
    <t>・放流断面積　a</t>
    <rPh sb="1" eb="3">
      <t>ホウリュウ</t>
    </rPh>
    <rPh sb="3" eb="6">
      <t>ダンメンセキ</t>
    </rPh>
    <phoneticPr fontId="1"/>
  </si>
  <si>
    <t>m2</t>
    <phoneticPr fontId="1"/>
  </si>
  <si>
    <t>・実放流断面積　a'</t>
    <rPh sb="1" eb="2">
      <t>ジツ</t>
    </rPh>
    <rPh sb="2" eb="4">
      <t>ホウリュウ</t>
    </rPh>
    <rPh sb="4" eb="7">
      <t>ダンメンセキ</t>
    </rPh>
    <phoneticPr fontId="1"/>
  </si>
  <si>
    <t>【実放流量Q'の算出】</t>
    <rPh sb="1" eb="2">
      <t>ジツ</t>
    </rPh>
    <rPh sb="2" eb="4">
      <t>ホウリュウ</t>
    </rPh>
    <rPh sb="4" eb="5">
      <t>リョウ</t>
    </rPh>
    <rPh sb="8" eb="10">
      <t>サンシュツ</t>
    </rPh>
    <phoneticPr fontId="1"/>
  </si>
  <si>
    <t>【雨水流出増加行為に対する必要対策量V1の算出】</t>
    <rPh sb="1" eb="3">
      <t>ウスイ</t>
    </rPh>
    <rPh sb="3" eb="5">
      <t>リュウシュツ</t>
    </rPh>
    <rPh sb="5" eb="7">
      <t>ゾウカ</t>
    </rPh>
    <rPh sb="7" eb="9">
      <t>コウイ</t>
    </rPh>
    <rPh sb="10" eb="11">
      <t>タイ</t>
    </rPh>
    <rPh sb="13" eb="15">
      <t>ヒツヨウ</t>
    </rPh>
    <rPh sb="15" eb="17">
      <t>タイサク</t>
    </rPh>
    <rPh sb="17" eb="18">
      <t>リョウ</t>
    </rPh>
    <rPh sb="21" eb="23">
      <t>サンシュツ</t>
    </rPh>
    <phoneticPr fontId="1"/>
  </si>
  <si>
    <t>【盛土行為に対する必要対策量V2の算出】</t>
    <rPh sb="1" eb="3">
      <t>モリド</t>
    </rPh>
    <rPh sb="3" eb="5">
      <t>コウイ</t>
    </rPh>
    <rPh sb="6" eb="7">
      <t>タイ</t>
    </rPh>
    <rPh sb="9" eb="11">
      <t>ヒツヨウ</t>
    </rPh>
    <rPh sb="11" eb="13">
      <t>タイサク</t>
    </rPh>
    <rPh sb="13" eb="14">
      <t>リョウ</t>
    </rPh>
    <rPh sb="17" eb="19">
      <t>サンシュツ</t>
    </rPh>
    <phoneticPr fontId="1"/>
  </si>
  <si>
    <t>【許容放流量Qの算出】</t>
    <rPh sb="1" eb="3">
      <t>キョヨウ</t>
    </rPh>
    <rPh sb="3" eb="5">
      <t>ホウリュウ</t>
    </rPh>
    <rPh sb="8" eb="10">
      <t>サンシュツ</t>
    </rPh>
    <phoneticPr fontId="1"/>
  </si>
  <si>
    <t>【放流断面積（オリフィス）aの算定】</t>
    <rPh sb="1" eb="3">
      <t>ホウリュウ</t>
    </rPh>
    <rPh sb="3" eb="5">
      <t>ダンメン</t>
    </rPh>
    <rPh sb="5" eb="6">
      <t>ツ</t>
    </rPh>
    <rPh sb="15" eb="17">
      <t>サンテイ</t>
    </rPh>
    <phoneticPr fontId="1"/>
  </si>
  <si>
    <t>・実放流量　Q'</t>
    <rPh sb="1" eb="2">
      <t>ジツ</t>
    </rPh>
    <rPh sb="2" eb="4">
      <t>ホウリュウ</t>
    </rPh>
    <rPh sb="4" eb="5">
      <t>リョウ</t>
    </rPh>
    <phoneticPr fontId="1"/>
  </si>
  <si>
    <t>許容放流量　Q</t>
    <rPh sb="0" eb="2">
      <t>キョヨウ</t>
    </rPh>
    <rPh sb="2" eb="4">
      <t>ホウリュウ</t>
    </rPh>
    <rPh sb="4" eb="5">
      <t>リョウ</t>
    </rPh>
    <phoneticPr fontId="1"/>
  </si>
  <si>
    <t>&lt;参考&gt;</t>
    <rPh sb="1" eb="3">
      <t>サンコウ</t>
    </rPh>
    <phoneticPr fontId="1"/>
  </si>
  <si>
    <t>貯留施設の貯留量　V</t>
    <rPh sb="0" eb="2">
      <t>チョリュウ</t>
    </rPh>
    <rPh sb="2" eb="4">
      <t>シセツ</t>
    </rPh>
    <rPh sb="5" eb="7">
      <t>チョリュウ</t>
    </rPh>
    <rPh sb="7" eb="8">
      <t>リョウ</t>
    </rPh>
    <phoneticPr fontId="1"/>
  </si>
  <si>
    <t>実放流量　Q'</t>
    <rPh sb="0" eb="1">
      <t>ジツ</t>
    </rPh>
    <rPh sb="1" eb="3">
      <t>ホウリュウ</t>
    </rPh>
    <rPh sb="3" eb="4">
      <t>リョウ</t>
    </rPh>
    <phoneticPr fontId="1"/>
  </si>
  <si>
    <t>÷</t>
    <phoneticPr fontId="1"/>
  </si>
  <si>
    <t>×</t>
    <phoneticPr fontId="1"/>
  </si>
  <si>
    <t>＝</t>
    <phoneticPr fontId="1"/>
  </si>
  <si>
    <t>hr</t>
    <phoneticPr fontId="1"/>
  </si>
  <si>
    <t>【貯留施設が満杯となった場合、排水完了までに要する時間】※12hr以内であることが望ましい</t>
    <rPh sb="1" eb="3">
      <t>チョリュウ</t>
    </rPh>
    <rPh sb="3" eb="5">
      <t>シセツ</t>
    </rPh>
    <rPh sb="6" eb="8">
      <t>マンパイ</t>
    </rPh>
    <rPh sb="12" eb="14">
      <t>バアイ</t>
    </rPh>
    <rPh sb="15" eb="17">
      <t>ハイスイ</t>
    </rPh>
    <rPh sb="17" eb="19">
      <t>カンリョウ</t>
    </rPh>
    <rPh sb="22" eb="23">
      <t>ヨウ</t>
    </rPh>
    <rPh sb="25" eb="27">
      <t>ジカン</t>
    </rPh>
    <rPh sb="33" eb="35">
      <t>イナイ</t>
    </rPh>
    <rPh sb="41" eb="42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</si>
</sst>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#,##0.0000;[Red]\-#,##0.0000"/>
    <numFmt numFmtId="187" formatCode="#,##0.000;[Red]\-#,##0.000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38" fontId="2" fillId="2" borderId="1" xfId="1" applyFont="1" applyFill="1" applyBorder="1">
      <alignment vertical="center"/>
    </xf>
    <xf numFmtId="38" fontId="2" fillId="0" borderId="0" xfId="1" applyFont="1">
      <alignment vertical="center"/>
    </xf>
    <xf numFmtId="40" fontId="2" fillId="2" borderId="1" xfId="1" applyNumberFormat="1" applyFon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Continuous" vertical="center"/>
    </xf>
    <xf numFmtId="38" fontId="2" fillId="0" borderId="1" xfId="1" applyFont="1" applyFill="1" applyBorder="1">
      <alignment vertical="center"/>
    </xf>
    <xf numFmtId="40" fontId="2" fillId="0" borderId="1" xfId="1" applyNumberFormat="1" applyFont="1" applyFill="1" applyBorder="1">
      <alignment vertical="center"/>
    </xf>
    <xf numFmtId="0" fontId="0" fillId="2" borderId="1" xfId="0" applyFill="1" applyBorder="1">
      <alignment vertical="center"/>
    </xf>
    <xf numFmtId="187" fontId="2" fillId="2" borderId="1" xfId="1" applyNumberFormat="1" applyFont="1" applyFill="1" applyBorder="1">
      <alignment vertical="center"/>
    </xf>
    <xf numFmtId="186" fontId="2" fillId="2" borderId="1" xfId="1" applyNumberFormat="1" applyFont="1" applyFill="1" applyBorder="1">
      <alignment vertical="center"/>
    </xf>
    <xf numFmtId="186" fontId="2" fillId="0" borderId="1" xfId="1" applyNumberFormat="1" applyFont="1" applyFill="1" applyBorder="1">
      <alignment vertical="center"/>
    </xf>
    <xf numFmtId="40" fontId="2" fillId="0" borderId="0" xfId="1" applyNumberFormat="1" applyFont="1" applyFill="1" applyBorder="1">
      <alignment vertical="center"/>
    </xf>
    <xf numFmtId="0" fontId="0" fillId="0" borderId="1" xfId="0" applyFill="1" applyBorder="1">
      <alignment vertical="center"/>
    </xf>
    <xf numFmtId="38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1</xdr:row>
      <xdr:rowOff>19050</xdr:rowOff>
    </xdr:from>
    <xdr:ext cx="2333625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6F59B1-574C-44FA-8336-D65ED190036D}"/>
            </a:ext>
          </a:extLst>
        </xdr:cNvPr>
        <xdr:cNvSpPr txBox="1"/>
      </xdr:nvSpPr>
      <xdr:spPr>
        <a:xfrm>
          <a:off x="3667125" y="200025"/>
          <a:ext cx="2333625" cy="4591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&lt;</a:t>
          </a:r>
          <a:r>
            <a:rPr kumimoji="1" lang="ja-JP" altLang="en-US" sz="1100"/>
            <a:t>使用方法</a:t>
          </a:r>
          <a:r>
            <a:rPr kumimoji="1" lang="en-US" altLang="ja-JP" sz="1100"/>
            <a:t>&gt;</a:t>
          </a:r>
        </a:p>
        <a:p>
          <a:r>
            <a:rPr kumimoji="1" lang="ja-JP" altLang="en-US" sz="1100"/>
            <a:t>・黄色セルに数値を入力してください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view="pageBreakPreview" topLeftCell="A4" zoomScaleNormal="100" zoomScaleSheetLayoutView="100" workbookViewId="0">
      <selection activeCell="G13" sqref="G13"/>
    </sheetView>
  </sheetViews>
  <sheetFormatPr defaultRowHeight="13.5" x14ac:dyDescent="0.15"/>
  <cols>
    <col min="8" max="8" width="9" customWidth="1"/>
  </cols>
  <sheetData>
    <row r="1" spans="1:14" ht="14.25" x14ac:dyDescent="0.15">
      <c r="A1" s="7" t="s">
        <v>25</v>
      </c>
    </row>
    <row r="3" spans="1:14" x14ac:dyDescent="0.15">
      <c r="A3" t="s">
        <v>37</v>
      </c>
    </row>
    <row r="4" spans="1:14" x14ac:dyDescent="0.15">
      <c r="A4" t="s">
        <v>0</v>
      </c>
      <c r="D4" s="12"/>
      <c r="E4" t="s">
        <v>4</v>
      </c>
      <c r="M4" t="s">
        <v>6</v>
      </c>
    </row>
    <row r="5" spans="1:14" x14ac:dyDescent="0.15">
      <c r="A5" t="s">
        <v>1</v>
      </c>
      <c r="D5" s="13"/>
      <c r="E5" t="s">
        <v>4</v>
      </c>
      <c r="M5" t="s">
        <v>12</v>
      </c>
      <c r="N5">
        <v>950</v>
      </c>
    </row>
    <row r="6" spans="1:14" x14ac:dyDescent="0.15">
      <c r="A6" t="s">
        <v>2</v>
      </c>
      <c r="D6" s="3"/>
      <c r="E6" t="s">
        <v>4</v>
      </c>
      <c r="M6" t="s">
        <v>13</v>
      </c>
      <c r="N6">
        <v>700</v>
      </c>
    </row>
    <row r="7" spans="1:14" x14ac:dyDescent="0.15">
      <c r="A7" t="s">
        <v>3</v>
      </c>
      <c r="D7" s="3"/>
      <c r="E7" t="s">
        <v>4</v>
      </c>
      <c r="M7" t="s">
        <v>14</v>
      </c>
      <c r="N7">
        <v>1100</v>
      </c>
    </row>
    <row r="8" spans="1:14" x14ac:dyDescent="0.15">
      <c r="D8" s="4"/>
    </row>
    <row r="9" spans="1:14" x14ac:dyDescent="0.15">
      <c r="A9" t="s">
        <v>5</v>
      </c>
      <c r="D9" s="10">
        <f>D4-D5-D6-D7</f>
        <v>0</v>
      </c>
      <c r="E9" t="s">
        <v>4</v>
      </c>
    </row>
    <row r="10" spans="1:14" x14ac:dyDescent="0.15">
      <c r="D10" s="4"/>
      <c r="M10" t="s">
        <v>8</v>
      </c>
    </row>
    <row r="11" spans="1:14" x14ac:dyDescent="0.15">
      <c r="A11" t="s">
        <v>6</v>
      </c>
      <c r="D11" s="3"/>
      <c r="E11" t="s">
        <v>7</v>
      </c>
      <c r="M11" t="s">
        <v>12</v>
      </c>
      <c r="N11">
        <v>0.43090000000000001</v>
      </c>
    </row>
    <row r="12" spans="1:14" x14ac:dyDescent="0.15">
      <c r="A12" t="s">
        <v>8</v>
      </c>
      <c r="D12" s="3"/>
      <c r="E12" t="s">
        <v>11</v>
      </c>
      <c r="M12" t="s">
        <v>13</v>
      </c>
      <c r="N12">
        <v>0.47039999999999998</v>
      </c>
    </row>
    <row r="13" spans="1:14" x14ac:dyDescent="0.15">
      <c r="A13" t="s">
        <v>9</v>
      </c>
      <c r="D13" s="3"/>
      <c r="E13" t="s">
        <v>10</v>
      </c>
      <c r="M13" t="s">
        <v>14</v>
      </c>
      <c r="N13">
        <v>0.29630000000000001</v>
      </c>
    </row>
    <row r="14" spans="1:14" x14ac:dyDescent="0.15">
      <c r="D14" s="4"/>
    </row>
    <row r="15" spans="1:14" x14ac:dyDescent="0.15">
      <c r="A15" t="s">
        <v>15</v>
      </c>
      <c r="D15" s="10" t="e">
        <f>D9*D11-(D13/D12)*D11</f>
        <v>#DIV/0!</v>
      </c>
      <c r="E15" t="s">
        <v>20</v>
      </c>
    </row>
    <row r="17" spans="1:9" x14ac:dyDescent="0.15">
      <c r="A17" t="s">
        <v>38</v>
      </c>
      <c r="E17" t="s">
        <v>21</v>
      </c>
    </row>
    <row r="18" spans="1:9" x14ac:dyDescent="0.15">
      <c r="A18" t="s">
        <v>16</v>
      </c>
      <c r="F18" s="3"/>
      <c r="G18" t="s">
        <v>4</v>
      </c>
    </row>
    <row r="19" spans="1:9" x14ac:dyDescent="0.15">
      <c r="A19" t="s">
        <v>17</v>
      </c>
      <c r="F19" s="3"/>
      <c r="G19" t="s">
        <v>18</v>
      </c>
    </row>
    <row r="21" spans="1:9" x14ac:dyDescent="0.15">
      <c r="A21" t="s">
        <v>19</v>
      </c>
      <c r="F21" s="9">
        <f>F18*10000*F19</f>
        <v>0</v>
      </c>
      <c r="G21" t="s">
        <v>20</v>
      </c>
    </row>
    <row r="23" spans="1:9" x14ac:dyDescent="0.15">
      <c r="A23" s="6" t="s">
        <v>22</v>
      </c>
      <c r="F23" s="6" t="s">
        <v>44</v>
      </c>
    </row>
    <row r="24" spans="1:9" x14ac:dyDescent="0.15">
      <c r="A24" s="10" t="e">
        <f>D15+F21</f>
        <v>#DIV/0!</v>
      </c>
      <c r="B24" t="s">
        <v>20</v>
      </c>
      <c r="C24" s="8" t="s">
        <v>23</v>
      </c>
      <c r="D24" s="8"/>
      <c r="E24" s="8"/>
      <c r="F24" s="3"/>
      <c r="G24" t="s">
        <v>20</v>
      </c>
      <c r="H24" t="s">
        <v>24</v>
      </c>
      <c r="I24" t="e">
        <f>IF(A24&lt;F24,"OK","NG")</f>
        <v>#DIV/0!</v>
      </c>
    </row>
    <row r="26" spans="1:9" ht="14.25" x14ac:dyDescent="0.15">
      <c r="A26" s="7" t="s">
        <v>26</v>
      </c>
    </row>
    <row r="28" spans="1:9" x14ac:dyDescent="0.15">
      <c r="A28" t="s">
        <v>39</v>
      </c>
    </row>
    <row r="29" spans="1:9" x14ac:dyDescent="0.15">
      <c r="A29" t="s">
        <v>5</v>
      </c>
      <c r="E29" s="10">
        <f>D9</f>
        <v>0</v>
      </c>
      <c r="F29" t="s">
        <v>4</v>
      </c>
    </row>
    <row r="30" spans="1:9" x14ac:dyDescent="0.15">
      <c r="A30" t="s">
        <v>27</v>
      </c>
      <c r="E30" s="5"/>
      <c r="F30" t="s">
        <v>11</v>
      </c>
      <c r="G30" t="s">
        <v>24</v>
      </c>
      <c r="H30" t="str">
        <f>IF(0.05&gt;E30,"OK","NG")</f>
        <v>OK</v>
      </c>
    </row>
    <row r="32" spans="1:9" x14ac:dyDescent="0.15">
      <c r="A32" t="s">
        <v>28</v>
      </c>
      <c r="E32" s="10">
        <f>E29*E30</f>
        <v>0</v>
      </c>
      <c r="F32" t="s">
        <v>10</v>
      </c>
    </row>
    <row r="34" spans="1:6" x14ac:dyDescent="0.15">
      <c r="A34" t="s">
        <v>40</v>
      </c>
    </row>
    <row r="35" spans="1:6" x14ac:dyDescent="0.15">
      <c r="A35" t="s">
        <v>29</v>
      </c>
      <c r="E35" s="10">
        <v>0.6</v>
      </c>
    </row>
    <row r="36" spans="1:6" x14ac:dyDescent="0.15">
      <c r="A36" t="s">
        <v>28</v>
      </c>
      <c r="E36" s="14">
        <f>E32</f>
        <v>0</v>
      </c>
      <c r="F36" t="s">
        <v>10</v>
      </c>
    </row>
    <row r="37" spans="1:6" x14ac:dyDescent="0.15">
      <c r="A37" t="s">
        <v>30</v>
      </c>
      <c r="E37" s="10">
        <v>9.8000000000000007</v>
      </c>
      <c r="F37" t="s">
        <v>31</v>
      </c>
    </row>
    <row r="38" spans="1:6" x14ac:dyDescent="0.15">
      <c r="A38" t="s">
        <v>32</v>
      </c>
      <c r="E38" s="5"/>
      <c r="F38" t="s">
        <v>18</v>
      </c>
    </row>
    <row r="40" spans="1:6" x14ac:dyDescent="0.15">
      <c r="A40" t="s">
        <v>33</v>
      </c>
      <c r="E40" s="1" t="e">
        <f>E36/0.6/(SQRT(2*E37*E38))</f>
        <v>#DIV/0!</v>
      </c>
      <c r="F40" t="s">
        <v>34</v>
      </c>
    </row>
    <row r="42" spans="1:6" x14ac:dyDescent="0.15">
      <c r="A42" t="s">
        <v>36</v>
      </c>
    </row>
    <row r="43" spans="1:6" x14ac:dyDescent="0.15">
      <c r="A43" t="s">
        <v>35</v>
      </c>
      <c r="E43" s="11"/>
      <c r="F43" t="s">
        <v>34</v>
      </c>
    </row>
    <row r="44" spans="1:6" x14ac:dyDescent="0.15">
      <c r="A44" t="s">
        <v>29</v>
      </c>
      <c r="E44" s="10">
        <v>0.6</v>
      </c>
    </row>
    <row r="45" spans="1:6" x14ac:dyDescent="0.15">
      <c r="A45" t="s">
        <v>30</v>
      </c>
      <c r="E45" s="10">
        <v>9.8000000000000007</v>
      </c>
      <c r="F45" t="s">
        <v>31</v>
      </c>
    </row>
    <row r="46" spans="1:6" x14ac:dyDescent="0.15">
      <c r="A46" t="s">
        <v>32</v>
      </c>
      <c r="E46" s="10">
        <f>E38</f>
        <v>0</v>
      </c>
      <c r="F46" t="s">
        <v>18</v>
      </c>
    </row>
    <row r="47" spans="1:6" x14ac:dyDescent="0.15">
      <c r="E47" s="15"/>
    </row>
    <row r="48" spans="1:6" x14ac:dyDescent="0.15">
      <c r="A48" t="s">
        <v>41</v>
      </c>
      <c r="E48" s="16">
        <f>E43*E44*SQRT(2*E45*E46)</f>
        <v>0</v>
      </c>
      <c r="F48" t="s">
        <v>10</v>
      </c>
    </row>
    <row r="50" spans="1:9" x14ac:dyDescent="0.15">
      <c r="A50" s="6" t="s">
        <v>41</v>
      </c>
      <c r="B50" s="6"/>
      <c r="C50" s="6"/>
      <c r="D50" s="6" t="s">
        <v>42</v>
      </c>
      <c r="E50" s="6"/>
      <c r="F50" s="6"/>
      <c r="G50" s="6"/>
    </row>
    <row r="51" spans="1:9" x14ac:dyDescent="0.15">
      <c r="A51" s="16">
        <f>E48</f>
        <v>0</v>
      </c>
      <c r="B51" t="s">
        <v>34</v>
      </c>
      <c r="C51" s="2" t="s">
        <v>23</v>
      </c>
      <c r="D51" s="14">
        <f>E32</f>
        <v>0</v>
      </c>
      <c r="E51" t="s">
        <v>10</v>
      </c>
      <c r="F51" t="s">
        <v>24</v>
      </c>
      <c r="G51" t="str">
        <f>IF(A51&lt;D51,"OK","NG")</f>
        <v>NG</v>
      </c>
    </row>
    <row r="53" spans="1:9" x14ac:dyDescent="0.15">
      <c r="A53" t="s">
        <v>43</v>
      </c>
    </row>
    <row r="54" spans="1:9" x14ac:dyDescent="0.15">
      <c r="A54" t="s">
        <v>50</v>
      </c>
    </row>
    <row r="56" spans="1:9" x14ac:dyDescent="0.15">
      <c r="A56" t="s">
        <v>44</v>
      </c>
      <c r="D56" t="s">
        <v>45</v>
      </c>
    </row>
    <row r="57" spans="1:9" x14ac:dyDescent="0.15">
      <c r="A57" s="17">
        <f>F24</f>
        <v>0</v>
      </c>
      <c r="B57" s="8" t="s">
        <v>46</v>
      </c>
      <c r="C57" s="8"/>
      <c r="D57" s="1">
        <f>A51</f>
        <v>0</v>
      </c>
      <c r="E57" s="8" t="s">
        <v>47</v>
      </c>
      <c r="F57" s="1">
        <v>3600</v>
      </c>
      <c r="G57" t="s">
        <v>48</v>
      </c>
      <c r="H57" s="18" t="e">
        <f>A57/D57/F57</f>
        <v>#DIV/0!</v>
      </c>
      <c r="I57" t="s">
        <v>49</v>
      </c>
    </row>
  </sheetData>
  <phoneticPr fontId="1"/>
  <dataValidations count="2">
    <dataValidation type="list" allowBlank="1" showInputMessage="1" showErrorMessage="1" sqref="D11">
      <formula1>$N$5:$N$7</formula1>
    </dataValidation>
    <dataValidation type="list" allowBlank="1" showInputMessage="1" showErrorMessage="1" sqref="D12">
      <formula1>$N$11:$N$13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2022-08-10T06:50:40Z</cp:lastPrinted>
  <dcterms:created xsi:type="dcterms:W3CDTF">2015-11-09T10:20:27Z</dcterms:created>
  <dcterms:modified xsi:type="dcterms:W3CDTF">2022-08-12T05:23:34Z</dcterms:modified>
</cp:coreProperties>
</file>