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0" windowWidth="7065" windowHeight="8490" activeTab="0"/>
  </bookViews>
  <sheets>
    <sheet name="廃材運搬費及び処分費内訳表" sheetId="1" r:id="rId1"/>
  </sheets>
  <definedNames>
    <definedName name="_xlnm.Print_Area" localSheetId="0">'廃材運搬費及び処分費内訳表'!$A$1:$S$89</definedName>
  </definedNames>
  <calcPr fullCalcOnLoad="1"/>
</workbook>
</file>

<file path=xl/sharedStrings.xml><?xml version="1.0" encoding="utf-8"?>
<sst xmlns="http://schemas.openxmlformats.org/spreadsheetml/2006/main" count="146" uniqueCount="82">
  <si>
    <t>単価</t>
  </si>
  <si>
    <t>摘要</t>
  </si>
  <si>
    <t>計</t>
  </si>
  <si>
    <t>木くず</t>
  </si>
  <si>
    <t>ガレキ類</t>
  </si>
  <si>
    <t>金属くず</t>
  </si>
  <si>
    <t>屋根葺き材</t>
  </si>
  <si>
    <t>ガラス</t>
  </si>
  <si>
    <t>廃プラ</t>
  </si>
  <si>
    <t>石膏ボード</t>
  </si>
  <si>
    <t>床仕上げ材</t>
  </si>
  <si>
    <t>廃材物組成名</t>
  </si>
  <si>
    <t>処理方法</t>
  </si>
  <si>
    <t>処理場名</t>
  </si>
  <si>
    <t>対象面積
（㎡）</t>
  </si>
  <si>
    <t>規模・用途
別補正</t>
  </si>
  <si>
    <t>階層規模
補正</t>
  </si>
  <si>
    <t>破砕（再生）</t>
  </si>
  <si>
    <t>再生</t>
  </si>
  <si>
    <t>安定型</t>
  </si>
  <si>
    <t>管理型</t>
  </si>
  <si>
    <t>（2）廃材運搬費</t>
  </si>
  <si>
    <t>台数換算値</t>
  </si>
  <si>
    <t>認定運搬</t>
  </si>
  <si>
    <t>処理場別
台数合計</t>
  </si>
  <si>
    <t>必要台数
（4ｔ）</t>
  </si>
  <si>
    <t>距離</t>
  </si>
  <si>
    <t>（基本4ｔ）</t>
  </si>
  <si>
    <t>（km）</t>
  </si>
  <si>
    <t>ａ</t>
  </si>
  <si>
    <t>ｂ</t>
  </si>
  <si>
    <t>（3）廃材処分費</t>
  </si>
  <si>
    <t>処分単位</t>
  </si>
  <si>
    <t>処分数量</t>
  </si>
  <si>
    <t>廃材処分費</t>
  </si>
  <si>
    <t>処理場別
金額合計</t>
  </si>
  <si>
    <t>計</t>
  </si>
  <si>
    <t>（1）組成別処理方法及び廃材量</t>
  </si>
  <si>
    <t>混合廃棄物</t>
  </si>
  <si>
    <t>混合廃棄物</t>
  </si>
  <si>
    <t>処理場距離
（km）</t>
  </si>
  <si>
    <t>廃材量合計</t>
  </si>
  <si>
    <t>（㎥）</t>
  </si>
  <si>
    <t>標準排出量
（100㎡当り）</t>
  </si>
  <si>
    <t>建物認定
廃材量</t>
  </si>
  <si>
    <t>附帯工作物
廃材量</t>
  </si>
  <si>
    <t>ｺﾝｸﾘｰﾄ(無筋)</t>
  </si>
  <si>
    <t>ｺﾝｸﾘｰﾄ(有筋)</t>
  </si>
  <si>
    <t>ｱｽﾌｧﾙﾄ塊</t>
  </si>
  <si>
    <t>c</t>
  </si>
  <si>
    <t>d</t>
  </si>
  <si>
    <t>e</t>
  </si>
  <si>
    <t>f</t>
  </si>
  <si>
    <t>g</t>
  </si>
  <si>
    <t>h</t>
  </si>
  <si>
    <t>i</t>
  </si>
  <si>
    <t>j</t>
  </si>
  <si>
    <t>k</t>
  </si>
  <si>
    <t>必要台数
（2ｔ）</t>
  </si>
  <si>
    <t>㎥</t>
  </si>
  <si>
    <t>工作物</t>
  </si>
  <si>
    <t>建　　　　　物</t>
  </si>
  <si>
    <t>a</t>
  </si>
  <si>
    <t>b</t>
  </si>
  <si>
    <t>廃材運搬費及び処分費内訳書（木造建物及び工作物）</t>
  </si>
  <si>
    <t>処分単価</t>
  </si>
  <si>
    <t>（円/㎥)</t>
  </si>
  <si>
    <t>必要台数
（10ｔ）</t>
  </si>
  <si>
    <t>（基本10ｔ）</t>
  </si>
  <si>
    <t>②</t>
  </si>
  <si>
    <t>③</t>
  </si>
  <si>
    <t>①</t>
  </si>
  <si>
    <t>台数</t>
  </si>
  <si>
    <t>①÷②又は</t>
  </si>
  <si>
    <t>①÷③</t>
  </si>
  <si>
    <t>廃材運搬費［Ａ］</t>
  </si>
  <si>
    <t>廃材処分費
［Ｂ］</t>
  </si>
  <si>
    <t xml:space="preserve"> 注①：廃材の総量及び周辺道路状況等から10t車を用いることが通常一般的と認められる場合は、
　　　　 10t車の台数換算値を摘要するものとする。（基本10tと基本4tのいずれかを選択）</t>
  </si>
  <si>
    <t xml:space="preserve">  注①：廃材量の小数点以下の処理については、小数点以下第２位（小数点以下第３位四捨五入）で計上する。 ただし、廃材量の値が０．００５未満
　　　　　となる場合にあっては、０．０１として計上する。 </t>
  </si>
  <si>
    <t xml:space="preserve"> 注②：台数の小数点以下の処理については、小数点以下第２位（小数点以下第３位四捨五入）で
　　　　 計上する。  ただし、台数の値が０．００５未満となる場合にあっては、０．０１として計上する。</t>
  </si>
  <si>
    <t xml:space="preserve"> 注①：10t車を用いる場合のトラックは10ｔ車を標準とし、0.2台未満は「2ｔ車」、0.2台以上0.4台未満は「4ｔ 車」、
          0.4台以上は「10t車」を適用する。 </t>
  </si>
  <si>
    <t xml:space="preserve"> 注②：10t車を用いない場合のトラックは4ｔ車を標準とし、0.5台未満は「2ｔ車」、0.5台以上は「4ｔ車」を適用す
          る。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</si>
</sst>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000_ ;_ * \-#,##0.00000_ ;_ * &quot;-&quot;_ ;_ @_ "/>
    <numFmt numFmtId="177" formatCode="_ * #,##0.0000_ ;_ * \-#,##0.0000_ ;_ * &quot;-&quot;_ ;_ @_ "/>
    <numFmt numFmtId="178" formatCode="#,##0.00000;[Red]\-#,##0.00000"/>
    <numFmt numFmtId="179" formatCode="0.0000"/>
    <numFmt numFmtId="180" formatCode="_ * #,##0.00_ ;_ * \-#,##0.00_ ;_ * &quot;-&quot;_ ;_ @_ "/>
    <numFmt numFmtId="181" formatCode="_ * #,##0.0_ ;_ * \-#,##0.0_ ;_ * &quot;-&quot;?_ ;_ @_ "/>
    <numFmt numFmtId="182" formatCode="_ * #,##0.000_ ;_ * \-#,##0.000_ ;_ * &quot;-&quot;_ ;_ @_ "/>
    <numFmt numFmtId="183" formatCode="0.000"/>
    <numFmt numFmtId="184" formatCode="0.00_);[Red]\(0.00\)"/>
    <numFmt numFmtId="185" formatCode="0_ "/>
    <numFmt numFmtId="186" formatCode="#,##0_);[Red]\(#,##0\)"/>
    <numFmt numFmtId="187" formatCode="#,##0.00_);[Red]\(#,##0.00\)"/>
    <numFmt numFmtId="188" formatCode="0.00_);\(0.00\)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shrinkToFit="1"/>
    </xf>
    <xf numFmtId="180" fontId="2" fillId="0" borderId="20" xfId="0" applyNumberFormat="1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180" fontId="2" fillId="0" borderId="22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horizontal="center" vertical="center" shrinkToFit="1"/>
    </xf>
    <xf numFmtId="41" fontId="2" fillId="0" borderId="11" xfId="48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 shrinkToFit="1"/>
    </xf>
    <xf numFmtId="180" fontId="2" fillId="0" borderId="15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4" fontId="2" fillId="0" borderId="22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 shrinkToFit="1"/>
    </xf>
    <xf numFmtId="180" fontId="2" fillId="0" borderId="26" xfId="0" applyNumberFormat="1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180" fontId="2" fillId="0" borderId="27" xfId="0" applyNumberFormat="1" applyFont="1" applyFill="1" applyBorder="1" applyAlignment="1">
      <alignment vertical="center" shrinkToFit="1"/>
    </xf>
    <xf numFmtId="41" fontId="2" fillId="0" borderId="10" xfId="48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left" shrinkToFit="1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188" fontId="2" fillId="0" borderId="11" xfId="0" applyNumberFormat="1" applyFont="1" applyFill="1" applyBorder="1" applyAlignment="1">
      <alignment vertical="center"/>
    </xf>
    <xf numFmtId="184" fontId="2" fillId="0" borderId="0" xfId="0" applyNumberFormat="1" applyFont="1" applyFill="1" applyAlignment="1">
      <alignment/>
    </xf>
    <xf numFmtId="41" fontId="2" fillId="0" borderId="30" xfId="48" applyNumberFormat="1" applyFont="1" applyFill="1" applyBorder="1" applyAlignment="1">
      <alignment vertical="center"/>
    </xf>
    <xf numFmtId="41" fontId="2" fillId="0" borderId="31" xfId="48" applyNumberFormat="1" applyFont="1" applyFill="1" applyBorder="1" applyAlignment="1">
      <alignment horizontal="right" vertical="center"/>
    </xf>
    <xf numFmtId="41" fontId="2" fillId="0" borderId="10" xfId="48" applyNumberFormat="1" applyFont="1" applyFill="1" applyBorder="1" applyAlignment="1" applyProtection="1">
      <alignment horizontal="center" vertical="center"/>
      <protection/>
    </xf>
    <xf numFmtId="41" fontId="2" fillId="0" borderId="31" xfId="48" applyNumberFormat="1" applyFont="1" applyFill="1" applyBorder="1" applyAlignment="1" applyProtection="1">
      <alignment horizontal="center" vertical="center"/>
      <protection/>
    </xf>
    <xf numFmtId="41" fontId="2" fillId="0" borderId="28" xfId="48" applyNumberFormat="1" applyFont="1" applyFill="1" applyBorder="1" applyAlignment="1">
      <alignment horizontal="center" vertical="center"/>
    </xf>
    <xf numFmtId="41" fontId="2" fillId="0" borderId="30" xfId="48" applyNumberFormat="1" applyFont="1" applyFill="1" applyBorder="1" applyAlignment="1">
      <alignment horizontal="center" vertical="center"/>
    </xf>
    <xf numFmtId="43" fontId="2" fillId="0" borderId="22" xfId="0" applyNumberFormat="1" applyFont="1" applyFill="1" applyBorder="1" applyAlignment="1">
      <alignment horizontal="right" vertical="center"/>
    </xf>
    <xf numFmtId="43" fontId="2" fillId="0" borderId="11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32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180" fontId="2" fillId="0" borderId="33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34" xfId="0" applyNumberFormat="1" applyFont="1" applyFill="1" applyBorder="1" applyAlignment="1">
      <alignment horizontal="center" vertical="center"/>
    </xf>
    <xf numFmtId="180" fontId="2" fillId="0" borderId="3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1" fontId="2" fillId="0" borderId="22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1" fontId="2" fillId="0" borderId="28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shrinkToFit="1"/>
    </xf>
    <xf numFmtId="0" fontId="0" fillId="0" borderId="11" xfId="0" applyNumberFormat="1" applyFill="1" applyBorder="1" applyAlignment="1">
      <alignment horizontal="center" vertical="center" shrinkToFit="1"/>
    </xf>
    <xf numFmtId="0" fontId="2" fillId="0" borderId="32" xfId="0" applyNumberFormat="1" applyFont="1" applyFill="1" applyBorder="1" applyAlignment="1">
      <alignment horizontal="center" vertical="center" shrinkToFit="1"/>
    </xf>
    <xf numFmtId="0" fontId="2" fillId="0" borderId="10" xfId="48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3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1" fontId="2" fillId="0" borderId="41" xfId="0" applyNumberFormat="1" applyFont="1" applyFill="1" applyBorder="1" applyAlignment="1">
      <alignment horizontal="center" vertical="center"/>
    </xf>
    <xf numFmtId="41" fontId="2" fillId="0" borderId="3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81" fontId="2" fillId="0" borderId="22" xfId="48" applyNumberFormat="1" applyFont="1" applyFill="1" applyBorder="1" applyAlignment="1">
      <alignment horizontal="right" vertical="center"/>
    </xf>
    <xf numFmtId="181" fontId="2" fillId="0" borderId="11" xfId="48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textRotation="255" shrinkToFit="1"/>
    </xf>
    <xf numFmtId="0" fontId="2" fillId="0" borderId="43" xfId="0" applyFont="1" applyFill="1" applyBorder="1" applyAlignment="1">
      <alignment horizontal="center" vertical="center" textRotation="255" shrinkToFit="1"/>
    </xf>
    <xf numFmtId="0" fontId="2" fillId="0" borderId="37" xfId="0" applyFont="1" applyFill="1" applyBorder="1" applyAlignment="1">
      <alignment horizontal="center" vertical="center" textRotation="255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84" fontId="2" fillId="0" borderId="22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85" fontId="2" fillId="0" borderId="22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1" fontId="2" fillId="0" borderId="12" xfId="0" applyNumberFormat="1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181" fontId="2" fillId="0" borderId="14" xfId="48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5" fontId="2" fillId="0" borderId="24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1" fontId="2" fillId="0" borderId="32" xfId="48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184" fontId="2" fillId="0" borderId="3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20" xfId="0" applyFont="1" applyFill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/>
    </xf>
    <xf numFmtId="181" fontId="2" fillId="0" borderId="22" xfId="48" applyNumberFormat="1" applyFont="1" applyFill="1" applyBorder="1" applyAlignment="1">
      <alignment horizontal="center" vertical="center"/>
    </xf>
    <xf numFmtId="181" fontId="2" fillId="0" borderId="11" xfId="48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180" fontId="2" fillId="0" borderId="22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184" fontId="2" fillId="0" borderId="22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43" fontId="2" fillId="0" borderId="24" xfId="0" applyNumberFormat="1" applyFont="1" applyFill="1" applyBorder="1" applyAlignment="1">
      <alignment horizontal="center" vertical="center"/>
    </xf>
    <xf numFmtId="43" fontId="2" fillId="0" borderId="12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37" xfId="0" applyFont="1" applyFill="1" applyBorder="1" applyAlignment="1">
      <alignment horizontal="center" vertical="center" textRotation="255"/>
    </xf>
    <xf numFmtId="181" fontId="2" fillId="0" borderId="14" xfId="48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top" wrapText="1" shrinkToFit="1"/>
    </xf>
    <xf numFmtId="180" fontId="2" fillId="0" borderId="32" xfId="0" applyNumberFormat="1" applyFont="1" applyFill="1" applyBorder="1" applyAlignment="1">
      <alignment horizontal="center" vertical="center"/>
    </xf>
    <xf numFmtId="184" fontId="2" fillId="0" borderId="32" xfId="0" applyNumberFormat="1" applyFont="1" applyFill="1" applyBorder="1" applyAlignment="1">
      <alignment horizontal="center" vertical="center"/>
    </xf>
    <xf numFmtId="43" fontId="2" fillId="0" borderId="41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81" fontId="2" fillId="0" borderId="32" xfId="48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91"/>
  <sheetViews>
    <sheetView tabSelected="1" view="pageBreakPreview" zoomScale="90" zoomScaleSheetLayoutView="90" zoomScalePageLayoutView="0" workbookViewId="0" topLeftCell="A1">
      <selection activeCell="P9" sqref="P9"/>
    </sheetView>
  </sheetViews>
  <sheetFormatPr defaultColWidth="9.00390625" defaultRowHeight="13.5"/>
  <cols>
    <col min="1" max="1" width="1.625" style="1" customWidth="1"/>
    <col min="2" max="2" width="3.125" style="1" customWidth="1"/>
    <col min="3" max="3" width="11.125" style="1" customWidth="1"/>
    <col min="4" max="4" width="2.375" style="1" customWidth="1"/>
    <col min="5" max="18" width="9.00390625" style="1" customWidth="1"/>
    <col min="19" max="19" width="1.625" style="1" customWidth="1"/>
    <col min="20" max="16384" width="9.00390625" style="1" customWidth="1"/>
  </cols>
  <sheetData>
    <row r="1" spans="2:18" ht="18.75" customHeight="1">
      <c r="B1" s="176" t="s">
        <v>64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2:4" ht="13.5" customHeight="1">
      <c r="B2" s="5"/>
      <c r="C2" s="5"/>
      <c r="D2" s="5"/>
    </row>
    <row r="3" spans="2:3" ht="13.5" customHeight="1">
      <c r="B3" s="5" t="s">
        <v>37</v>
      </c>
      <c r="C3" s="5"/>
    </row>
    <row r="4" spans="2:13" ht="13.5" customHeight="1">
      <c r="B4" s="149" t="s">
        <v>11</v>
      </c>
      <c r="C4" s="150"/>
      <c r="D4" s="151"/>
      <c r="E4" s="81" t="s">
        <v>43</v>
      </c>
      <c r="F4" s="136" t="s">
        <v>12</v>
      </c>
      <c r="G4" s="136" t="s">
        <v>13</v>
      </c>
      <c r="H4" s="140" t="s">
        <v>61</v>
      </c>
      <c r="I4" s="141"/>
      <c r="J4" s="141"/>
      <c r="K4" s="142"/>
      <c r="L4" s="56" t="s">
        <v>60</v>
      </c>
      <c r="M4" s="54"/>
    </row>
    <row r="5" spans="2:16" ht="13.5" customHeight="1">
      <c r="B5" s="152"/>
      <c r="C5" s="153"/>
      <c r="D5" s="154"/>
      <c r="E5" s="82"/>
      <c r="F5" s="137"/>
      <c r="G5" s="137"/>
      <c r="H5" s="82" t="s">
        <v>14</v>
      </c>
      <c r="I5" s="82" t="s">
        <v>15</v>
      </c>
      <c r="J5" s="82" t="s">
        <v>16</v>
      </c>
      <c r="K5" s="82" t="s">
        <v>44</v>
      </c>
      <c r="L5" s="82" t="s">
        <v>45</v>
      </c>
      <c r="M5" s="14" t="s">
        <v>41</v>
      </c>
      <c r="O5" s="6"/>
      <c r="P5" s="6"/>
    </row>
    <row r="6" spans="2:16" ht="13.5" customHeight="1">
      <c r="B6" s="152"/>
      <c r="C6" s="153"/>
      <c r="D6" s="154"/>
      <c r="E6" s="82"/>
      <c r="F6" s="137"/>
      <c r="G6" s="137"/>
      <c r="H6" s="138"/>
      <c r="I6" s="138"/>
      <c r="J6" s="138"/>
      <c r="K6" s="138"/>
      <c r="L6" s="138"/>
      <c r="M6" s="14" t="s">
        <v>71</v>
      </c>
      <c r="O6" s="6"/>
      <c r="P6" s="6"/>
    </row>
    <row r="7" spans="2:16" ht="13.5" customHeight="1">
      <c r="B7" s="128"/>
      <c r="C7" s="129"/>
      <c r="D7" s="155"/>
      <c r="E7" s="83"/>
      <c r="F7" s="120"/>
      <c r="G7" s="120"/>
      <c r="H7" s="139"/>
      <c r="I7" s="139"/>
      <c r="J7" s="139"/>
      <c r="K7" s="139"/>
      <c r="L7" s="139"/>
      <c r="M7" s="16" t="s">
        <v>42</v>
      </c>
      <c r="O7" s="6"/>
      <c r="P7" s="6"/>
    </row>
    <row r="8" spans="2:16" ht="13.5" customHeight="1">
      <c r="B8" s="108" t="s">
        <v>3</v>
      </c>
      <c r="C8" s="180"/>
      <c r="D8" s="119" t="s">
        <v>62</v>
      </c>
      <c r="E8" s="181">
        <v>46</v>
      </c>
      <c r="F8" s="119" t="s">
        <v>17</v>
      </c>
      <c r="G8" s="183"/>
      <c r="H8" s="185"/>
      <c r="I8" s="185"/>
      <c r="J8" s="185"/>
      <c r="K8" s="185">
        <f>ROUND($Y$11*$AC$11,2)</f>
        <v>0</v>
      </c>
      <c r="L8" s="187"/>
      <c r="M8" s="189">
        <f>K8+L8</f>
        <v>0</v>
      </c>
      <c r="O8" s="6"/>
      <c r="P8" s="6"/>
    </row>
    <row r="9" spans="2:16" ht="13.5" customHeight="1">
      <c r="B9" s="128"/>
      <c r="C9" s="155"/>
      <c r="D9" s="120"/>
      <c r="E9" s="182"/>
      <c r="F9" s="120"/>
      <c r="G9" s="184"/>
      <c r="H9" s="186"/>
      <c r="I9" s="186"/>
      <c r="J9" s="186"/>
      <c r="K9" s="186"/>
      <c r="L9" s="188"/>
      <c r="M9" s="190"/>
      <c r="O9" s="6"/>
      <c r="P9" s="6"/>
    </row>
    <row r="10" spans="2:16" ht="13.5" customHeight="1">
      <c r="B10" s="191" t="s">
        <v>4</v>
      </c>
      <c r="C10" s="119" t="s">
        <v>46</v>
      </c>
      <c r="D10" s="119" t="s">
        <v>63</v>
      </c>
      <c r="E10" s="181">
        <v>19.5</v>
      </c>
      <c r="F10" s="195"/>
      <c r="G10" s="183"/>
      <c r="H10" s="185"/>
      <c r="I10" s="185"/>
      <c r="J10" s="185"/>
      <c r="K10" s="185"/>
      <c r="L10" s="187"/>
      <c r="M10" s="189">
        <f>K10+L10</f>
        <v>0</v>
      </c>
      <c r="O10" s="6"/>
      <c r="P10" s="6"/>
    </row>
    <row r="11" spans="2:16" ht="13.5" customHeight="1">
      <c r="B11" s="192"/>
      <c r="C11" s="120"/>
      <c r="D11" s="120"/>
      <c r="E11" s="194"/>
      <c r="F11" s="196"/>
      <c r="G11" s="198"/>
      <c r="H11" s="186"/>
      <c r="I11" s="186"/>
      <c r="J11" s="186"/>
      <c r="K11" s="186"/>
      <c r="L11" s="188"/>
      <c r="M11" s="190"/>
      <c r="O11" s="6"/>
      <c r="P11" s="6"/>
    </row>
    <row r="12" spans="2:16" ht="13.5" customHeight="1">
      <c r="B12" s="192"/>
      <c r="C12" s="119" t="s">
        <v>47</v>
      </c>
      <c r="D12" s="119" t="s">
        <v>49</v>
      </c>
      <c r="E12" s="194"/>
      <c r="F12" s="196"/>
      <c r="G12" s="198"/>
      <c r="H12" s="185"/>
      <c r="I12" s="185"/>
      <c r="J12" s="185"/>
      <c r="K12" s="185"/>
      <c r="L12" s="187"/>
      <c r="M12" s="189">
        <f>K12+L12</f>
        <v>0</v>
      </c>
      <c r="O12" s="6"/>
      <c r="P12" s="6"/>
    </row>
    <row r="13" spans="2:16" ht="13.5" customHeight="1">
      <c r="B13" s="192"/>
      <c r="C13" s="120"/>
      <c r="D13" s="120"/>
      <c r="E13" s="194"/>
      <c r="F13" s="196"/>
      <c r="G13" s="198"/>
      <c r="H13" s="186"/>
      <c r="I13" s="186"/>
      <c r="J13" s="186"/>
      <c r="K13" s="186"/>
      <c r="L13" s="188"/>
      <c r="M13" s="190"/>
      <c r="O13" s="6"/>
      <c r="P13" s="6"/>
    </row>
    <row r="14" spans="2:16" ht="13.5" customHeight="1">
      <c r="B14" s="192"/>
      <c r="C14" s="119" t="s">
        <v>48</v>
      </c>
      <c r="D14" s="119" t="s">
        <v>50</v>
      </c>
      <c r="E14" s="194"/>
      <c r="F14" s="196"/>
      <c r="G14" s="198"/>
      <c r="H14" s="185"/>
      <c r="I14" s="185"/>
      <c r="J14" s="185"/>
      <c r="K14" s="185"/>
      <c r="L14" s="187"/>
      <c r="M14" s="189">
        <f>K14+L14</f>
        <v>0</v>
      </c>
      <c r="O14" s="6"/>
      <c r="P14" s="6"/>
    </row>
    <row r="15" spans="2:16" ht="13.5" customHeight="1">
      <c r="B15" s="193"/>
      <c r="C15" s="120"/>
      <c r="D15" s="120"/>
      <c r="E15" s="182"/>
      <c r="F15" s="197"/>
      <c r="G15" s="184"/>
      <c r="H15" s="186"/>
      <c r="I15" s="186"/>
      <c r="J15" s="186"/>
      <c r="K15" s="186"/>
      <c r="L15" s="188"/>
      <c r="M15" s="190"/>
      <c r="O15" s="6"/>
      <c r="P15" s="6"/>
    </row>
    <row r="16" spans="2:16" ht="13.5" customHeight="1">
      <c r="B16" s="108" t="s">
        <v>5</v>
      </c>
      <c r="C16" s="180"/>
      <c r="D16" s="119" t="s">
        <v>51</v>
      </c>
      <c r="E16" s="181">
        <v>8.5</v>
      </c>
      <c r="F16" s="119" t="s">
        <v>18</v>
      </c>
      <c r="G16" s="183"/>
      <c r="H16" s="185">
        <f>ROUND($Y$11*$AC$11,2)</f>
        <v>0</v>
      </c>
      <c r="I16" s="185">
        <f>ROUND($Y$11*$AC$11,2)</f>
        <v>0</v>
      </c>
      <c r="J16" s="185"/>
      <c r="K16" s="185">
        <f>ROUND($Y$11*$AC$11,2)</f>
        <v>0</v>
      </c>
      <c r="L16" s="187"/>
      <c r="M16" s="189">
        <f>K16+L16</f>
        <v>0</v>
      </c>
      <c r="O16" s="6"/>
      <c r="P16" s="6"/>
    </row>
    <row r="17" spans="2:16" ht="13.5" customHeight="1">
      <c r="B17" s="128"/>
      <c r="C17" s="155"/>
      <c r="D17" s="120"/>
      <c r="E17" s="182"/>
      <c r="F17" s="120"/>
      <c r="G17" s="184"/>
      <c r="H17" s="186"/>
      <c r="I17" s="186"/>
      <c r="J17" s="186"/>
      <c r="K17" s="186"/>
      <c r="L17" s="188"/>
      <c r="M17" s="190"/>
      <c r="O17" s="6"/>
      <c r="P17" s="6"/>
    </row>
    <row r="18" spans="2:16" ht="13.5" customHeight="1">
      <c r="B18" s="108" t="s">
        <v>6</v>
      </c>
      <c r="C18" s="180"/>
      <c r="D18" s="119" t="s">
        <v>52</v>
      </c>
      <c r="E18" s="181">
        <v>5.5</v>
      </c>
      <c r="F18" s="119" t="s">
        <v>19</v>
      </c>
      <c r="G18" s="183"/>
      <c r="H18" s="185">
        <f>ROUND($Y$11*$AC$11,2)</f>
        <v>0</v>
      </c>
      <c r="I18" s="185">
        <f>ROUND($Y$11*$AC$11,2)</f>
        <v>0</v>
      </c>
      <c r="J18" s="185"/>
      <c r="K18" s="185">
        <f>ROUND($Y$11*$AC$11,2)</f>
        <v>0</v>
      </c>
      <c r="L18" s="187"/>
      <c r="M18" s="189">
        <f>K18+L18</f>
        <v>0</v>
      </c>
      <c r="O18" s="6"/>
      <c r="P18" s="6"/>
    </row>
    <row r="19" spans="2:16" ht="13.5" customHeight="1">
      <c r="B19" s="128"/>
      <c r="C19" s="155"/>
      <c r="D19" s="120"/>
      <c r="E19" s="182"/>
      <c r="F19" s="120"/>
      <c r="G19" s="184"/>
      <c r="H19" s="186"/>
      <c r="I19" s="186"/>
      <c r="J19" s="186"/>
      <c r="K19" s="186"/>
      <c r="L19" s="188"/>
      <c r="M19" s="190"/>
      <c r="O19" s="6"/>
      <c r="P19" s="6"/>
    </row>
    <row r="20" spans="2:16" ht="13.5" customHeight="1">
      <c r="B20" s="108" t="s">
        <v>7</v>
      </c>
      <c r="C20" s="180"/>
      <c r="D20" s="119" t="s">
        <v>53</v>
      </c>
      <c r="E20" s="181">
        <v>0.5</v>
      </c>
      <c r="F20" s="119" t="s">
        <v>19</v>
      </c>
      <c r="G20" s="183"/>
      <c r="H20" s="185">
        <f>ROUND($Y$11*$AC$11,2)</f>
        <v>0</v>
      </c>
      <c r="I20" s="185">
        <f>ROUND($Y$11*$AC$11,2)</f>
        <v>0</v>
      </c>
      <c r="J20" s="185"/>
      <c r="K20" s="185">
        <f>ROUND($Y$11*$AC$11,2)</f>
        <v>0</v>
      </c>
      <c r="L20" s="187"/>
      <c r="M20" s="189">
        <f>K20+L20</f>
        <v>0</v>
      </c>
      <c r="O20" s="6"/>
      <c r="P20" s="6"/>
    </row>
    <row r="21" spans="2:16" ht="13.5" customHeight="1">
      <c r="B21" s="128"/>
      <c r="C21" s="155"/>
      <c r="D21" s="120"/>
      <c r="E21" s="182"/>
      <c r="F21" s="120"/>
      <c r="G21" s="184"/>
      <c r="H21" s="186"/>
      <c r="I21" s="186"/>
      <c r="J21" s="186"/>
      <c r="K21" s="186"/>
      <c r="L21" s="188"/>
      <c r="M21" s="190"/>
      <c r="O21" s="6"/>
      <c r="P21" s="6"/>
    </row>
    <row r="22" spans="2:16" ht="13.5" customHeight="1">
      <c r="B22" s="108" t="s">
        <v>8</v>
      </c>
      <c r="C22" s="180"/>
      <c r="D22" s="119" t="s">
        <v>54</v>
      </c>
      <c r="E22" s="181">
        <v>3.5</v>
      </c>
      <c r="F22" s="119" t="s">
        <v>19</v>
      </c>
      <c r="G22" s="183"/>
      <c r="H22" s="185">
        <f>ROUND($Y$11*$AC$11,2)</f>
        <v>0</v>
      </c>
      <c r="I22" s="185">
        <f>ROUND($Y$11*$AC$11,2)</f>
        <v>0</v>
      </c>
      <c r="J22" s="185"/>
      <c r="K22" s="185">
        <f>ROUND($Y$11*$AC$11,2)</f>
        <v>0</v>
      </c>
      <c r="L22" s="187"/>
      <c r="M22" s="189">
        <f>K22+L22</f>
        <v>0</v>
      </c>
      <c r="O22" s="6"/>
      <c r="P22" s="6"/>
    </row>
    <row r="23" spans="2:16" ht="13.5" customHeight="1">
      <c r="B23" s="128"/>
      <c r="C23" s="155"/>
      <c r="D23" s="120"/>
      <c r="E23" s="182"/>
      <c r="F23" s="120"/>
      <c r="G23" s="184"/>
      <c r="H23" s="186"/>
      <c r="I23" s="186"/>
      <c r="J23" s="186"/>
      <c r="K23" s="186"/>
      <c r="L23" s="188"/>
      <c r="M23" s="190"/>
      <c r="O23" s="6"/>
      <c r="P23" s="6"/>
    </row>
    <row r="24" spans="2:16" ht="13.5" customHeight="1">
      <c r="B24" s="108" t="s">
        <v>39</v>
      </c>
      <c r="C24" s="180"/>
      <c r="D24" s="119" t="s">
        <v>55</v>
      </c>
      <c r="E24" s="181">
        <v>12</v>
      </c>
      <c r="F24" s="119" t="s">
        <v>19</v>
      </c>
      <c r="G24" s="183"/>
      <c r="H24" s="185">
        <f>ROUND($Y$11*$AC$11,2)</f>
        <v>0</v>
      </c>
      <c r="I24" s="185">
        <f>ROUND($Y$11*$AC$11,2)</f>
        <v>0</v>
      </c>
      <c r="J24" s="185"/>
      <c r="K24" s="185">
        <f>ROUND($Y$11*$AC$11,2)</f>
        <v>0</v>
      </c>
      <c r="L24" s="187"/>
      <c r="M24" s="189">
        <f>K24+L24</f>
        <v>0</v>
      </c>
      <c r="O24" s="6"/>
      <c r="P24" s="6"/>
    </row>
    <row r="25" spans="2:16" ht="13.5" customHeight="1">
      <c r="B25" s="128"/>
      <c r="C25" s="155"/>
      <c r="D25" s="120"/>
      <c r="E25" s="182"/>
      <c r="F25" s="120"/>
      <c r="G25" s="184"/>
      <c r="H25" s="186"/>
      <c r="I25" s="186"/>
      <c r="J25" s="186"/>
      <c r="K25" s="186"/>
      <c r="L25" s="188"/>
      <c r="M25" s="190"/>
      <c r="O25" s="6"/>
      <c r="P25" s="6"/>
    </row>
    <row r="26" spans="2:16" ht="13.5" customHeight="1">
      <c r="B26" s="108" t="s">
        <v>9</v>
      </c>
      <c r="C26" s="180"/>
      <c r="D26" s="119" t="s">
        <v>56</v>
      </c>
      <c r="E26" s="181">
        <v>4.5</v>
      </c>
      <c r="F26" s="119" t="s">
        <v>18</v>
      </c>
      <c r="G26" s="183"/>
      <c r="H26" s="185">
        <f>ROUND($Y$11*$AC$11,2)</f>
        <v>0</v>
      </c>
      <c r="I26" s="185">
        <f>ROUND($Y$11*$AC$11,2)</f>
        <v>0</v>
      </c>
      <c r="J26" s="185"/>
      <c r="K26" s="185">
        <f>ROUND($Y$11*$AC$11,2)</f>
        <v>0</v>
      </c>
      <c r="L26" s="187"/>
      <c r="M26" s="189">
        <f>K26+L26</f>
        <v>0</v>
      </c>
      <c r="O26" s="6"/>
      <c r="P26" s="6"/>
    </row>
    <row r="27" spans="2:16" ht="13.5" customHeight="1">
      <c r="B27" s="128"/>
      <c r="C27" s="155"/>
      <c r="D27" s="120"/>
      <c r="E27" s="182"/>
      <c r="F27" s="120"/>
      <c r="G27" s="184"/>
      <c r="H27" s="186"/>
      <c r="I27" s="186"/>
      <c r="J27" s="186"/>
      <c r="K27" s="186"/>
      <c r="L27" s="188"/>
      <c r="M27" s="190"/>
      <c r="O27" s="6"/>
      <c r="P27" s="6"/>
    </row>
    <row r="28" spans="2:16" ht="13.5" customHeight="1">
      <c r="B28" s="108" t="s">
        <v>10</v>
      </c>
      <c r="C28" s="180"/>
      <c r="D28" s="119" t="s">
        <v>57</v>
      </c>
      <c r="E28" s="181">
        <v>1.5</v>
      </c>
      <c r="F28" s="119" t="s">
        <v>20</v>
      </c>
      <c r="G28" s="183"/>
      <c r="H28" s="185">
        <f>SUM($AB$11)</f>
        <v>0</v>
      </c>
      <c r="I28" s="185">
        <f>SUM($AC$11)</f>
        <v>0</v>
      </c>
      <c r="J28" s="185"/>
      <c r="K28" s="185">
        <f>ROUND($Y$32*$AC$32,2)</f>
        <v>0</v>
      </c>
      <c r="L28" s="187"/>
      <c r="M28" s="189">
        <f>K28+L29</f>
        <v>0</v>
      </c>
      <c r="O28" s="6"/>
      <c r="P28" s="6"/>
    </row>
    <row r="29" spans="2:16" ht="13.5" customHeight="1">
      <c r="B29" s="170"/>
      <c r="C29" s="203"/>
      <c r="D29" s="121"/>
      <c r="E29" s="204"/>
      <c r="F29" s="121"/>
      <c r="G29" s="205"/>
      <c r="H29" s="200"/>
      <c r="I29" s="200"/>
      <c r="J29" s="200"/>
      <c r="K29" s="200"/>
      <c r="L29" s="201"/>
      <c r="M29" s="202"/>
      <c r="O29" s="6"/>
      <c r="P29" s="6"/>
    </row>
    <row r="30" spans="2:19" ht="13.5" customHeight="1">
      <c r="B30" s="199" t="s">
        <v>78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6"/>
      <c r="P30" s="6"/>
      <c r="Q30" s="6"/>
      <c r="R30" s="6"/>
      <c r="S30" s="6"/>
    </row>
    <row r="31" spans="2:19" s="58" customFormat="1" ht="13.5" customHeight="1"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57"/>
      <c r="P31" s="57"/>
      <c r="Q31" s="57"/>
      <c r="R31" s="57"/>
      <c r="S31" s="57"/>
    </row>
    <row r="32" spans="2:19" ht="13.5" customHeight="1">
      <c r="B32" s="6"/>
      <c r="C32" s="6"/>
      <c r="D32" s="3"/>
      <c r="E32" s="6"/>
      <c r="F32" s="6"/>
      <c r="G32" s="6"/>
      <c r="H32" s="6"/>
      <c r="I32" s="6"/>
      <c r="J32" s="6"/>
      <c r="K32" s="6"/>
      <c r="L32" s="6"/>
      <c r="M32" s="6"/>
      <c r="N32" s="63"/>
      <c r="O32" s="6"/>
      <c r="P32" s="6"/>
      <c r="Q32" s="6"/>
      <c r="R32" s="6"/>
      <c r="S32" s="6"/>
    </row>
    <row r="33" spans="2:19" ht="13.5" customHeight="1">
      <c r="B33" s="5" t="s">
        <v>21</v>
      </c>
      <c r="C33" s="5"/>
      <c r="D33" s="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20" ht="13.5" customHeight="1">
      <c r="B34" s="156" t="s">
        <v>11</v>
      </c>
      <c r="C34" s="157"/>
      <c r="D34" s="157"/>
      <c r="E34" s="21" t="s">
        <v>22</v>
      </c>
      <c r="F34" s="21" t="s">
        <v>22</v>
      </c>
      <c r="G34" s="59" t="s">
        <v>72</v>
      </c>
      <c r="H34" s="81" t="s">
        <v>40</v>
      </c>
      <c r="I34" s="18" t="s">
        <v>23</v>
      </c>
      <c r="J34" s="147"/>
      <c r="K34" s="143" t="s">
        <v>13</v>
      </c>
      <c r="L34" s="81" t="s">
        <v>24</v>
      </c>
      <c r="M34" s="81" t="s">
        <v>67</v>
      </c>
      <c r="N34" s="81" t="s">
        <v>25</v>
      </c>
      <c r="O34" s="81" t="s">
        <v>58</v>
      </c>
      <c r="P34" s="136" t="s">
        <v>0</v>
      </c>
      <c r="Q34" s="81" t="s">
        <v>75</v>
      </c>
      <c r="R34" s="94" t="s">
        <v>1</v>
      </c>
      <c r="S34" s="6"/>
      <c r="T34" s="6"/>
    </row>
    <row r="35" spans="2:20" ht="13.5" customHeight="1">
      <c r="B35" s="158"/>
      <c r="C35" s="159"/>
      <c r="D35" s="159"/>
      <c r="E35" s="22" t="s">
        <v>69</v>
      </c>
      <c r="F35" s="22" t="s">
        <v>70</v>
      </c>
      <c r="G35" s="13" t="s">
        <v>73</v>
      </c>
      <c r="H35" s="137"/>
      <c r="I35" s="19" t="s">
        <v>26</v>
      </c>
      <c r="J35" s="148"/>
      <c r="K35" s="144"/>
      <c r="L35" s="82"/>
      <c r="M35" s="82"/>
      <c r="N35" s="82"/>
      <c r="O35" s="82"/>
      <c r="P35" s="137"/>
      <c r="Q35" s="82"/>
      <c r="R35" s="89"/>
      <c r="S35" s="6"/>
      <c r="T35" s="6"/>
    </row>
    <row r="36" spans="2:20" ht="13.5" customHeight="1">
      <c r="B36" s="158"/>
      <c r="C36" s="159"/>
      <c r="D36" s="159"/>
      <c r="E36" s="23" t="s">
        <v>68</v>
      </c>
      <c r="F36" s="23" t="s">
        <v>27</v>
      </c>
      <c r="G36" s="15" t="s">
        <v>74</v>
      </c>
      <c r="H36" s="120"/>
      <c r="I36" s="20" t="s">
        <v>28</v>
      </c>
      <c r="J36" s="148"/>
      <c r="K36" s="145"/>
      <c r="L36" s="83"/>
      <c r="M36" s="83"/>
      <c r="N36" s="83"/>
      <c r="O36" s="83"/>
      <c r="P36" s="120"/>
      <c r="Q36" s="83"/>
      <c r="R36" s="95"/>
      <c r="S36" s="6"/>
      <c r="T36" s="6"/>
    </row>
    <row r="37" spans="2:20" ht="13.5" customHeight="1">
      <c r="B37" s="108" t="s">
        <v>3</v>
      </c>
      <c r="C37" s="127"/>
      <c r="D37" s="119" t="s">
        <v>29</v>
      </c>
      <c r="E37" s="122">
        <v>15.8</v>
      </c>
      <c r="F37" s="122">
        <v>10.5</v>
      </c>
      <c r="G37" s="130">
        <f>ROUND(M8/E37,2)</f>
        <v>0</v>
      </c>
      <c r="H37" s="72"/>
      <c r="I37" s="146"/>
      <c r="K37" s="27"/>
      <c r="L37" s="44"/>
      <c r="M37" s="46">
        <f>IF(L38-L39&gt;=0.4,L39+1,L39)</f>
        <v>0</v>
      </c>
      <c r="N37" s="25"/>
      <c r="O37" s="25"/>
      <c r="P37" s="25"/>
      <c r="Q37" s="26">
        <f>SUM(M37*P37)</f>
        <v>0</v>
      </c>
      <c r="R37" s="24"/>
      <c r="S37" s="6"/>
      <c r="T37" s="7"/>
    </row>
    <row r="38" spans="2:20" ht="13.5" customHeight="1">
      <c r="B38" s="128"/>
      <c r="C38" s="129"/>
      <c r="D38" s="120"/>
      <c r="E38" s="123"/>
      <c r="F38" s="123"/>
      <c r="G38" s="131"/>
      <c r="H38" s="73"/>
      <c r="I38" s="99"/>
      <c r="K38" s="27"/>
      <c r="L38" s="44">
        <f>SUM(G37)</f>
        <v>0</v>
      </c>
      <c r="M38" s="46"/>
      <c r="N38" s="46">
        <f>IF(AND(0.4&gt;L38-L39,L38-L39&gt;=0.2),1,0)</f>
        <v>0</v>
      </c>
      <c r="O38" s="46"/>
      <c r="P38" s="46"/>
      <c r="Q38" s="51">
        <f>SUM(N38*P38)</f>
        <v>0</v>
      </c>
      <c r="R38" s="52"/>
      <c r="S38" s="6"/>
      <c r="T38" s="7"/>
    </row>
    <row r="39" spans="2:20" ht="13.5" customHeight="1">
      <c r="B39" s="177" t="s">
        <v>4</v>
      </c>
      <c r="C39" s="161" t="s">
        <v>46</v>
      </c>
      <c r="D39" s="119" t="s">
        <v>30</v>
      </c>
      <c r="E39" s="122">
        <v>8.3</v>
      </c>
      <c r="F39" s="122">
        <v>3.3</v>
      </c>
      <c r="G39" s="130">
        <f>ROUND(M10/E39,2)</f>
        <v>0</v>
      </c>
      <c r="H39" s="72"/>
      <c r="I39" s="98"/>
      <c r="K39" s="32"/>
      <c r="L39" s="62">
        <f>ROUNDDOWN(L38,0)</f>
        <v>0</v>
      </c>
      <c r="M39" s="46"/>
      <c r="N39" s="46"/>
      <c r="O39" s="46">
        <f>IF(0.2&gt;L38-L39,1,0)</f>
        <v>1</v>
      </c>
      <c r="P39" s="46"/>
      <c r="Q39" s="51">
        <f>SUM(O39*P39)</f>
        <v>0</v>
      </c>
      <c r="R39" s="52"/>
      <c r="S39" s="6"/>
      <c r="T39" s="7"/>
    </row>
    <row r="40" spans="2:20" ht="13.5" customHeight="1">
      <c r="B40" s="178"/>
      <c r="C40" s="162"/>
      <c r="D40" s="120"/>
      <c r="E40" s="160"/>
      <c r="F40" s="160"/>
      <c r="G40" s="131"/>
      <c r="H40" s="73"/>
      <c r="I40" s="99"/>
      <c r="K40" s="29"/>
      <c r="L40" s="45"/>
      <c r="M40" s="46">
        <f>IF(L41-L42&gt;=0.4,L42+1,L42)</f>
        <v>0</v>
      </c>
      <c r="N40" s="25"/>
      <c r="O40" s="25"/>
      <c r="P40" s="46"/>
      <c r="Q40" s="26">
        <f>SUM(M40*P40)</f>
        <v>0</v>
      </c>
      <c r="R40" s="52"/>
      <c r="S40" s="6"/>
      <c r="T40" s="7"/>
    </row>
    <row r="41" spans="2:20" ht="13.5" customHeight="1">
      <c r="B41" s="178"/>
      <c r="C41" s="161" t="s">
        <v>47</v>
      </c>
      <c r="D41" s="119" t="s">
        <v>49</v>
      </c>
      <c r="E41" s="160"/>
      <c r="F41" s="160"/>
      <c r="G41" s="130">
        <f>ROUND(M12/E39,2)</f>
        <v>0</v>
      </c>
      <c r="H41" s="132"/>
      <c r="I41" s="163"/>
      <c r="K41" s="27"/>
      <c r="L41" s="44">
        <f>SUM(G39+G41)</f>
        <v>0</v>
      </c>
      <c r="M41" s="46"/>
      <c r="N41" s="46">
        <f>IF(AND(0.4&gt;L41-L42,L41-L42&gt;=0.2),1,0)</f>
        <v>0</v>
      </c>
      <c r="O41" s="46"/>
      <c r="P41" s="46"/>
      <c r="Q41" s="51">
        <f>SUM(N41*P41)</f>
        <v>0</v>
      </c>
      <c r="R41" s="52"/>
      <c r="S41" s="6"/>
      <c r="T41" s="7"/>
    </row>
    <row r="42" spans="2:20" ht="13.5" customHeight="1">
      <c r="B42" s="178"/>
      <c r="C42" s="162"/>
      <c r="D42" s="120"/>
      <c r="E42" s="160"/>
      <c r="F42" s="160"/>
      <c r="G42" s="131"/>
      <c r="H42" s="133"/>
      <c r="I42" s="164"/>
      <c r="K42" s="32"/>
      <c r="L42" s="62">
        <f>ROUNDDOWN(L41,0)</f>
        <v>0</v>
      </c>
      <c r="M42" s="46"/>
      <c r="N42" s="46"/>
      <c r="O42" s="46">
        <f>IF(0.2&gt;L41-L42,1,0)</f>
        <v>1</v>
      </c>
      <c r="P42" s="46"/>
      <c r="Q42" s="51">
        <f>SUM(O42*P42)</f>
        <v>0</v>
      </c>
      <c r="R42" s="52"/>
      <c r="S42" s="6"/>
      <c r="T42" s="7"/>
    </row>
    <row r="43" spans="2:20" ht="13.5" customHeight="1">
      <c r="B43" s="178"/>
      <c r="C43" s="161" t="s">
        <v>48</v>
      </c>
      <c r="D43" s="119" t="s">
        <v>50</v>
      </c>
      <c r="E43" s="160"/>
      <c r="F43" s="160"/>
      <c r="G43" s="130"/>
      <c r="H43" s="134"/>
      <c r="I43" s="96"/>
      <c r="K43" s="29"/>
      <c r="L43" s="45"/>
      <c r="M43" s="46">
        <f>IF(L44-L45&gt;=0.4,L45+1,L45)</f>
        <v>0</v>
      </c>
      <c r="N43" s="25"/>
      <c r="O43" s="25"/>
      <c r="P43" s="46"/>
      <c r="Q43" s="26">
        <f>SUM(M43*P43)</f>
        <v>0</v>
      </c>
      <c r="R43" s="52"/>
      <c r="S43" s="6"/>
      <c r="T43" s="7"/>
    </row>
    <row r="44" spans="2:20" ht="13.5" customHeight="1">
      <c r="B44" s="179"/>
      <c r="C44" s="162"/>
      <c r="D44" s="120"/>
      <c r="E44" s="123"/>
      <c r="F44" s="123"/>
      <c r="G44" s="131"/>
      <c r="H44" s="135"/>
      <c r="I44" s="97"/>
      <c r="K44" s="27"/>
      <c r="L44" s="44">
        <f>SUM(G45)</f>
        <v>0</v>
      </c>
      <c r="M44" s="46"/>
      <c r="N44" s="46">
        <f>IF(AND(0.4&gt;L44-L45,L44-L45&gt;=0.2),1,0)</f>
        <v>0</v>
      </c>
      <c r="O44" s="46"/>
      <c r="P44" s="46"/>
      <c r="Q44" s="51">
        <f>SUM(N44*P44)</f>
        <v>0</v>
      </c>
      <c r="R44" s="52"/>
      <c r="S44" s="6"/>
      <c r="T44" s="7"/>
    </row>
    <row r="45" spans="2:20" ht="13.5" customHeight="1">
      <c r="B45" s="108" t="s">
        <v>5</v>
      </c>
      <c r="C45" s="127"/>
      <c r="D45" s="119" t="s">
        <v>51</v>
      </c>
      <c r="E45" s="122">
        <v>18.5</v>
      </c>
      <c r="F45" s="122">
        <v>7.4</v>
      </c>
      <c r="G45" s="130">
        <f>ROUND(M16/E45,2)</f>
        <v>0</v>
      </c>
      <c r="H45" s="72"/>
      <c r="I45" s="98"/>
      <c r="K45" s="32"/>
      <c r="L45" s="62">
        <f>ROUNDDOWN(L44,0)</f>
        <v>0</v>
      </c>
      <c r="M45" s="46"/>
      <c r="N45" s="46"/>
      <c r="O45" s="46">
        <f>IF(0.2&gt;L44-L45,1,0)</f>
        <v>1</v>
      </c>
      <c r="P45" s="46"/>
      <c r="Q45" s="51">
        <f>SUM(O45*P45)</f>
        <v>0</v>
      </c>
      <c r="R45" s="52"/>
      <c r="S45" s="6"/>
      <c r="T45" s="7"/>
    </row>
    <row r="46" spans="2:20" ht="13.5" customHeight="1">
      <c r="B46" s="128"/>
      <c r="C46" s="129"/>
      <c r="D46" s="120"/>
      <c r="E46" s="123"/>
      <c r="F46" s="123"/>
      <c r="G46" s="131"/>
      <c r="H46" s="73"/>
      <c r="I46" s="99"/>
      <c r="K46" s="29"/>
      <c r="L46" s="45"/>
      <c r="M46" s="46">
        <f>IF(L47-L48&gt;=0.4,L48+1,L48)</f>
        <v>0</v>
      </c>
      <c r="N46" s="25"/>
      <c r="O46" s="25"/>
      <c r="P46" s="46"/>
      <c r="Q46" s="26">
        <f>SUM(M46*P46)</f>
        <v>0</v>
      </c>
      <c r="R46" s="52"/>
      <c r="S46" s="6"/>
      <c r="T46" s="7"/>
    </row>
    <row r="47" spans="2:20" ht="13.5" customHeight="1">
      <c r="B47" s="108" t="s">
        <v>6</v>
      </c>
      <c r="C47" s="127"/>
      <c r="D47" s="119" t="s">
        <v>52</v>
      </c>
      <c r="E47" s="122">
        <v>8</v>
      </c>
      <c r="F47" s="122">
        <v>3.2</v>
      </c>
      <c r="G47" s="130">
        <f>ROUND(M18/E47,2)</f>
        <v>0</v>
      </c>
      <c r="H47" s="72"/>
      <c r="I47" s="98"/>
      <c r="K47" s="27"/>
      <c r="L47" s="44">
        <f>SUM(G47+G49+G51+G53+G57)</f>
        <v>0</v>
      </c>
      <c r="M47" s="46"/>
      <c r="N47" s="46">
        <f>IF(AND(0.4&gt;L47-L48,L47-L48&gt;=0.2),1,0)</f>
        <v>0</v>
      </c>
      <c r="O47" s="46"/>
      <c r="P47" s="46"/>
      <c r="Q47" s="51">
        <f>SUM(N47*P47)</f>
        <v>0</v>
      </c>
      <c r="R47" s="52"/>
      <c r="S47" s="6"/>
      <c r="T47" s="7"/>
    </row>
    <row r="48" spans="2:20" ht="13.5" customHeight="1">
      <c r="B48" s="128"/>
      <c r="C48" s="129"/>
      <c r="D48" s="120"/>
      <c r="E48" s="123"/>
      <c r="F48" s="123"/>
      <c r="G48" s="131"/>
      <c r="H48" s="73"/>
      <c r="I48" s="99"/>
      <c r="K48" s="32"/>
      <c r="L48" s="62">
        <f>ROUNDDOWN(L47,0)</f>
        <v>0</v>
      </c>
      <c r="M48" s="46"/>
      <c r="N48" s="46"/>
      <c r="O48" s="46">
        <f>IF(0.2&gt;L47-L48,1,0)</f>
        <v>1</v>
      </c>
      <c r="P48" s="46"/>
      <c r="Q48" s="51">
        <f>SUM(O48*P48)</f>
        <v>0</v>
      </c>
      <c r="R48" s="52"/>
      <c r="S48" s="6"/>
      <c r="T48" s="7"/>
    </row>
    <row r="49" spans="2:20" ht="13.5" customHeight="1">
      <c r="B49" s="108" t="s">
        <v>7</v>
      </c>
      <c r="C49" s="127"/>
      <c r="D49" s="119" t="s">
        <v>53</v>
      </c>
      <c r="E49" s="122">
        <v>6.8</v>
      </c>
      <c r="F49" s="122">
        <v>2.7</v>
      </c>
      <c r="G49" s="130">
        <f>ROUND(M20/E49,2)</f>
        <v>0</v>
      </c>
      <c r="H49" s="72"/>
      <c r="I49" s="98"/>
      <c r="K49" s="29"/>
      <c r="L49" s="45"/>
      <c r="M49" s="46">
        <f>IF(L50-L51&gt;=0.4,L51+1,L51)</f>
        <v>0</v>
      </c>
      <c r="N49" s="25"/>
      <c r="O49" s="25"/>
      <c r="P49" s="46"/>
      <c r="Q49" s="26">
        <f>SUM(M49*P49)</f>
        <v>0</v>
      </c>
      <c r="R49" s="52"/>
      <c r="S49" s="6"/>
      <c r="T49" s="7"/>
    </row>
    <row r="50" spans="2:20" ht="13.5" customHeight="1">
      <c r="B50" s="128"/>
      <c r="C50" s="129"/>
      <c r="D50" s="120"/>
      <c r="E50" s="123"/>
      <c r="F50" s="123"/>
      <c r="G50" s="131"/>
      <c r="H50" s="73"/>
      <c r="I50" s="99"/>
      <c r="K50" s="27"/>
      <c r="L50" s="44">
        <f>SUM(G55)</f>
        <v>0</v>
      </c>
      <c r="M50" s="46"/>
      <c r="N50" s="46">
        <f>IF(AND(0.4&gt;L50-L51,L50-L51&gt;=0.2),1,0)</f>
        <v>0</v>
      </c>
      <c r="O50" s="46"/>
      <c r="P50" s="46"/>
      <c r="Q50" s="51">
        <f>SUM(N50*P50)</f>
        <v>0</v>
      </c>
      <c r="R50" s="52"/>
      <c r="T50" s="7"/>
    </row>
    <row r="51" spans="2:20" ht="13.5" customHeight="1">
      <c r="B51" s="108" t="s">
        <v>8</v>
      </c>
      <c r="C51" s="127"/>
      <c r="D51" s="119" t="s">
        <v>54</v>
      </c>
      <c r="E51" s="122">
        <v>11.5</v>
      </c>
      <c r="F51" s="122">
        <v>4.6</v>
      </c>
      <c r="G51" s="130">
        <f>ROUND(M22/E51,2)</f>
        <v>0</v>
      </c>
      <c r="H51" s="72"/>
      <c r="I51" s="98"/>
      <c r="K51" s="32"/>
      <c r="L51" s="62">
        <f>ROUNDDOWN(L50,0)</f>
        <v>0</v>
      </c>
      <c r="M51" s="46"/>
      <c r="N51" s="46"/>
      <c r="O51" s="46">
        <f>IF(0.2&gt;L50-L51,1,0)</f>
        <v>1</v>
      </c>
      <c r="P51" s="17"/>
      <c r="Q51" s="51">
        <f>SUM(O51*P51)</f>
        <v>0</v>
      </c>
      <c r="R51" s="52"/>
      <c r="T51" s="7"/>
    </row>
    <row r="52" spans="2:20" ht="13.5" customHeight="1">
      <c r="B52" s="128"/>
      <c r="C52" s="129"/>
      <c r="D52" s="120"/>
      <c r="E52" s="123"/>
      <c r="F52" s="123"/>
      <c r="G52" s="131"/>
      <c r="H52" s="73"/>
      <c r="I52" s="99"/>
      <c r="K52" s="29"/>
      <c r="L52" s="30"/>
      <c r="M52" s="53"/>
      <c r="N52" s="53"/>
      <c r="O52" s="53"/>
      <c r="P52" s="46"/>
      <c r="Q52" s="51"/>
      <c r="R52" s="52"/>
      <c r="T52" s="7"/>
    </row>
    <row r="53" spans="2:20" ht="13.5" customHeight="1">
      <c r="B53" s="108" t="s">
        <v>38</v>
      </c>
      <c r="C53" s="127"/>
      <c r="D53" s="119" t="s">
        <v>55</v>
      </c>
      <c r="E53" s="122">
        <v>10</v>
      </c>
      <c r="F53" s="122">
        <v>4</v>
      </c>
      <c r="G53" s="130">
        <f>ROUND(M24/E53,2)</f>
        <v>0</v>
      </c>
      <c r="H53" s="72"/>
      <c r="I53" s="98"/>
      <c r="K53" s="27"/>
      <c r="L53" s="60"/>
      <c r="M53" s="53"/>
      <c r="N53" s="53"/>
      <c r="O53" s="53"/>
      <c r="P53" s="46"/>
      <c r="Q53" s="51"/>
      <c r="R53" s="52"/>
      <c r="T53" s="7"/>
    </row>
    <row r="54" spans="2:20" ht="13.5" customHeight="1">
      <c r="B54" s="128"/>
      <c r="C54" s="129"/>
      <c r="D54" s="120"/>
      <c r="E54" s="123"/>
      <c r="F54" s="123"/>
      <c r="G54" s="131"/>
      <c r="H54" s="73"/>
      <c r="I54" s="99"/>
      <c r="K54" s="32"/>
      <c r="L54" s="10"/>
      <c r="M54" s="9"/>
      <c r="N54" s="9"/>
      <c r="O54" s="9"/>
      <c r="P54" s="46"/>
      <c r="Q54" s="51"/>
      <c r="R54" s="52"/>
      <c r="T54" s="7"/>
    </row>
    <row r="55" spans="2:20" ht="13.5" customHeight="1">
      <c r="B55" s="108" t="s">
        <v>9</v>
      </c>
      <c r="C55" s="127"/>
      <c r="D55" s="119" t="s">
        <v>56</v>
      </c>
      <c r="E55" s="122">
        <v>9.5</v>
      </c>
      <c r="F55" s="122">
        <v>3.8</v>
      </c>
      <c r="G55" s="130">
        <f>ROUND(M26/E55,2)</f>
        <v>0</v>
      </c>
      <c r="H55" s="72"/>
      <c r="I55" s="98"/>
      <c r="K55" s="29"/>
      <c r="L55" s="30"/>
      <c r="M55" s="53"/>
      <c r="N55" s="53"/>
      <c r="O55" s="53"/>
      <c r="P55" s="46"/>
      <c r="Q55" s="51"/>
      <c r="R55" s="52"/>
      <c r="T55" s="7"/>
    </row>
    <row r="56" spans="2:20" ht="13.5" customHeight="1">
      <c r="B56" s="128"/>
      <c r="C56" s="129"/>
      <c r="D56" s="120"/>
      <c r="E56" s="123"/>
      <c r="F56" s="123"/>
      <c r="G56" s="131"/>
      <c r="H56" s="73"/>
      <c r="I56" s="99"/>
      <c r="K56" s="27"/>
      <c r="L56" s="60"/>
      <c r="M56" s="53"/>
      <c r="N56" s="53"/>
      <c r="O56" s="53"/>
      <c r="P56" s="46"/>
      <c r="Q56" s="51"/>
      <c r="R56" s="52"/>
      <c r="T56" s="7"/>
    </row>
    <row r="57" spans="2:20" ht="13.5" customHeight="1">
      <c r="B57" s="108" t="s">
        <v>10</v>
      </c>
      <c r="C57" s="127"/>
      <c r="D57" s="119" t="s">
        <v>57</v>
      </c>
      <c r="E57" s="122">
        <v>10.3</v>
      </c>
      <c r="F57" s="122">
        <v>4.1</v>
      </c>
      <c r="G57" s="130">
        <f>ROUND(M29/E57,2)</f>
        <v>0</v>
      </c>
      <c r="H57" s="72"/>
      <c r="I57" s="98"/>
      <c r="K57" s="32"/>
      <c r="L57" s="10"/>
      <c r="M57" s="9"/>
      <c r="N57" s="9"/>
      <c r="O57" s="9"/>
      <c r="P57" s="46"/>
      <c r="Q57" s="51"/>
      <c r="R57" s="52"/>
      <c r="T57" s="7"/>
    </row>
    <row r="58" spans="2:20" ht="13.5" customHeight="1">
      <c r="B58" s="170"/>
      <c r="C58" s="171"/>
      <c r="D58" s="121"/>
      <c r="E58" s="169"/>
      <c r="F58" s="169"/>
      <c r="G58" s="175"/>
      <c r="H58" s="74"/>
      <c r="I58" s="165"/>
      <c r="K58" s="172" t="s">
        <v>36</v>
      </c>
      <c r="L58" s="173"/>
      <c r="M58" s="173"/>
      <c r="N58" s="173"/>
      <c r="O58" s="173"/>
      <c r="P58" s="174"/>
      <c r="Q58" s="65">
        <f>SUM(Q37:Q57)</f>
        <v>0</v>
      </c>
      <c r="R58" s="64"/>
      <c r="T58" s="7"/>
    </row>
    <row r="59" spans="2:19" ht="13.5" customHeight="1">
      <c r="B59" s="86" t="s">
        <v>77</v>
      </c>
      <c r="C59" s="86"/>
      <c r="D59" s="86"/>
      <c r="E59" s="86"/>
      <c r="F59" s="86"/>
      <c r="G59" s="86"/>
      <c r="H59" s="86"/>
      <c r="I59" s="86"/>
      <c r="J59" s="86"/>
      <c r="K59" s="86" t="s">
        <v>80</v>
      </c>
      <c r="L59" s="86"/>
      <c r="M59" s="86"/>
      <c r="N59" s="86"/>
      <c r="O59" s="86"/>
      <c r="P59" s="86"/>
      <c r="Q59" s="86"/>
      <c r="R59" s="86"/>
      <c r="S59" s="86"/>
    </row>
    <row r="60" spans="2:19" ht="13.5" customHeight="1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 ht="13.5" customHeight="1">
      <c r="B61" s="86" t="s">
        <v>79</v>
      </c>
      <c r="C61" s="86"/>
      <c r="D61" s="86"/>
      <c r="E61" s="86"/>
      <c r="F61" s="86"/>
      <c r="G61" s="86"/>
      <c r="H61" s="86"/>
      <c r="I61" s="86"/>
      <c r="J61" s="86"/>
      <c r="K61" s="87" t="s">
        <v>81</v>
      </c>
      <c r="L61" s="87"/>
      <c r="M61" s="87"/>
      <c r="N61" s="87"/>
      <c r="O61" s="87"/>
      <c r="P61" s="87"/>
      <c r="Q61" s="87"/>
      <c r="R61" s="87"/>
      <c r="S61" s="87"/>
    </row>
    <row r="62" spans="2:19" ht="13.5" customHeight="1">
      <c r="B62" s="86"/>
      <c r="C62" s="86"/>
      <c r="D62" s="86"/>
      <c r="E62" s="86"/>
      <c r="F62" s="86"/>
      <c r="G62" s="86"/>
      <c r="H62" s="86"/>
      <c r="I62" s="86"/>
      <c r="J62" s="86"/>
      <c r="K62" s="87"/>
      <c r="L62" s="87"/>
      <c r="M62" s="87"/>
      <c r="N62" s="87"/>
      <c r="O62" s="87"/>
      <c r="P62" s="87"/>
      <c r="Q62" s="87"/>
      <c r="R62" s="87"/>
      <c r="S62" s="87"/>
    </row>
    <row r="63" spans="2:18" ht="13.5" customHeight="1">
      <c r="B63" s="61"/>
      <c r="C63" s="61"/>
      <c r="D63" s="61"/>
      <c r="E63" s="61"/>
      <c r="F63" s="61"/>
      <c r="G63" s="61"/>
      <c r="H63" s="61"/>
      <c r="I63" s="61"/>
      <c r="J63" s="55"/>
      <c r="K63" s="61"/>
      <c r="L63" s="61"/>
      <c r="M63" s="61"/>
      <c r="N63" s="61"/>
      <c r="O63" s="61"/>
      <c r="P63" s="61"/>
      <c r="Q63" s="61"/>
      <c r="R63" s="61"/>
    </row>
    <row r="64" spans="2:19" ht="13.5" customHeight="1">
      <c r="B64" s="5" t="s">
        <v>31</v>
      </c>
      <c r="C64" s="5"/>
      <c r="J64" s="4"/>
      <c r="Q64" s="34"/>
      <c r="R64" s="6"/>
      <c r="S64" s="7"/>
    </row>
    <row r="65" spans="2:19" ht="13.5" customHeight="1">
      <c r="B65" s="166" t="s">
        <v>11</v>
      </c>
      <c r="C65" s="151"/>
      <c r="D65" s="136"/>
      <c r="E65" s="12"/>
      <c r="F65" s="136" t="s">
        <v>33</v>
      </c>
      <c r="G65" s="81" t="s">
        <v>13</v>
      </c>
      <c r="H65" s="81" t="s">
        <v>65</v>
      </c>
      <c r="I65" s="88" t="s">
        <v>34</v>
      </c>
      <c r="J65" s="4"/>
      <c r="K65" s="143" t="s">
        <v>13</v>
      </c>
      <c r="L65" s="81" t="s">
        <v>35</v>
      </c>
      <c r="M65" s="81" t="s">
        <v>76</v>
      </c>
      <c r="N65" s="88" t="s">
        <v>1</v>
      </c>
      <c r="Q65" s="4"/>
      <c r="R65" s="6"/>
      <c r="S65" s="7"/>
    </row>
    <row r="66" spans="2:19" ht="13.5" customHeight="1">
      <c r="B66" s="167"/>
      <c r="C66" s="154"/>
      <c r="D66" s="137"/>
      <c r="E66" s="13" t="s">
        <v>32</v>
      </c>
      <c r="F66" s="137"/>
      <c r="G66" s="82"/>
      <c r="H66" s="82"/>
      <c r="I66" s="100"/>
      <c r="J66" s="4"/>
      <c r="K66" s="144"/>
      <c r="L66" s="82"/>
      <c r="M66" s="82"/>
      <c r="N66" s="89"/>
      <c r="Q66" s="4"/>
      <c r="R66" s="6"/>
      <c r="S66" s="7"/>
    </row>
    <row r="67" spans="2:19" ht="13.5" customHeight="1">
      <c r="B67" s="168"/>
      <c r="C67" s="155"/>
      <c r="D67" s="120"/>
      <c r="E67" s="13" t="s">
        <v>66</v>
      </c>
      <c r="F67" s="120"/>
      <c r="G67" s="83"/>
      <c r="H67" s="83"/>
      <c r="I67" s="101"/>
      <c r="J67" s="4"/>
      <c r="K67" s="145"/>
      <c r="L67" s="83"/>
      <c r="M67" s="83"/>
      <c r="N67" s="89"/>
      <c r="Q67" s="4"/>
      <c r="R67" s="6"/>
      <c r="S67" s="7"/>
    </row>
    <row r="68" spans="2:19" ht="13.5" customHeight="1">
      <c r="B68" s="108" t="s">
        <v>3</v>
      </c>
      <c r="C68" s="109"/>
      <c r="D68" s="92" t="s">
        <v>29</v>
      </c>
      <c r="E68" s="105" t="s">
        <v>59</v>
      </c>
      <c r="F68" s="70">
        <f>M8</f>
        <v>0</v>
      </c>
      <c r="G68" s="90">
        <f>G8</f>
        <v>0</v>
      </c>
      <c r="H68" s="84"/>
      <c r="I68" s="75">
        <f>ROUNDDOWN(F68*H68,0)</f>
        <v>0</v>
      </c>
      <c r="J68" s="4"/>
      <c r="K68" s="29">
        <f>K37</f>
        <v>0</v>
      </c>
      <c r="L68" s="36"/>
      <c r="M68" s="31"/>
      <c r="N68" s="38"/>
      <c r="Q68" s="4"/>
      <c r="R68" s="6"/>
      <c r="S68" s="7"/>
    </row>
    <row r="69" spans="2:19" ht="13.5" customHeight="1">
      <c r="B69" s="110"/>
      <c r="C69" s="111"/>
      <c r="D69" s="93"/>
      <c r="E69" s="106"/>
      <c r="F69" s="71"/>
      <c r="G69" s="91"/>
      <c r="H69" s="85"/>
      <c r="I69" s="76"/>
      <c r="J69" s="4"/>
      <c r="K69" s="32">
        <f>K38</f>
        <v>0</v>
      </c>
      <c r="L69" s="33">
        <f>SUMIF(G68:G89,K68,I68:I89)</f>
        <v>0</v>
      </c>
      <c r="M69" s="33">
        <f>L69</f>
        <v>0</v>
      </c>
      <c r="N69" s="11"/>
      <c r="Q69" s="4"/>
      <c r="R69" s="6"/>
      <c r="S69" s="7"/>
    </row>
    <row r="70" spans="2:19" ht="13.5" customHeight="1">
      <c r="B70" s="124" t="s">
        <v>4</v>
      </c>
      <c r="C70" s="118" t="s">
        <v>46</v>
      </c>
      <c r="D70" s="92" t="s">
        <v>30</v>
      </c>
      <c r="E70" s="105" t="s">
        <v>59</v>
      </c>
      <c r="F70" s="70">
        <f>M10</f>
        <v>0</v>
      </c>
      <c r="G70" s="90">
        <f>G10</f>
        <v>0</v>
      </c>
      <c r="H70" s="84"/>
      <c r="I70" s="75">
        <f>ROUNDDOWN(F70*H70,0)</f>
        <v>0</v>
      </c>
      <c r="J70" s="4"/>
      <c r="K70" s="27">
        <f>K40</f>
        <v>0</v>
      </c>
      <c r="L70" s="35"/>
      <c r="M70" s="25"/>
      <c r="N70" s="41"/>
      <c r="Q70" s="34"/>
      <c r="R70" s="6"/>
      <c r="S70" s="7"/>
    </row>
    <row r="71" spans="2:19" ht="13.5" customHeight="1">
      <c r="B71" s="125"/>
      <c r="C71" s="118"/>
      <c r="D71" s="93"/>
      <c r="E71" s="106"/>
      <c r="F71" s="71"/>
      <c r="G71" s="91"/>
      <c r="H71" s="85"/>
      <c r="I71" s="76"/>
      <c r="J71" s="4"/>
      <c r="K71" s="28">
        <f>K41</f>
        <v>0</v>
      </c>
      <c r="L71" s="26">
        <f>SUMIF(G68:G89,K70,I68:I89)</f>
        <v>0</v>
      </c>
      <c r="M71" s="26">
        <f>L71</f>
        <v>0</v>
      </c>
      <c r="N71" s="43"/>
      <c r="Q71" s="4"/>
      <c r="R71" s="6"/>
      <c r="S71" s="7"/>
    </row>
    <row r="72" spans="2:19" ht="13.5" customHeight="1">
      <c r="B72" s="125"/>
      <c r="C72" s="118" t="s">
        <v>47</v>
      </c>
      <c r="D72" s="92" t="s">
        <v>49</v>
      </c>
      <c r="E72" s="105" t="s">
        <v>59</v>
      </c>
      <c r="F72" s="70">
        <f>M12</f>
        <v>0</v>
      </c>
      <c r="G72" s="90">
        <f>G12</f>
        <v>0</v>
      </c>
      <c r="H72" s="84"/>
      <c r="I72" s="75">
        <f>ROUNDDOWN(F72*H72,0)</f>
        <v>0</v>
      </c>
      <c r="J72" s="4"/>
      <c r="K72" s="29">
        <f>K43</f>
        <v>0</v>
      </c>
      <c r="L72" s="36"/>
      <c r="M72" s="31"/>
      <c r="N72" s="38"/>
      <c r="Q72" s="34"/>
      <c r="R72" s="6"/>
      <c r="S72" s="7"/>
    </row>
    <row r="73" spans="2:19" ht="13.5" customHeight="1">
      <c r="B73" s="125"/>
      <c r="C73" s="118"/>
      <c r="D73" s="93"/>
      <c r="E73" s="106"/>
      <c r="F73" s="71"/>
      <c r="G73" s="91"/>
      <c r="H73" s="85"/>
      <c r="I73" s="76"/>
      <c r="J73" s="4"/>
      <c r="K73" s="32">
        <f>K44</f>
        <v>0</v>
      </c>
      <c r="L73" s="26">
        <f>SUMIF(G68:G89,K72,I68:I89)</f>
        <v>0</v>
      </c>
      <c r="M73" s="26">
        <f>L73</f>
        <v>0</v>
      </c>
      <c r="N73" s="11"/>
      <c r="Q73" s="4"/>
      <c r="R73" s="6"/>
      <c r="S73" s="7"/>
    </row>
    <row r="74" spans="2:19" ht="13.5" customHeight="1">
      <c r="B74" s="125"/>
      <c r="C74" s="118" t="s">
        <v>48</v>
      </c>
      <c r="D74" s="92" t="s">
        <v>50</v>
      </c>
      <c r="E74" s="105" t="s">
        <v>59</v>
      </c>
      <c r="F74" s="70">
        <f>M14</f>
        <v>0</v>
      </c>
      <c r="G74" s="102"/>
      <c r="H74" s="84"/>
      <c r="I74" s="75">
        <f>ROUNDDOWN(F74*H74,0)</f>
        <v>0</v>
      </c>
      <c r="J74" s="4"/>
      <c r="K74" s="27">
        <f>K46</f>
        <v>0</v>
      </c>
      <c r="L74" s="36"/>
      <c r="M74" s="31"/>
      <c r="N74" s="41"/>
      <c r="Q74" s="34"/>
      <c r="S74" s="7"/>
    </row>
    <row r="75" spans="2:19" ht="13.5" customHeight="1">
      <c r="B75" s="126"/>
      <c r="C75" s="118"/>
      <c r="D75" s="93"/>
      <c r="E75" s="106"/>
      <c r="F75" s="71"/>
      <c r="G75" s="103"/>
      <c r="H75" s="85"/>
      <c r="I75" s="76"/>
      <c r="J75" s="4"/>
      <c r="K75" s="28">
        <f>K47</f>
        <v>0</v>
      </c>
      <c r="L75" s="33">
        <f>SUMIF(G68:G89,K74,I68:I89)</f>
        <v>0</v>
      </c>
      <c r="M75" s="33">
        <f>L75</f>
        <v>0</v>
      </c>
      <c r="N75" s="43"/>
      <c r="Q75" s="4"/>
      <c r="S75" s="7"/>
    </row>
    <row r="76" spans="2:19" ht="13.5" customHeight="1">
      <c r="B76" s="108" t="s">
        <v>5</v>
      </c>
      <c r="C76" s="109"/>
      <c r="D76" s="92" t="s">
        <v>51</v>
      </c>
      <c r="E76" s="105" t="s">
        <v>59</v>
      </c>
      <c r="F76" s="70">
        <f>M16</f>
        <v>0</v>
      </c>
      <c r="G76" s="90">
        <f>G16</f>
        <v>0</v>
      </c>
      <c r="H76" s="84"/>
      <c r="I76" s="75">
        <f>ROUNDDOWN(F76*H76,0)</f>
        <v>0</v>
      </c>
      <c r="J76" s="4"/>
      <c r="K76" s="29">
        <f>K49</f>
        <v>0</v>
      </c>
      <c r="L76" s="35"/>
      <c r="M76" s="25"/>
      <c r="N76" s="38"/>
      <c r="Q76" s="34"/>
      <c r="S76" s="7"/>
    </row>
    <row r="77" spans="2:19" ht="13.5" customHeight="1">
      <c r="B77" s="110"/>
      <c r="C77" s="111"/>
      <c r="D77" s="93"/>
      <c r="E77" s="106"/>
      <c r="F77" s="71"/>
      <c r="G77" s="91"/>
      <c r="H77" s="85"/>
      <c r="I77" s="76"/>
      <c r="J77" s="4"/>
      <c r="K77" s="32">
        <f>K50</f>
        <v>0</v>
      </c>
      <c r="L77" s="26">
        <f>SUMIF(G68:G89,K76,I68:I89)</f>
        <v>0</v>
      </c>
      <c r="M77" s="26">
        <f>L77</f>
        <v>0</v>
      </c>
      <c r="N77" s="11"/>
      <c r="Q77" s="4"/>
      <c r="S77" s="7"/>
    </row>
    <row r="78" spans="2:19" ht="13.5" customHeight="1">
      <c r="B78" s="108" t="s">
        <v>6</v>
      </c>
      <c r="C78" s="109"/>
      <c r="D78" s="92" t="s">
        <v>52</v>
      </c>
      <c r="E78" s="105" t="s">
        <v>59</v>
      </c>
      <c r="F78" s="70">
        <f>M18</f>
        <v>0</v>
      </c>
      <c r="G78" s="90">
        <f>G18</f>
        <v>0</v>
      </c>
      <c r="H78" s="84"/>
      <c r="I78" s="75">
        <f>ROUNDDOWN(F78*H78,0)</f>
        <v>0</v>
      </c>
      <c r="J78" s="4"/>
      <c r="K78" s="37"/>
      <c r="L78" s="47"/>
      <c r="M78" s="36"/>
      <c r="N78" s="38"/>
      <c r="Q78" s="34"/>
      <c r="S78" s="7"/>
    </row>
    <row r="79" spans="2:19" ht="13.5" customHeight="1">
      <c r="B79" s="110"/>
      <c r="C79" s="111"/>
      <c r="D79" s="93"/>
      <c r="E79" s="106"/>
      <c r="F79" s="71"/>
      <c r="G79" s="91"/>
      <c r="H79" s="85"/>
      <c r="I79" s="76"/>
      <c r="J79" s="4"/>
      <c r="K79" s="39"/>
      <c r="L79" s="48"/>
      <c r="M79" s="33"/>
      <c r="N79" s="11"/>
      <c r="Q79" s="4"/>
      <c r="S79" s="7"/>
    </row>
    <row r="80" spans="2:19" ht="13.5" customHeight="1">
      <c r="B80" s="108" t="s">
        <v>7</v>
      </c>
      <c r="C80" s="109"/>
      <c r="D80" s="92" t="s">
        <v>53</v>
      </c>
      <c r="E80" s="105" t="s">
        <v>59</v>
      </c>
      <c r="F80" s="70">
        <f>M20</f>
        <v>0</v>
      </c>
      <c r="G80" s="90">
        <f>G20</f>
        <v>0</v>
      </c>
      <c r="H80" s="84"/>
      <c r="I80" s="75">
        <f>ROUNDDOWN(F80*H80,0)</f>
        <v>0</v>
      </c>
      <c r="J80" s="4"/>
      <c r="K80" s="40"/>
      <c r="L80" s="49"/>
      <c r="M80" s="35"/>
      <c r="N80" s="41"/>
      <c r="Q80" s="34"/>
      <c r="S80" s="7"/>
    </row>
    <row r="81" spans="2:19" ht="13.5" customHeight="1">
      <c r="B81" s="110"/>
      <c r="C81" s="111"/>
      <c r="D81" s="93"/>
      <c r="E81" s="106"/>
      <c r="F81" s="71"/>
      <c r="G81" s="91"/>
      <c r="H81" s="85"/>
      <c r="I81" s="76"/>
      <c r="J81" s="4"/>
      <c r="K81" s="39"/>
      <c r="L81" s="48"/>
      <c r="M81" s="33"/>
      <c r="N81" s="11"/>
      <c r="Q81" s="4"/>
      <c r="S81" s="7"/>
    </row>
    <row r="82" spans="2:19" ht="13.5" customHeight="1">
      <c r="B82" s="108" t="s">
        <v>8</v>
      </c>
      <c r="C82" s="109"/>
      <c r="D82" s="92" t="s">
        <v>54</v>
      </c>
      <c r="E82" s="105" t="s">
        <v>59</v>
      </c>
      <c r="F82" s="70">
        <f>M22</f>
        <v>0</v>
      </c>
      <c r="G82" s="90">
        <f>G22</f>
        <v>0</v>
      </c>
      <c r="H82" s="84"/>
      <c r="I82" s="75">
        <f>ROUNDDOWN(F82*H82,0)</f>
        <v>0</v>
      </c>
      <c r="J82" s="4"/>
      <c r="K82" s="40"/>
      <c r="L82" s="49"/>
      <c r="M82" s="35"/>
      <c r="N82" s="41"/>
      <c r="Q82" s="34"/>
      <c r="S82" s="7"/>
    </row>
    <row r="83" spans="2:19" ht="13.5" customHeight="1">
      <c r="B83" s="110"/>
      <c r="C83" s="111"/>
      <c r="D83" s="93"/>
      <c r="E83" s="106"/>
      <c r="F83" s="71"/>
      <c r="G83" s="91"/>
      <c r="H83" s="85"/>
      <c r="I83" s="76"/>
      <c r="J83" s="4"/>
      <c r="K83" s="42"/>
      <c r="L83" s="50"/>
      <c r="M83" s="26"/>
      <c r="N83" s="43"/>
      <c r="Q83" s="4"/>
      <c r="S83" s="7"/>
    </row>
    <row r="84" spans="2:17" ht="13.5" customHeight="1">
      <c r="B84" s="108" t="s">
        <v>38</v>
      </c>
      <c r="C84" s="109"/>
      <c r="D84" s="92" t="s">
        <v>55</v>
      </c>
      <c r="E84" s="105" t="s">
        <v>59</v>
      </c>
      <c r="F84" s="70">
        <f>M24</f>
        <v>0</v>
      </c>
      <c r="G84" s="90">
        <f>G24</f>
        <v>0</v>
      </c>
      <c r="H84" s="84"/>
      <c r="I84" s="75">
        <f>ROUNDDOWN(F84*H84,0)</f>
        <v>0</v>
      </c>
      <c r="J84" s="4"/>
      <c r="K84" s="37"/>
      <c r="L84" s="47"/>
      <c r="M84" s="36"/>
      <c r="N84" s="38"/>
      <c r="P84" s="2"/>
      <c r="Q84" s="8"/>
    </row>
    <row r="85" spans="2:17" ht="13.5" customHeight="1">
      <c r="B85" s="110"/>
      <c r="C85" s="111"/>
      <c r="D85" s="93"/>
      <c r="E85" s="106"/>
      <c r="F85" s="71"/>
      <c r="G85" s="91"/>
      <c r="H85" s="85"/>
      <c r="I85" s="76"/>
      <c r="J85" s="34"/>
      <c r="K85" s="39"/>
      <c r="L85" s="48"/>
      <c r="M85" s="33"/>
      <c r="N85" s="11"/>
      <c r="P85" s="2"/>
      <c r="Q85" s="8"/>
    </row>
    <row r="86" spans="2:14" ht="13.5" customHeight="1">
      <c r="B86" s="108" t="s">
        <v>9</v>
      </c>
      <c r="C86" s="109"/>
      <c r="D86" s="92" t="s">
        <v>56</v>
      </c>
      <c r="E86" s="105" t="s">
        <v>59</v>
      </c>
      <c r="F86" s="70">
        <f>M26</f>
        <v>0</v>
      </c>
      <c r="G86" s="90">
        <f>G26</f>
        <v>0</v>
      </c>
      <c r="H86" s="84"/>
      <c r="I86" s="75">
        <f>ROUNDDOWN(F86*H86,0)</f>
        <v>0</v>
      </c>
      <c r="J86" s="4"/>
      <c r="K86" s="40"/>
      <c r="L86" s="49"/>
      <c r="M86" s="35"/>
      <c r="N86" s="41"/>
    </row>
    <row r="87" spans="2:14" ht="13.5" customHeight="1">
      <c r="B87" s="110"/>
      <c r="C87" s="111"/>
      <c r="D87" s="93"/>
      <c r="E87" s="106"/>
      <c r="F87" s="71"/>
      <c r="G87" s="91"/>
      <c r="H87" s="85"/>
      <c r="I87" s="76"/>
      <c r="K87" s="39"/>
      <c r="L87" s="48"/>
      <c r="M87" s="33"/>
      <c r="N87" s="11"/>
    </row>
    <row r="88" spans="2:14" ht="13.5" customHeight="1">
      <c r="B88" s="108" t="s">
        <v>10</v>
      </c>
      <c r="C88" s="109"/>
      <c r="D88" s="92" t="s">
        <v>57</v>
      </c>
      <c r="E88" s="105" t="s">
        <v>59</v>
      </c>
      <c r="F88" s="70">
        <f>M29</f>
        <v>0</v>
      </c>
      <c r="G88" s="90">
        <f>G29</f>
        <v>0</v>
      </c>
      <c r="H88" s="84"/>
      <c r="I88" s="75">
        <f>ROUNDDOWN(F88*H88,0)</f>
        <v>0</v>
      </c>
      <c r="K88" s="77" t="s">
        <v>2</v>
      </c>
      <c r="L88" s="78"/>
      <c r="M88" s="66">
        <f>SUM(M68:M87)</f>
        <v>0</v>
      </c>
      <c r="N88" s="68"/>
    </row>
    <row r="89" spans="2:14" ht="13.5" customHeight="1">
      <c r="B89" s="114"/>
      <c r="C89" s="115"/>
      <c r="D89" s="112"/>
      <c r="E89" s="113"/>
      <c r="F89" s="107"/>
      <c r="G89" s="104"/>
      <c r="H89" s="117"/>
      <c r="I89" s="116"/>
      <c r="K89" s="79"/>
      <c r="L89" s="80"/>
      <c r="M89" s="67"/>
      <c r="N89" s="69"/>
    </row>
    <row r="90" ht="13.5">
      <c r="I90" s="2"/>
    </row>
    <row r="91" ht="13.5">
      <c r="I91" s="2"/>
    </row>
  </sheetData>
  <sheetProtection/>
  <mergeCells count="308">
    <mergeCell ref="L28:L29"/>
    <mergeCell ref="M28:M29"/>
    <mergeCell ref="B28:C29"/>
    <mergeCell ref="D28:D29"/>
    <mergeCell ref="E28:E29"/>
    <mergeCell ref="F28:F29"/>
    <mergeCell ref="G28:G29"/>
    <mergeCell ref="B30:N31"/>
    <mergeCell ref="H28:H29"/>
    <mergeCell ref="I28:I29"/>
    <mergeCell ref="J28:J29"/>
    <mergeCell ref="K28:K29"/>
    <mergeCell ref="H26:H27"/>
    <mergeCell ref="I26:I27"/>
    <mergeCell ref="J26:J27"/>
    <mergeCell ref="K26:K27"/>
    <mergeCell ref="L26:L27"/>
    <mergeCell ref="M26:M27"/>
    <mergeCell ref="I24:I25"/>
    <mergeCell ref="J24:J25"/>
    <mergeCell ref="K24:K25"/>
    <mergeCell ref="L24:L25"/>
    <mergeCell ref="M24:M25"/>
    <mergeCell ref="B26:C27"/>
    <mergeCell ref="D26:D27"/>
    <mergeCell ref="E26:E27"/>
    <mergeCell ref="F26:F27"/>
    <mergeCell ref="G26:G27"/>
    <mergeCell ref="B24:C25"/>
    <mergeCell ref="D24:D25"/>
    <mergeCell ref="E24:E25"/>
    <mergeCell ref="F24:F25"/>
    <mergeCell ref="G24:G25"/>
    <mergeCell ref="H24:H25"/>
    <mergeCell ref="H22:H23"/>
    <mergeCell ref="I22:I23"/>
    <mergeCell ref="J22:J23"/>
    <mergeCell ref="K22:K23"/>
    <mergeCell ref="L22:L23"/>
    <mergeCell ref="M22:M23"/>
    <mergeCell ref="I20:I21"/>
    <mergeCell ref="J20:J21"/>
    <mergeCell ref="K20:K21"/>
    <mergeCell ref="L20:L21"/>
    <mergeCell ref="M20:M21"/>
    <mergeCell ref="B22:C23"/>
    <mergeCell ref="D22:D23"/>
    <mergeCell ref="E22:E23"/>
    <mergeCell ref="F22:F23"/>
    <mergeCell ref="G22:G23"/>
    <mergeCell ref="J18:J19"/>
    <mergeCell ref="K18:K19"/>
    <mergeCell ref="L18:L19"/>
    <mergeCell ref="M18:M19"/>
    <mergeCell ref="B20:C21"/>
    <mergeCell ref="D20:D21"/>
    <mergeCell ref="E20:E21"/>
    <mergeCell ref="F20:F21"/>
    <mergeCell ref="G20:G21"/>
    <mergeCell ref="H20:H21"/>
    <mergeCell ref="K16:K17"/>
    <mergeCell ref="L16:L17"/>
    <mergeCell ref="M16:M17"/>
    <mergeCell ref="B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I16:I17"/>
    <mergeCell ref="J16:J17"/>
    <mergeCell ref="L12:L13"/>
    <mergeCell ref="M12:M13"/>
    <mergeCell ref="G10:G15"/>
    <mergeCell ref="C14:C15"/>
    <mergeCell ref="D14:D15"/>
    <mergeCell ref="H14:H15"/>
    <mergeCell ref="I14:I15"/>
    <mergeCell ref="J14:J15"/>
    <mergeCell ref="K14:K15"/>
    <mergeCell ref="M14:M15"/>
    <mergeCell ref="K10:K11"/>
    <mergeCell ref="L10:L11"/>
    <mergeCell ref="L14:L15"/>
    <mergeCell ref="M10:M11"/>
    <mergeCell ref="C12:C13"/>
    <mergeCell ref="D12:D13"/>
    <mergeCell ref="H12:H13"/>
    <mergeCell ref="I12:I13"/>
    <mergeCell ref="J12:J13"/>
    <mergeCell ref="K12:K13"/>
    <mergeCell ref="L8:L9"/>
    <mergeCell ref="M8:M9"/>
    <mergeCell ref="B10:B15"/>
    <mergeCell ref="C10:C11"/>
    <mergeCell ref="D10:D11"/>
    <mergeCell ref="E10:E15"/>
    <mergeCell ref="F10:F15"/>
    <mergeCell ref="H10:H11"/>
    <mergeCell ref="I10:I11"/>
    <mergeCell ref="J10:J11"/>
    <mergeCell ref="F8:F9"/>
    <mergeCell ref="G8:G9"/>
    <mergeCell ref="H8:H9"/>
    <mergeCell ref="I8:I9"/>
    <mergeCell ref="J8:J9"/>
    <mergeCell ref="K8:K9"/>
    <mergeCell ref="D41:D42"/>
    <mergeCell ref="D43:D44"/>
    <mergeCell ref="D47:D48"/>
    <mergeCell ref="E49:E50"/>
    <mergeCell ref="B39:B44"/>
    <mergeCell ref="B8:C9"/>
    <mergeCell ref="D8:D9"/>
    <mergeCell ref="E8:E9"/>
    <mergeCell ref="B16:C17"/>
    <mergeCell ref="D16:D17"/>
    <mergeCell ref="I47:I48"/>
    <mergeCell ref="H47:H48"/>
    <mergeCell ref="B1:R1"/>
    <mergeCell ref="F57:F58"/>
    <mergeCell ref="G37:G38"/>
    <mergeCell ref="F37:F38"/>
    <mergeCell ref="G43:G44"/>
    <mergeCell ref="G41:G42"/>
    <mergeCell ref="G39:G40"/>
    <mergeCell ref="D45:D46"/>
    <mergeCell ref="D51:D52"/>
    <mergeCell ref="C43:C44"/>
    <mergeCell ref="F45:F46"/>
    <mergeCell ref="G45:G46"/>
    <mergeCell ref="F39:F44"/>
    <mergeCell ref="D49:D50"/>
    <mergeCell ref="C39:C40"/>
    <mergeCell ref="B45:C46"/>
    <mergeCell ref="B47:C48"/>
    <mergeCell ref="B49:C50"/>
    <mergeCell ref="I57:I58"/>
    <mergeCell ref="B65:D67"/>
    <mergeCell ref="F65:F67"/>
    <mergeCell ref="M65:M67"/>
    <mergeCell ref="E57:E58"/>
    <mergeCell ref="B57:C58"/>
    <mergeCell ref="L65:L67"/>
    <mergeCell ref="K65:K67"/>
    <mergeCell ref="K58:P58"/>
    <mergeCell ref="G57:G58"/>
    <mergeCell ref="C41:C42"/>
    <mergeCell ref="B51:C52"/>
    <mergeCell ref="I45:I46"/>
    <mergeCell ref="I49:I50"/>
    <mergeCell ref="F49:F50"/>
    <mergeCell ref="G49:G50"/>
    <mergeCell ref="F47:F48"/>
    <mergeCell ref="G47:G48"/>
    <mergeCell ref="I41:I42"/>
    <mergeCell ref="H45:H46"/>
    <mergeCell ref="D39:D40"/>
    <mergeCell ref="D37:D38"/>
    <mergeCell ref="B4:D7"/>
    <mergeCell ref="E45:E46"/>
    <mergeCell ref="E47:E48"/>
    <mergeCell ref="I39:I40"/>
    <mergeCell ref="B34:D36"/>
    <mergeCell ref="E39:E44"/>
    <mergeCell ref="H39:H40"/>
    <mergeCell ref="H5:H7"/>
    <mergeCell ref="G4:G7"/>
    <mergeCell ref="F4:F7"/>
    <mergeCell ref="B37:C38"/>
    <mergeCell ref="K34:K36"/>
    <mergeCell ref="L34:L36"/>
    <mergeCell ref="I37:I38"/>
    <mergeCell ref="H34:H36"/>
    <mergeCell ref="J34:J36"/>
    <mergeCell ref="I5:I7"/>
    <mergeCell ref="E37:E38"/>
    <mergeCell ref="E4:E7"/>
    <mergeCell ref="Q34:Q36"/>
    <mergeCell ref="P34:P36"/>
    <mergeCell ref="M34:M36"/>
    <mergeCell ref="K5:K7"/>
    <mergeCell ref="L5:L7"/>
    <mergeCell ref="H4:K4"/>
    <mergeCell ref="J5:J7"/>
    <mergeCell ref="O34:O36"/>
    <mergeCell ref="N34:N36"/>
    <mergeCell ref="H49:H50"/>
    <mergeCell ref="H51:H52"/>
    <mergeCell ref="G51:G52"/>
    <mergeCell ref="H41:H42"/>
    <mergeCell ref="H43:H44"/>
    <mergeCell ref="E53:E54"/>
    <mergeCell ref="G68:G69"/>
    <mergeCell ref="E51:E52"/>
    <mergeCell ref="D55:D56"/>
    <mergeCell ref="B53:C54"/>
    <mergeCell ref="B55:C56"/>
    <mergeCell ref="F51:F52"/>
    <mergeCell ref="F53:F54"/>
    <mergeCell ref="G55:G56"/>
    <mergeCell ref="G53:G54"/>
    <mergeCell ref="F55:F56"/>
    <mergeCell ref="D68:D69"/>
    <mergeCell ref="D76:D77"/>
    <mergeCell ref="D53:D54"/>
    <mergeCell ref="E68:E69"/>
    <mergeCell ref="B68:C69"/>
    <mergeCell ref="D57:D58"/>
    <mergeCell ref="E55:E56"/>
    <mergeCell ref="E72:E73"/>
    <mergeCell ref="B70:B75"/>
    <mergeCell ref="C70:C71"/>
    <mergeCell ref="C72:C73"/>
    <mergeCell ref="C74:C75"/>
    <mergeCell ref="E74:E75"/>
    <mergeCell ref="D70:D71"/>
    <mergeCell ref="E70:E71"/>
    <mergeCell ref="D74:D75"/>
    <mergeCell ref="I86:I87"/>
    <mergeCell ref="I88:I89"/>
    <mergeCell ref="H86:H87"/>
    <mergeCell ref="H88:H89"/>
    <mergeCell ref="I82:I83"/>
    <mergeCell ref="I84:I85"/>
    <mergeCell ref="H84:H85"/>
    <mergeCell ref="D78:D79"/>
    <mergeCell ref="E78:E79"/>
    <mergeCell ref="F80:F81"/>
    <mergeCell ref="H76:H77"/>
    <mergeCell ref="B80:C81"/>
    <mergeCell ref="B78:C79"/>
    <mergeCell ref="B76:C77"/>
    <mergeCell ref="D80:D81"/>
    <mergeCell ref="G82:G83"/>
    <mergeCell ref="G84:G85"/>
    <mergeCell ref="H82:H83"/>
    <mergeCell ref="E76:E77"/>
    <mergeCell ref="H78:H79"/>
    <mergeCell ref="F78:F79"/>
    <mergeCell ref="H80:H81"/>
    <mergeCell ref="E80:E81"/>
    <mergeCell ref="E82:E83"/>
    <mergeCell ref="B86:C87"/>
    <mergeCell ref="D88:D89"/>
    <mergeCell ref="E88:E89"/>
    <mergeCell ref="F82:F83"/>
    <mergeCell ref="D82:D83"/>
    <mergeCell ref="B84:C85"/>
    <mergeCell ref="B82:C83"/>
    <mergeCell ref="B88:C89"/>
    <mergeCell ref="G88:G89"/>
    <mergeCell ref="D84:D85"/>
    <mergeCell ref="E84:E85"/>
    <mergeCell ref="F84:F85"/>
    <mergeCell ref="F86:F87"/>
    <mergeCell ref="F88:F89"/>
    <mergeCell ref="G86:G87"/>
    <mergeCell ref="D86:D87"/>
    <mergeCell ref="E86:E87"/>
    <mergeCell ref="G74:G75"/>
    <mergeCell ref="G76:G77"/>
    <mergeCell ref="G78:G79"/>
    <mergeCell ref="G80:G81"/>
    <mergeCell ref="F74:F75"/>
    <mergeCell ref="F76:F77"/>
    <mergeCell ref="R34:R36"/>
    <mergeCell ref="I43:I44"/>
    <mergeCell ref="H68:H69"/>
    <mergeCell ref="H70:H71"/>
    <mergeCell ref="H72:H73"/>
    <mergeCell ref="I51:I52"/>
    <mergeCell ref="I53:I54"/>
    <mergeCell ref="I55:I56"/>
    <mergeCell ref="I72:I73"/>
    <mergeCell ref="I65:I67"/>
    <mergeCell ref="G70:G71"/>
    <mergeCell ref="G65:G67"/>
    <mergeCell ref="F68:F69"/>
    <mergeCell ref="G72:G73"/>
    <mergeCell ref="B59:J60"/>
    <mergeCell ref="B61:J62"/>
    <mergeCell ref="F72:F73"/>
    <mergeCell ref="D72:D73"/>
    <mergeCell ref="I68:I69"/>
    <mergeCell ref="I70:I71"/>
    <mergeCell ref="I80:I81"/>
    <mergeCell ref="H65:H67"/>
    <mergeCell ref="H74:H75"/>
    <mergeCell ref="K59:S60"/>
    <mergeCell ref="K61:S62"/>
    <mergeCell ref="I76:I77"/>
    <mergeCell ref="N65:N67"/>
    <mergeCell ref="M88:M89"/>
    <mergeCell ref="N88:N89"/>
    <mergeCell ref="F70:F71"/>
    <mergeCell ref="H37:H38"/>
    <mergeCell ref="H57:H58"/>
    <mergeCell ref="H55:H56"/>
    <mergeCell ref="H53:H54"/>
    <mergeCell ref="I74:I75"/>
    <mergeCell ref="K88:L89"/>
    <mergeCell ref="I78:I79"/>
  </mergeCells>
  <printOptions horizontalCentered="1" verticalCentered="1"/>
  <pageMargins left="0.5905511811023623" right="0" top="0.4330708661417323" bottom="0.1968503937007874" header="0.35433070866141736" footer="0.3937007874015748"/>
  <pageSetup blackAndWhite="1" fitToHeight="1" fitToWidth="1" horizontalDpi="300" verticalDpi="300" orientation="portrait" paperSize="9" scale="65" r:id="rId1"/>
  <headerFooter alignWithMargins="0">
    <oddHeader>&amp;L&amp;12参考書式１－１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akinori</dc:creator>
  <cp:keywords/>
  <dc:description/>
  <cp:lastModifiedBy>埼玉県</cp:lastModifiedBy>
  <cp:lastPrinted>2016-03-03T02:25:27Z</cp:lastPrinted>
  <dcterms:created xsi:type="dcterms:W3CDTF">2002-05-27T02:59:40Z</dcterms:created>
  <dcterms:modified xsi:type="dcterms:W3CDTF">2018-08-06T02:11:24Z</dcterms:modified>
  <cp:category/>
  <cp:version/>
  <cp:contentType/>
  <cp:contentStatus/>
</cp:coreProperties>
</file>