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5" yWindow="270" windowWidth="8475" windowHeight="4725" activeTab="0"/>
  </bookViews>
  <sheets>
    <sheet name="第一号" sheetId="1" r:id="rId1"/>
    <sheet name="使い方" sheetId="2" r:id="rId2"/>
  </sheets>
  <definedNames>
    <definedName name="_xlnm.Print_Area" localSheetId="1">'使い方'!$A$1:$AG$32</definedName>
    <definedName name="_xlnm.Print_Area" localSheetId="0">'第一号'!$A$2:$AG$142</definedName>
  </definedNames>
  <calcPr fullCalcOnLoad="1"/>
</workbook>
</file>

<file path=xl/sharedStrings.xml><?xml version="1.0" encoding="utf-8"?>
<sst xmlns="http://schemas.openxmlformats.org/spreadsheetml/2006/main" count="380" uniqueCount="168">
  <si>
    <t>第一号様式（第五条関係）</t>
  </si>
  <si>
    <t>年</t>
  </si>
  <si>
    <t>月</t>
  </si>
  <si>
    <t>日</t>
  </si>
  <si>
    <t xml:space="preserve"> </t>
  </si>
  <si>
    <t>届出時の許可番号</t>
  </si>
  <si>
    <t>商号又は名称</t>
  </si>
  <si>
    <t>郵便番号</t>
  </si>
  <si>
    <t>主たる事務所の所在地</t>
  </si>
  <si>
    <t>氏名（法人にあっては、代表者の氏名）</t>
  </si>
  <si>
    <t>電話番号</t>
  </si>
  <si>
    <t>ファクシミリ番号</t>
  </si>
  <si>
    <t>（</t>
  </si>
  <si>
    <t>－</t>
  </si>
  <si>
    <t>特</t>
  </si>
  <si>
    <t>般</t>
  </si>
  <si>
    <t>）</t>
  </si>
  <si>
    <t>第</t>
  </si>
  <si>
    <t>号</t>
  </si>
  <si>
    <t>記</t>
  </si>
  <si>
    <t>基準日</t>
  </si>
  <si>
    <t>住宅建設瑕疵担保保証金の供託について</t>
  </si>
  <si>
    <t>－</t>
  </si>
  <si>
    <t>）</t>
  </si>
  <si>
    <t>（ 1</t>
  </si>
  <si>
    <t>イ</t>
  </si>
  <si>
    <t>（ 2</t>
  </si>
  <si>
    <t>①</t>
  </si>
  <si>
    <t>ロ</t>
  </si>
  <si>
    <t>②</t>
  </si>
  <si>
    <t>法第3条第3項の算定特例適用後の戸数（ロ×0.5）</t>
  </si>
  <si>
    <t>ハ</t>
  </si>
  <si>
    <t>（ 3</t>
  </si>
  <si>
    <t>ニ</t>
  </si>
  <si>
    <t>令第3条第2項の算定特例適用後の戸数</t>
  </si>
  <si>
    <t>（ A4 ）</t>
  </si>
  <si>
    <t>令第3条第2項の算定特例適用前の戸数</t>
  </si>
  <si>
    <t>ニ</t>
  </si>
  <si>
    <t>ホ</t>
  </si>
  <si>
    <t>合計戸数</t>
  </si>
  <si>
    <t>（ 4</t>
  </si>
  <si>
    <t>法第3条第3項及び令第3条第2項の算定特例適用後の戸数</t>
  </si>
  <si>
    <t>ヘ</t>
  </si>
  <si>
    <t>ト</t>
  </si>
  <si>
    <t>法第3条第3項及び令第3条第2項の算定特例適用前の戸数</t>
  </si>
  <si>
    <t>（ 5</t>
  </si>
  <si>
    <t>住宅建設瑕疵担保保証金の算定の基礎となる建設新築住宅の合計戸数</t>
  </si>
  <si>
    <t>チ</t>
  </si>
  <si>
    <t>＝</t>
  </si>
  <si>
    <t>＋</t>
  </si>
  <si>
    <t>イ</t>
  </si>
  <si>
    <t>リ</t>
  </si>
  <si>
    <t>1の基準日における住宅建設瑕疵担保保証金の基準額</t>
  </si>
  <si>
    <t>金銭の供託</t>
  </si>
  <si>
    <t>供託所名</t>
  </si>
  <si>
    <t>供託年月日</t>
  </si>
  <si>
    <t>供託番号</t>
  </si>
  <si>
    <t>供託金額</t>
  </si>
  <si>
    <t>金</t>
  </si>
  <si>
    <t>証</t>
  </si>
  <si>
    <t>国</t>
  </si>
  <si>
    <t>ヌ</t>
  </si>
  <si>
    <t>（ 計</t>
  </si>
  <si>
    <t>有価証券（振替国債を除く。）の供託</t>
  </si>
  <si>
    <t>名称</t>
  </si>
  <si>
    <t>回記号</t>
  </si>
  <si>
    <t>番号</t>
  </si>
  <si>
    <t>枚数</t>
  </si>
  <si>
    <t>券面額</t>
  </si>
  <si>
    <t>券面額計</t>
  </si>
  <si>
    <t>割合</t>
  </si>
  <si>
    <t>供託価額</t>
  </si>
  <si>
    <t>ル</t>
  </si>
  <si>
    <t>振替国債の供託</t>
  </si>
  <si>
    <t>銘柄</t>
  </si>
  <si>
    <t>ヲ</t>
  </si>
  <si>
    <t>1の基準日における住宅建設瑕疵担保保証金の合計額</t>
  </si>
  <si>
    <t>ヌ</t>
  </si>
  <si>
    <t>住宅瑕疵担保責任保険法人名</t>
  </si>
  <si>
    <t>戸数</t>
  </si>
  <si>
    <t>注1</t>
  </si>
  <si>
    <t>「建設新築住宅」とは、法第3条第2項に規定する建設新築住宅をいう。</t>
  </si>
  <si>
    <t>注2</t>
  </si>
  <si>
    <t>注3</t>
  </si>
  <si>
    <t>注4</t>
  </si>
  <si>
    <t>注5</t>
  </si>
  <si>
    <t>第一号様式（第五条関係）</t>
  </si>
  <si>
    <t>住宅建設瑕疵担保保証金の供託及び住宅建設瑕疵担保責任保険契約の締結の状況についての届出書の使い方</t>
  </si>
  <si>
    <t xml:space="preserve"> </t>
  </si>
  <si>
    <t>①</t>
  </si>
  <si>
    <t>②</t>
  </si>
  <si>
    <t>③</t>
  </si>
  <si>
    <t>④</t>
  </si>
  <si>
    <t xml:space="preserve"> </t>
  </si>
  <si>
    <t>左記の色になっている部分に記入が必要です。</t>
  </si>
  <si>
    <t>のセルに記入が必要ない場合もあります（保証金の供託を全くせず、保険契約のみの場合等）。</t>
  </si>
  <si>
    <t>→</t>
  </si>
  <si>
    <t>セルの色が</t>
  </si>
  <si>
    <t>に変化しますので印刷時に色が映らなくなります。</t>
  </si>
  <si>
    <t>その場合は、該当セル上で「Deleteキー」を1回押してください。</t>
  </si>
  <si>
    <t>説明文を設定しているセルもあります。セルをクリックした際に表示されますので、確認用にご利用ください。</t>
  </si>
  <si>
    <t>全て保険のため2-1から2-7までを省略します</t>
  </si>
  <si>
    <t>使用前に「使い方」シートをご覧ください。</t>
  </si>
  <si>
    <t>リストから選択する形式で入力する部分もあります。（例：基準日や供託所の選択等）</t>
  </si>
  <si>
    <t>⑤</t>
  </si>
  <si>
    <t>たてもの　株式会社</t>
  </si>
  <si>
    <t>株式会社　ハウスジーメン</t>
  </si>
  <si>
    <t>届出書のシートは誤入力防止のため、「シートの保護」を使用していますがパスワードは設定していません。</t>
  </si>
  <si>
    <t>シートの保護を解除するには「ツール」→「保護」→「シートの保護」を選択して解除してください。</t>
  </si>
  <si>
    <t>株式会社　住宅あんしん保証</t>
  </si>
  <si>
    <t>株式会社　日本住宅保証検査機構</t>
  </si>
  <si>
    <t>ハウスプラス住宅保証　株式会社</t>
  </si>
  <si>
    <t>⑥</t>
  </si>
  <si>
    <t>政府保証債90％、それ以外80％を乗じて計算してください。</t>
  </si>
  <si>
    <t>（額面金額－発行金額）×（発行の日から供託の日までの年数＋4）／発行の日から償還の日までの年数</t>
  </si>
  <si>
    <t>「別記算式」</t>
  </si>
  <si>
    <t>割引債は次の「別記算式」により算出した額を加えた額を額面金額として、国債証券100％、</t>
  </si>
  <si>
    <t>住宅建設瑕疵担保保証金の供託及び住宅建設瑕疵担保責任保険契約の締結</t>
  </si>
  <si>
    <t>建設新築住宅（その床面積の合計が令第2条に定める面積以下の建設新築住宅</t>
  </si>
  <si>
    <t>又は令第3条第1項に規定する建設新築住宅を除く。）の戸数</t>
  </si>
  <si>
    <t>その床面積の合計が令第2条に定める面積以下の建設新築住宅（令第3条第</t>
  </si>
  <si>
    <t>1項に規定する建設新築住宅を除く。）の戸数</t>
  </si>
  <si>
    <t>令第3条第1項に規定する建設新築住宅（その床面積の合計が令第2条に定</t>
  </si>
  <si>
    <t>める面積以下の建設新築住宅を除く。）の戸数</t>
  </si>
  <si>
    <t>令第3条第1項の書面に記載された2以上の建設業者それぞれの建設瑕疵負担割合の合計に対する当該建設業者の建設瑕疵負担割合の割合</t>
  </si>
  <si>
    <t>その床面積の合計が令第2条に定める面積以下の建設新築住宅であって、か</t>
  </si>
  <si>
    <t>つ、令第3条第1項に規定する建設新築住宅であるものの戸数</t>
  </si>
  <si>
    <t>法第3条第3項及び令第3条第2項の算定特例適用後の戸数</t>
  </si>
  <si>
    <t>1の基準日前10年間に引き渡した住宅建設瑕疵担保保証金の算定の基礎とな</t>
  </si>
  <si>
    <t>る建設新築住宅の合計戸数</t>
  </si>
  <si>
    <t>「建設瑕疵負担割合」とは、令第3条第1項に規定する建設瑕疵負担割合をいう。</t>
  </si>
  <si>
    <t>2-1(3)②及び(4)②の戸数の記載に当たり、小数点以下2位未満の端数が</t>
  </si>
  <si>
    <t>生ずる場合にあつては、当該端数を切り上げて記載するものとする。</t>
  </si>
  <si>
    <t>算出したものを記載するものとする。</t>
  </si>
  <si>
    <t>とする。</t>
  </si>
  <si>
    <t>2-2の合計戸数は、1の基準日前10年間に届け出た本様式のチの値を合算して</t>
  </si>
  <si>
    <t>2-5の割合は、第4条第1項各号に掲げる額面金額に対する割合を記載するもの</t>
  </si>
  <si>
    <t>とおり届け出ます。</t>
  </si>
  <si>
    <t>　特定住宅瑕疵担保責任の履行の確保等に関する法律第4条第1項の規定により、下記の</t>
  </si>
  <si>
    <t>た新築住宅のうち、住宅瑕疵担保責任保険法人と住宅建設瑕疵担保責任保険契約を締</t>
  </si>
  <si>
    <t>結し、保険証券又はこれに代わるべき書面を発注者に交付した新築住宅について</t>
  </si>
  <si>
    <t>た新築住宅の合計戸数</t>
  </si>
  <si>
    <t>⑦</t>
  </si>
  <si>
    <t>供託額が不足しています。</t>
  </si>
  <si>
    <t>と表示された場合も基準日時点での状況を届け出なければなりません。</t>
  </si>
  <si>
    <t>⑧</t>
  </si>
  <si>
    <t>届出についての詳細は、下記の県ホームページを参照してください。</t>
  </si>
  <si>
    <t>さいたま地方法務局</t>
  </si>
  <si>
    <t>さいたま地方法務局川口出張所</t>
  </si>
  <si>
    <t>さいたま地方法務局川越支局</t>
  </si>
  <si>
    <t>さいたま地方法務局熊谷支局</t>
  </si>
  <si>
    <t>さいたま地方法務局大宮支局</t>
  </si>
  <si>
    <t>さいたま地方法務局秩父支局</t>
  </si>
  <si>
    <t>さいたま地方法務局所沢支局</t>
  </si>
  <si>
    <t>さいたま地方法務局東松山支局</t>
  </si>
  <si>
    <t>さいたま地方法務局越谷支局</t>
  </si>
  <si>
    <t>さいたま地方法務局久喜支局</t>
  </si>
  <si>
    <t>埼玉県知事許可</t>
  </si>
  <si>
    <t>般・特</t>
  </si>
  <si>
    <t xml:space="preserve"> </t>
  </si>
  <si>
    <t>（あて先）</t>
  </si>
  <si>
    <t>埼玉県知事</t>
  </si>
  <si>
    <t>の状況についての届出書</t>
  </si>
  <si>
    <t>住宅保証機構株式会社</t>
  </si>
  <si>
    <t>令和</t>
  </si>
  <si>
    <t>http://www.pref.saitama.lg.jp/a1002/shigoto/kensetsugyo/kensetsu/jutakukashi/index.html</t>
  </si>
  <si>
    <t>1の基準日前１年間に引き渡した建設新築住宅について</t>
  </si>
  <si>
    <t>1の基準日前１年間に住宅を新築する建設工事の請負契約に基づき発注者に引き渡し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</si>
</sst>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000_ "/>
  </numFmts>
  <fonts count="48">
    <font>
      <sz val="11"/>
      <name val="ＭＳ Ｐゴシック"/>
      <family val="3"/>
    </font>
    <font>
      <sz val="6"/>
      <name val="ＭＳ Ｐゴシック"/>
      <family val="3"/>
    </font>
    <font>
      <sz val="10"/>
      <name val="ＭＳ Ｐ明朝"/>
      <family val="1"/>
    </font>
    <font>
      <sz val="9"/>
      <name val="ＭＳ Ｐ明朝"/>
      <family val="1"/>
    </font>
    <font>
      <sz val="10"/>
      <color indexed="22"/>
      <name val="ＭＳ Ｐ明朝"/>
      <family val="1"/>
    </font>
    <font>
      <sz val="12"/>
      <name val="ＭＳ Ｐ明朝"/>
      <family val="1"/>
    </font>
    <font>
      <b/>
      <sz val="10"/>
      <name val="ＭＳ Ｐ明朝"/>
      <family val="1"/>
    </font>
    <font>
      <b/>
      <sz val="12"/>
      <color indexed="10"/>
      <name val="ＭＳ Ｐゴシック"/>
      <family val="3"/>
    </font>
    <font>
      <sz val="12"/>
      <color indexed="10"/>
      <name val="ＭＳ Ｐ明朝"/>
      <family val="1"/>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55"/>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0" tint="-0.24997000396251678"/>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style="thin"/>
      <top style="thin"/>
      <bottom style="thin"/>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medium"/>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67">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2" fillId="0" borderId="0" xfId="0" applyNumberFormat="1" applyFont="1" applyAlignment="1" quotePrefix="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right"/>
    </xf>
    <xf numFmtId="0" fontId="2" fillId="0" borderId="13" xfId="0" applyFont="1" applyBorder="1" applyAlignment="1">
      <alignment horizontal="center"/>
    </xf>
    <xf numFmtId="0" fontId="2" fillId="0" borderId="14"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xf>
    <xf numFmtId="0" fontId="2" fillId="0" borderId="12"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right"/>
    </xf>
    <xf numFmtId="0" fontId="2" fillId="33" borderId="15" xfId="0" applyFont="1" applyFill="1" applyBorder="1" applyAlignment="1">
      <alignment/>
    </xf>
    <xf numFmtId="0" fontId="4" fillId="0" borderId="0" xfId="0" applyFont="1" applyAlignment="1">
      <alignment/>
    </xf>
    <xf numFmtId="0" fontId="0" fillId="0" borderId="0" xfId="0" applyBorder="1" applyAlignment="1">
      <alignment/>
    </xf>
    <xf numFmtId="0" fontId="2" fillId="0" borderId="0" xfId="0" applyFont="1" applyFill="1" applyBorder="1" applyAlignment="1">
      <alignment/>
    </xf>
    <xf numFmtId="0" fontId="2" fillId="0" borderId="15" xfId="0" applyFont="1" applyBorder="1" applyAlignment="1">
      <alignment/>
    </xf>
    <xf numFmtId="0" fontId="4" fillId="0" borderId="0" xfId="0" applyFont="1" applyFill="1" applyAlignment="1">
      <alignment/>
    </xf>
    <xf numFmtId="0" fontId="4" fillId="0" borderId="0" xfId="0" applyFont="1" applyFill="1" applyAlignment="1" quotePrefix="1">
      <alignment/>
    </xf>
    <xf numFmtId="176" fontId="4" fillId="0" borderId="0" xfId="0" applyNumberFormat="1" applyFont="1" applyFill="1" applyAlignment="1">
      <alignment/>
    </xf>
    <xf numFmtId="0" fontId="2" fillId="0" borderId="13" xfId="0" applyFont="1" applyBorder="1" applyAlignment="1" applyProtection="1">
      <alignment horizontal="right"/>
      <protection locked="0"/>
    </xf>
    <xf numFmtId="0" fontId="2" fillId="0" borderId="0" xfId="0" applyFont="1" applyFill="1" applyAlignment="1" applyProtection="1">
      <alignment horizontal="center" shrinkToFit="1"/>
      <protection locked="0"/>
    </xf>
    <xf numFmtId="0" fontId="2" fillId="0" borderId="14" xfId="0" applyFont="1" applyBorder="1" applyAlignment="1" applyProtection="1">
      <alignment horizontal="center"/>
      <protection locked="0"/>
    </xf>
    <xf numFmtId="0" fontId="2" fillId="0" borderId="10" xfId="0" applyFont="1" applyBorder="1" applyAlignment="1">
      <alignment horizontal="right"/>
    </xf>
    <xf numFmtId="0" fontId="8" fillId="0" borderId="0" xfId="0" applyFont="1" applyAlignment="1">
      <alignment/>
    </xf>
    <xf numFmtId="0" fontId="47" fillId="0" borderId="0" xfId="0" applyFont="1" applyAlignment="1">
      <alignment/>
    </xf>
    <xf numFmtId="0" fontId="2" fillId="0" borderId="0" xfId="0" applyFont="1" applyFill="1" applyAlignment="1">
      <alignment horizontal="center" shrinkToFit="1"/>
    </xf>
    <xf numFmtId="0" fontId="2" fillId="0" borderId="14" xfId="0" applyFont="1" applyFill="1" applyBorder="1" applyAlignment="1" applyProtection="1">
      <alignment horizontal="center" shrinkToFit="1"/>
      <protection locked="0"/>
    </xf>
    <xf numFmtId="0" fontId="47" fillId="0" borderId="0" xfId="0" applyNumberFormat="1" applyFont="1" applyAlignment="1">
      <alignment/>
    </xf>
    <xf numFmtId="176" fontId="47" fillId="0" borderId="0" xfId="0" applyNumberFormat="1" applyFont="1" applyAlignment="1">
      <alignment/>
    </xf>
    <xf numFmtId="0" fontId="2" fillId="0" borderId="0" xfId="0" applyFont="1" applyAlignment="1">
      <alignment/>
    </xf>
    <xf numFmtId="0" fontId="2" fillId="0" borderId="0" xfId="0" applyFont="1" applyAlignment="1">
      <alignment horizontal="center"/>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11" xfId="0" applyFont="1" applyBorder="1" applyAlignment="1">
      <alignment horizontal="center" shrinkToFit="1"/>
    </xf>
    <xf numFmtId="176" fontId="2" fillId="0" borderId="13" xfId="0" applyNumberFormat="1" applyFont="1" applyBorder="1" applyAlignment="1" applyProtection="1">
      <alignment horizontal="right" shrinkToFit="1"/>
      <protection locked="0"/>
    </xf>
    <xf numFmtId="176" fontId="2" fillId="0" borderId="14" xfId="0" applyNumberFormat="1" applyFont="1" applyBorder="1" applyAlignment="1" applyProtection="1">
      <alignment horizontal="right" shrinkToFit="1"/>
      <protection locked="0"/>
    </xf>
    <xf numFmtId="176" fontId="2" fillId="0" borderId="11" xfId="0" applyNumberFormat="1" applyFont="1" applyBorder="1" applyAlignment="1" applyProtection="1">
      <alignment horizontal="right" shrinkToFit="1"/>
      <protection locked="0"/>
    </xf>
    <xf numFmtId="176" fontId="2" fillId="0" borderId="10" xfId="0" applyNumberFormat="1" applyFont="1" applyBorder="1" applyAlignment="1">
      <alignment horizontal="right" shrinkToFit="1"/>
    </xf>
    <xf numFmtId="176" fontId="2" fillId="0" borderId="12" xfId="0" applyNumberFormat="1" applyFont="1" applyBorder="1" applyAlignment="1">
      <alignment horizontal="right" shrinkToFit="1"/>
    </xf>
    <xf numFmtId="176" fontId="2" fillId="0" borderId="16" xfId="0" applyNumberFormat="1" applyFont="1" applyBorder="1" applyAlignment="1">
      <alignment horizontal="right" shrinkToFit="1"/>
    </xf>
    <xf numFmtId="0" fontId="2" fillId="0" borderId="12" xfId="0" applyFont="1" applyBorder="1" applyAlignment="1">
      <alignment horizontal="right" shrinkToFit="1"/>
    </xf>
    <xf numFmtId="0" fontId="2" fillId="0" borderId="16" xfId="0" applyFont="1" applyBorder="1" applyAlignment="1">
      <alignment horizontal="right" shrinkToFit="1"/>
    </xf>
    <xf numFmtId="0" fontId="2" fillId="0" borderId="0" xfId="0" applyFont="1" applyAlignment="1">
      <alignment shrinkToFit="1"/>
    </xf>
    <xf numFmtId="0" fontId="2" fillId="0" borderId="13" xfId="0" applyFont="1" applyBorder="1" applyAlignment="1" applyProtection="1">
      <alignment horizontal="right" shrinkToFit="1"/>
      <protection locked="0"/>
    </xf>
    <xf numFmtId="0" fontId="2" fillId="0" borderId="14" xfId="0" applyFont="1" applyBorder="1" applyAlignment="1" applyProtection="1">
      <alignment horizontal="right" shrinkToFit="1"/>
      <protection locked="0"/>
    </xf>
    <xf numFmtId="0" fontId="2" fillId="0" borderId="11" xfId="0" applyFont="1" applyBorder="1" applyAlignment="1" applyProtection="1">
      <alignment horizontal="right" shrinkToFit="1"/>
      <protection locked="0"/>
    </xf>
    <xf numFmtId="176" fontId="2" fillId="0" borderId="17" xfId="0" applyNumberFormat="1" applyFont="1" applyBorder="1" applyAlignment="1">
      <alignment horizontal="right" shrinkToFit="1"/>
    </xf>
    <xf numFmtId="176" fontId="2" fillId="0" borderId="18" xfId="0" applyNumberFormat="1" applyFont="1" applyBorder="1" applyAlignment="1">
      <alignment horizontal="right" shrinkToFit="1"/>
    </xf>
    <xf numFmtId="176" fontId="2" fillId="0" borderId="19" xfId="0" applyNumberFormat="1" applyFont="1" applyBorder="1" applyAlignment="1">
      <alignment horizontal="right" shrinkToFit="1"/>
    </xf>
    <xf numFmtId="0" fontId="2" fillId="0" borderId="13" xfId="0" applyFont="1" applyBorder="1" applyAlignment="1" applyProtection="1">
      <alignment horizontal="left" shrinkToFit="1"/>
      <protection locked="0"/>
    </xf>
    <xf numFmtId="0" fontId="2" fillId="0" borderId="14" xfId="0" applyFont="1" applyBorder="1" applyAlignment="1" applyProtection="1">
      <alignment horizontal="left" shrinkToFit="1"/>
      <protection locked="0"/>
    </xf>
    <xf numFmtId="0" fontId="2" fillId="0" borderId="11" xfId="0" applyFont="1" applyBorder="1" applyAlignment="1" applyProtection="1">
      <alignment horizontal="left" shrinkToFit="1"/>
      <protection locked="0"/>
    </xf>
    <xf numFmtId="0" fontId="2" fillId="0" borderId="20" xfId="0" applyFont="1" applyBorder="1" applyAlignment="1">
      <alignment horizontal="center" shrinkToFit="1"/>
    </xf>
    <xf numFmtId="0" fontId="2" fillId="0" borderId="21" xfId="0" applyFont="1" applyBorder="1" applyAlignment="1">
      <alignment horizontal="center" shrinkToFit="1"/>
    </xf>
    <xf numFmtId="0" fontId="2" fillId="0" borderId="22" xfId="0" applyFont="1" applyBorder="1" applyAlignment="1">
      <alignment horizontal="center" shrinkToFit="1"/>
    </xf>
    <xf numFmtId="0" fontId="7" fillId="0" borderId="23" xfId="0" applyFont="1" applyBorder="1" applyAlignment="1">
      <alignment horizontal="right"/>
    </xf>
    <xf numFmtId="176" fontId="2" fillId="0" borderId="17" xfId="0" applyNumberFormat="1" applyFont="1" applyBorder="1" applyAlignment="1" applyProtection="1">
      <alignment shrinkToFit="1"/>
      <protection locked="0"/>
    </xf>
    <xf numFmtId="176" fontId="2" fillId="0" borderId="18" xfId="0" applyNumberFormat="1" applyFont="1" applyBorder="1" applyAlignment="1" applyProtection="1">
      <alignment shrinkToFit="1"/>
      <protection locked="0"/>
    </xf>
    <xf numFmtId="176" fontId="2" fillId="0" borderId="19" xfId="0" applyNumberFormat="1" applyFont="1" applyBorder="1" applyAlignment="1" applyProtection="1">
      <alignment shrinkToFit="1"/>
      <protection locked="0"/>
    </xf>
    <xf numFmtId="176" fontId="2" fillId="0" borderId="13" xfId="0" applyNumberFormat="1" applyFont="1" applyBorder="1" applyAlignment="1" applyProtection="1">
      <alignment shrinkToFit="1"/>
      <protection locked="0"/>
    </xf>
    <xf numFmtId="176" fontId="2" fillId="0" borderId="14" xfId="0" applyNumberFormat="1" applyFont="1" applyBorder="1" applyAlignment="1" applyProtection="1">
      <alignment shrinkToFit="1"/>
      <protection locked="0"/>
    </xf>
    <xf numFmtId="176" fontId="2" fillId="0" borderId="11" xfId="0" applyNumberFormat="1" applyFont="1" applyBorder="1" applyAlignment="1" applyProtection="1">
      <alignment shrinkToFit="1"/>
      <protection locked="0"/>
    </xf>
    <xf numFmtId="0" fontId="2" fillId="0" borderId="15" xfId="0" applyFont="1" applyBorder="1" applyAlignment="1">
      <alignment horizontal="center" shrinkToFit="1"/>
    </xf>
    <xf numFmtId="0" fontId="2" fillId="0" borderId="15" xfId="0" applyFont="1" applyBorder="1" applyAlignment="1" applyProtection="1">
      <alignment horizontal="left" shrinkToFit="1"/>
      <protection locked="0"/>
    </xf>
    <xf numFmtId="0" fontId="2" fillId="0" borderId="13" xfId="0" applyFont="1" applyBorder="1" applyAlignment="1" applyProtection="1">
      <alignment horizontal="right"/>
      <protection locked="0"/>
    </xf>
    <xf numFmtId="0" fontId="2" fillId="0" borderId="14" xfId="0" applyFont="1" applyBorder="1" applyAlignment="1" applyProtection="1">
      <alignment horizontal="right"/>
      <protection locked="0"/>
    </xf>
    <xf numFmtId="176" fontId="2" fillId="0" borderId="24" xfId="0" applyNumberFormat="1" applyFont="1" applyBorder="1" applyAlignment="1" applyProtection="1">
      <alignment horizontal="right" shrinkToFit="1"/>
      <protection locked="0"/>
    </xf>
    <xf numFmtId="176" fontId="2" fillId="0" borderId="25" xfId="0" applyNumberFormat="1" applyFont="1" applyBorder="1" applyAlignment="1" applyProtection="1">
      <alignment horizontal="right" shrinkToFit="1"/>
      <protection locked="0"/>
    </xf>
    <xf numFmtId="0" fontId="0" fillId="0" borderId="25" xfId="0" applyBorder="1" applyAlignment="1">
      <alignment horizontal="right" shrinkToFit="1"/>
    </xf>
    <xf numFmtId="0" fontId="0" fillId="0" borderId="26" xfId="0" applyBorder="1" applyAlignment="1">
      <alignment horizontal="right" shrinkToFit="1"/>
    </xf>
    <xf numFmtId="176" fontId="2" fillId="0" borderId="24" xfId="0" applyNumberFormat="1" applyFont="1" applyBorder="1" applyAlignment="1">
      <alignment horizontal="right" shrinkToFit="1"/>
    </xf>
    <xf numFmtId="176" fontId="2" fillId="0" borderId="25" xfId="0" applyNumberFormat="1" applyFont="1" applyBorder="1" applyAlignment="1">
      <alignment horizontal="right" shrinkToFit="1"/>
    </xf>
    <xf numFmtId="176" fontId="2" fillId="0" borderId="13" xfId="0" applyNumberFormat="1" applyFont="1" applyBorder="1" applyAlignment="1">
      <alignment horizontal="right" shrinkToFit="1"/>
    </xf>
    <xf numFmtId="176" fontId="2" fillId="0" borderId="14" xfId="0" applyNumberFormat="1" applyFont="1" applyBorder="1" applyAlignment="1">
      <alignment horizontal="right" shrinkToFit="1"/>
    </xf>
    <xf numFmtId="0" fontId="0" fillId="0" borderId="27" xfId="0" applyBorder="1" applyAlignment="1">
      <alignment horizontal="right" shrinkToFit="1"/>
    </xf>
    <xf numFmtId="0" fontId="0" fillId="0" borderId="28" xfId="0" applyBorder="1" applyAlignment="1">
      <alignment horizontal="right" shrinkToFit="1"/>
    </xf>
    <xf numFmtId="0" fontId="2" fillId="0" borderId="27" xfId="0" applyFont="1" applyBorder="1" applyAlignment="1" applyProtection="1">
      <alignment horizontal="right" shrinkToFit="1"/>
      <protection locked="0"/>
    </xf>
    <xf numFmtId="0" fontId="0" fillId="0" borderId="11" xfId="0" applyBorder="1" applyAlignment="1">
      <alignment shrinkToFit="1"/>
    </xf>
    <xf numFmtId="9" fontId="2" fillId="0" borderId="29" xfId="0" applyNumberFormat="1" applyFont="1" applyBorder="1" applyAlignment="1" applyProtection="1">
      <alignment horizontal="right" shrinkToFit="1"/>
      <protection locked="0"/>
    </xf>
    <xf numFmtId="9" fontId="0" fillId="0" borderId="27" xfId="0" applyNumberFormat="1" applyBorder="1" applyAlignment="1" applyProtection="1">
      <alignment horizontal="right" shrinkToFit="1"/>
      <protection locked="0"/>
    </xf>
    <xf numFmtId="176" fontId="2" fillId="0" borderId="17" xfId="0" applyNumberFormat="1" applyFont="1" applyBorder="1" applyAlignment="1" applyProtection="1">
      <alignment horizontal="right" shrinkToFit="1"/>
      <protection locked="0"/>
    </xf>
    <xf numFmtId="176" fontId="2" fillId="0" borderId="18" xfId="0" applyNumberFormat="1" applyFont="1" applyBorder="1" applyAlignment="1" applyProtection="1">
      <alignment horizontal="right" shrinkToFit="1"/>
      <protection locked="0"/>
    </xf>
    <xf numFmtId="176" fontId="2" fillId="0" borderId="19" xfId="0" applyNumberFormat="1" applyFont="1" applyBorder="1" applyAlignment="1" applyProtection="1">
      <alignment horizontal="right" shrinkToFit="1"/>
      <protection locked="0"/>
    </xf>
    <xf numFmtId="0" fontId="0" fillId="0" borderId="15" xfId="0" applyBorder="1" applyAlignment="1">
      <alignment shrinkToFit="1"/>
    </xf>
    <xf numFmtId="0" fontId="2" fillId="0" borderId="30" xfId="0" applyFont="1" applyBorder="1" applyAlignment="1" applyProtection="1">
      <alignment horizontal="right" shrinkToFit="1"/>
      <protection locked="0"/>
    </xf>
    <xf numFmtId="0" fontId="0" fillId="0" borderId="30" xfId="0" applyBorder="1" applyAlignment="1" applyProtection="1">
      <alignment shrinkToFit="1"/>
      <protection locked="0"/>
    </xf>
    <xf numFmtId="0" fontId="2" fillId="0" borderId="10" xfId="0" applyFont="1" applyBorder="1" applyAlignment="1">
      <alignment horizontal="right" shrinkToFit="1"/>
    </xf>
    <xf numFmtId="0" fontId="6" fillId="0" borderId="0" xfId="0" applyFont="1" applyAlignment="1">
      <alignment horizontal="center"/>
    </xf>
    <xf numFmtId="0" fontId="2" fillId="0" borderId="0" xfId="0" applyFont="1" applyAlignment="1">
      <alignment horizontal="left" shrinkToFit="1"/>
    </xf>
    <xf numFmtId="0" fontId="2" fillId="0" borderId="12" xfId="0" applyFont="1" applyBorder="1" applyAlignment="1" applyProtection="1">
      <alignment horizontal="right" shrinkToFit="1"/>
      <protection locked="0"/>
    </xf>
    <xf numFmtId="0" fontId="2" fillId="0" borderId="16" xfId="0" applyFont="1" applyBorder="1" applyAlignment="1" applyProtection="1">
      <alignment horizontal="right" shrinkToFit="1"/>
      <protection locked="0"/>
    </xf>
    <xf numFmtId="9" fontId="2" fillId="0" borderId="24" xfId="0" applyNumberFormat="1" applyFont="1" applyBorder="1" applyAlignment="1" applyProtection="1">
      <alignment horizontal="right" shrinkToFit="1"/>
      <protection locked="0"/>
    </xf>
    <xf numFmtId="9" fontId="0" fillId="0" borderId="25" xfId="0" applyNumberFormat="1" applyBorder="1" applyAlignment="1" applyProtection="1">
      <alignment horizontal="right" shrinkToFit="1"/>
      <protection locked="0"/>
    </xf>
    <xf numFmtId="176" fontId="2" fillId="0" borderId="26" xfId="0" applyNumberFormat="1" applyFont="1" applyBorder="1" applyAlignment="1">
      <alignment horizontal="right" shrinkToFit="1"/>
    </xf>
    <xf numFmtId="0" fontId="2" fillId="0" borderId="0" xfId="0" applyFont="1" applyBorder="1" applyAlignment="1">
      <alignment shrinkToFit="1"/>
    </xf>
    <xf numFmtId="10" fontId="2" fillId="0" borderId="13" xfId="0" applyNumberFormat="1" applyFont="1" applyBorder="1" applyAlignment="1" applyProtection="1">
      <alignment horizontal="right" shrinkToFit="1"/>
      <protection locked="0"/>
    </xf>
    <xf numFmtId="10" fontId="0" fillId="0" borderId="14" xfId="0" applyNumberFormat="1" applyBorder="1" applyAlignment="1" applyProtection="1">
      <alignment horizontal="right" shrinkToFit="1"/>
      <protection locked="0"/>
    </xf>
    <xf numFmtId="10" fontId="0" fillId="0" borderId="11" xfId="0" applyNumberFormat="1" applyBorder="1" applyAlignment="1" applyProtection="1">
      <alignment horizontal="right" shrinkToFit="1"/>
      <protection locked="0"/>
    </xf>
    <xf numFmtId="0" fontId="2" fillId="0" borderId="15" xfId="0" applyFont="1" applyBorder="1" applyAlignment="1" applyProtection="1">
      <alignment horizontal="right" shrinkToFit="1"/>
      <protection locked="0"/>
    </xf>
    <xf numFmtId="178" fontId="2" fillId="0" borderId="13" xfId="0" applyNumberFormat="1" applyFont="1" applyBorder="1" applyAlignment="1">
      <alignment horizontal="right" shrinkToFit="1"/>
    </xf>
    <xf numFmtId="178" fontId="2" fillId="0" borderId="14" xfId="0" applyNumberFormat="1" applyFont="1" applyBorder="1" applyAlignment="1">
      <alignment horizontal="right" shrinkToFit="1"/>
    </xf>
    <xf numFmtId="178" fontId="2" fillId="0" borderId="11" xfId="0" applyNumberFormat="1" applyFont="1" applyBorder="1" applyAlignment="1">
      <alignment horizontal="right" shrinkToFit="1"/>
    </xf>
    <xf numFmtId="49" fontId="2" fillId="0" borderId="0" xfId="0" applyNumberFormat="1" applyFont="1" applyAlignment="1" applyProtection="1">
      <alignment horizontal="center" shrinkToFit="1"/>
      <protection locked="0"/>
    </xf>
    <xf numFmtId="0" fontId="2" fillId="0" borderId="0" xfId="0" applyFont="1" applyAlignment="1" applyProtection="1">
      <alignment horizontal="right" shrinkToFit="1"/>
      <protection locked="0"/>
    </xf>
    <xf numFmtId="49" fontId="2" fillId="0" borderId="0" xfId="0" applyNumberFormat="1" applyFont="1" applyAlignment="1" applyProtection="1">
      <alignment horizontal="right" shrinkToFit="1"/>
      <protection locked="0"/>
    </xf>
    <xf numFmtId="0" fontId="2" fillId="0" borderId="0" xfId="0" applyFont="1" applyAlignment="1">
      <alignment horizontal="right"/>
    </xf>
    <xf numFmtId="0" fontId="2" fillId="0" borderId="0" xfId="0" applyFont="1" applyAlignment="1">
      <alignment horizontal="left"/>
    </xf>
    <xf numFmtId="0" fontId="2" fillId="0" borderId="0" xfId="0" applyFont="1" applyAlignment="1">
      <alignment horizontal="center" wrapText="1"/>
    </xf>
    <xf numFmtId="0" fontId="2" fillId="0" borderId="14" xfId="0" applyFont="1" applyBorder="1" applyAlignment="1">
      <alignment horizontal="right" shrinkToFit="1"/>
    </xf>
    <xf numFmtId="0" fontId="3" fillId="0" borderId="15" xfId="0" applyFont="1" applyBorder="1" applyAlignment="1">
      <alignment horizontal="left" vertical="center" wrapText="1" shrinkToFit="1"/>
    </xf>
    <xf numFmtId="0" fontId="5" fillId="0" borderId="0" xfId="0" applyFont="1" applyFill="1" applyAlignment="1" applyProtection="1">
      <alignment horizontal="center" shrinkToFit="1"/>
      <protection locked="0"/>
    </xf>
    <xf numFmtId="0" fontId="3" fillId="0" borderId="29" xfId="0" applyFont="1" applyBorder="1" applyAlignment="1">
      <alignment horizontal="left" vertical="center" wrapText="1" shrinkToFit="1"/>
    </xf>
    <xf numFmtId="0" fontId="3" fillId="0" borderId="27" xfId="0" applyFont="1" applyBorder="1" applyAlignment="1">
      <alignment horizontal="left" vertical="center" wrapText="1" shrinkToFit="1"/>
    </xf>
    <xf numFmtId="0" fontId="3" fillId="0" borderId="28" xfId="0" applyFont="1" applyBorder="1" applyAlignment="1">
      <alignment horizontal="left" vertical="center" wrapText="1" shrinkToFit="1"/>
    </xf>
    <xf numFmtId="0" fontId="3" fillId="0" borderId="31"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32" xfId="0" applyFont="1" applyBorder="1" applyAlignment="1">
      <alignment horizontal="left" vertical="center" wrapText="1" shrinkToFit="1"/>
    </xf>
    <xf numFmtId="0" fontId="3" fillId="0" borderId="33" xfId="0" applyFont="1" applyBorder="1" applyAlignment="1">
      <alignment horizontal="left" vertical="center" wrapText="1" shrinkToFit="1"/>
    </xf>
    <xf numFmtId="0" fontId="3" fillId="0" borderId="34" xfId="0" applyFont="1" applyBorder="1" applyAlignment="1">
      <alignment horizontal="left" vertical="center" wrapText="1" shrinkToFit="1"/>
    </xf>
    <xf numFmtId="0" fontId="3" fillId="0" borderId="35" xfId="0" applyFont="1" applyBorder="1" applyAlignment="1">
      <alignment horizontal="left" vertical="center" wrapText="1" shrinkToFit="1"/>
    </xf>
    <xf numFmtId="177" fontId="2" fillId="0" borderId="12" xfId="0" applyNumberFormat="1" applyFont="1" applyBorder="1" applyAlignment="1">
      <alignment horizontal="right" shrinkToFit="1"/>
    </xf>
    <xf numFmtId="177" fontId="2" fillId="0" borderId="16" xfId="0" applyNumberFormat="1" applyFont="1" applyBorder="1" applyAlignment="1">
      <alignment horizontal="right" shrinkToFit="1"/>
    </xf>
    <xf numFmtId="0" fontId="2" fillId="0" borderId="13" xfId="0" applyFont="1" applyBorder="1" applyAlignment="1">
      <alignment horizontal="center"/>
    </xf>
    <xf numFmtId="0" fontId="2" fillId="0" borderId="14" xfId="0" applyFont="1" applyBorder="1" applyAlignment="1">
      <alignment horizontal="center"/>
    </xf>
    <xf numFmtId="0" fontId="2" fillId="0" borderId="11" xfId="0" applyFont="1" applyBorder="1" applyAlignment="1">
      <alignment horizontal="center"/>
    </xf>
    <xf numFmtId="178" fontId="2" fillId="0" borderId="17" xfId="0" applyNumberFormat="1" applyFont="1" applyBorder="1" applyAlignment="1">
      <alignment horizontal="right" shrinkToFit="1"/>
    </xf>
    <xf numFmtId="178" fontId="2" fillId="0" borderId="18" xfId="0" applyNumberFormat="1" applyFont="1" applyBorder="1" applyAlignment="1">
      <alignment horizontal="right" shrinkToFit="1"/>
    </xf>
    <xf numFmtId="178" fontId="2" fillId="0" borderId="19" xfId="0" applyNumberFormat="1" applyFont="1" applyBorder="1" applyAlignment="1">
      <alignment horizontal="right" shrinkToFit="1"/>
    </xf>
    <xf numFmtId="178" fontId="2" fillId="0" borderId="12" xfId="0" applyNumberFormat="1" applyFont="1" applyBorder="1" applyAlignment="1">
      <alignment horizontal="right" shrinkToFit="1"/>
    </xf>
    <xf numFmtId="178" fontId="2" fillId="0" borderId="16" xfId="0" applyNumberFormat="1" applyFont="1" applyBorder="1" applyAlignment="1">
      <alignment horizontal="right" shrinkToFit="1"/>
    </xf>
    <xf numFmtId="0" fontId="2" fillId="0" borderId="0" xfId="0" applyFont="1" applyAlignment="1" applyProtection="1">
      <alignment horizontal="right"/>
      <protection locked="0"/>
    </xf>
    <xf numFmtId="0" fontId="2" fillId="0" borderId="34" xfId="0" applyFont="1" applyBorder="1" applyAlignment="1">
      <alignment shrinkToFit="1"/>
    </xf>
    <xf numFmtId="0" fontId="3" fillId="0" borderId="29"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31" xfId="0" applyFont="1" applyBorder="1" applyAlignment="1">
      <alignment horizontal="left" vertical="center" wrapText="1"/>
    </xf>
    <xf numFmtId="0" fontId="3" fillId="0" borderId="0"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0" fillId="0" borderId="0" xfId="0" applyAlignment="1">
      <alignment/>
    </xf>
    <xf numFmtId="0" fontId="0" fillId="0" borderId="36" xfId="0" applyBorder="1" applyAlignment="1">
      <alignment/>
    </xf>
    <xf numFmtId="0" fontId="2" fillId="0" borderId="34" xfId="0" applyFont="1" applyBorder="1" applyAlignment="1">
      <alignment/>
    </xf>
    <xf numFmtId="0" fontId="2" fillId="0" borderId="33" xfId="0" applyFont="1" applyBorder="1" applyAlignment="1">
      <alignment horizontal="center" shrinkToFit="1"/>
    </xf>
    <xf numFmtId="0" fontId="2" fillId="0" borderId="34" xfId="0" applyFont="1" applyBorder="1" applyAlignment="1">
      <alignment horizontal="center" shrinkToFit="1"/>
    </xf>
    <xf numFmtId="0" fontId="0" fillId="0" borderId="35" xfId="0" applyBorder="1" applyAlignment="1">
      <alignment shrinkToFit="1"/>
    </xf>
    <xf numFmtId="0" fontId="0" fillId="0" borderId="11" xfId="0" applyBorder="1" applyAlignment="1">
      <alignment/>
    </xf>
    <xf numFmtId="0" fontId="0" fillId="0" borderId="15" xfId="0" applyBorder="1" applyAlignment="1" applyProtection="1">
      <alignment shrinkToFit="1"/>
      <protection locked="0"/>
    </xf>
    <xf numFmtId="0" fontId="0" fillId="0" borderId="14" xfId="0" applyBorder="1" applyAlignment="1">
      <alignment horizontal="center" shrinkToFit="1"/>
    </xf>
    <xf numFmtId="0" fontId="0" fillId="0" borderId="14" xfId="0" applyBorder="1" applyAlignment="1">
      <alignment horizontal="right" shrinkToFit="1"/>
    </xf>
    <xf numFmtId="0" fontId="0" fillId="0" borderId="11" xfId="0" applyBorder="1" applyAlignment="1">
      <alignment horizontal="right" shrinkToFit="1"/>
    </xf>
    <xf numFmtId="0" fontId="2" fillId="0" borderId="35" xfId="0" applyFont="1" applyBorder="1" applyAlignment="1">
      <alignment horizontal="center" shrinkToFit="1"/>
    </xf>
    <xf numFmtId="0" fontId="0" fillId="0" borderId="11" xfId="0" applyBorder="1" applyAlignment="1">
      <alignment horizontal="center" shrinkToFit="1"/>
    </xf>
    <xf numFmtId="0" fontId="2" fillId="0" borderId="17" xfId="0" applyFont="1" applyBorder="1" applyAlignment="1" applyProtection="1">
      <alignment horizontal="right" shrinkToFit="1"/>
      <protection locked="0"/>
    </xf>
    <xf numFmtId="0" fontId="2" fillId="0" borderId="18" xfId="0" applyFont="1" applyBorder="1" applyAlignment="1" applyProtection="1">
      <alignment horizontal="right" shrinkToFit="1"/>
      <protection locked="0"/>
    </xf>
    <xf numFmtId="0" fontId="2" fillId="0" borderId="19" xfId="0" applyFont="1" applyBorder="1" applyAlignment="1" applyProtection="1">
      <alignment horizontal="right" shrinkToFit="1"/>
      <protection locked="0"/>
    </xf>
    <xf numFmtId="0" fontId="2" fillId="0" borderId="37" xfId="0" applyFont="1" applyBorder="1" applyAlignment="1" applyProtection="1">
      <alignment horizontal="left" shrinkToFit="1"/>
      <protection locked="0"/>
    </xf>
    <xf numFmtId="0" fontId="2" fillId="0" borderId="0" xfId="0" applyFont="1" applyAlignment="1">
      <alignment horizontal="right" shrinkToFit="1"/>
    </xf>
    <xf numFmtId="0" fontId="2" fillId="0" borderId="0" xfId="0" applyFont="1" applyAlignment="1" applyProtection="1">
      <alignment horizontal="center" shrinkToFit="1"/>
      <protection locked="0"/>
    </xf>
    <xf numFmtId="0" fontId="9" fillId="0" borderId="0" xfId="43" applyAlignment="1" applyProtection="1">
      <alignment/>
      <protection/>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
    <dxf>
      <fill>
        <patternFill>
          <bgColor rgb="FFFFFF00"/>
        </patternFill>
      </fill>
    </dxf>
    <dxf>
      <border>
        <left style="thin"/>
        <right style="thin"/>
        <top style="thin"/>
        <bottom style="thin"/>
      </border>
    </dxf>
    <dxf>
      <fill>
        <patternFill>
          <bgColor indexed="13"/>
        </patternFill>
      </fill>
    </dxf>
    <dxf>
      <font>
        <color auto="1"/>
      </font>
      <fill>
        <patternFill patternType="solid">
          <bgColor rgb="FFFFFF00"/>
        </patternFill>
      </fill>
    </dxf>
    <dxf>
      <font>
        <color indexed="10"/>
      </font>
    </dxf>
    <dxf>
      <border>
        <left style="thin"/>
        <right style="thin"/>
        <top style="thin"/>
        <bottom style="thin"/>
      </border>
    </dxf>
    <dxf>
      <fill>
        <patternFill>
          <bgColor indexed="13"/>
        </patternFill>
      </fill>
    </dxf>
    <dxf>
      <border>
        <left style="thin">
          <color rgb="FF000000"/>
        </left>
        <right style="thin">
          <color rgb="FF000000"/>
        </right>
        <top style="thin"/>
        <bottom style="thin">
          <color rgb="FF000000"/>
        </bottom>
      </border>
    </dxf>
    <dxf>
      <font>
        <color rgb="FFFF0000"/>
      </font>
      <border/>
    </dxf>
    <dxf>
      <font>
        <color auto="1"/>
      </font>
      <fill>
        <patternFill patternType="solid">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saitama.lg.jp/a1002/shigoto/kensetsugyo/kensetsu/jutakukashi/index.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139"/>
  <sheetViews>
    <sheetView tabSelected="1" view="pageBreakPreview" zoomScaleSheetLayoutView="100" zoomScalePageLayoutView="0" workbookViewId="0" topLeftCell="A1">
      <selection activeCell="D129" sqref="D129:AF129"/>
    </sheetView>
  </sheetViews>
  <sheetFormatPr defaultColWidth="2.625" defaultRowHeight="15.75" customHeight="1"/>
  <cols>
    <col min="1" max="34" width="2.625" style="1" customWidth="1"/>
    <col min="35" max="35" width="2.875" style="1" bestFit="1" customWidth="1"/>
    <col min="36" max="36" width="2.625" style="1" customWidth="1"/>
    <col min="37" max="16384" width="2.625" style="1" customWidth="1"/>
  </cols>
  <sheetData>
    <row r="1" spans="1:33" ht="15.75" customHeight="1">
      <c r="A1" s="92" t="s">
        <v>102</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1:35" ht="15.75" customHeight="1">
      <c r="A2" s="111" t="s">
        <v>0</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I2" s="1" t="s">
        <v>4</v>
      </c>
    </row>
    <row r="3" spans="1:35" ht="15.75" customHeight="1">
      <c r="A3" s="110" t="s">
        <v>35</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I3" s="17" t="s">
        <v>15</v>
      </c>
    </row>
    <row r="4" ht="15.75" customHeight="1">
      <c r="AI4" s="17" t="s">
        <v>14</v>
      </c>
    </row>
    <row r="5" spans="1:35" ht="15.75" customHeight="1">
      <c r="A5" s="112" t="s">
        <v>117</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I5" s="29" t="s">
        <v>158</v>
      </c>
    </row>
    <row r="6" spans="1:33" ht="15.75" customHeight="1">
      <c r="A6" s="35" t="s">
        <v>162</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row>
    <row r="9" spans="2:33" ht="15.75" customHeight="1">
      <c r="B9" s="3"/>
      <c r="C9" s="3"/>
      <c r="D9" s="3"/>
      <c r="E9" s="3"/>
      <c r="F9" s="3" t="s">
        <v>138</v>
      </c>
      <c r="G9" s="3"/>
      <c r="H9" s="3"/>
      <c r="I9" s="3"/>
      <c r="J9" s="3"/>
      <c r="K9" s="3"/>
      <c r="L9" s="3"/>
      <c r="M9" s="3"/>
      <c r="N9" s="3"/>
      <c r="O9" s="3"/>
      <c r="P9" s="3"/>
      <c r="Q9" s="3"/>
      <c r="R9" s="3"/>
      <c r="S9" s="3"/>
      <c r="T9" s="3"/>
      <c r="U9" s="3"/>
      <c r="V9" s="3"/>
      <c r="W9" s="3"/>
      <c r="X9" s="3"/>
      <c r="Y9" s="3"/>
      <c r="Z9" s="3"/>
      <c r="AA9" s="3"/>
      <c r="AB9" s="3"/>
      <c r="AC9" s="3"/>
      <c r="AD9" s="3"/>
      <c r="AE9" s="3"/>
      <c r="AF9" s="3"/>
      <c r="AG9" s="3"/>
    </row>
    <row r="10" spans="2:33" ht="15.75" customHeight="1">
      <c r="B10" s="3"/>
      <c r="C10" s="3"/>
      <c r="D10" s="3"/>
      <c r="E10" s="3"/>
      <c r="F10" s="3" t="s">
        <v>137</v>
      </c>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2" spans="4:11" ht="15.75" customHeight="1">
      <c r="D12" s="135" t="s">
        <v>164</v>
      </c>
      <c r="E12" s="135"/>
      <c r="F12" s="25" t="s">
        <v>4</v>
      </c>
      <c r="G12" s="4" t="s">
        <v>1</v>
      </c>
      <c r="H12" s="25" t="s">
        <v>4</v>
      </c>
      <c r="I12" s="4" t="s">
        <v>2</v>
      </c>
      <c r="J12" s="25" t="s">
        <v>4</v>
      </c>
      <c r="K12" s="4" t="s">
        <v>3</v>
      </c>
    </row>
    <row r="15" spans="10:32" ht="15.75" customHeight="1">
      <c r="J15" s="47" t="s">
        <v>5</v>
      </c>
      <c r="K15" s="47"/>
      <c r="L15" s="47"/>
      <c r="M15" s="47"/>
      <c r="N15" s="47"/>
      <c r="O15" s="47"/>
      <c r="P15" s="163" t="s">
        <v>157</v>
      </c>
      <c r="Q15" s="163"/>
      <c r="R15" s="163"/>
      <c r="S15" s="163"/>
      <c r="T15" s="163"/>
      <c r="U15" s="1" t="s">
        <v>12</v>
      </c>
      <c r="V15" s="164" t="s">
        <v>4</v>
      </c>
      <c r="W15" s="164"/>
      <c r="X15" s="4" t="s">
        <v>13</v>
      </c>
      <c r="Y15" s="25" t="s">
        <v>4</v>
      </c>
      <c r="Z15" s="3" t="s">
        <v>16</v>
      </c>
      <c r="AA15" s="3" t="s">
        <v>17</v>
      </c>
      <c r="AB15" s="109" t="s">
        <v>4</v>
      </c>
      <c r="AC15" s="109"/>
      <c r="AD15" s="109"/>
      <c r="AE15" s="109"/>
      <c r="AF15" s="1" t="s">
        <v>18</v>
      </c>
    </row>
    <row r="16" spans="10:32" ht="15.75" customHeight="1">
      <c r="J16" s="47" t="s">
        <v>6</v>
      </c>
      <c r="K16" s="47"/>
      <c r="L16" s="47"/>
      <c r="M16" s="47"/>
      <c r="N16" s="47"/>
      <c r="O16" s="47"/>
      <c r="P16" s="47"/>
      <c r="Q16" s="108" t="s">
        <v>4</v>
      </c>
      <c r="R16" s="108"/>
      <c r="S16" s="108"/>
      <c r="T16" s="108"/>
      <c r="U16" s="108"/>
      <c r="V16" s="108"/>
      <c r="W16" s="108"/>
      <c r="X16" s="108"/>
      <c r="Y16" s="108"/>
      <c r="Z16" s="108"/>
      <c r="AA16" s="108"/>
      <c r="AB16" s="108"/>
      <c r="AC16" s="108"/>
      <c r="AD16" s="108"/>
      <c r="AE16" s="3"/>
      <c r="AF16" s="3"/>
    </row>
    <row r="17" spans="10:30" ht="15.75" customHeight="1">
      <c r="J17" s="47" t="s">
        <v>7</v>
      </c>
      <c r="K17" s="47"/>
      <c r="L17" s="47"/>
      <c r="M17" s="47"/>
      <c r="N17" s="47"/>
      <c r="O17" s="47"/>
      <c r="P17" s="47"/>
      <c r="Q17" s="47"/>
      <c r="R17" s="47"/>
      <c r="S17" s="47"/>
      <c r="T17" s="47"/>
      <c r="U17" s="47"/>
      <c r="V17" s="107" t="s">
        <v>4</v>
      </c>
      <c r="W17" s="107"/>
      <c r="X17" s="4" t="s">
        <v>13</v>
      </c>
      <c r="Y17" s="107" t="s">
        <v>4</v>
      </c>
      <c r="Z17" s="107"/>
      <c r="AA17" s="107"/>
      <c r="AB17" s="3"/>
      <c r="AC17" s="3"/>
      <c r="AD17" s="3"/>
    </row>
    <row r="18" spans="10:30" ht="15.75" customHeight="1">
      <c r="J18" s="47" t="s">
        <v>8</v>
      </c>
      <c r="K18" s="47"/>
      <c r="L18" s="47"/>
      <c r="M18" s="47"/>
      <c r="N18" s="47"/>
      <c r="O18" s="47"/>
      <c r="P18" s="47"/>
      <c r="Q18" s="108" t="s">
        <v>4</v>
      </c>
      <c r="R18" s="108"/>
      <c r="S18" s="108"/>
      <c r="T18" s="108"/>
      <c r="U18" s="108"/>
      <c r="V18" s="108"/>
      <c r="W18" s="108"/>
      <c r="X18" s="108"/>
      <c r="Y18" s="108"/>
      <c r="Z18" s="108"/>
      <c r="AA18" s="108"/>
      <c r="AB18" s="108"/>
      <c r="AC18" s="108"/>
      <c r="AD18" s="108"/>
    </row>
    <row r="19" spans="10:30" ht="15.75" customHeight="1">
      <c r="J19" s="47" t="s">
        <v>9</v>
      </c>
      <c r="K19" s="47"/>
      <c r="L19" s="47"/>
      <c r="M19" s="47"/>
      <c r="N19" s="47"/>
      <c r="O19" s="47"/>
      <c r="P19" s="47"/>
      <c r="Q19" s="47"/>
      <c r="R19" s="47"/>
      <c r="S19" s="47"/>
      <c r="T19" s="47"/>
      <c r="U19" s="108" t="s">
        <v>4</v>
      </c>
      <c r="V19" s="108"/>
      <c r="W19" s="108"/>
      <c r="X19" s="108"/>
      <c r="Y19" s="108"/>
      <c r="Z19" s="108"/>
      <c r="AA19" s="108"/>
      <c r="AB19" s="108"/>
      <c r="AC19" s="108"/>
      <c r="AD19" s="108"/>
    </row>
    <row r="20" spans="10:30" ht="15.75" customHeight="1">
      <c r="J20" s="47" t="s">
        <v>10</v>
      </c>
      <c r="K20" s="47"/>
      <c r="L20" s="47"/>
      <c r="M20" s="47"/>
      <c r="N20" s="47"/>
      <c r="O20" s="47"/>
      <c r="P20" s="47"/>
      <c r="Q20" s="47"/>
      <c r="R20" s="47"/>
      <c r="S20" s="47"/>
      <c r="T20" s="107" t="s">
        <v>4</v>
      </c>
      <c r="U20" s="107"/>
      <c r="V20" s="107"/>
      <c r="W20" s="4" t="s">
        <v>13</v>
      </c>
      <c r="X20" s="107" t="s">
        <v>4</v>
      </c>
      <c r="Y20" s="107"/>
      <c r="Z20" s="107"/>
      <c r="AA20" s="4" t="s">
        <v>13</v>
      </c>
      <c r="AB20" s="107" t="s">
        <v>4</v>
      </c>
      <c r="AC20" s="107"/>
      <c r="AD20" s="107"/>
    </row>
    <row r="21" spans="10:30" ht="15.75" customHeight="1">
      <c r="J21" s="47" t="s">
        <v>11</v>
      </c>
      <c r="K21" s="47"/>
      <c r="L21" s="47"/>
      <c r="M21" s="47"/>
      <c r="N21" s="47"/>
      <c r="O21" s="47"/>
      <c r="P21" s="47"/>
      <c r="Q21" s="47"/>
      <c r="R21" s="47"/>
      <c r="S21" s="47"/>
      <c r="T21" s="107" t="s">
        <v>4</v>
      </c>
      <c r="U21" s="107"/>
      <c r="V21" s="107"/>
      <c r="W21" s="4" t="s">
        <v>13</v>
      </c>
      <c r="X21" s="107" t="s">
        <v>4</v>
      </c>
      <c r="Y21" s="107"/>
      <c r="Z21" s="107"/>
      <c r="AA21" s="4" t="s">
        <v>13</v>
      </c>
      <c r="AB21" s="107" t="s">
        <v>4</v>
      </c>
      <c r="AC21" s="107"/>
      <c r="AD21" s="107"/>
    </row>
    <row r="23" ht="15.75" customHeight="1">
      <c r="B23" s="1" t="s">
        <v>160</v>
      </c>
    </row>
    <row r="24" spans="2:32" ht="15.75" customHeight="1">
      <c r="B24" s="111" t="s">
        <v>161</v>
      </c>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row>
    <row r="26" spans="1:33" ht="15.75" customHeight="1">
      <c r="A26" s="35" t="s">
        <v>19</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row>
    <row r="27" spans="1:35" ht="15.7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I27" s="1" t="s">
        <v>4</v>
      </c>
    </row>
    <row r="28" spans="2:36" ht="15.75" customHeight="1">
      <c r="B28" s="1">
        <v>1</v>
      </c>
      <c r="D28" s="34" t="s">
        <v>20</v>
      </c>
      <c r="E28" s="34"/>
      <c r="F28" s="34"/>
      <c r="N28" s="110"/>
      <c r="O28" s="110"/>
      <c r="P28" s="25" t="s">
        <v>4</v>
      </c>
      <c r="Q28" s="4" t="s">
        <v>1</v>
      </c>
      <c r="R28" s="25" t="s">
        <v>93</v>
      </c>
      <c r="S28" s="4" t="s">
        <v>2</v>
      </c>
      <c r="T28" s="30">
        <f>IF(R28="","",IF(R28=" ","",IF(R28=3,31,30)))</f>
      </c>
      <c r="U28" s="4" t="s">
        <v>3</v>
      </c>
      <c r="AI28" s="17">
        <v>3</v>
      </c>
      <c r="AJ28" s="17">
        <v>31</v>
      </c>
    </row>
    <row r="29" spans="35:36" ht="15.75" customHeight="1">
      <c r="AI29" s="17">
        <v>9</v>
      </c>
      <c r="AJ29" s="17">
        <v>30</v>
      </c>
    </row>
    <row r="30" spans="4:36" ht="15.75" customHeight="1">
      <c r="D30" s="115" t="s">
        <v>93</v>
      </c>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I30" s="1" t="s">
        <v>4</v>
      </c>
      <c r="AJ30" s="17"/>
    </row>
    <row r="31" spans="35:36" ht="15.75" customHeight="1">
      <c r="AI31" s="21" t="s">
        <v>101</v>
      </c>
      <c r="AJ31" s="17"/>
    </row>
    <row r="32" spans="2:32" ht="15.75" customHeight="1">
      <c r="B32" s="1">
        <v>2</v>
      </c>
      <c r="D32" s="34" t="s">
        <v>21</v>
      </c>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row>
    <row r="33" spans="3:32" ht="15.75" customHeight="1">
      <c r="C33" s="5">
        <v>2</v>
      </c>
      <c r="D33" s="4" t="s">
        <v>22</v>
      </c>
      <c r="E33" s="4">
        <v>1</v>
      </c>
      <c r="G33" s="34" t="s">
        <v>166</v>
      </c>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row>
    <row r="34" spans="4:32" ht="15.75" customHeight="1">
      <c r="D34" s="2" t="s">
        <v>24</v>
      </c>
      <c r="E34" s="1" t="s">
        <v>23</v>
      </c>
      <c r="G34" s="34" t="s">
        <v>118</v>
      </c>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row>
    <row r="35" spans="7:32" ht="15.75" customHeight="1" thickBot="1">
      <c r="G35" s="34" t="s">
        <v>119</v>
      </c>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row>
    <row r="36" spans="27:32" ht="15.75" customHeight="1" thickBot="1">
      <c r="AA36" s="6" t="s">
        <v>25</v>
      </c>
      <c r="AB36" s="94" t="s">
        <v>4</v>
      </c>
      <c r="AC36" s="94"/>
      <c r="AD36" s="94"/>
      <c r="AE36" s="94"/>
      <c r="AF36" s="95"/>
    </row>
    <row r="38" spans="4:32" ht="15.75" customHeight="1">
      <c r="D38" s="2" t="s">
        <v>26</v>
      </c>
      <c r="E38" s="1" t="s">
        <v>23</v>
      </c>
      <c r="G38" s="1" t="s">
        <v>27</v>
      </c>
      <c r="H38" s="34" t="s">
        <v>120</v>
      </c>
      <c r="I38" s="34"/>
      <c r="J38" s="34"/>
      <c r="K38" s="34"/>
      <c r="L38" s="34"/>
      <c r="M38" s="34"/>
      <c r="N38" s="34"/>
      <c r="O38" s="34"/>
      <c r="P38" s="34"/>
      <c r="Q38" s="34"/>
      <c r="R38" s="34"/>
      <c r="S38" s="34"/>
      <c r="T38" s="34"/>
      <c r="U38" s="34"/>
      <c r="V38" s="34"/>
      <c r="W38" s="34"/>
      <c r="X38" s="34"/>
      <c r="Y38" s="34"/>
      <c r="Z38" s="34"/>
      <c r="AA38" s="34"/>
      <c r="AB38" s="34"/>
      <c r="AC38" s="34"/>
      <c r="AD38" s="34"/>
      <c r="AE38" s="34"/>
      <c r="AF38" s="34"/>
    </row>
    <row r="39" spans="8:32" ht="15.75" customHeight="1" thickBot="1">
      <c r="H39" s="34" t="s">
        <v>121</v>
      </c>
      <c r="I39" s="34"/>
      <c r="J39" s="34"/>
      <c r="K39" s="34"/>
      <c r="L39" s="34"/>
      <c r="M39" s="34"/>
      <c r="N39" s="34"/>
      <c r="O39" s="34"/>
      <c r="P39" s="34"/>
      <c r="Q39" s="34"/>
      <c r="R39" s="34"/>
      <c r="S39" s="34"/>
      <c r="T39" s="34"/>
      <c r="U39" s="34"/>
      <c r="V39" s="34"/>
      <c r="W39" s="34"/>
      <c r="X39" s="34"/>
      <c r="Y39" s="34"/>
      <c r="Z39" s="34"/>
      <c r="AA39" s="34"/>
      <c r="AB39" s="34"/>
      <c r="AC39" s="34"/>
      <c r="AD39" s="34"/>
      <c r="AE39" s="34"/>
      <c r="AF39" s="34"/>
    </row>
    <row r="40" spans="27:32" ht="15.75" customHeight="1" thickBot="1">
      <c r="AA40" s="6" t="s">
        <v>28</v>
      </c>
      <c r="AB40" s="94" t="s">
        <v>4</v>
      </c>
      <c r="AC40" s="94"/>
      <c r="AD40" s="94"/>
      <c r="AE40" s="94"/>
      <c r="AF40" s="95"/>
    </row>
    <row r="42" spans="7:32" ht="15.75" customHeight="1" thickBot="1">
      <c r="G42" s="1" t="s">
        <v>29</v>
      </c>
      <c r="H42" s="34" t="s">
        <v>30</v>
      </c>
      <c r="I42" s="34"/>
      <c r="J42" s="34"/>
      <c r="K42" s="34"/>
      <c r="L42" s="34"/>
      <c r="M42" s="34"/>
      <c r="N42" s="34"/>
      <c r="O42" s="34"/>
      <c r="P42" s="34"/>
      <c r="Q42" s="34"/>
      <c r="R42" s="34"/>
      <c r="S42" s="34"/>
      <c r="T42" s="34"/>
      <c r="U42" s="34"/>
      <c r="V42" s="34"/>
      <c r="W42" s="34"/>
      <c r="X42" s="34"/>
      <c r="Y42" s="34"/>
      <c r="Z42" s="34"/>
      <c r="AA42" s="34"/>
      <c r="AB42" s="34"/>
      <c r="AC42" s="34"/>
      <c r="AD42" s="34"/>
      <c r="AE42" s="34"/>
      <c r="AF42" s="34"/>
    </row>
    <row r="43" spans="27:32" ht="15.75" customHeight="1" thickBot="1">
      <c r="AA43" s="6" t="s">
        <v>31</v>
      </c>
      <c r="AB43" s="125">
        <f>IF(AB40=" ","",IF(AB40="","",AB40*0.5))</f>
      </c>
      <c r="AC43" s="125"/>
      <c r="AD43" s="125"/>
      <c r="AE43" s="125"/>
      <c r="AF43" s="126"/>
    </row>
    <row r="49" spans="4:32" ht="15.75" customHeight="1">
      <c r="D49" s="2" t="s">
        <v>32</v>
      </c>
      <c r="E49" s="1" t="s">
        <v>23</v>
      </c>
      <c r="G49" s="1" t="s">
        <v>27</v>
      </c>
      <c r="H49" s="47" t="s">
        <v>122</v>
      </c>
      <c r="I49" s="47"/>
      <c r="J49" s="47"/>
      <c r="K49" s="47"/>
      <c r="L49" s="47"/>
      <c r="M49" s="47"/>
      <c r="N49" s="47"/>
      <c r="O49" s="47"/>
      <c r="P49" s="47"/>
      <c r="Q49" s="47"/>
      <c r="R49" s="47"/>
      <c r="S49" s="47"/>
      <c r="T49" s="47"/>
      <c r="U49" s="47"/>
      <c r="V49" s="47"/>
      <c r="W49" s="47"/>
      <c r="X49" s="47"/>
      <c r="Y49" s="47"/>
      <c r="Z49" s="47"/>
      <c r="AA49" s="47"/>
      <c r="AB49" s="47"/>
      <c r="AC49" s="47"/>
      <c r="AD49" s="47"/>
      <c r="AE49" s="47"/>
      <c r="AF49" s="47"/>
    </row>
    <row r="50" spans="8:32" ht="15.75" customHeight="1" thickBot="1">
      <c r="H50" s="47" t="s">
        <v>123</v>
      </c>
      <c r="I50" s="47"/>
      <c r="J50" s="47"/>
      <c r="K50" s="47"/>
      <c r="L50" s="47"/>
      <c r="M50" s="47"/>
      <c r="N50" s="47"/>
      <c r="O50" s="47"/>
      <c r="P50" s="47"/>
      <c r="Q50" s="47"/>
      <c r="R50" s="47"/>
      <c r="S50" s="47"/>
      <c r="T50" s="47"/>
      <c r="U50" s="47"/>
      <c r="V50" s="47"/>
      <c r="W50" s="47"/>
      <c r="X50" s="47"/>
      <c r="Y50" s="47"/>
      <c r="Z50" s="47"/>
      <c r="AA50" s="47"/>
      <c r="AB50" s="47"/>
      <c r="AC50" s="47"/>
      <c r="AD50" s="47"/>
      <c r="AE50" s="47"/>
      <c r="AF50" s="47"/>
    </row>
    <row r="51" spans="27:32" ht="15.75" customHeight="1" thickBot="1">
      <c r="AA51" s="6" t="s">
        <v>33</v>
      </c>
      <c r="AB51" s="94" t="s">
        <v>4</v>
      </c>
      <c r="AC51" s="94"/>
      <c r="AD51" s="94"/>
      <c r="AE51" s="94"/>
      <c r="AF51" s="95"/>
    </row>
    <row r="52" spans="27:32" ht="15.75" customHeight="1">
      <c r="AA52" s="14"/>
      <c r="AB52" s="15"/>
      <c r="AC52" s="15"/>
      <c r="AD52" s="15"/>
      <c r="AE52" s="15"/>
      <c r="AF52" s="15"/>
    </row>
    <row r="53" spans="7:32" ht="15.75" customHeight="1">
      <c r="G53" s="1" t="s">
        <v>29</v>
      </c>
      <c r="H53" s="136" t="s">
        <v>34</v>
      </c>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row>
    <row r="54" spans="7:32" ht="15.75" customHeight="1">
      <c r="G54" s="137" t="s">
        <v>124</v>
      </c>
      <c r="H54" s="138"/>
      <c r="I54" s="138"/>
      <c r="J54" s="138"/>
      <c r="K54" s="138"/>
      <c r="L54" s="138"/>
      <c r="M54" s="138"/>
      <c r="N54" s="138"/>
      <c r="O54" s="138"/>
      <c r="P54" s="138"/>
      <c r="Q54" s="138"/>
      <c r="R54" s="138"/>
      <c r="S54" s="138"/>
      <c r="T54" s="139"/>
      <c r="U54" s="114" t="s">
        <v>36</v>
      </c>
      <c r="V54" s="114"/>
      <c r="W54" s="114"/>
      <c r="X54" s="114"/>
      <c r="Y54" s="114"/>
      <c r="Z54" s="114"/>
      <c r="AA54" s="116" t="s">
        <v>34</v>
      </c>
      <c r="AB54" s="117"/>
      <c r="AC54" s="117"/>
      <c r="AD54" s="117"/>
      <c r="AE54" s="117"/>
      <c r="AF54" s="118"/>
    </row>
    <row r="55" spans="7:32" ht="15.75" customHeight="1">
      <c r="G55" s="140"/>
      <c r="H55" s="141"/>
      <c r="I55" s="141"/>
      <c r="J55" s="141"/>
      <c r="K55" s="141"/>
      <c r="L55" s="141"/>
      <c r="M55" s="141"/>
      <c r="N55" s="141"/>
      <c r="O55" s="141"/>
      <c r="P55" s="141"/>
      <c r="Q55" s="141"/>
      <c r="R55" s="141"/>
      <c r="S55" s="141"/>
      <c r="T55" s="142"/>
      <c r="U55" s="114"/>
      <c r="V55" s="114"/>
      <c r="W55" s="114"/>
      <c r="X55" s="114"/>
      <c r="Y55" s="114"/>
      <c r="Z55" s="114"/>
      <c r="AA55" s="119"/>
      <c r="AB55" s="120"/>
      <c r="AC55" s="120"/>
      <c r="AD55" s="120"/>
      <c r="AE55" s="120"/>
      <c r="AF55" s="121"/>
    </row>
    <row r="56" spans="7:32" ht="15.75" customHeight="1">
      <c r="G56" s="143"/>
      <c r="H56" s="144"/>
      <c r="I56" s="144"/>
      <c r="J56" s="144"/>
      <c r="K56" s="144"/>
      <c r="L56" s="144"/>
      <c r="M56" s="144"/>
      <c r="N56" s="144"/>
      <c r="O56" s="144"/>
      <c r="P56" s="144"/>
      <c r="Q56" s="144"/>
      <c r="R56" s="144"/>
      <c r="S56" s="144"/>
      <c r="T56" s="145"/>
      <c r="U56" s="114"/>
      <c r="V56" s="114"/>
      <c r="W56" s="114"/>
      <c r="X56" s="114"/>
      <c r="Y56" s="114"/>
      <c r="Z56" s="114"/>
      <c r="AA56" s="122"/>
      <c r="AB56" s="123"/>
      <c r="AC56" s="123"/>
      <c r="AD56" s="123"/>
      <c r="AE56" s="123"/>
      <c r="AF56" s="124"/>
    </row>
    <row r="57" spans="7:32" ht="15.75" customHeight="1">
      <c r="G57" s="100" t="s">
        <v>88</v>
      </c>
      <c r="H57" s="101"/>
      <c r="I57" s="101"/>
      <c r="J57" s="101"/>
      <c r="K57" s="101"/>
      <c r="L57" s="101"/>
      <c r="M57" s="101"/>
      <c r="N57" s="101"/>
      <c r="O57" s="101"/>
      <c r="P57" s="101"/>
      <c r="Q57" s="101"/>
      <c r="R57" s="101"/>
      <c r="S57" s="101"/>
      <c r="T57" s="102"/>
      <c r="U57" s="103" t="s">
        <v>4</v>
      </c>
      <c r="V57" s="103"/>
      <c r="W57" s="103"/>
      <c r="X57" s="103"/>
      <c r="Y57" s="103"/>
      <c r="Z57" s="103"/>
      <c r="AA57" s="104">
        <f>IF(G57=" ","",IF(G57="","",ROUNDUP(G57*U57,2)))</f>
      </c>
      <c r="AB57" s="105"/>
      <c r="AC57" s="105"/>
      <c r="AD57" s="105"/>
      <c r="AE57" s="105"/>
      <c r="AF57" s="106"/>
    </row>
    <row r="58" spans="7:32" ht="15.75" customHeight="1">
      <c r="G58" s="100" t="s">
        <v>159</v>
      </c>
      <c r="H58" s="101"/>
      <c r="I58" s="101"/>
      <c r="J58" s="101"/>
      <c r="K58" s="101"/>
      <c r="L58" s="101"/>
      <c r="M58" s="101"/>
      <c r="N58" s="101"/>
      <c r="O58" s="101"/>
      <c r="P58" s="101"/>
      <c r="Q58" s="101"/>
      <c r="R58" s="101"/>
      <c r="S58" s="101"/>
      <c r="T58" s="102"/>
      <c r="U58" s="103" t="s">
        <v>4</v>
      </c>
      <c r="V58" s="103"/>
      <c r="W58" s="103"/>
      <c r="X58" s="103"/>
      <c r="Y58" s="103"/>
      <c r="Z58" s="103"/>
      <c r="AA58" s="104">
        <f>IF(G58=" ","",IF(G58="","",ROUNDUP(G58*U58,2)))</f>
      </c>
      <c r="AB58" s="105"/>
      <c r="AC58" s="105"/>
      <c r="AD58" s="105"/>
      <c r="AE58" s="105"/>
      <c r="AF58" s="106"/>
    </row>
    <row r="59" spans="7:32" ht="15.75" customHeight="1">
      <c r="G59" s="100" t="s">
        <v>88</v>
      </c>
      <c r="H59" s="101"/>
      <c r="I59" s="101"/>
      <c r="J59" s="101"/>
      <c r="K59" s="101"/>
      <c r="L59" s="101"/>
      <c r="M59" s="101"/>
      <c r="N59" s="101"/>
      <c r="O59" s="101"/>
      <c r="P59" s="101"/>
      <c r="Q59" s="101"/>
      <c r="R59" s="101"/>
      <c r="S59" s="101"/>
      <c r="T59" s="102"/>
      <c r="U59" s="103" t="s">
        <v>4</v>
      </c>
      <c r="V59" s="103"/>
      <c r="W59" s="103"/>
      <c r="X59" s="103"/>
      <c r="Y59" s="103"/>
      <c r="Z59" s="103"/>
      <c r="AA59" s="104">
        <f>IF(G59=" ","",IF(G59="","",ROUNDUP(G59*U59,2)))</f>
      </c>
      <c r="AB59" s="105"/>
      <c r="AC59" s="105"/>
      <c r="AD59" s="105"/>
      <c r="AE59" s="105"/>
      <c r="AF59" s="106"/>
    </row>
    <row r="60" spans="7:32" ht="15.75" customHeight="1" thickBot="1">
      <c r="G60" s="100" t="s">
        <v>88</v>
      </c>
      <c r="H60" s="101"/>
      <c r="I60" s="101"/>
      <c r="J60" s="101"/>
      <c r="K60" s="101"/>
      <c r="L60" s="101"/>
      <c r="M60" s="101"/>
      <c r="N60" s="101"/>
      <c r="O60" s="101"/>
      <c r="P60" s="101"/>
      <c r="Q60" s="101"/>
      <c r="R60" s="101"/>
      <c r="S60" s="101"/>
      <c r="T60" s="102"/>
      <c r="U60" s="103" t="s">
        <v>4</v>
      </c>
      <c r="V60" s="103"/>
      <c r="W60" s="103"/>
      <c r="X60" s="103"/>
      <c r="Y60" s="103"/>
      <c r="Z60" s="103"/>
      <c r="AA60" s="130">
        <f>IF(G60=" ","",IF(G60="","",ROUNDUP(G60*U60,2)))</f>
      </c>
      <c r="AB60" s="131"/>
      <c r="AC60" s="131"/>
      <c r="AD60" s="131"/>
      <c r="AE60" s="131"/>
      <c r="AF60" s="132"/>
    </row>
    <row r="61" spans="18:32" ht="15.75" customHeight="1" thickBot="1">
      <c r="R61" s="36" t="s">
        <v>39</v>
      </c>
      <c r="S61" s="37"/>
      <c r="T61" s="38"/>
      <c r="U61" s="9" t="s">
        <v>37</v>
      </c>
      <c r="V61" s="113">
        <f>IF(U57=" ","",IF(U57="",AB51,IF(AB51=SUM(U57:U60),SUM(U57:U60),"合計があいません")))</f>
      </c>
      <c r="W61" s="113"/>
      <c r="X61" s="113"/>
      <c r="Y61" s="113"/>
      <c r="Z61" s="113"/>
      <c r="AA61" s="6" t="s">
        <v>38</v>
      </c>
      <c r="AB61" s="133">
        <f>IF(G57=" ","",IF(G57="",V61,SUM(AA57:AA60)))</f>
      </c>
      <c r="AC61" s="133"/>
      <c r="AD61" s="133"/>
      <c r="AE61" s="133"/>
      <c r="AF61" s="134"/>
    </row>
    <row r="63" spans="4:32" ht="15.75" customHeight="1">
      <c r="D63" s="2" t="s">
        <v>40</v>
      </c>
      <c r="E63" s="1" t="s">
        <v>23</v>
      </c>
      <c r="G63" s="1" t="s">
        <v>27</v>
      </c>
      <c r="H63" s="47" t="s">
        <v>125</v>
      </c>
      <c r="I63" s="47"/>
      <c r="J63" s="47"/>
      <c r="K63" s="47"/>
      <c r="L63" s="47"/>
      <c r="M63" s="47"/>
      <c r="N63" s="47"/>
      <c r="O63" s="47"/>
      <c r="P63" s="47"/>
      <c r="Q63" s="47"/>
      <c r="R63" s="47"/>
      <c r="S63" s="47"/>
      <c r="T63" s="47"/>
      <c r="U63" s="47"/>
      <c r="V63" s="47"/>
      <c r="W63" s="47"/>
      <c r="X63" s="47"/>
      <c r="Y63" s="47"/>
      <c r="Z63" s="47"/>
      <c r="AA63" s="47"/>
      <c r="AB63" s="47"/>
      <c r="AC63" s="47"/>
      <c r="AD63" s="47"/>
      <c r="AE63" s="47"/>
      <c r="AF63" s="47"/>
    </row>
    <row r="64" spans="8:32" ht="15.75" customHeight="1" thickBot="1">
      <c r="H64" s="47" t="s">
        <v>126</v>
      </c>
      <c r="I64" s="47"/>
      <c r="J64" s="47"/>
      <c r="K64" s="47"/>
      <c r="L64" s="47"/>
      <c r="M64" s="47"/>
      <c r="N64" s="47"/>
      <c r="O64" s="47"/>
      <c r="P64" s="47"/>
      <c r="Q64" s="47"/>
      <c r="R64" s="47"/>
      <c r="S64" s="47"/>
      <c r="T64" s="47"/>
      <c r="U64" s="47"/>
      <c r="V64" s="47"/>
      <c r="W64" s="47"/>
      <c r="X64" s="47"/>
      <c r="Y64" s="47"/>
      <c r="Z64" s="47"/>
      <c r="AA64" s="47"/>
      <c r="AB64" s="47"/>
      <c r="AC64" s="47"/>
      <c r="AD64" s="47"/>
      <c r="AE64" s="47"/>
      <c r="AF64" s="47"/>
    </row>
    <row r="65" spans="27:32" ht="15.75" customHeight="1" thickBot="1">
      <c r="AA65" s="6" t="s">
        <v>42</v>
      </c>
      <c r="AB65" s="94" t="s">
        <v>4</v>
      </c>
      <c r="AC65" s="94"/>
      <c r="AD65" s="94"/>
      <c r="AE65" s="94"/>
      <c r="AF65" s="95"/>
    </row>
    <row r="66" spans="27:32" ht="15.75" customHeight="1">
      <c r="AA66" s="14"/>
      <c r="AB66" s="15"/>
      <c r="AC66" s="15"/>
      <c r="AD66" s="15"/>
      <c r="AE66" s="15"/>
      <c r="AF66" s="15"/>
    </row>
    <row r="67" spans="7:32" ht="15.75" customHeight="1">
      <c r="G67" s="1" t="s">
        <v>29</v>
      </c>
      <c r="H67" s="136" t="s">
        <v>127</v>
      </c>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row>
    <row r="68" spans="7:32" ht="15.75" customHeight="1">
      <c r="G68" s="137" t="s">
        <v>124</v>
      </c>
      <c r="H68" s="138"/>
      <c r="I68" s="138"/>
      <c r="J68" s="138"/>
      <c r="K68" s="138"/>
      <c r="L68" s="138"/>
      <c r="M68" s="138"/>
      <c r="N68" s="138"/>
      <c r="O68" s="138"/>
      <c r="P68" s="138"/>
      <c r="Q68" s="138"/>
      <c r="R68" s="138"/>
      <c r="S68" s="138"/>
      <c r="T68" s="139"/>
      <c r="U68" s="114" t="s">
        <v>44</v>
      </c>
      <c r="V68" s="114"/>
      <c r="W68" s="114"/>
      <c r="X68" s="114"/>
      <c r="Y68" s="114"/>
      <c r="Z68" s="114"/>
      <c r="AA68" s="116" t="s">
        <v>41</v>
      </c>
      <c r="AB68" s="117"/>
      <c r="AC68" s="117"/>
      <c r="AD68" s="117"/>
      <c r="AE68" s="117"/>
      <c r="AF68" s="118"/>
    </row>
    <row r="69" spans="7:32" ht="15.75" customHeight="1">
      <c r="G69" s="140"/>
      <c r="H69" s="141"/>
      <c r="I69" s="141"/>
      <c r="J69" s="141"/>
      <c r="K69" s="141"/>
      <c r="L69" s="141"/>
      <c r="M69" s="141"/>
      <c r="N69" s="141"/>
      <c r="O69" s="141"/>
      <c r="P69" s="141"/>
      <c r="Q69" s="141"/>
      <c r="R69" s="141"/>
      <c r="S69" s="141"/>
      <c r="T69" s="142"/>
      <c r="U69" s="114"/>
      <c r="V69" s="114"/>
      <c r="W69" s="114"/>
      <c r="X69" s="114"/>
      <c r="Y69" s="114"/>
      <c r="Z69" s="114"/>
      <c r="AA69" s="119"/>
      <c r="AB69" s="120"/>
      <c r="AC69" s="120"/>
      <c r="AD69" s="120"/>
      <c r="AE69" s="120"/>
      <c r="AF69" s="121"/>
    </row>
    <row r="70" spans="7:32" ht="15.75" customHeight="1">
      <c r="G70" s="143"/>
      <c r="H70" s="144"/>
      <c r="I70" s="144"/>
      <c r="J70" s="144"/>
      <c r="K70" s="144"/>
      <c r="L70" s="144"/>
      <c r="M70" s="144"/>
      <c r="N70" s="144"/>
      <c r="O70" s="144"/>
      <c r="P70" s="144"/>
      <c r="Q70" s="144"/>
      <c r="R70" s="144"/>
      <c r="S70" s="144"/>
      <c r="T70" s="145"/>
      <c r="U70" s="114"/>
      <c r="V70" s="114"/>
      <c r="W70" s="114"/>
      <c r="X70" s="114"/>
      <c r="Y70" s="114"/>
      <c r="Z70" s="114"/>
      <c r="AA70" s="122"/>
      <c r="AB70" s="123"/>
      <c r="AC70" s="123"/>
      <c r="AD70" s="123"/>
      <c r="AE70" s="123"/>
      <c r="AF70" s="124"/>
    </row>
    <row r="71" spans="7:32" ht="15.75" customHeight="1">
      <c r="G71" s="100" t="s">
        <v>88</v>
      </c>
      <c r="H71" s="101"/>
      <c r="I71" s="101"/>
      <c r="J71" s="101"/>
      <c r="K71" s="101"/>
      <c r="L71" s="101"/>
      <c r="M71" s="101"/>
      <c r="N71" s="101"/>
      <c r="O71" s="101"/>
      <c r="P71" s="101"/>
      <c r="Q71" s="101"/>
      <c r="R71" s="101"/>
      <c r="S71" s="101"/>
      <c r="T71" s="102"/>
      <c r="U71" s="103" t="s">
        <v>4</v>
      </c>
      <c r="V71" s="103"/>
      <c r="W71" s="103"/>
      <c r="X71" s="103"/>
      <c r="Y71" s="103"/>
      <c r="Z71" s="103"/>
      <c r="AA71" s="104">
        <f>IF(G71=" ","",IF(G71="","",ROUNDUP(G71*U71*0.5,2)))</f>
      </c>
      <c r="AB71" s="105"/>
      <c r="AC71" s="105"/>
      <c r="AD71" s="105"/>
      <c r="AE71" s="105"/>
      <c r="AF71" s="106"/>
    </row>
    <row r="72" spans="7:32" ht="15.75" customHeight="1">
      <c r="G72" s="100" t="s">
        <v>88</v>
      </c>
      <c r="H72" s="101"/>
      <c r="I72" s="101"/>
      <c r="J72" s="101"/>
      <c r="K72" s="101"/>
      <c r="L72" s="101"/>
      <c r="M72" s="101"/>
      <c r="N72" s="101"/>
      <c r="O72" s="101"/>
      <c r="P72" s="101"/>
      <c r="Q72" s="101"/>
      <c r="R72" s="101"/>
      <c r="S72" s="101"/>
      <c r="T72" s="102"/>
      <c r="U72" s="103" t="s">
        <v>4</v>
      </c>
      <c r="V72" s="103"/>
      <c r="W72" s="103"/>
      <c r="X72" s="103"/>
      <c r="Y72" s="103"/>
      <c r="Z72" s="103"/>
      <c r="AA72" s="104">
        <f>IF(G72=" ","",IF(G72="","",ROUNDUP(G72*U72*0.5,2)))</f>
      </c>
      <c r="AB72" s="105"/>
      <c r="AC72" s="105"/>
      <c r="AD72" s="105"/>
      <c r="AE72" s="105"/>
      <c r="AF72" s="106"/>
    </row>
    <row r="73" spans="7:36" ht="15.75" customHeight="1">
      <c r="G73" s="100" t="s">
        <v>88</v>
      </c>
      <c r="H73" s="101"/>
      <c r="I73" s="101"/>
      <c r="J73" s="101"/>
      <c r="K73" s="101"/>
      <c r="L73" s="101"/>
      <c r="M73" s="101"/>
      <c r="N73" s="101"/>
      <c r="O73" s="101"/>
      <c r="P73" s="101"/>
      <c r="Q73" s="101"/>
      <c r="R73" s="101"/>
      <c r="S73" s="101"/>
      <c r="T73" s="102"/>
      <c r="U73" s="103" t="s">
        <v>4</v>
      </c>
      <c r="V73" s="103"/>
      <c r="W73" s="103"/>
      <c r="X73" s="103"/>
      <c r="Y73" s="103"/>
      <c r="Z73" s="103"/>
      <c r="AA73" s="104">
        <f>IF(G73=" ","",IF(G73="","",ROUNDUP(G73*U73*0.5,2)))</f>
      </c>
      <c r="AB73" s="105"/>
      <c r="AC73" s="105"/>
      <c r="AD73" s="105"/>
      <c r="AE73" s="105"/>
      <c r="AF73" s="106"/>
      <c r="AJ73" s="32">
        <f>SUM(AB36,AB43,AB61,AB75)</f>
        <v>0</v>
      </c>
    </row>
    <row r="74" spans="7:45" ht="15.75" customHeight="1" thickBot="1">
      <c r="G74" s="100" t="s">
        <v>88</v>
      </c>
      <c r="H74" s="101"/>
      <c r="I74" s="101"/>
      <c r="J74" s="101"/>
      <c r="K74" s="101"/>
      <c r="L74" s="101"/>
      <c r="M74" s="101"/>
      <c r="N74" s="101"/>
      <c r="O74" s="101"/>
      <c r="P74" s="101"/>
      <c r="Q74" s="101"/>
      <c r="R74" s="101"/>
      <c r="S74" s="101"/>
      <c r="T74" s="102"/>
      <c r="U74" s="103" t="s">
        <v>4</v>
      </c>
      <c r="V74" s="103"/>
      <c r="W74" s="103"/>
      <c r="X74" s="103"/>
      <c r="Y74" s="103"/>
      <c r="Z74" s="103"/>
      <c r="AA74" s="130">
        <f>IF(G74=" ","",IF(G74="","",ROUNDUP(G74*U74*0.5,2)))</f>
      </c>
      <c r="AB74" s="131"/>
      <c r="AC74" s="131"/>
      <c r="AD74" s="131"/>
      <c r="AE74" s="131"/>
      <c r="AF74" s="132"/>
      <c r="AH74" s="21"/>
      <c r="AI74" s="21"/>
      <c r="AJ74" s="21"/>
      <c r="AK74" s="21"/>
      <c r="AL74" s="21"/>
      <c r="AM74" s="21"/>
      <c r="AN74" s="21"/>
      <c r="AO74" s="21"/>
      <c r="AP74" s="21"/>
      <c r="AQ74" s="21"/>
      <c r="AR74" s="21"/>
      <c r="AS74" s="21"/>
    </row>
    <row r="75" spans="18:45" ht="15.75" customHeight="1" thickBot="1">
      <c r="R75" s="36" t="s">
        <v>39</v>
      </c>
      <c r="S75" s="37"/>
      <c r="T75" s="38"/>
      <c r="U75" s="9" t="s">
        <v>42</v>
      </c>
      <c r="V75" s="113">
        <f>IF(U71=" ","",IF(U71="",AB65,IF(AB65=SUM(U71:U74),SUM(U71:U74),"合計があいません")))</f>
      </c>
      <c r="W75" s="113"/>
      <c r="X75" s="113"/>
      <c r="Y75" s="113"/>
      <c r="Z75" s="113"/>
      <c r="AA75" s="6" t="s">
        <v>43</v>
      </c>
      <c r="AB75" s="45">
        <f>IF(G71=" ","",IF(G71="",V75,SUM(AA71:AA74)))</f>
      </c>
      <c r="AC75" s="45"/>
      <c r="AD75" s="45"/>
      <c r="AE75" s="45"/>
      <c r="AF75" s="46"/>
      <c r="AH75" s="21"/>
      <c r="AI75" s="21"/>
      <c r="AJ75" s="21"/>
      <c r="AK75" s="21"/>
      <c r="AL75" s="21"/>
      <c r="AM75" s="21"/>
      <c r="AN75" s="21"/>
      <c r="AO75" s="21"/>
      <c r="AP75" s="21"/>
      <c r="AQ75" s="21"/>
      <c r="AR75" s="21"/>
      <c r="AS75" s="21"/>
    </row>
    <row r="76" spans="34:45" ht="15.75" customHeight="1">
      <c r="AH76" s="21"/>
      <c r="AI76" s="21"/>
      <c r="AJ76" s="21"/>
      <c r="AK76" s="21"/>
      <c r="AL76" s="21"/>
      <c r="AM76" s="21"/>
      <c r="AN76" s="21"/>
      <c r="AO76" s="21"/>
      <c r="AP76" s="21"/>
      <c r="AQ76" s="21"/>
      <c r="AR76" s="21"/>
      <c r="AS76" s="21"/>
    </row>
    <row r="77" spans="4:45" ht="15.75" customHeight="1" thickBot="1">
      <c r="D77" s="2" t="s">
        <v>45</v>
      </c>
      <c r="E77" s="1" t="s">
        <v>23</v>
      </c>
      <c r="G77" s="47" t="s">
        <v>46</v>
      </c>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H77" s="21"/>
      <c r="AI77" s="21">
        <f>IF($AB$82=AJ77,1,"")</f>
      </c>
      <c r="AJ77" s="21">
        <v>1</v>
      </c>
      <c r="AK77" s="21"/>
      <c r="AL77" s="21">
        <v>20000</v>
      </c>
      <c r="AM77" s="21">
        <v>0</v>
      </c>
      <c r="AN77" s="21">
        <f>IF(AO77&gt;=$AB$82,IF($AB$82&gt;AP77,1,""),"")</f>
      </c>
      <c r="AO77" s="21">
        <v>20000</v>
      </c>
      <c r="AP77" s="21">
        <v>10000</v>
      </c>
      <c r="AQ77" s="21">
        <v>19</v>
      </c>
      <c r="AR77" s="21">
        <v>250000</v>
      </c>
      <c r="AS77" s="21"/>
    </row>
    <row r="78" spans="19:45" ht="15.75" customHeight="1" thickBot="1">
      <c r="S78" s="6" t="s">
        <v>50</v>
      </c>
      <c r="T78" s="11" t="s">
        <v>49</v>
      </c>
      <c r="U78" s="11" t="s">
        <v>31</v>
      </c>
      <c r="V78" s="11" t="s">
        <v>49</v>
      </c>
      <c r="W78" s="11" t="s">
        <v>38</v>
      </c>
      <c r="X78" s="11" t="s">
        <v>49</v>
      </c>
      <c r="Y78" s="11" t="s">
        <v>43</v>
      </c>
      <c r="Z78" s="11" t="s">
        <v>48</v>
      </c>
      <c r="AA78" s="11" t="s">
        <v>47</v>
      </c>
      <c r="AB78" s="45">
        <f>IF(AJ73=0,"",SUM(AB36,AB43,AB61,AB75))</f>
      </c>
      <c r="AC78" s="45"/>
      <c r="AD78" s="45"/>
      <c r="AE78" s="45"/>
      <c r="AF78" s="46"/>
      <c r="AH78" s="21"/>
      <c r="AI78" s="21">
        <f>IF(AJ78&gt;=$AB$82,IF($AB$82&gt;AK78,1,""),"")</f>
      </c>
      <c r="AJ78" s="21">
        <v>10</v>
      </c>
      <c r="AK78" s="21">
        <v>1</v>
      </c>
      <c r="AL78" s="21">
        <v>2000</v>
      </c>
      <c r="AM78" s="21">
        <v>18000</v>
      </c>
      <c r="AN78" s="21">
        <f>IF(AO78&gt;=$AB$82,IF($AB$82&gt;AP78,1,""),"")</f>
      </c>
      <c r="AO78" s="21">
        <v>30000</v>
      </c>
      <c r="AP78" s="21">
        <v>20000</v>
      </c>
      <c r="AQ78" s="21">
        <v>18</v>
      </c>
      <c r="AR78" s="21">
        <v>270000</v>
      </c>
      <c r="AS78" s="21"/>
    </row>
    <row r="79" spans="19:45" ht="15.75" customHeight="1">
      <c r="S79" s="14"/>
      <c r="T79" s="14"/>
      <c r="U79" s="14"/>
      <c r="V79" s="14"/>
      <c r="W79" s="14"/>
      <c r="X79" s="14"/>
      <c r="Y79" s="14"/>
      <c r="Z79" s="14"/>
      <c r="AA79" s="14"/>
      <c r="AB79" s="15"/>
      <c r="AC79" s="15"/>
      <c r="AD79" s="15"/>
      <c r="AE79" s="15"/>
      <c r="AF79" s="15"/>
      <c r="AH79" s="21"/>
      <c r="AI79" s="21"/>
      <c r="AJ79" s="21"/>
      <c r="AK79" s="21"/>
      <c r="AL79" s="21"/>
      <c r="AM79" s="21"/>
      <c r="AN79" s="21"/>
      <c r="AO79" s="21"/>
      <c r="AP79" s="21"/>
      <c r="AQ79" s="21"/>
      <c r="AR79" s="21"/>
      <c r="AS79" s="21"/>
    </row>
    <row r="80" spans="3:45" ht="15.75" customHeight="1">
      <c r="C80" s="5">
        <v>2</v>
      </c>
      <c r="D80" s="4" t="s">
        <v>22</v>
      </c>
      <c r="E80" s="4">
        <v>2</v>
      </c>
      <c r="G80" s="47" t="s">
        <v>128</v>
      </c>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H80" s="21"/>
      <c r="AI80" s="21">
        <f aca="true" t="shared" si="0" ref="AI80:AI85">IF(AJ80&gt;=$AB$82,IF($AB$82&gt;AK80,1,""),"")</f>
      </c>
      <c r="AJ80" s="21">
        <v>50</v>
      </c>
      <c r="AK80" s="21">
        <v>10</v>
      </c>
      <c r="AL80" s="21">
        <v>800</v>
      </c>
      <c r="AM80" s="21">
        <v>30000</v>
      </c>
      <c r="AN80" s="21">
        <f>IF(AO80&gt;=$AB$82,IF($AB$82&gt;AP80,1,""),"")</f>
      </c>
      <c r="AO80" s="21">
        <v>40000</v>
      </c>
      <c r="AP80" s="21">
        <v>30000</v>
      </c>
      <c r="AQ80" s="21">
        <v>17</v>
      </c>
      <c r="AR80" s="21">
        <v>300000</v>
      </c>
      <c r="AS80" s="21"/>
    </row>
    <row r="81" spans="7:45" ht="15.75" customHeight="1" thickBot="1">
      <c r="G81" s="47" t="s">
        <v>129</v>
      </c>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H81" s="21"/>
      <c r="AI81" s="21">
        <f t="shared" si="0"/>
      </c>
      <c r="AJ81" s="21">
        <v>100</v>
      </c>
      <c r="AK81" s="21">
        <v>50</v>
      </c>
      <c r="AL81" s="21">
        <v>600</v>
      </c>
      <c r="AM81" s="21">
        <v>40000</v>
      </c>
      <c r="AN81" s="21">
        <f>IF(AO81&gt;=$AB$82,IF($AB$82&gt;AP81,1,""),"")</f>
      </c>
      <c r="AO81" s="21">
        <v>50000</v>
      </c>
      <c r="AP81" s="21">
        <v>40000</v>
      </c>
      <c r="AQ81" s="21">
        <v>16</v>
      </c>
      <c r="AR81" s="21">
        <v>340000</v>
      </c>
      <c r="AS81" s="21"/>
    </row>
    <row r="82" spans="27:45" ht="15.75" customHeight="1" thickBot="1">
      <c r="AA82" s="6" t="s">
        <v>51</v>
      </c>
      <c r="AB82" s="94" t="s">
        <v>4</v>
      </c>
      <c r="AC82" s="94"/>
      <c r="AD82" s="94"/>
      <c r="AE82" s="94"/>
      <c r="AF82" s="95"/>
      <c r="AH82" s="21"/>
      <c r="AI82" s="21">
        <f t="shared" si="0"/>
      </c>
      <c r="AJ82" s="21">
        <v>500</v>
      </c>
      <c r="AK82" s="21">
        <v>100</v>
      </c>
      <c r="AL82" s="21">
        <v>100</v>
      </c>
      <c r="AM82" s="21">
        <v>90000</v>
      </c>
      <c r="AN82" s="21">
        <f>IF(AO82&gt;=$AB$82,IF($AB$82&gt;AP82,1,""),"")</f>
      </c>
      <c r="AO82" s="21">
        <v>100000</v>
      </c>
      <c r="AP82" s="21">
        <v>50000</v>
      </c>
      <c r="AQ82" s="21">
        <v>15</v>
      </c>
      <c r="AR82" s="21">
        <v>390000</v>
      </c>
      <c r="AS82" s="21"/>
    </row>
    <row r="83" spans="34:45" ht="15.75" customHeight="1">
      <c r="AH83" s="21"/>
      <c r="AI83" s="21">
        <f t="shared" si="0"/>
      </c>
      <c r="AJ83" s="21">
        <v>1000</v>
      </c>
      <c r="AK83" s="21">
        <v>500</v>
      </c>
      <c r="AL83" s="21">
        <v>80</v>
      </c>
      <c r="AM83" s="21">
        <v>100000</v>
      </c>
      <c r="AN83" s="21">
        <f>IF(AO83&gt;=$AB$82,IF($AB$82&gt;AP83,1,""),"")</f>
      </c>
      <c r="AO83" s="21">
        <v>200000</v>
      </c>
      <c r="AP83" s="21">
        <v>100000</v>
      </c>
      <c r="AQ83" s="21">
        <v>14</v>
      </c>
      <c r="AR83" s="21">
        <v>490000</v>
      </c>
      <c r="AS83" s="21"/>
    </row>
    <row r="84" spans="3:45" ht="15.75" customHeight="1" thickBot="1">
      <c r="C84" s="5">
        <v>2</v>
      </c>
      <c r="D84" s="4" t="s">
        <v>22</v>
      </c>
      <c r="E84" s="4">
        <v>3</v>
      </c>
      <c r="G84" s="47" t="s">
        <v>52</v>
      </c>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H84" s="21"/>
      <c r="AI84" s="21">
        <f t="shared" si="0"/>
      </c>
      <c r="AJ84" s="21">
        <v>5000</v>
      </c>
      <c r="AK84" s="21">
        <v>1000</v>
      </c>
      <c r="AL84" s="21">
        <v>40</v>
      </c>
      <c r="AM84" s="21">
        <v>140000</v>
      </c>
      <c r="AN84" s="21">
        <f>IF(AO84&gt;=$AB$82,IF($AB$82&gt;AP84,1,""),"")</f>
      </c>
      <c r="AO84" s="21">
        <v>300000</v>
      </c>
      <c r="AP84" s="21">
        <v>200000</v>
      </c>
      <c r="AQ84" s="21">
        <v>13</v>
      </c>
      <c r="AR84" s="21">
        <v>690000</v>
      </c>
      <c r="AS84" s="21"/>
    </row>
    <row r="85" spans="13:45" ht="15.75" customHeight="1" thickBot="1">
      <c r="M85" s="110">
        <f>IF(AA85&gt;12000000000,"120億を超える場合は、120億が上限です。→","")</f>
      </c>
      <c r="N85" s="146"/>
      <c r="O85" s="146"/>
      <c r="P85" s="146"/>
      <c r="Q85" s="146"/>
      <c r="R85" s="146"/>
      <c r="S85" s="146"/>
      <c r="T85" s="146"/>
      <c r="U85" s="146"/>
      <c r="V85" s="146"/>
      <c r="W85" s="146"/>
      <c r="X85" s="146"/>
      <c r="Y85" s="146"/>
      <c r="Z85" s="147"/>
      <c r="AA85" s="42">
        <f>IF(AB82=" ",0,IF(AB82="",0,IF(10000&gt;=AB82,AI94*1000,IF(10000&lt;AB82,AI95*1000))))</f>
        <v>0</v>
      </c>
      <c r="AB85" s="43"/>
      <c r="AC85" s="43"/>
      <c r="AD85" s="43"/>
      <c r="AE85" s="43"/>
      <c r="AF85" s="44"/>
      <c r="AH85" s="21"/>
      <c r="AI85" s="21">
        <f t="shared" si="0"/>
      </c>
      <c r="AJ85" s="21">
        <v>10000</v>
      </c>
      <c r="AK85" s="21">
        <v>5000</v>
      </c>
      <c r="AL85" s="21">
        <v>20</v>
      </c>
      <c r="AM85" s="21">
        <v>240000</v>
      </c>
      <c r="AN85" s="21">
        <f>IF($AB$82=" ","",IF($AB$82&gt;AP85,1,""))</f>
      </c>
      <c r="AO85" s="21"/>
      <c r="AP85" s="21">
        <v>300000</v>
      </c>
      <c r="AQ85" s="21">
        <v>12</v>
      </c>
      <c r="AR85" s="21">
        <v>990000</v>
      </c>
      <c r="AS85" s="21"/>
    </row>
    <row r="86" spans="34:45" ht="15.75" customHeight="1">
      <c r="AH86" s="21"/>
      <c r="AI86" s="21"/>
      <c r="AJ86" s="21"/>
      <c r="AK86" s="21"/>
      <c r="AL86" s="21"/>
      <c r="AM86" s="21"/>
      <c r="AN86" s="21"/>
      <c r="AO86" s="21"/>
      <c r="AP86" s="21"/>
      <c r="AQ86" s="21"/>
      <c r="AR86" s="21"/>
      <c r="AS86" s="21"/>
    </row>
    <row r="87" spans="3:45" ht="15.75" customHeight="1">
      <c r="C87" s="5">
        <v>2</v>
      </c>
      <c r="D87" s="4" t="s">
        <v>22</v>
      </c>
      <c r="E87" s="4">
        <v>4</v>
      </c>
      <c r="G87" s="148" t="s">
        <v>53</v>
      </c>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H87" s="21"/>
      <c r="AI87" s="21"/>
      <c r="AJ87" s="21"/>
      <c r="AK87" s="21"/>
      <c r="AL87" s="21"/>
      <c r="AM87" s="21"/>
      <c r="AN87" s="21"/>
      <c r="AO87" s="21"/>
      <c r="AP87" s="21"/>
      <c r="AQ87" s="21"/>
      <c r="AR87" s="21"/>
      <c r="AS87" s="21"/>
    </row>
    <row r="88" spans="4:45" ht="15.75" customHeight="1">
      <c r="D88" s="127" t="s">
        <v>54</v>
      </c>
      <c r="E88" s="128"/>
      <c r="F88" s="128"/>
      <c r="G88" s="128"/>
      <c r="H88" s="128"/>
      <c r="I88" s="128"/>
      <c r="J88" s="128"/>
      <c r="K88" s="128"/>
      <c r="L88" s="152"/>
      <c r="M88" s="127" t="s">
        <v>55</v>
      </c>
      <c r="N88" s="128"/>
      <c r="O88" s="128"/>
      <c r="P88" s="128"/>
      <c r="Q88" s="128"/>
      <c r="R88" s="128"/>
      <c r="S88" s="128"/>
      <c r="T88" s="129"/>
      <c r="U88" s="127" t="s">
        <v>56</v>
      </c>
      <c r="V88" s="128"/>
      <c r="W88" s="128"/>
      <c r="X88" s="128"/>
      <c r="Y88" s="128"/>
      <c r="Z88" s="128"/>
      <c r="AA88" s="127" t="s">
        <v>57</v>
      </c>
      <c r="AB88" s="128"/>
      <c r="AC88" s="128"/>
      <c r="AD88" s="128"/>
      <c r="AE88" s="128"/>
      <c r="AF88" s="129"/>
      <c r="AH88" s="21"/>
      <c r="AI88" s="22" t="s">
        <v>4</v>
      </c>
      <c r="AJ88" s="21" t="s">
        <v>4</v>
      </c>
      <c r="AK88" s="21"/>
      <c r="AL88" s="21"/>
      <c r="AM88" s="21"/>
      <c r="AN88" s="21"/>
      <c r="AO88" s="21"/>
      <c r="AP88" s="21"/>
      <c r="AQ88" s="21"/>
      <c r="AR88" s="21"/>
      <c r="AS88" s="21"/>
    </row>
    <row r="89" spans="4:45" ht="15.75" customHeight="1">
      <c r="D89" s="54" t="s">
        <v>93</v>
      </c>
      <c r="E89" s="55"/>
      <c r="F89" s="55"/>
      <c r="G89" s="55"/>
      <c r="H89" s="55"/>
      <c r="I89" s="55"/>
      <c r="J89" s="55"/>
      <c r="K89" s="55"/>
      <c r="L89" s="56"/>
      <c r="M89" s="69"/>
      <c r="N89" s="70"/>
      <c r="O89" s="31" t="s">
        <v>4</v>
      </c>
      <c r="P89" s="10" t="s">
        <v>1</v>
      </c>
      <c r="Q89" s="31" t="s">
        <v>4</v>
      </c>
      <c r="R89" s="10" t="s">
        <v>2</v>
      </c>
      <c r="S89" s="31" t="s">
        <v>4</v>
      </c>
      <c r="T89" s="7" t="s">
        <v>3</v>
      </c>
      <c r="U89" s="24"/>
      <c r="V89" s="31" t="s">
        <v>4</v>
      </c>
      <c r="W89" s="26" t="s">
        <v>58</v>
      </c>
      <c r="X89" s="49" t="s">
        <v>4</v>
      </c>
      <c r="Y89" s="49"/>
      <c r="Z89" s="49"/>
      <c r="AA89" s="39" t="s">
        <v>4</v>
      </c>
      <c r="AB89" s="40"/>
      <c r="AC89" s="40"/>
      <c r="AD89" s="40"/>
      <c r="AE89" s="40"/>
      <c r="AF89" s="41"/>
      <c r="AH89" s="21"/>
      <c r="AI89" s="21" t="s">
        <v>58</v>
      </c>
      <c r="AJ89" s="21" t="s">
        <v>147</v>
      </c>
      <c r="AK89" s="21"/>
      <c r="AL89" s="21"/>
      <c r="AM89" s="21"/>
      <c r="AN89" s="21"/>
      <c r="AO89" s="21"/>
      <c r="AP89" s="21"/>
      <c r="AQ89" s="21"/>
      <c r="AR89" s="21"/>
      <c r="AS89" s="21"/>
    </row>
    <row r="90" spans="4:45" ht="15.75" customHeight="1">
      <c r="D90" s="54" t="s">
        <v>4</v>
      </c>
      <c r="E90" s="55"/>
      <c r="F90" s="55"/>
      <c r="G90" s="55"/>
      <c r="H90" s="55"/>
      <c r="I90" s="55"/>
      <c r="J90" s="55"/>
      <c r="K90" s="55"/>
      <c r="L90" s="56"/>
      <c r="M90" s="69"/>
      <c r="N90" s="70"/>
      <c r="O90" s="31" t="s">
        <v>4</v>
      </c>
      <c r="P90" s="10" t="s">
        <v>1</v>
      </c>
      <c r="Q90" s="31" t="s">
        <v>4</v>
      </c>
      <c r="R90" s="10" t="s">
        <v>2</v>
      </c>
      <c r="S90" s="31" t="s">
        <v>4</v>
      </c>
      <c r="T90" s="7" t="s">
        <v>3</v>
      </c>
      <c r="U90" s="24"/>
      <c r="V90" s="31" t="s">
        <v>4</v>
      </c>
      <c r="W90" s="26" t="s">
        <v>58</v>
      </c>
      <c r="X90" s="49" t="s">
        <v>4</v>
      </c>
      <c r="Y90" s="49"/>
      <c r="Z90" s="49"/>
      <c r="AA90" s="39" t="s">
        <v>4</v>
      </c>
      <c r="AB90" s="40"/>
      <c r="AC90" s="40"/>
      <c r="AD90" s="40"/>
      <c r="AE90" s="40"/>
      <c r="AF90" s="41"/>
      <c r="AH90" s="21"/>
      <c r="AI90" s="21" t="s">
        <v>59</v>
      </c>
      <c r="AJ90" s="21" t="s">
        <v>148</v>
      </c>
      <c r="AK90" s="21"/>
      <c r="AL90" s="21"/>
      <c r="AM90" s="21"/>
      <c r="AN90" s="21"/>
      <c r="AO90" s="21"/>
      <c r="AP90" s="21"/>
      <c r="AQ90" s="21"/>
      <c r="AR90" s="21"/>
      <c r="AS90" s="21"/>
    </row>
    <row r="91" spans="4:45" ht="15.75" customHeight="1" thickBot="1">
      <c r="D91" s="54" t="s">
        <v>4</v>
      </c>
      <c r="E91" s="55"/>
      <c r="F91" s="55"/>
      <c r="G91" s="55"/>
      <c r="H91" s="55"/>
      <c r="I91" s="55"/>
      <c r="J91" s="55"/>
      <c r="K91" s="55"/>
      <c r="L91" s="56"/>
      <c r="M91" s="69"/>
      <c r="N91" s="70"/>
      <c r="O91" s="31" t="s">
        <v>4</v>
      </c>
      <c r="P91" s="10" t="s">
        <v>1</v>
      </c>
      <c r="Q91" s="31" t="s">
        <v>4</v>
      </c>
      <c r="R91" s="10" t="s">
        <v>2</v>
      </c>
      <c r="S91" s="31" t="s">
        <v>4</v>
      </c>
      <c r="T91" s="7" t="s">
        <v>3</v>
      </c>
      <c r="U91" s="24"/>
      <c r="V91" s="31" t="s">
        <v>4</v>
      </c>
      <c r="W91" s="26" t="s">
        <v>58</v>
      </c>
      <c r="X91" s="81" t="s">
        <v>4</v>
      </c>
      <c r="Y91" s="81"/>
      <c r="Z91" s="81"/>
      <c r="AA91" s="85" t="s">
        <v>4</v>
      </c>
      <c r="AB91" s="86"/>
      <c r="AC91" s="86"/>
      <c r="AD91" s="86"/>
      <c r="AE91" s="86"/>
      <c r="AF91" s="87"/>
      <c r="AH91" s="21"/>
      <c r="AI91" s="21" t="s">
        <v>60</v>
      </c>
      <c r="AJ91" s="21" t="s">
        <v>149</v>
      </c>
      <c r="AK91" s="21"/>
      <c r="AL91" s="21"/>
      <c r="AM91" s="21"/>
      <c r="AN91" s="21"/>
      <c r="AO91" s="21"/>
      <c r="AP91" s="21"/>
      <c r="AQ91" s="21"/>
      <c r="AR91" s="21"/>
      <c r="AS91" s="21"/>
    </row>
    <row r="92" spans="23:45" ht="15.75" customHeight="1" thickBot="1">
      <c r="W92" s="12"/>
      <c r="X92" s="8" t="s">
        <v>62</v>
      </c>
      <c r="Y92" s="13" t="s">
        <v>16</v>
      </c>
      <c r="Z92" s="13" t="s">
        <v>61</v>
      </c>
      <c r="AA92" s="43">
        <f>IF(AA89=" ","",IF(AA89=" ",0,SUM(AA89:AD91)))</f>
      </c>
      <c r="AB92" s="43"/>
      <c r="AC92" s="43"/>
      <c r="AD92" s="43"/>
      <c r="AE92" s="43"/>
      <c r="AF92" s="44"/>
      <c r="AH92" s="21"/>
      <c r="AI92" s="21"/>
      <c r="AJ92" s="21" t="s">
        <v>150</v>
      </c>
      <c r="AK92" s="21"/>
      <c r="AL92" s="21"/>
      <c r="AM92" s="21"/>
      <c r="AN92" s="21"/>
      <c r="AO92" s="21"/>
      <c r="AP92" s="21"/>
      <c r="AQ92" s="21"/>
      <c r="AR92" s="21"/>
      <c r="AS92" s="21"/>
    </row>
    <row r="93" spans="34:45" ht="15.75" customHeight="1">
      <c r="AH93" s="21"/>
      <c r="AI93" s="21"/>
      <c r="AJ93" s="21" t="s">
        <v>151</v>
      </c>
      <c r="AK93" s="21"/>
      <c r="AL93" s="21"/>
      <c r="AM93" s="21"/>
      <c r="AN93" s="21"/>
      <c r="AO93" s="21"/>
      <c r="AP93" s="21"/>
      <c r="AQ93" s="21"/>
      <c r="AR93" s="21"/>
      <c r="AS93" s="21"/>
    </row>
    <row r="94" spans="34:45" ht="15.75" customHeight="1">
      <c r="AH94" s="21"/>
      <c r="AI94" s="23" t="b">
        <f>IF(AI77=1,AB82*AL77,IF(AI78=1,AB82*AL78+AM78,IF(AI80=1,AB82*AL80+AM80,IF(AI81=1,AB82*AL81+AM81,IF(AI82=1,AB82*AL82+AM82,IF(AI83=1,AB82*AL83+AM83,IF(AI84=1,AB82*AL84+AM84,IF(AI85=1,AB82*AL85+AM85))))))))</f>
        <v>0</v>
      </c>
      <c r="AJ94" s="23" t="s">
        <v>152</v>
      </c>
      <c r="AK94" s="23"/>
      <c r="AL94" s="23"/>
      <c r="AM94" s="21"/>
      <c r="AN94" s="21"/>
      <c r="AO94" s="21"/>
      <c r="AP94" s="21"/>
      <c r="AQ94" s="21"/>
      <c r="AR94" s="21"/>
      <c r="AS94" s="21"/>
    </row>
    <row r="95" spans="34:45" ht="15.75" customHeight="1">
      <c r="AH95" s="21"/>
      <c r="AI95" s="23" t="b">
        <f>IF(AN77=1,AB82*AQ77+AR77,IF(AN78=1,AB82*AQ78+AR78,IF(AN80=1,AB82*AQ80+AR80,IF(AN81=1,AB82*AQ81+AR81,IF(AN82=1,AB82*AQ82+AR82,IF(AN83=1,AB82*AQ83+AR83,IF(AN84=1,AB82*AQ84+AR84,IF(AN85=1,AB82*AQ85+AR85))))))))</f>
        <v>0</v>
      </c>
      <c r="AJ95" s="23" t="s">
        <v>153</v>
      </c>
      <c r="AK95" s="23"/>
      <c r="AL95" s="23"/>
      <c r="AM95" s="21"/>
      <c r="AN95" s="21"/>
      <c r="AO95" s="21"/>
      <c r="AP95" s="21"/>
      <c r="AQ95" s="21"/>
      <c r="AR95" s="21"/>
      <c r="AS95" s="21"/>
    </row>
    <row r="96" spans="3:45" ht="15.75" customHeight="1">
      <c r="C96" s="5">
        <v>2</v>
      </c>
      <c r="D96" s="4" t="s">
        <v>22</v>
      </c>
      <c r="E96" s="4">
        <v>5</v>
      </c>
      <c r="G96" s="136" t="s">
        <v>63</v>
      </c>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H96" s="21"/>
      <c r="AI96" s="21"/>
      <c r="AJ96" s="21" t="s">
        <v>154</v>
      </c>
      <c r="AK96" s="21"/>
      <c r="AL96" s="21"/>
      <c r="AM96" s="21"/>
      <c r="AN96" s="21"/>
      <c r="AO96" s="21"/>
      <c r="AP96" s="21"/>
      <c r="AQ96" s="21"/>
      <c r="AR96" s="21"/>
      <c r="AS96" s="21"/>
    </row>
    <row r="97" spans="4:45" ht="15.75" customHeight="1">
      <c r="D97" s="36" t="s">
        <v>54</v>
      </c>
      <c r="E97" s="37"/>
      <c r="F97" s="37"/>
      <c r="G97" s="37"/>
      <c r="H97" s="37"/>
      <c r="I97" s="37"/>
      <c r="J97" s="37"/>
      <c r="K97" s="37"/>
      <c r="L97" s="82"/>
      <c r="M97" s="36" t="s">
        <v>55</v>
      </c>
      <c r="N97" s="37"/>
      <c r="O97" s="37"/>
      <c r="P97" s="37"/>
      <c r="Q97" s="37"/>
      <c r="R97" s="37"/>
      <c r="S97" s="37"/>
      <c r="T97" s="38"/>
      <c r="U97" s="36" t="s">
        <v>56</v>
      </c>
      <c r="V97" s="37"/>
      <c r="W97" s="37"/>
      <c r="X97" s="37"/>
      <c r="Y97" s="37"/>
      <c r="Z97" s="37"/>
      <c r="AA97" s="36" t="s">
        <v>64</v>
      </c>
      <c r="AB97" s="37"/>
      <c r="AC97" s="37"/>
      <c r="AD97" s="37"/>
      <c r="AE97" s="37"/>
      <c r="AF97" s="38"/>
      <c r="AH97" s="21"/>
      <c r="AI97" s="21"/>
      <c r="AJ97" s="21" t="s">
        <v>155</v>
      </c>
      <c r="AK97" s="21"/>
      <c r="AL97" s="21"/>
      <c r="AM97" s="21"/>
      <c r="AN97" s="21"/>
      <c r="AO97" s="21"/>
      <c r="AP97" s="21"/>
      <c r="AQ97" s="21"/>
      <c r="AR97" s="21"/>
      <c r="AS97" s="21"/>
    </row>
    <row r="98" spans="4:45" ht="15.75" customHeight="1">
      <c r="D98" s="54" t="s">
        <v>93</v>
      </c>
      <c r="E98" s="55"/>
      <c r="F98" s="55"/>
      <c r="G98" s="55"/>
      <c r="H98" s="55"/>
      <c r="I98" s="55"/>
      <c r="J98" s="55"/>
      <c r="K98" s="55"/>
      <c r="L98" s="56"/>
      <c r="M98" s="69"/>
      <c r="N98" s="70"/>
      <c r="O98" s="31" t="s">
        <v>4</v>
      </c>
      <c r="P98" s="10" t="s">
        <v>1</v>
      </c>
      <c r="Q98" s="31" t="s">
        <v>4</v>
      </c>
      <c r="R98" s="10" t="s">
        <v>2</v>
      </c>
      <c r="S98" s="31" t="s">
        <v>4</v>
      </c>
      <c r="T98" s="7" t="s">
        <v>3</v>
      </c>
      <c r="U98" s="24"/>
      <c r="V98" s="31" t="s">
        <v>4</v>
      </c>
      <c r="W98" s="26" t="s">
        <v>59</v>
      </c>
      <c r="X98" s="49" t="s">
        <v>4</v>
      </c>
      <c r="Y98" s="49"/>
      <c r="Z98" s="49"/>
      <c r="AA98" s="54" t="s">
        <v>4</v>
      </c>
      <c r="AB98" s="55"/>
      <c r="AC98" s="55"/>
      <c r="AD98" s="55"/>
      <c r="AE98" s="55"/>
      <c r="AF98" s="56"/>
      <c r="AH98" s="21"/>
      <c r="AI98" s="21"/>
      <c r="AJ98" s="21" t="s">
        <v>156</v>
      </c>
      <c r="AK98" s="21"/>
      <c r="AL98" s="21"/>
      <c r="AM98" s="21"/>
      <c r="AN98" s="21"/>
      <c r="AO98" s="21"/>
      <c r="AP98" s="21"/>
      <c r="AQ98" s="21"/>
      <c r="AR98" s="21"/>
      <c r="AS98" s="21"/>
    </row>
    <row r="99" spans="4:45" ht="15.75" customHeight="1">
      <c r="D99" s="67" t="s">
        <v>65</v>
      </c>
      <c r="E99" s="67"/>
      <c r="F99" s="67"/>
      <c r="G99" s="67" t="s">
        <v>66</v>
      </c>
      <c r="H99" s="67"/>
      <c r="I99" s="88"/>
      <c r="J99" s="88"/>
      <c r="K99" s="67" t="s">
        <v>67</v>
      </c>
      <c r="L99" s="67"/>
      <c r="M99" s="36" t="s">
        <v>68</v>
      </c>
      <c r="N99" s="37"/>
      <c r="O99" s="37"/>
      <c r="P99" s="37"/>
      <c r="Q99" s="37"/>
      <c r="R99" s="38"/>
      <c r="S99" s="36" t="s">
        <v>69</v>
      </c>
      <c r="T99" s="37"/>
      <c r="U99" s="37"/>
      <c r="V99" s="37"/>
      <c r="W99" s="37"/>
      <c r="X99" s="38"/>
      <c r="Y99" s="36" t="s">
        <v>70</v>
      </c>
      <c r="Z99" s="38"/>
      <c r="AA99" s="36" t="s">
        <v>71</v>
      </c>
      <c r="AB99" s="37"/>
      <c r="AC99" s="37"/>
      <c r="AD99" s="37"/>
      <c r="AE99" s="37"/>
      <c r="AF99" s="38"/>
      <c r="AH99" s="21"/>
      <c r="AI99" s="21" t="s">
        <v>4</v>
      </c>
      <c r="AJ99" s="21"/>
      <c r="AK99" s="21"/>
      <c r="AL99" s="21"/>
      <c r="AM99" s="21"/>
      <c r="AN99" s="21"/>
      <c r="AO99" s="21"/>
      <c r="AP99" s="21"/>
      <c r="AQ99" s="21"/>
      <c r="AR99" s="21"/>
      <c r="AS99" s="21"/>
    </row>
    <row r="100" spans="4:45" ht="15.75" customHeight="1" thickBot="1">
      <c r="D100" s="89" t="s">
        <v>4</v>
      </c>
      <c r="E100" s="89"/>
      <c r="F100" s="90"/>
      <c r="G100" s="89" t="s">
        <v>4</v>
      </c>
      <c r="H100" s="89"/>
      <c r="I100" s="90"/>
      <c r="J100" s="90"/>
      <c r="K100" s="89" t="s">
        <v>4</v>
      </c>
      <c r="L100" s="89"/>
      <c r="M100" s="71" t="s">
        <v>4</v>
      </c>
      <c r="N100" s="72"/>
      <c r="O100" s="72"/>
      <c r="P100" s="72"/>
      <c r="Q100" s="73"/>
      <c r="R100" s="74"/>
      <c r="S100" s="75">
        <f>IF(M100="","",IF(M100=" ","",K100*M100))</f>
      </c>
      <c r="T100" s="76"/>
      <c r="U100" s="76"/>
      <c r="V100" s="76"/>
      <c r="W100" s="73"/>
      <c r="X100" s="74"/>
      <c r="Y100" s="96" t="s">
        <v>93</v>
      </c>
      <c r="Z100" s="97"/>
      <c r="AA100" s="75">
        <f>IF(S100="","",IF(M100=" ","",IF(Y100=" ","割合を決定してください",S100*Y100)))</f>
      </c>
      <c r="AB100" s="76"/>
      <c r="AC100" s="76"/>
      <c r="AD100" s="76"/>
      <c r="AE100" s="76"/>
      <c r="AF100" s="98"/>
      <c r="AH100" s="21"/>
      <c r="AI100" s="22">
        <v>1</v>
      </c>
      <c r="AJ100" s="21"/>
      <c r="AK100" s="21"/>
      <c r="AL100" s="21"/>
      <c r="AM100" s="21"/>
      <c r="AN100" s="21"/>
      <c r="AO100" s="21"/>
      <c r="AP100" s="21"/>
      <c r="AQ100" s="21"/>
      <c r="AR100" s="21"/>
      <c r="AS100" s="21"/>
    </row>
    <row r="101" spans="4:45" ht="15.75" customHeight="1" thickTop="1">
      <c r="D101" s="149" t="s">
        <v>54</v>
      </c>
      <c r="E101" s="150"/>
      <c r="F101" s="150"/>
      <c r="G101" s="150"/>
      <c r="H101" s="150"/>
      <c r="I101" s="150"/>
      <c r="J101" s="150"/>
      <c r="K101" s="150"/>
      <c r="L101" s="151"/>
      <c r="M101" s="149" t="s">
        <v>55</v>
      </c>
      <c r="N101" s="150"/>
      <c r="O101" s="150"/>
      <c r="P101" s="150"/>
      <c r="Q101" s="150"/>
      <c r="R101" s="150"/>
      <c r="S101" s="150"/>
      <c r="T101" s="157"/>
      <c r="U101" s="149" t="s">
        <v>56</v>
      </c>
      <c r="V101" s="150"/>
      <c r="W101" s="150"/>
      <c r="X101" s="150"/>
      <c r="Y101" s="150"/>
      <c r="Z101" s="150"/>
      <c r="AA101" s="57" t="s">
        <v>64</v>
      </c>
      <c r="AB101" s="58"/>
      <c r="AC101" s="58"/>
      <c r="AD101" s="58"/>
      <c r="AE101" s="58"/>
      <c r="AF101" s="59"/>
      <c r="AH101" s="21"/>
      <c r="AI101" s="21">
        <v>0.9</v>
      </c>
      <c r="AJ101" s="21"/>
      <c r="AK101" s="21"/>
      <c r="AL101" s="21"/>
      <c r="AM101" s="21"/>
      <c r="AN101" s="21"/>
      <c r="AO101" s="21"/>
      <c r="AP101" s="21"/>
      <c r="AQ101" s="21"/>
      <c r="AR101" s="21"/>
      <c r="AS101" s="21"/>
    </row>
    <row r="102" spans="4:45" ht="15.75" customHeight="1">
      <c r="D102" s="54" t="s">
        <v>4</v>
      </c>
      <c r="E102" s="55"/>
      <c r="F102" s="55"/>
      <c r="G102" s="55"/>
      <c r="H102" s="55"/>
      <c r="I102" s="55"/>
      <c r="J102" s="55"/>
      <c r="K102" s="55"/>
      <c r="L102" s="56"/>
      <c r="M102" s="69"/>
      <c r="N102" s="70"/>
      <c r="O102" s="31" t="s">
        <v>4</v>
      </c>
      <c r="P102" s="10" t="s">
        <v>1</v>
      </c>
      <c r="Q102" s="31" t="s">
        <v>4</v>
      </c>
      <c r="R102" s="10" t="s">
        <v>2</v>
      </c>
      <c r="S102" s="31" t="s">
        <v>4</v>
      </c>
      <c r="T102" s="7" t="s">
        <v>3</v>
      </c>
      <c r="U102" s="24"/>
      <c r="V102" s="31" t="s">
        <v>4</v>
      </c>
      <c r="W102" s="26" t="s">
        <v>59</v>
      </c>
      <c r="X102" s="49" t="s">
        <v>4</v>
      </c>
      <c r="Y102" s="49"/>
      <c r="Z102" s="49"/>
      <c r="AA102" s="54" t="s">
        <v>4</v>
      </c>
      <c r="AB102" s="55"/>
      <c r="AC102" s="55"/>
      <c r="AD102" s="55"/>
      <c r="AE102" s="55"/>
      <c r="AF102" s="56"/>
      <c r="AH102" s="21"/>
      <c r="AI102" s="21">
        <v>0.8</v>
      </c>
      <c r="AJ102" s="21"/>
      <c r="AK102" s="21"/>
      <c r="AL102" s="21"/>
      <c r="AM102" s="21"/>
      <c r="AN102" s="21"/>
      <c r="AO102" s="21"/>
      <c r="AP102" s="21"/>
      <c r="AQ102" s="21"/>
      <c r="AR102" s="21"/>
      <c r="AS102" s="21"/>
    </row>
    <row r="103" spans="4:45" ht="15.75" customHeight="1">
      <c r="D103" s="67" t="s">
        <v>65</v>
      </c>
      <c r="E103" s="67"/>
      <c r="F103" s="67"/>
      <c r="G103" s="67" t="s">
        <v>66</v>
      </c>
      <c r="H103" s="67"/>
      <c r="I103" s="88"/>
      <c r="J103" s="88"/>
      <c r="K103" s="67" t="s">
        <v>67</v>
      </c>
      <c r="L103" s="67"/>
      <c r="M103" s="36" t="s">
        <v>68</v>
      </c>
      <c r="N103" s="37"/>
      <c r="O103" s="37"/>
      <c r="P103" s="37"/>
      <c r="Q103" s="37"/>
      <c r="R103" s="38"/>
      <c r="S103" s="36" t="s">
        <v>69</v>
      </c>
      <c r="T103" s="37"/>
      <c r="U103" s="37"/>
      <c r="V103" s="37"/>
      <c r="W103" s="37"/>
      <c r="X103" s="38"/>
      <c r="Y103" s="36" t="s">
        <v>70</v>
      </c>
      <c r="Z103" s="38"/>
      <c r="AA103" s="36" t="s">
        <v>71</v>
      </c>
      <c r="AB103" s="37"/>
      <c r="AC103" s="37"/>
      <c r="AD103" s="37"/>
      <c r="AE103" s="37"/>
      <c r="AF103" s="38"/>
      <c r="AH103" s="21"/>
      <c r="AI103" s="21"/>
      <c r="AJ103" s="21"/>
      <c r="AK103" s="21"/>
      <c r="AL103" s="21"/>
      <c r="AM103" s="21"/>
      <c r="AN103" s="21"/>
      <c r="AO103" s="21"/>
      <c r="AP103" s="21"/>
      <c r="AQ103" s="21"/>
      <c r="AR103" s="21"/>
      <c r="AS103" s="21"/>
    </row>
    <row r="104" spans="4:45" ht="15.75" customHeight="1" thickBot="1">
      <c r="D104" s="103" t="s">
        <v>4</v>
      </c>
      <c r="E104" s="103"/>
      <c r="F104" s="153"/>
      <c r="G104" s="103" t="s">
        <v>4</v>
      </c>
      <c r="H104" s="103"/>
      <c r="I104" s="153"/>
      <c r="J104" s="153"/>
      <c r="K104" s="103" t="s">
        <v>4</v>
      </c>
      <c r="L104" s="103"/>
      <c r="M104" s="39" t="s">
        <v>4</v>
      </c>
      <c r="N104" s="40"/>
      <c r="O104" s="40"/>
      <c r="P104" s="40"/>
      <c r="Q104" s="155"/>
      <c r="R104" s="156"/>
      <c r="S104" s="77">
        <f>IF(M104="","",IF(M104=" ","",K104*M104))</f>
      </c>
      <c r="T104" s="78"/>
      <c r="U104" s="78"/>
      <c r="V104" s="78"/>
      <c r="W104" s="79"/>
      <c r="X104" s="80"/>
      <c r="Y104" s="83" t="s">
        <v>93</v>
      </c>
      <c r="Z104" s="84"/>
      <c r="AA104" s="51">
        <f>IF(S104="","",IF(M104=" ","",IF(Y104=" ","割合を決定してください",S104*Y104)))</f>
      </c>
      <c r="AB104" s="52"/>
      <c r="AC104" s="52"/>
      <c r="AD104" s="52"/>
      <c r="AE104" s="52"/>
      <c r="AF104" s="53"/>
      <c r="AH104" s="21"/>
      <c r="AI104" s="21"/>
      <c r="AJ104" s="21"/>
      <c r="AK104" s="21"/>
      <c r="AL104" s="21"/>
      <c r="AM104" s="21"/>
      <c r="AN104" s="21"/>
      <c r="AO104" s="21"/>
      <c r="AP104" s="21"/>
      <c r="AQ104" s="21"/>
      <c r="AR104" s="21"/>
      <c r="AS104" s="21"/>
    </row>
    <row r="105" spans="23:45" ht="15.75" customHeight="1" thickBot="1">
      <c r="W105" s="12"/>
      <c r="X105" s="27" t="s">
        <v>62</v>
      </c>
      <c r="Y105" s="13" t="s">
        <v>16</v>
      </c>
      <c r="Z105" s="13" t="s">
        <v>72</v>
      </c>
      <c r="AA105" s="43">
        <f>IF(AA100="","",IF(AA100=" ",0,SUM(AA100,AA104)))</f>
      </c>
      <c r="AB105" s="43"/>
      <c r="AC105" s="43"/>
      <c r="AD105" s="43"/>
      <c r="AE105" s="43"/>
      <c r="AF105" s="44"/>
      <c r="AH105" s="21"/>
      <c r="AI105" s="21"/>
      <c r="AJ105" s="21"/>
      <c r="AK105" s="21"/>
      <c r="AL105" s="21"/>
      <c r="AM105" s="21"/>
      <c r="AN105" s="21"/>
      <c r="AO105" s="21"/>
      <c r="AP105" s="21"/>
      <c r="AQ105" s="21"/>
      <c r="AR105" s="21"/>
      <c r="AS105" s="21"/>
    </row>
    <row r="106" spans="34:45" ht="15.75" customHeight="1">
      <c r="AH106" s="21"/>
      <c r="AI106" s="21"/>
      <c r="AJ106" s="21"/>
      <c r="AK106" s="21"/>
      <c r="AL106" s="21"/>
      <c r="AM106" s="21"/>
      <c r="AN106" s="21"/>
      <c r="AO106" s="21"/>
      <c r="AP106" s="21"/>
      <c r="AQ106" s="21"/>
      <c r="AR106" s="21"/>
      <c r="AS106" s="21"/>
    </row>
    <row r="107" spans="3:45" ht="15.75" customHeight="1">
      <c r="C107" s="5">
        <v>2</v>
      </c>
      <c r="D107" s="4" t="s">
        <v>22</v>
      </c>
      <c r="E107" s="4">
        <v>6</v>
      </c>
      <c r="G107" s="136" t="s">
        <v>73</v>
      </c>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H107" s="21"/>
      <c r="AI107" s="21"/>
      <c r="AJ107" s="21"/>
      <c r="AK107" s="21"/>
      <c r="AL107" s="21"/>
      <c r="AM107" s="21"/>
      <c r="AN107" s="21"/>
      <c r="AO107" s="21"/>
      <c r="AP107" s="21"/>
      <c r="AQ107" s="21"/>
      <c r="AR107" s="21"/>
      <c r="AS107" s="21"/>
    </row>
    <row r="108" spans="4:45" ht="15.75" customHeight="1">
      <c r="D108" s="36" t="s">
        <v>54</v>
      </c>
      <c r="E108" s="154"/>
      <c r="F108" s="154"/>
      <c r="G108" s="154"/>
      <c r="H108" s="154"/>
      <c r="I108" s="154"/>
      <c r="J108" s="158"/>
      <c r="K108" s="36" t="s">
        <v>55</v>
      </c>
      <c r="L108" s="37"/>
      <c r="M108" s="37"/>
      <c r="N108" s="37"/>
      <c r="O108" s="37"/>
      <c r="P108" s="37"/>
      <c r="Q108" s="37"/>
      <c r="R108" s="38"/>
      <c r="S108" s="36" t="s">
        <v>56</v>
      </c>
      <c r="T108" s="154"/>
      <c r="U108" s="154"/>
      <c r="V108" s="154"/>
      <c r="W108" s="154"/>
      <c r="X108" s="67" t="s">
        <v>74</v>
      </c>
      <c r="Y108" s="67"/>
      <c r="Z108" s="67"/>
      <c r="AA108" s="67"/>
      <c r="AB108" s="36" t="s">
        <v>57</v>
      </c>
      <c r="AC108" s="37"/>
      <c r="AD108" s="37"/>
      <c r="AE108" s="37"/>
      <c r="AF108" s="38"/>
      <c r="AH108" s="21"/>
      <c r="AI108" s="21"/>
      <c r="AJ108" s="21"/>
      <c r="AK108" s="21"/>
      <c r="AL108" s="21"/>
      <c r="AM108" s="21"/>
      <c r="AN108" s="21"/>
      <c r="AO108" s="21"/>
      <c r="AP108" s="21"/>
      <c r="AQ108" s="21"/>
      <c r="AR108" s="21"/>
      <c r="AS108" s="21"/>
    </row>
    <row r="109" spans="4:45" ht="15.75" customHeight="1">
      <c r="D109" s="54" t="s">
        <v>93</v>
      </c>
      <c r="E109" s="55"/>
      <c r="F109" s="55"/>
      <c r="G109" s="55"/>
      <c r="H109" s="55"/>
      <c r="I109" s="55"/>
      <c r="J109" s="56"/>
      <c r="K109" s="69"/>
      <c r="L109" s="70"/>
      <c r="M109" s="31" t="s">
        <v>4</v>
      </c>
      <c r="N109" s="10" t="s">
        <v>1</v>
      </c>
      <c r="O109" s="31" t="s">
        <v>4</v>
      </c>
      <c r="P109" s="10" t="s">
        <v>2</v>
      </c>
      <c r="Q109" s="31" t="s">
        <v>4</v>
      </c>
      <c r="R109" s="7" t="s">
        <v>3</v>
      </c>
      <c r="S109" s="24"/>
      <c r="T109" s="31" t="s">
        <v>4</v>
      </c>
      <c r="U109" s="26" t="s">
        <v>60</v>
      </c>
      <c r="V109" s="49" t="s">
        <v>4</v>
      </c>
      <c r="W109" s="49"/>
      <c r="X109" s="68" t="s">
        <v>4</v>
      </c>
      <c r="Y109" s="68"/>
      <c r="Z109" s="68"/>
      <c r="AA109" s="68"/>
      <c r="AB109" s="64" t="s">
        <v>4</v>
      </c>
      <c r="AC109" s="65"/>
      <c r="AD109" s="65"/>
      <c r="AE109" s="65"/>
      <c r="AF109" s="66"/>
      <c r="AH109" s="21"/>
      <c r="AI109" s="21"/>
      <c r="AJ109" s="21"/>
      <c r="AK109" s="21"/>
      <c r="AL109" s="21"/>
      <c r="AM109" s="21"/>
      <c r="AN109" s="21"/>
      <c r="AO109" s="21"/>
      <c r="AP109" s="21"/>
      <c r="AQ109" s="21"/>
      <c r="AR109" s="21"/>
      <c r="AS109" s="21"/>
    </row>
    <row r="110" spans="4:45" ht="15.75" customHeight="1">
      <c r="D110" s="54" t="s">
        <v>4</v>
      </c>
      <c r="E110" s="55"/>
      <c r="F110" s="55"/>
      <c r="G110" s="55"/>
      <c r="H110" s="55"/>
      <c r="I110" s="55"/>
      <c r="J110" s="56"/>
      <c r="K110" s="69"/>
      <c r="L110" s="70"/>
      <c r="M110" s="31" t="s">
        <v>4</v>
      </c>
      <c r="N110" s="10" t="s">
        <v>1</v>
      </c>
      <c r="O110" s="31" t="s">
        <v>4</v>
      </c>
      <c r="P110" s="10" t="s">
        <v>2</v>
      </c>
      <c r="Q110" s="31" t="s">
        <v>4</v>
      </c>
      <c r="R110" s="7" t="s">
        <v>3</v>
      </c>
      <c r="S110" s="24"/>
      <c r="T110" s="31" t="s">
        <v>4</v>
      </c>
      <c r="U110" s="26" t="s">
        <v>60</v>
      </c>
      <c r="V110" s="49" t="s">
        <v>4</v>
      </c>
      <c r="W110" s="49"/>
      <c r="X110" s="68" t="s">
        <v>4</v>
      </c>
      <c r="Y110" s="68"/>
      <c r="Z110" s="68"/>
      <c r="AA110" s="68"/>
      <c r="AB110" s="64" t="s">
        <v>4</v>
      </c>
      <c r="AC110" s="65"/>
      <c r="AD110" s="65"/>
      <c r="AE110" s="65"/>
      <c r="AF110" s="66"/>
      <c r="AH110" s="21"/>
      <c r="AI110" s="21"/>
      <c r="AJ110" s="21"/>
      <c r="AK110" s="21"/>
      <c r="AL110" s="21"/>
      <c r="AM110" s="21"/>
      <c r="AN110" s="21"/>
      <c r="AO110" s="21"/>
      <c r="AP110" s="21"/>
      <c r="AQ110" s="21"/>
      <c r="AR110" s="21"/>
      <c r="AS110" s="21"/>
    </row>
    <row r="111" spans="4:45" ht="15.75" customHeight="1" thickBot="1">
      <c r="D111" s="54" t="s">
        <v>4</v>
      </c>
      <c r="E111" s="55"/>
      <c r="F111" s="55"/>
      <c r="G111" s="55"/>
      <c r="H111" s="55"/>
      <c r="I111" s="55"/>
      <c r="J111" s="56"/>
      <c r="K111" s="69"/>
      <c r="L111" s="70"/>
      <c r="M111" s="31" t="s">
        <v>4</v>
      </c>
      <c r="N111" s="10" t="s">
        <v>1</v>
      </c>
      <c r="O111" s="31" t="s">
        <v>4</v>
      </c>
      <c r="P111" s="10" t="s">
        <v>2</v>
      </c>
      <c r="Q111" s="31" t="s">
        <v>4</v>
      </c>
      <c r="R111" s="7" t="s">
        <v>3</v>
      </c>
      <c r="S111" s="24"/>
      <c r="T111" s="31" t="s">
        <v>4</v>
      </c>
      <c r="U111" s="26" t="s">
        <v>60</v>
      </c>
      <c r="V111" s="49" t="s">
        <v>4</v>
      </c>
      <c r="W111" s="81"/>
      <c r="X111" s="162" t="s">
        <v>4</v>
      </c>
      <c r="Y111" s="162"/>
      <c r="Z111" s="162"/>
      <c r="AA111" s="162"/>
      <c r="AB111" s="61" t="s">
        <v>4</v>
      </c>
      <c r="AC111" s="62"/>
      <c r="AD111" s="62"/>
      <c r="AE111" s="62"/>
      <c r="AF111" s="63"/>
      <c r="AH111" s="21"/>
      <c r="AI111" s="21"/>
      <c r="AJ111" s="21"/>
      <c r="AK111" s="21"/>
      <c r="AL111" s="21"/>
      <c r="AM111" s="21"/>
      <c r="AN111" s="21"/>
      <c r="AO111" s="21"/>
      <c r="AP111" s="21"/>
      <c r="AQ111" s="21"/>
      <c r="AR111" s="21"/>
      <c r="AS111" s="21"/>
    </row>
    <row r="112" spans="23:45" ht="15.75" customHeight="1" thickBot="1">
      <c r="W112" s="12"/>
      <c r="X112" s="8" t="s">
        <v>62</v>
      </c>
      <c r="Y112" s="13" t="s">
        <v>16</v>
      </c>
      <c r="Z112" s="13" t="s">
        <v>75</v>
      </c>
      <c r="AA112" s="43">
        <f>IF(AB109=" ","",IF(AB109=" ",0,SUM(AB109:AD111)))</f>
      </c>
      <c r="AB112" s="43"/>
      <c r="AC112" s="43"/>
      <c r="AD112" s="43"/>
      <c r="AE112" s="43"/>
      <c r="AF112" s="44"/>
      <c r="AH112" s="21"/>
      <c r="AI112" s="21"/>
      <c r="AJ112" s="21"/>
      <c r="AK112" s="21"/>
      <c r="AL112" s="21"/>
      <c r="AM112" s="21"/>
      <c r="AN112" s="21"/>
      <c r="AO112" s="21"/>
      <c r="AP112" s="21"/>
      <c r="AQ112" s="21"/>
      <c r="AR112" s="21"/>
      <c r="AS112" s="21"/>
    </row>
    <row r="113" spans="34:45" ht="15.75" customHeight="1">
      <c r="AH113" s="21"/>
      <c r="AI113" s="21"/>
      <c r="AJ113" s="21"/>
      <c r="AK113" s="21"/>
      <c r="AL113" s="21"/>
      <c r="AM113" s="21"/>
      <c r="AN113" s="21"/>
      <c r="AO113" s="21"/>
      <c r="AP113" s="21"/>
      <c r="AQ113" s="21"/>
      <c r="AR113" s="21"/>
      <c r="AS113" s="21"/>
    </row>
    <row r="114" spans="3:45" ht="15.75" customHeight="1" thickBot="1">
      <c r="C114" s="5">
        <v>2</v>
      </c>
      <c r="D114" s="4" t="s">
        <v>22</v>
      </c>
      <c r="E114" s="4">
        <v>7</v>
      </c>
      <c r="G114" s="99" t="s">
        <v>76</v>
      </c>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H114" s="21"/>
      <c r="AI114" s="21"/>
      <c r="AJ114" s="21"/>
      <c r="AK114" s="21"/>
      <c r="AL114" s="21"/>
      <c r="AM114" s="21"/>
      <c r="AN114" s="21"/>
      <c r="AO114" s="21"/>
      <c r="AP114" s="21"/>
      <c r="AQ114" s="21"/>
      <c r="AR114" s="21"/>
      <c r="AS114" s="21"/>
    </row>
    <row r="115" spans="21:45" ht="15.75" customHeight="1" thickBot="1">
      <c r="U115" s="6" t="s">
        <v>77</v>
      </c>
      <c r="V115" s="11" t="s">
        <v>49</v>
      </c>
      <c r="W115" s="11" t="s">
        <v>72</v>
      </c>
      <c r="X115" s="11" t="s">
        <v>49</v>
      </c>
      <c r="Y115" s="11" t="s">
        <v>75</v>
      </c>
      <c r="Z115" s="11" t="s">
        <v>48</v>
      </c>
      <c r="AA115" s="43">
        <f>IF(SUM(AA92,AA105,AA112)=0,"",SUM(AA92,AA105,AA112))</f>
      </c>
      <c r="AB115" s="43"/>
      <c r="AC115" s="43"/>
      <c r="AD115" s="43"/>
      <c r="AE115" s="43"/>
      <c r="AF115" s="44"/>
      <c r="AH115" s="21"/>
      <c r="AI115" s="21"/>
      <c r="AJ115" s="21"/>
      <c r="AK115" s="21"/>
      <c r="AL115" s="21"/>
      <c r="AM115" s="21"/>
      <c r="AN115" s="21"/>
      <c r="AO115" s="21"/>
      <c r="AP115" s="21"/>
      <c r="AQ115" s="21"/>
      <c r="AR115" s="21"/>
      <c r="AS115" s="21"/>
    </row>
    <row r="116" spans="21:45" ht="15.75" customHeight="1">
      <c r="U116" s="60">
        <f>IF(AA115&lt;AA85,"供託額が不足しています。","")</f>
      </c>
      <c r="V116" s="60"/>
      <c r="W116" s="60"/>
      <c r="X116" s="60"/>
      <c r="Y116" s="60"/>
      <c r="Z116" s="60"/>
      <c r="AA116" s="60"/>
      <c r="AB116" s="60"/>
      <c r="AC116" s="60"/>
      <c r="AD116" s="60"/>
      <c r="AE116" s="60"/>
      <c r="AF116" s="60"/>
      <c r="AH116" s="21"/>
      <c r="AI116" s="21"/>
      <c r="AJ116" s="21"/>
      <c r="AK116" s="21"/>
      <c r="AL116" s="21"/>
      <c r="AM116" s="21"/>
      <c r="AN116" s="21"/>
      <c r="AO116" s="21"/>
      <c r="AP116" s="21"/>
      <c r="AQ116" s="21"/>
      <c r="AR116" s="21"/>
      <c r="AS116" s="21"/>
    </row>
    <row r="117" spans="4:32" ht="15.75" customHeight="1">
      <c r="D117" s="35" t="str">
        <f>IF(D30=AI31,"全て保険のため2-1から2-7までを省略しました"," ")</f>
        <v> </v>
      </c>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18"/>
      <c r="AF117" s="18"/>
    </row>
    <row r="119" spans="2:32" ht="15.75" customHeight="1">
      <c r="B119" s="5">
        <v>3</v>
      </c>
      <c r="D119" s="47" t="s">
        <v>167</v>
      </c>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row>
    <row r="120" spans="4:32" ht="15.75" customHeight="1">
      <c r="D120" s="47" t="s">
        <v>139</v>
      </c>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row>
    <row r="121" spans="4:32" ht="15.75" customHeight="1">
      <c r="D121" s="136" t="s">
        <v>140</v>
      </c>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row>
    <row r="122" spans="4:35" ht="15.75" customHeight="1">
      <c r="D122" s="67" t="s">
        <v>78</v>
      </c>
      <c r="E122" s="67"/>
      <c r="F122" s="67"/>
      <c r="G122" s="67"/>
      <c r="H122" s="67"/>
      <c r="I122" s="67"/>
      <c r="J122" s="67"/>
      <c r="K122" s="67"/>
      <c r="L122" s="67"/>
      <c r="M122" s="67"/>
      <c r="N122" s="67"/>
      <c r="O122" s="67"/>
      <c r="P122" s="67"/>
      <c r="Q122" s="67"/>
      <c r="R122" s="67"/>
      <c r="S122" s="67"/>
      <c r="T122" s="67"/>
      <c r="U122" s="67"/>
      <c r="V122" s="67"/>
      <c r="W122" s="67"/>
      <c r="X122" s="67"/>
      <c r="Y122" s="67"/>
      <c r="Z122" s="67"/>
      <c r="AA122" s="36" t="s">
        <v>79</v>
      </c>
      <c r="AB122" s="37"/>
      <c r="AC122" s="37"/>
      <c r="AD122" s="37"/>
      <c r="AE122" s="37"/>
      <c r="AF122" s="38"/>
      <c r="AI122" s="1" t="s">
        <v>4</v>
      </c>
    </row>
    <row r="123" spans="4:35" ht="15.75" customHeight="1">
      <c r="D123" s="68" t="s">
        <v>4</v>
      </c>
      <c r="E123" s="68"/>
      <c r="F123" s="68"/>
      <c r="G123" s="68"/>
      <c r="H123" s="68"/>
      <c r="I123" s="68"/>
      <c r="J123" s="68"/>
      <c r="K123" s="68"/>
      <c r="L123" s="68"/>
      <c r="M123" s="68"/>
      <c r="N123" s="68"/>
      <c r="O123" s="68"/>
      <c r="P123" s="68"/>
      <c r="Q123" s="68"/>
      <c r="R123" s="68"/>
      <c r="S123" s="68"/>
      <c r="T123" s="68"/>
      <c r="U123" s="68"/>
      <c r="V123" s="68"/>
      <c r="W123" s="68"/>
      <c r="X123" s="68"/>
      <c r="Y123" s="68"/>
      <c r="Z123" s="68"/>
      <c r="AA123" s="48" t="s">
        <v>4</v>
      </c>
      <c r="AB123" s="49"/>
      <c r="AC123" s="49"/>
      <c r="AD123" s="49"/>
      <c r="AE123" s="49"/>
      <c r="AF123" s="50"/>
      <c r="AI123" s="17" t="s">
        <v>109</v>
      </c>
    </row>
    <row r="124" spans="4:35" ht="15.75" customHeight="1">
      <c r="D124" s="68" t="s">
        <v>93</v>
      </c>
      <c r="E124" s="68"/>
      <c r="F124" s="68"/>
      <c r="G124" s="68"/>
      <c r="H124" s="68"/>
      <c r="I124" s="68"/>
      <c r="J124" s="68"/>
      <c r="K124" s="68"/>
      <c r="L124" s="68"/>
      <c r="M124" s="68"/>
      <c r="N124" s="68"/>
      <c r="O124" s="68"/>
      <c r="P124" s="68"/>
      <c r="Q124" s="68"/>
      <c r="R124" s="68"/>
      <c r="S124" s="68"/>
      <c r="T124" s="68"/>
      <c r="U124" s="68"/>
      <c r="V124" s="68"/>
      <c r="W124" s="68"/>
      <c r="X124" s="68"/>
      <c r="Y124" s="68"/>
      <c r="Z124" s="68"/>
      <c r="AA124" s="48" t="s">
        <v>4</v>
      </c>
      <c r="AB124" s="49"/>
      <c r="AC124" s="49"/>
      <c r="AD124" s="49"/>
      <c r="AE124" s="49"/>
      <c r="AF124" s="50"/>
      <c r="AI124" s="17" t="s">
        <v>163</v>
      </c>
    </row>
    <row r="125" spans="4:35" ht="15.75" customHeight="1" thickBot="1">
      <c r="D125" s="68" t="s">
        <v>93</v>
      </c>
      <c r="E125" s="68"/>
      <c r="F125" s="68"/>
      <c r="G125" s="68"/>
      <c r="H125" s="68"/>
      <c r="I125" s="68"/>
      <c r="J125" s="68"/>
      <c r="K125" s="68"/>
      <c r="L125" s="68"/>
      <c r="M125" s="68"/>
      <c r="N125" s="68"/>
      <c r="O125" s="68"/>
      <c r="P125" s="68"/>
      <c r="Q125" s="68"/>
      <c r="R125" s="68"/>
      <c r="S125" s="68"/>
      <c r="T125" s="68"/>
      <c r="U125" s="68"/>
      <c r="V125" s="68"/>
      <c r="W125" s="68"/>
      <c r="X125" s="68"/>
      <c r="Y125" s="68"/>
      <c r="Z125" s="68"/>
      <c r="AA125" s="159" t="s">
        <v>4</v>
      </c>
      <c r="AB125" s="160"/>
      <c r="AC125" s="160"/>
      <c r="AD125" s="160"/>
      <c r="AE125" s="160"/>
      <c r="AF125" s="161"/>
      <c r="AI125" s="17" t="s">
        <v>105</v>
      </c>
    </row>
    <row r="126" spans="24:35" ht="15.75" customHeight="1" thickBot="1">
      <c r="X126" s="36" t="s">
        <v>39</v>
      </c>
      <c r="Y126" s="37"/>
      <c r="Z126" s="38"/>
      <c r="AA126" s="91">
        <f>IF(AA123="","",IF(AA123=" ","",SUM(AA123:AF125)))</f>
      </c>
      <c r="AB126" s="45"/>
      <c r="AC126" s="45"/>
      <c r="AD126" s="45"/>
      <c r="AE126" s="45"/>
      <c r="AF126" s="46"/>
      <c r="AI126" s="17" t="s">
        <v>110</v>
      </c>
    </row>
    <row r="127" ht="15.75" customHeight="1">
      <c r="AI127" s="17" t="s">
        <v>106</v>
      </c>
    </row>
    <row r="128" spans="2:35" ht="15.75" customHeight="1">
      <c r="B128" s="5">
        <v>4</v>
      </c>
      <c r="D128" s="47" t="s">
        <v>167</v>
      </c>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I128" s="17" t="s">
        <v>111</v>
      </c>
    </row>
    <row r="129" spans="4:32" ht="15.75" customHeight="1" thickBot="1">
      <c r="D129" s="47" t="s">
        <v>141</v>
      </c>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row>
    <row r="130" spans="27:35" ht="15.75" customHeight="1" thickBot="1">
      <c r="AA130" s="91">
        <f>IF(AI130=0,"",SUM(AB36,AB40,AB51,AB65,AA126))</f>
      </c>
      <c r="AB130" s="45"/>
      <c r="AC130" s="45"/>
      <c r="AD130" s="45"/>
      <c r="AE130" s="45"/>
      <c r="AF130" s="46"/>
      <c r="AI130" s="33">
        <f>SUM(AB36,AB40,AB51,AB65,AA126)</f>
        <v>0</v>
      </c>
    </row>
    <row r="132" spans="4:32" ht="15.75" customHeight="1">
      <c r="D132" s="1" t="s">
        <v>80</v>
      </c>
      <c r="F132" s="93" t="s">
        <v>81</v>
      </c>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row>
    <row r="133" spans="4:32" ht="15.75" customHeight="1">
      <c r="D133" s="1" t="s">
        <v>82</v>
      </c>
      <c r="F133" s="47" t="s">
        <v>130</v>
      </c>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row>
    <row r="134" spans="4:32" ht="15.75" customHeight="1">
      <c r="D134" s="1" t="s">
        <v>83</v>
      </c>
      <c r="F134" s="47" t="s">
        <v>131</v>
      </c>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row>
    <row r="135" spans="6:32" ht="15.75" customHeight="1">
      <c r="F135" s="47" t="s">
        <v>132</v>
      </c>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row>
    <row r="136" spans="4:32" ht="15.75" customHeight="1">
      <c r="D136" s="1" t="s">
        <v>84</v>
      </c>
      <c r="F136" s="47" t="s">
        <v>135</v>
      </c>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row>
    <row r="137" spans="6:32" ht="15.75" customHeight="1">
      <c r="F137" s="47" t="s">
        <v>133</v>
      </c>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row>
    <row r="138" spans="4:32" ht="15.75" customHeight="1">
      <c r="D138" s="1" t="s">
        <v>85</v>
      </c>
      <c r="F138" s="47" t="s">
        <v>136</v>
      </c>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row>
    <row r="139" spans="6:32" ht="15.75" customHeight="1">
      <c r="F139" s="47" t="s">
        <v>134</v>
      </c>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row>
  </sheetData>
  <sheetProtection/>
  <protectedRanges>
    <protectedRange sqref="D98:O98 Q98 S98 U98:AF98 D100:P100 Y100 D102:O102 Q102 S102 U102:AF102 D104:P104 Y104 D109:M111 O109:O111 Q109:Q111 S109:AD111 D123:AF125" name="３Ｐ"/>
    <protectedRange sqref="F12 H12 J12 Y15 AB15 W15 Q16 V17 Y17 Q18 U19 T20:V21 X20:Z21 AB20:AD21 P28 R28 D30 AB36 AB40 AB51 G57:Z60 AB65 G71:Z74 AB82 D89:O91 Q89:Q91 S89:S91 U89:AD91" name="１～２Ｐ"/>
  </protectedRanges>
  <mergeCells count="208">
    <mergeCell ref="AA125:AF125"/>
    <mergeCell ref="D124:Z124"/>
    <mergeCell ref="X111:AA111"/>
    <mergeCell ref="P15:T15"/>
    <mergeCell ref="V15:W15"/>
    <mergeCell ref="D89:L89"/>
    <mergeCell ref="D90:L90"/>
    <mergeCell ref="D91:L91"/>
    <mergeCell ref="J15:O15"/>
    <mergeCell ref="J16:P16"/>
    <mergeCell ref="D108:J108"/>
    <mergeCell ref="D125:Z125"/>
    <mergeCell ref="AA126:AF126"/>
    <mergeCell ref="X126:Z126"/>
    <mergeCell ref="D129:AF129"/>
    <mergeCell ref="D119:AF119"/>
    <mergeCell ref="D120:AF120"/>
    <mergeCell ref="D121:AF121"/>
    <mergeCell ref="D128:AF128"/>
    <mergeCell ref="AA124:AF124"/>
    <mergeCell ref="G96:AF96"/>
    <mergeCell ref="K108:R108"/>
    <mergeCell ref="D103:F103"/>
    <mergeCell ref="V109:W109"/>
    <mergeCell ref="K104:L104"/>
    <mergeCell ref="J19:T19"/>
    <mergeCell ref="J20:S20"/>
    <mergeCell ref="M101:T101"/>
    <mergeCell ref="H49:AF49"/>
    <mergeCell ref="H50:AF50"/>
    <mergeCell ref="D109:J109"/>
    <mergeCell ref="U74:Z74"/>
    <mergeCell ref="D104:F104"/>
    <mergeCell ref="D123:Z123"/>
    <mergeCell ref="V110:W110"/>
    <mergeCell ref="S108:W108"/>
    <mergeCell ref="K110:L110"/>
    <mergeCell ref="K111:L111"/>
    <mergeCell ref="D122:Z122"/>
    <mergeCell ref="M104:R104"/>
    <mergeCell ref="H64:AF64"/>
    <mergeCell ref="H67:AF67"/>
    <mergeCell ref="D98:L98"/>
    <mergeCell ref="D101:L101"/>
    <mergeCell ref="U101:Z101"/>
    <mergeCell ref="U88:Z88"/>
    <mergeCell ref="D88:L88"/>
    <mergeCell ref="AB82:AF82"/>
    <mergeCell ref="M99:R99"/>
    <mergeCell ref="G68:T70"/>
    <mergeCell ref="G80:AF80"/>
    <mergeCell ref="G84:AF84"/>
    <mergeCell ref="M85:Z85"/>
    <mergeCell ref="AA103:AF103"/>
    <mergeCell ref="G87:AF87"/>
    <mergeCell ref="AA88:AF88"/>
    <mergeCell ref="G81:AF81"/>
    <mergeCell ref="D102:L102"/>
    <mergeCell ref="G103:J103"/>
    <mergeCell ref="K103:L103"/>
    <mergeCell ref="AA60:AF60"/>
    <mergeCell ref="G72:T72"/>
    <mergeCell ref="D12:E12"/>
    <mergeCell ref="H53:AF53"/>
    <mergeCell ref="H63:AF63"/>
    <mergeCell ref="D32:AF32"/>
    <mergeCell ref="G33:AF33"/>
    <mergeCell ref="G34:AF34"/>
    <mergeCell ref="G54:T56"/>
    <mergeCell ref="G57:T57"/>
    <mergeCell ref="AB65:AF65"/>
    <mergeCell ref="V61:Z61"/>
    <mergeCell ref="M88:T88"/>
    <mergeCell ref="M89:N89"/>
    <mergeCell ref="AA74:AF74"/>
    <mergeCell ref="G74:T74"/>
    <mergeCell ref="AA68:AF70"/>
    <mergeCell ref="AB61:AF61"/>
    <mergeCell ref="G71:T71"/>
    <mergeCell ref="U71:Z71"/>
    <mergeCell ref="U60:Z60"/>
    <mergeCell ref="U68:Z70"/>
    <mergeCell ref="D30:AD30"/>
    <mergeCell ref="U54:Z56"/>
    <mergeCell ref="U57:Z57"/>
    <mergeCell ref="U58:Z58"/>
    <mergeCell ref="R61:T61"/>
    <mergeCell ref="G60:T60"/>
    <mergeCell ref="AA54:AF56"/>
    <mergeCell ref="AB43:AF43"/>
    <mergeCell ref="AA71:AF71"/>
    <mergeCell ref="AB78:AF78"/>
    <mergeCell ref="G73:T73"/>
    <mergeCell ref="U73:Z73"/>
    <mergeCell ref="AA73:AF73"/>
    <mergeCell ref="R75:T75"/>
    <mergeCell ref="V75:Z75"/>
    <mergeCell ref="U72:Z72"/>
    <mergeCell ref="AA72:AF72"/>
    <mergeCell ref="G77:AF77"/>
    <mergeCell ref="A2:AG2"/>
    <mergeCell ref="A3:AG3"/>
    <mergeCell ref="X20:Z20"/>
    <mergeCell ref="T20:V20"/>
    <mergeCell ref="T21:V21"/>
    <mergeCell ref="X21:Z21"/>
    <mergeCell ref="Q18:AD18"/>
    <mergeCell ref="V17:W17"/>
    <mergeCell ref="A5:AG5"/>
    <mergeCell ref="J18:P18"/>
    <mergeCell ref="AB15:AE15"/>
    <mergeCell ref="D28:F28"/>
    <mergeCell ref="AB51:AF51"/>
    <mergeCell ref="AB20:AD20"/>
    <mergeCell ref="AB21:AD21"/>
    <mergeCell ref="N28:O28"/>
    <mergeCell ref="J21:S21"/>
    <mergeCell ref="B24:AF24"/>
    <mergeCell ref="J17:U17"/>
    <mergeCell ref="G59:T59"/>
    <mergeCell ref="U59:Z59"/>
    <mergeCell ref="AA59:AF59"/>
    <mergeCell ref="Y17:AA17"/>
    <mergeCell ref="U19:AD19"/>
    <mergeCell ref="Q16:AD16"/>
    <mergeCell ref="AA57:AF57"/>
    <mergeCell ref="AA58:AF58"/>
    <mergeCell ref="G58:T58"/>
    <mergeCell ref="F133:AF133"/>
    <mergeCell ref="D100:F100"/>
    <mergeCell ref="D99:F99"/>
    <mergeCell ref="K100:L100"/>
    <mergeCell ref="AA99:AF99"/>
    <mergeCell ref="Y99:Z99"/>
    <mergeCell ref="Y100:Z100"/>
    <mergeCell ref="AA100:AF100"/>
    <mergeCell ref="G114:AF114"/>
    <mergeCell ref="D111:J111"/>
    <mergeCell ref="A1:AG1"/>
    <mergeCell ref="F132:AF132"/>
    <mergeCell ref="X89:Z89"/>
    <mergeCell ref="S99:X99"/>
    <mergeCell ref="M98:N98"/>
    <mergeCell ref="K99:L99"/>
    <mergeCell ref="X90:Z90"/>
    <mergeCell ref="AB36:AF36"/>
    <mergeCell ref="AB40:AF40"/>
    <mergeCell ref="A6:AG6"/>
    <mergeCell ref="AA90:AF90"/>
    <mergeCell ref="AA91:AF91"/>
    <mergeCell ref="AA92:AF92"/>
    <mergeCell ref="G99:J99"/>
    <mergeCell ref="G100:J100"/>
    <mergeCell ref="AA130:AF130"/>
    <mergeCell ref="D117:AD117"/>
    <mergeCell ref="V111:W111"/>
    <mergeCell ref="M103:R103"/>
    <mergeCell ref="G104:J104"/>
    <mergeCell ref="D97:L97"/>
    <mergeCell ref="X98:Z98"/>
    <mergeCell ref="AA98:AF98"/>
    <mergeCell ref="X102:Z102"/>
    <mergeCell ref="Y104:Z104"/>
    <mergeCell ref="F138:AF138"/>
    <mergeCell ref="F134:AF134"/>
    <mergeCell ref="F135:AF135"/>
    <mergeCell ref="F136:AF136"/>
    <mergeCell ref="F137:AF137"/>
    <mergeCell ref="M91:N91"/>
    <mergeCell ref="S103:X103"/>
    <mergeCell ref="Y103:Z103"/>
    <mergeCell ref="M100:R100"/>
    <mergeCell ref="S100:X100"/>
    <mergeCell ref="S104:X104"/>
    <mergeCell ref="M97:T97"/>
    <mergeCell ref="U97:Z97"/>
    <mergeCell ref="X91:Z91"/>
    <mergeCell ref="M102:N102"/>
    <mergeCell ref="AA105:AF105"/>
    <mergeCell ref="AB109:AF109"/>
    <mergeCell ref="AB110:AF110"/>
    <mergeCell ref="AB108:AF108"/>
    <mergeCell ref="X108:AA108"/>
    <mergeCell ref="X109:AA109"/>
    <mergeCell ref="X110:AA110"/>
    <mergeCell ref="G107:AF107"/>
    <mergeCell ref="D110:J110"/>
    <mergeCell ref="K109:L109"/>
    <mergeCell ref="F139:AF139"/>
    <mergeCell ref="AA123:AF123"/>
    <mergeCell ref="AA122:AF122"/>
    <mergeCell ref="AA104:AF104"/>
    <mergeCell ref="AA102:AF102"/>
    <mergeCell ref="AA101:AF101"/>
    <mergeCell ref="U116:AF116"/>
    <mergeCell ref="AB111:AF111"/>
    <mergeCell ref="AA112:AF112"/>
    <mergeCell ref="AA115:AF115"/>
    <mergeCell ref="H38:AF38"/>
    <mergeCell ref="G35:AF35"/>
    <mergeCell ref="A26:AG26"/>
    <mergeCell ref="AA97:AF97"/>
    <mergeCell ref="AA89:AF89"/>
    <mergeCell ref="AA85:AF85"/>
    <mergeCell ref="AB75:AF75"/>
    <mergeCell ref="H42:AF42"/>
    <mergeCell ref="H39:AF39"/>
    <mergeCell ref="M90:N90"/>
  </mergeCells>
  <conditionalFormatting sqref="P28 R28 T28 Y104:AA104 M109:M111 O109:O111 Q109:Q111 D102 S100 AB20:AD21 T20:V21 O89:O91 Q89:Q91 S89:S91 G57:G60 V102:AA102 AB51:AF52 U57:Z60 AB82:AF82 J12 D109:D111 U71:Z74 T109:AB111 O98 Q98 S98 D89:D91 D104:M104 D100:M100 AA130:AF130 Y100:AA100 H12 S104 X20:Z21 U19:AD19 O102 Q102 S102 D98 G71:G74 AB65:AF66 F12 Q18:AD18 V89:AA91 V98:AA98 D123:AF125 AB36:AF36 AB40:AF40 AB43:AF43 Y15 AB15:AE15 Q16:AF16">
    <cfRule type="cellIs" priority="2" dxfId="2" operator="equal" stopIfTrue="1">
      <formula>" "</formula>
    </cfRule>
  </conditionalFormatting>
  <conditionalFormatting sqref="D117:AD117">
    <cfRule type="cellIs" priority="3" dxfId="7" operator="notEqual" stopIfTrue="1">
      <formula>" "</formula>
    </cfRule>
  </conditionalFormatting>
  <conditionalFormatting sqref="M85">
    <cfRule type="cellIs" priority="4" dxfId="8" operator="notEqual" stopIfTrue="1">
      <formula>" "</formula>
    </cfRule>
  </conditionalFormatting>
  <conditionalFormatting sqref="V17:W17 Y17:AA17">
    <cfRule type="cellIs" priority="5" dxfId="9" operator="equal" stopIfTrue="1">
      <formula>" "</formula>
    </cfRule>
  </conditionalFormatting>
  <conditionalFormatting sqref="D30:AD30">
    <cfRule type="cellIs" priority="6" dxfId="2" operator="equal" stopIfTrue="1">
      <formula>" "</formula>
    </cfRule>
    <cfRule type="cellIs" priority="7" dxfId="7" operator="equal" stopIfTrue="1">
      <formula>$AI$31</formula>
    </cfRule>
  </conditionalFormatting>
  <conditionalFormatting sqref="V15:W15">
    <cfRule type="cellIs" priority="1" dxfId="0" operator="equal" stopIfTrue="1">
      <formula>" "</formula>
    </cfRule>
  </conditionalFormatting>
  <dataValidations count="27">
    <dataValidation allowBlank="1" showInputMessage="1" showErrorMessage="1" imeMode="disabled" sqref="P28 AB109:AF111 V17:W17 Y17:AA17 T20:V21 X20:Z21 AB20:AD21 F12 H12 AB66:AF66 K104:X104 X89:AD91 AB52:AF52 V89:V91 S89:S91 Q89:Q91 O89:O91 O98 V98 X98:Z98 S98 Q98 J12 AA130:AF130 Q109:Q111 O109:O111 M109:M111 AA123:AF126 K100:X100 O102 V102 X102:Z102 S102 Q102 Y15 U57:Z60 U71:Z74 V109:W111 T109:T111 AB15:AE15 D100:F100 D104:F104"/>
    <dataValidation allowBlank="1" showInputMessage="1" showErrorMessage="1" promptTitle="注意" prompt="基準日は9月30日か3月31日です。" imeMode="disabled" sqref="T28"/>
    <dataValidation type="list" allowBlank="1" showInputMessage="1" showErrorMessage="1" promptTitle="注意" prompt="基準日は9月30日か3月31日です。" imeMode="disabled" sqref="R28">
      <formula1>$AI$27:$AI$29</formula1>
    </dataValidation>
    <dataValidation type="list" allowBlank="1" showInputMessage="1" showErrorMessage="1" promptTitle="注意" prompt="リストから選択してください。" sqref="U109:U111 W98 W89:W91 W102">
      <formula1>$AI$88:$AI$91</formula1>
    </dataValidation>
    <dataValidation allowBlank="1" showInputMessage="1" showErrorMessage="1" imeMode="on" sqref="AA98:AF98 AB43:AF43 X109:AA111 AA102:AF102"/>
    <dataValidation type="whole" operator="greaterThanOrEqual" allowBlank="1" showInputMessage="1" showErrorMessage="1" promptTitle="注意" prompt="「リ」には「チ」の戸数を含めた10年間の合計値を入力します。&#10;（例：1年目の「チ」の合計が「20」、2年目の「チ」の合計が「30」、今回の「チ」が10だとすると、「リ」には20＋30＋10＝「60」を入力します。）" imeMode="disabled" sqref="AB82:AF82">
      <formula1>AB78</formula1>
    </dataValidation>
    <dataValidation allowBlank="1" showInputMessage="1" showErrorMessage="1" promptTitle="注意" prompt="「合計があいません」と表示されたときは、当該表に入力した数値と、①で入力した数値の合計があっていません。入力間違いはありませんか。" sqref="V75:Z75 V61:Z61"/>
    <dataValidation allowBlank="1" showInputMessage="1" showErrorMessage="1" promptTitle="参考" prompt="小数点以下2位未満を切り上げて計算しています。" sqref="AB75:AF75 AA71:AF74 AB61:AF61 AA57:AF60"/>
    <dataValidation type="list" allowBlank="1" showInputMessage="1" showErrorMessage="1" promptTitle="注意" prompt="リストから選択してください。" sqref="D90:L91">
      <formula1>$AJ$88:$AJ$95</formula1>
    </dataValidation>
    <dataValidation allowBlank="1" showInputMessage="1" showErrorMessage="1" promptTitle="注意" prompt="負担割合をパーセント（0を超えて100以下の数値）で入力してください。「％」は自動的に表示されますので、数値のみの入力をしてください。" imeMode="disabled" sqref="G58:T60"/>
    <dataValidation allowBlank="1" showInputMessage="1" showErrorMessage="1" promptTitle="注意" prompt="割合をパーセント（0を超えて100以下の数値）で入力してください。「％」は自動的に表示されますので、数値のみ入力してください。" imeMode="disabled" sqref="G57:T57 G71:T74"/>
    <dataValidation type="list" allowBlank="1" showInputMessage="1" showErrorMessage="1" promptTitle="参考" prompt="国債証券：100％&#10;地方債証券・政府保証債：90％&#10;上記以外：80％&#10;※割引国債の計算方法は「使い方」シートをご覧ください。" sqref="Y100:Z100 Y104:Z104">
      <formula1>$AI$99:$AI$102</formula1>
    </dataValidation>
    <dataValidation allowBlank="1" showInputMessage="1" showErrorMessage="1" promptTitle="注意" prompt="床面積55m2を超える「共同請負の戸数」の数値を入力してください。" imeMode="disabled" sqref="AB51:AF51"/>
    <dataValidation allowBlank="1" showInputMessage="1" showErrorMessage="1" promptTitle="注意" prompt="「床面積55m2以下で、かつ共同請負の戸数」の数値を入力してください。" imeMode="disabled" sqref="AB65:AF65"/>
    <dataValidation allowBlank="1" showInputMessage="1" showErrorMessage="1" promptTitle="注意" prompt="○○～○○で入力してください。&#10;（例：100～127）" imeMode="on" sqref="G100:J100 G104:J104"/>
    <dataValidation allowBlank="1" showInputMessage="1" showErrorMessage="1" promptTitle="参考" prompt="全て保険契約の場合は、自動的にその旨が表示されます。" sqref="D117:AD117"/>
    <dataValidation type="list" allowBlank="1" showInputMessage="1" showErrorMessage="1" promptTitle="注意" prompt="リストから選択してください。" imeMode="on" sqref="D123:Z125">
      <formula1>$AI$122:$AI$128</formula1>
    </dataValidation>
    <dataValidation allowBlank="1" showInputMessage="1" showErrorMessage="1" promptTitle="注意" prompt="基準日は3月31日と9月30日の年2回です。" sqref="D28:F28"/>
    <dataValidation type="list" allowBlank="1" showInputMessage="1" showErrorMessage="1" promptTitle="注意" prompt="保険のみを選択した場合は、「全て保険のため省略」をリストから選択してください。2-1から2-7までの入力を省略できます。" sqref="D30:AD30">
      <formula1>$AI$30:$AI$31</formula1>
    </dataValidation>
    <dataValidation allowBlank="1" showInputMessage="1" showErrorMessage="1" promptTitle="参考" prompt="「建設新築住宅」とは、期間中に引渡ししたすべての新築住宅から保険契約が付された住宅を除いたもの。" sqref="G33:AF33"/>
    <dataValidation allowBlank="1" showInputMessage="1" showErrorMessage="1" promptTitle="注意" prompt="供託した新築住宅の戸数から、「床面積55m2以下の戸数」と「共同請負した戸数」を除いた数値を入力してください。" imeMode="disabled" sqref="AB36:AF36"/>
    <dataValidation allowBlank="1" showInputMessage="1" showErrorMessage="1" promptTitle="注意" prompt="共同請負していない「床面積55m2以下の戸数」の数値を入力してください。" imeMode="disabled" sqref="AB40:AF40"/>
    <dataValidation allowBlank="1" showInputMessage="1" showErrorMessage="1" promptTitle="注意" prompt="本店所在地を入力してください。" imeMode="on" sqref="Q18:AD18"/>
    <dataValidation allowBlank="1" showInputMessage="1" showErrorMessage="1" promptTitle="注意" prompt="有限会社や株式会社も漏れなく入力してください。なお、株式会社等と商号は、スペースを1文字分空けて入力してください。" imeMode="on" sqref="Q16:AD16"/>
    <dataValidation allowBlank="1" showInputMessage="1" showErrorMessage="1" promptTitle="注意" prompt="姓と名の間はスペースを1文字分空けて入力してください。" imeMode="on" sqref="U19:AD19"/>
    <dataValidation type="list" allowBlank="1" showInputMessage="1" showErrorMessage="1" promptTitle="注意" prompt="リストから選択してください。" sqref="D89:L89 D98:L98 D102:L102 D109:J109 D110:J110 D111:J111">
      <formula1>$AJ$88:$AJ$98</formula1>
    </dataValidation>
    <dataValidation type="list" allowBlank="1" showInputMessage="1" showErrorMessage="1" promptTitle="注意" prompt="リストから選択してください。" sqref="V15:W15">
      <formula1>$AI$2:$AI$5</formula1>
    </dataValidation>
  </dataValidations>
  <printOptions/>
  <pageMargins left="0.7874015748031497" right="0.7874015748031497" top="0.984251968503937" bottom="0.984251968503937" header="0.5118110236220472" footer="0.5118110236220472"/>
  <pageSetup horizontalDpi="300" verticalDpi="300" orientation="portrait" paperSize="9" r:id="rId1"/>
  <headerFooter alignWithMargins="0">
    <oddHeader>&amp;C&amp;P / &amp;N ページ&amp;R保険・供託</oddHeader>
  </headerFooter>
  <rowBreaks count="2" manualBreakCount="2">
    <brk id="48" max="32" man="1"/>
    <brk id="95" max="32" man="1"/>
  </rowBreaks>
</worksheet>
</file>

<file path=xl/worksheets/sheet2.xml><?xml version="1.0" encoding="utf-8"?>
<worksheet xmlns="http://schemas.openxmlformats.org/spreadsheetml/2006/main" xmlns:r="http://schemas.openxmlformats.org/officeDocument/2006/relationships">
  <dimension ref="A1:AE18"/>
  <sheetViews>
    <sheetView view="pageBreakPreview" zoomScaleSheetLayoutView="100" zoomScalePageLayoutView="0" workbookViewId="0" topLeftCell="A1">
      <selection activeCell="AF18" sqref="AF18"/>
    </sheetView>
  </sheetViews>
  <sheetFormatPr defaultColWidth="2.625" defaultRowHeight="15.75" customHeight="1"/>
  <cols>
    <col min="1" max="16384" width="2.625" style="1" customWidth="1"/>
  </cols>
  <sheetData>
    <row r="1" ht="15.75" customHeight="1">
      <c r="A1" s="1" t="s">
        <v>86</v>
      </c>
    </row>
    <row r="2" ht="15.75" customHeight="1">
      <c r="B2" s="1" t="s">
        <v>87</v>
      </c>
    </row>
    <row r="4" spans="2:4" ht="15.75" customHeight="1">
      <c r="B4" s="1" t="s">
        <v>89</v>
      </c>
      <c r="C4" s="16"/>
      <c r="D4" s="1" t="s">
        <v>94</v>
      </c>
    </row>
    <row r="5" spans="2:4" ht="15.75" customHeight="1">
      <c r="B5" s="1" t="s">
        <v>90</v>
      </c>
      <c r="C5" s="16"/>
      <c r="D5" s="1" t="s">
        <v>95</v>
      </c>
    </row>
    <row r="6" spans="3:4" ht="15.75" customHeight="1">
      <c r="C6" s="19"/>
      <c r="D6" s="1" t="s">
        <v>99</v>
      </c>
    </row>
    <row r="7" spans="4:11" ht="15.75" customHeight="1">
      <c r="D7" s="1" t="s">
        <v>97</v>
      </c>
      <c r="H7" s="16"/>
      <c r="I7" s="4" t="s">
        <v>96</v>
      </c>
      <c r="J7" s="20"/>
      <c r="K7" s="1" t="s">
        <v>98</v>
      </c>
    </row>
    <row r="8" spans="2:3" ht="15.75" customHeight="1">
      <c r="B8" s="1" t="s">
        <v>91</v>
      </c>
      <c r="C8" s="1" t="s">
        <v>103</v>
      </c>
    </row>
    <row r="9" spans="2:3" ht="15.75" customHeight="1">
      <c r="B9" s="1" t="s">
        <v>92</v>
      </c>
      <c r="C9" s="1" t="s">
        <v>100</v>
      </c>
    </row>
    <row r="10" spans="2:3" ht="15.75" customHeight="1">
      <c r="B10" s="1" t="s">
        <v>104</v>
      </c>
      <c r="C10" s="1" t="s">
        <v>107</v>
      </c>
    </row>
    <row r="11" ht="15.75" customHeight="1">
      <c r="C11" s="1" t="s">
        <v>108</v>
      </c>
    </row>
    <row r="12" spans="2:3" ht="15.75" customHeight="1">
      <c r="B12" s="1" t="s">
        <v>112</v>
      </c>
      <c r="C12" s="1" t="s">
        <v>116</v>
      </c>
    </row>
    <row r="13" ht="15.75" customHeight="1">
      <c r="C13" s="1" t="s">
        <v>113</v>
      </c>
    </row>
    <row r="14" ht="15.75" customHeight="1">
      <c r="C14" s="1" t="s">
        <v>115</v>
      </c>
    </row>
    <row r="15" ht="15.75" customHeight="1">
      <c r="C15" s="1" t="s">
        <v>114</v>
      </c>
    </row>
    <row r="16" spans="2:12" ht="15.75" customHeight="1">
      <c r="B16" s="1" t="s">
        <v>142</v>
      </c>
      <c r="C16" s="28" t="s">
        <v>143</v>
      </c>
      <c r="D16" s="28"/>
      <c r="E16" s="28"/>
      <c r="F16" s="28"/>
      <c r="G16" s="28"/>
      <c r="H16" s="28"/>
      <c r="I16" s="28"/>
      <c r="J16" s="28"/>
      <c r="L16" s="1" t="s">
        <v>144</v>
      </c>
    </row>
    <row r="17" spans="2:3" ht="15.75" customHeight="1">
      <c r="B17" s="1" t="s">
        <v>145</v>
      </c>
      <c r="C17" s="1" t="s">
        <v>146</v>
      </c>
    </row>
    <row r="18" spans="3:31" ht="15.75" customHeight="1">
      <c r="C18" s="165" t="s">
        <v>165</v>
      </c>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row>
  </sheetData>
  <sheetProtection/>
  <mergeCells count="1">
    <mergeCell ref="C18:AE18"/>
  </mergeCells>
  <hyperlinks>
    <hyperlink ref="C18" r:id="rId1" display="http://www.pref.saitama.lg.jp/a1002/shigoto/kensetsugyo/kensetsu/jutakukashi/index.html"/>
  </hyperlinks>
  <printOptions/>
  <pageMargins left="0.787" right="0.787" top="0.984" bottom="0.984" header="0.512" footer="0.51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山岸祐稀</dc:creator>
  <cp:keywords/>
  <dc:description/>
  <cp:lastModifiedBy>埼玉県</cp:lastModifiedBy>
  <cp:lastPrinted>2010-03-10T04:52:24Z</cp:lastPrinted>
  <dcterms:created xsi:type="dcterms:W3CDTF">1997-01-08T22:48:59Z</dcterms:created>
  <dcterms:modified xsi:type="dcterms:W3CDTF">2022-04-07T09:52:13Z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