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5" windowWidth="11385" windowHeight="9735" tabRatio="780" activeTab="0"/>
  </bookViews>
  <sheets>
    <sheet name="(1)普通交付税市町村別決定額" sheetId="1" r:id="rId1"/>
    <sheet name="交付額順" sheetId="2" state="hidden" r:id="rId2"/>
    <sheet name="増減額順" sheetId="3" state="hidden" r:id="rId3"/>
    <sheet name="増減率順" sheetId="4" state="hidden" r:id="rId4"/>
    <sheet name="(2)各市町村別決定額調" sheetId="5" r:id="rId5"/>
    <sheet name="（3）基準財政需要額対前年度比較" sheetId="6" r:id="rId6"/>
    <sheet name="（4）基準財政収入額対前年度比較" sheetId="7" r:id="rId7"/>
  </sheets>
  <definedNames>
    <definedName name="_xlnm.Print_Area" localSheetId="0">'(1)普通交付税市町村別決定額'!$A$1:$Q$48</definedName>
    <definedName name="_xlnm.Print_Area" localSheetId="4">'(2)各市町村別決定額調'!$A$1:$N$75</definedName>
    <definedName name="_xlnm.Print_Area" localSheetId="5">'（3）基準財政需要額対前年度比較'!$A$1:$F$85</definedName>
    <definedName name="_xlnm.Print_Area" localSheetId="6">'（4）基準財政収入額対前年度比較'!$A$1:$G$49</definedName>
    <definedName name="_xlnm.Print_Area" localSheetId="1">'交付額順'!$A$1:$J$95</definedName>
    <definedName name="_xlnm.Print_Area" localSheetId="3">'増減率順'!$A$1:$J$94</definedName>
    <definedName name="_xlnm.Print_Titles" localSheetId="0">'(1)普通交付税市町村別決定額'!$1:$7</definedName>
    <definedName name="_xlnm.Print_Titles" localSheetId="4">'(2)各市町村別決定額調'!$1:$5</definedName>
    <definedName name="_xlnm.Print_Titles" localSheetId="5">'（3）基準財政需要額対前年度比較'!$A:$B</definedName>
    <definedName name="_xlnm.Print_Titles" localSheetId="1">'交付額順'!$1:$6</definedName>
    <definedName name="_xlnm.Print_Titles" localSheetId="2">'増減額順'!$1:$6</definedName>
    <definedName name="_xlnm.Print_Titles" localSheetId="3">'増減率順'!$1:$6</definedName>
  </definedNames>
  <calcPr fullCalcOnLoad="1"/>
</workbook>
</file>

<file path=xl/sharedStrings.xml><?xml version="1.0" encoding="utf-8"?>
<sst xmlns="http://schemas.openxmlformats.org/spreadsheetml/2006/main" count="697" uniqueCount="315">
  <si>
    <t>市町村名</t>
  </si>
  <si>
    <t>Ａ</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</si>
  <si>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</si>
  <si>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</si>
  <si>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</si>
  <si>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</si>
  <si>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</si>
  <si>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</si>
  <si>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</si>
  <si>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</si>
  <si>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</si>
  <si>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</si>
  <si>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</si>
  <si>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</si>
  <si>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</si>
  <si>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</si>
  <si>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</si>
  <si>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</si>
  <si>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</si>
  <si>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</si>
  <si>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</si>
  <si>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</si>
  <si>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</si>
  <si>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</si>
  <si>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</si>
  <si>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</si>
  <si>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</si>
  <si>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</si>
  <si>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</si>
  <si>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</si>
  <si>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</si>
  <si>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</si>
  <si>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上福岡市</t>
  </si>
  <si>
    <t>三郷市</t>
  </si>
  <si>
    <t>蓮田市</t>
  </si>
  <si>
    <t>坂戸市</t>
  </si>
  <si>
    <t>幸手市</t>
  </si>
  <si>
    <t>日高市</t>
  </si>
  <si>
    <t>吉川市</t>
  </si>
  <si>
    <t>　</t>
  </si>
  <si>
    <t>伊奈町</t>
  </si>
  <si>
    <t>吹上町</t>
  </si>
  <si>
    <t>大井町</t>
  </si>
  <si>
    <t>三芳町</t>
  </si>
  <si>
    <t>毛呂山町</t>
  </si>
  <si>
    <t>越生町</t>
  </si>
  <si>
    <t>滑川町</t>
  </si>
  <si>
    <t>嵐山町</t>
  </si>
  <si>
    <t>小川町</t>
  </si>
  <si>
    <t>都幾川村</t>
  </si>
  <si>
    <t>玉川村</t>
  </si>
  <si>
    <t>川島町</t>
  </si>
  <si>
    <t>吉見町</t>
  </si>
  <si>
    <t>鳩山町</t>
  </si>
  <si>
    <t>横瀬町</t>
  </si>
  <si>
    <t>皆野町</t>
  </si>
  <si>
    <t>長瀞町</t>
  </si>
  <si>
    <t>小鹿野町</t>
  </si>
  <si>
    <t>両神村</t>
  </si>
  <si>
    <t>東秩父村</t>
  </si>
  <si>
    <t>美里町</t>
  </si>
  <si>
    <t>児玉町</t>
  </si>
  <si>
    <t>神川町</t>
  </si>
  <si>
    <t>神泉村</t>
  </si>
  <si>
    <t>上里町</t>
  </si>
  <si>
    <t>江南町</t>
  </si>
  <si>
    <t>妻沼町</t>
  </si>
  <si>
    <t>岡部町</t>
  </si>
  <si>
    <t>川本町</t>
  </si>
  <si>
    <t>花園町</t>
  </si>
  <si>
    <t>寄居町</t>
  </si>
  <si>
    <t>騎西町</t>
  </si>
  <si>
    <t>南河原村</t>
  </si>
  <si>
    <t>北川辺町</t>
  </si>
  <si>
    <t>大利根町</t>
  </si>
  <si>
    <t>宮代町</t>
  </si>
  <si>
    <t>白岡町</t>
  </si>
  <si>
    <t>菖蒲町</t>
  </si>
  <si>
    <t>栗橋町</t>
  </si>
  <si>
    <t>鷲宮町</t>
  </si>
  <si>
    <t>杉戸町</t>
  </si>
  <si>
    <t>松伏町</t>
  </si>
  <si>
    <t>庄和町</t>
  </si>
  <si>
    <t>町村計</t>
  </si>
  <si>
    <t>県　　計</t>
  </si>
  <si>
    <t>増　減　額</t>
  </si>
  <si>
    <t>増　減　率</t>
  </si>
  <si>
    <t>Ａ－Ｂ</t>
  </si>
  <si>
    <t>C/B*100</t>
  </si>
  <si>
    <t>Ｃ</t>
  </si>
  <si>
    <t>Ｄ</t>
  </si>
  <si>
    <t>さいたま市</t>
  </si>
  <si>
    <t>鳩ヶ谷市</t>
  </si>
  <si>
    <t>鶴ヶ島市</t>
  </si>
  <si>
    <t>市　　計</t>
  </si>
  <si>
    <t>大里町</t>
  </si>
  <si>
    <t>川里町</t>
  </si>
  <si>
    <t>　　　　　（単位：千円）</t>
  </si>
  <si>
    <t>順位</t>
  </si>
  <si>
    <t>増減額順</t>
  </si>
  <si>
    <t>増減率順</t>
  </si>
  <si>
    <t>平成1７年度</t>
  </si>
  <si>
    <t>平成1６年度</t>
  </si>
  <si>
    <t>市計・町村計、県制順と突合のこと。</t>
  </si>
  <si>
    <t>市町村</t>
  </si>
  <si>
    <t>Ｂ</t>
  </si>
  <si>
    <t>番　号</t>
  </si>
  <si>
    <t>交付予定額</t>
  </si>
  <si>
    <t>平成１７年度普通交付税の交付予定額（市町村別）</t>
  </si>
  <si>
    <t>交付決定額</t>
  </si>
  <si>
    <t>交付予定額順</t>
  </si>
  <si>
    <t>(当初算定）Ｂ</t>
  </si>
  <si>
    <t>交付決定額</t>
  </si>
  <si>
    <t>　　　　　（単位：千円、％）</t>
  </si>
  <si>
    <t>鶴ケ島市</t>
  </si>
  <si>
    <t>種地</t>
  </si>
  <si>
    <t>評点</t>
  </si>
  <si>
    <t>人口</t>
  </si>
  <si>
    <t>A</t>
  </si>
  <si>
    <t>B</t>
  </si>
  <si>
    <t>財源不足額</t>
  </si>
  <si>
    <t>A－B</t>
  </si>
  <si>
    <t>C</t>
  </si>
  <si>
    <t>調整額</t>
  </si>
  <si>
    <t>E</t>
  </si>
  <si>
    <t>増減額</t>
  </si>
  <si>
    <t>A×調整率     　D</t>
  </si>
  <si>
    <t>市町村名</t>
  </si>
  <si>
    <t>県　　計</t>
  </si>
  <si>
    <t>費　　　目</t>
  </si>
  <si>
    <t>増　減　額</t>
  </si>
  <si>
    <t>増 減 率</t>
  </si>
  <si>
    <t>　消防費</t>
  </si>
  <si>
    <t>　港湾費・港湾</t>
  </si>
  <si>
    <t>　　 　 ・漁港</t>
  </si>
  <si>
    <t>　都市計画費</t>
  </si>
  <si>
    <t>　公園費・人口</t>
  </si>
  <si>
    <t>　下水道費</t>
  </si>
  <si>
    <t>　その他の土木費</t>
  </si>
  <si>
    <t>　土木費　小　計</t>
  </si>
  <si>
    <t>　小学校費・児童数</t>
  </si>
  <si>
    <t>　　　　　・学級数</t>
  </si>
  <si>
    <t>　　　　  ・学校数</t>
  </si>
  <si>
    <t>　中学校費・生徒数</t>
  </si>
  <si>
    <t>　　  　　・学級数</t>
  </si>
  <si>
    <t>　</t>
  </si>
  <si>
    <t>　教育費　小　計</t>
  </si>
  <si>
    <t>　生活保護費</t>
  </si>
  <si>
    <t>　社会福祉費</t>
  </si>
  <si>
    <t>　保健衛生費</t>
  </si>
  <si>
    <t>　清掃費</t>
  </si>
  <si>
    <t>　厚生費　　小　計</t>
  </si>
  <si>
    <t>　農業行政費</t>
  </si>
  <si>
    <t>　商工行政費</t>
  </si>
  <si>
    <t>　徴税費</t>
  </si>
  <si>
    <t>　　　 　　 ・面積</t>
  </si>
  <si>
    <t>　　合　 　　計</t>
  </si>
  <si>
    <t>　公債費　　小　計</t>
  </si>
  <si>
    <t>　振替前需要額　　合　計</t>
  </si>
  <si>
    <t>　振替後需要額　　合　計</t>
  </si>
  <si>
    <t>県　　計</t>
  </si>
  <si>
    <t>税　　　　　　　目</t>
  </si>
  <si>
    <t>市町村民税</t>
  </si>
  <si>
    <t>均等割 　個 人</t>
  </si>
  <si>
    <t xml:space="preserve"> 　　 　 　　法人</t>
  </si>
  <si>
    <t>法  人  税  割</t>
  </si>
  <si>
    <t>個  人  小  計</t>
  </si>
  <si>
    <t>法  人  小  計</t>
  </si>
  <si>
    <t>小          計</t>
  </si>
  <si>
    <t>固定資産税</t>
  </si>
  <si>
    <t>土地</t>
  </si>
  <si>
    <t>家屋</t>
  </si>
  <si>
    <t>償  却  資  産</t>
  </si>
  <si>
    <t>小　　　　　計</t>
  </si>
  <si>
    <t>軽自動車税</t>
  </si>
  <si>
    <t>市町村たばこ税</t>
  </si>
  <si>
    <t>鉱産税</t>
  </si>
  <si>
    <t>事業所税</t>
  </si>
  <si>
    <t>利子割交付金</t>
  </si>
  <si>
    <t>配当割交付金</t>
  </si>
  <si>
    <t>株式等譲渡所得割交付金</t>
  </si>
  <si>
    <t>地方消費税交付金</t>
  </si>
  <si>
    <t>市町村交付金</t>
  </si>
  <si>
    <t>ゴルフ場利用税交付金</t>
  </si>
  <si>
    <t>自動車取得税交付金</t>
  </si>
  <si>
    <t>軽油引取税交付金</t>
  </si>
  <si>
    <t>石油ガス譲与税</t>
  </si>
  <si>
    <t>自動車重量譲与税</t>
  </si>
  <si>
    <t>航空機燃料譲与税</t>
  </si>
  <si>
    <t>交通安全対策特別交付金</t>
  </si>
  <si>
    <t>低工法等による控除額     （Ｂ）</t>
  </si>
  <si>
    <t>収   入   錯   誤 　     （Ｄ）</t>
  </si>
  <si>
    <t>（Ｃ）＋（Ｄ）           （Ｅ）</t>
  </si>
  <si>
    <t>需   要   錯   誤        （Ｇ）</t>
  </si>
  <si>
    <t>（Ｆ）＋（Ｇ）　  　     （Ｈ）</t>
  </si>
  <si>
    <t>ふじみ野市</t>
  </si>
  <si>
    <t>ときがわ町</t>
  </si>
  <si>
    <t>Ｆ</t>
  </si>
  <si>
    <t>Ｇ</t>
  </si>
  <si>
    <t>E－Ｆ</t>
  </si>
  <si>
    <t>公　　　　　　債　　　　　　費</t>
  </si>
  <si>
    <t>（単位：千円、％）</t>
  </si>
  <si>
    <t>個　　別　　算　　定　　経　　費</t>
  </si>
  <si>
    <t>　地域振興費・人口</t>
  </si>
  <si>
    <t>　道路橋りょう費・面積</t>
  </si>
  <si>
    <t xml:space="preserve">  包括算定経費・人口　</t>
  </si>
  <si>
    <t xml:space="preserve">  包括算定経費　小計</t>
  </si>
  <si>
    <t>-</t>
  </si>
  <si>
    <t>　　　　　　　・面積　</t>
  </si>
  <si>
    <t>増減率</t>
  </si>
  <si>
    <t xml:space="preserve">                （単位：千円、％）</t>
  </si>
  <si>
    <t xml:space="preserve">          計　     （Ａ）</t>
  </si>
  <si>
    <t>計　（Ａ）－（Ｂ） （Ｃ）</t>
  </si>
  <si>
    <t>　高等学校費・教職員数</t>
  </si>
  <si>
    <t>　　　　　　・生徒数</t>
  </si>
  <si>
    <t>　その他の教育費・人口</t>
  </si>
  <si>
    <t>　高齢者保健福祉費・65歳以上</t>
  </si>
  <si>
    <t>　 　　         　・75歳以上</t>
  </si>
  <si>
    <t xml:space="preserve">  林野水産行政費</t>
  </si>
  <si>
    <t>　戸籍住民基本台帳費・戸籍数</t>
  </si>
  <si>
    <t>　　　　　　　　　　・世帯数</t>
  </si>
  <si>
    <t>C/B×100</t>
  </si>
  <si>
    <t>町村計</t>
  </si>
  <si>
    <t>県　 計</t>
  </si>
  <si>
    <t>市　 計</t>
  </si>
  <si>
    <t>町村計</t>
  </si>
  <si>
    <t>県　 計</t>
  </si>
  <si>
    <t>市　 計</t>
  </si>
  <si>
    <t>基準財政需要額</t>
  </si>
  <si>
    <t>基準財政収入額</t>
  </si>
  <si>
    <t>（錯誤額含む）</t>
  </si>
  <si>
    <t>増減率</t>
  </si>
  <si>
    <t>G／Ｆ×100</t>
  </si>
  <si>
    <t>H</t>
  </si>
  <si>
    <t>番号</t>
  </si>
  <si>
    <t>（単位：千円、％）</t>
  </si>
  <si>
    <t>（１）普通交付税市町村別決定額</t>
  </si>
  <si>
    <t>C－D</t>
  </si>
  <si>
    <t>（２）　各市町村別決定額調</t>
  </si>
  <si>
    <t>地方揮発油譲与税</t>
  </si>
  <si>
    <t>　災害復旧費</t>
  </si>
  <si>
    <t>　辺地対策事業債</t>
  </si>
  <si>
    <t>　地方税減収補てん債</t>
  </si>
  <si>
    <t>　臨時財政特例債</t>
  </si>
  <si>
    <t>　財源対策債</t>
  </si>
  <si>
    <t>　臨時税収補てん債</t>
  </si>
  <si>
    <t>　臨時財政対策債</t>
  </si>
  <si>
    <t>　地域改善対策特例事業債</t>
  </si>
  <si>
    <t>　過疎対策事業債</t>
  </si>
  <si>
    <t>　公害防止事業債</t>
  </si>
  <si>
    <t>　石油コンビナート等債</t>
  </si>
  <si>
    <t>　地震対策緊急整備事業債</t>
  </si>
  <si>
    <t>　合併特例債</t>
  </si>
  <si>
    <t>　原子力発電施設等債</t>
  </si>
  <si>
    <t>東日本大震災に係る特例加算額</t>
  </si>
  <si>
    <t>白岡市</t>
  </si>
  <si>
    <t>白岡市</t>
  </si>
  <si>
    <t>　              ・延長</t>
  </si>
  <si>
    <t>　      ・都市公園面積</t>
  </si>
  <si>
    <t>包　　括　　算　　定　　経　　費</t>
  </si>
  <si>
    <t>　臨時財政対策債振替相当額</t>
  </si>
  <si>
    <t>　地域の元気創造事業費</t>
  </si>
  <si>
    <t>　人口減少等特別対策事業費</t>
  </si>
  <si>
    <t>　振替後需要額　　合　計（縮減後）</t>
  </si>
  <si>
    <t>　産業経済費　小　計</t>
  </si>
  <si>
    <t>　総務費　　小　計</t>
  </si>
  <si>
    <t>　※　振替後需要額合計（縮減後）は、合併算定替の激変緩和措置を反映したものである。</t>
  </si>
  <si>
    <t>　※　県費負担教職員の給与負担事務の移譲に伴い設けられた指定都市への交付金を含んで比較している。</t>
  </si>
  <si>
    <r>
      <t>所 　得 　割</t>
    </r>
    <r>
      <rPr>
        <vertAlign val="superscript"/>
        <sz val="8"/>
        <rFont val="ＭＳ ゴシック"/>
        <family val="3"/>
      </rPr>
      <t>※</t>
    </r>
  </si>
  <si>
    <t>軽自動車税環境性能割</t>
  </si>
  <si>
    <t>森林環境譲与税</t>
  </si>
  <si>
    <t>個人住民税減収補填特例交付金</t>
  </si>
  <si>
    <t>自動車税減収補填特例交付金</t>
  </si>
  <si>
    <t>軽自動車税減収補填特例交付金</t>
  </si>
  <si>
    <t>特別とん譲与税</t>
  </si>
  <si>
    <t>飯能市</t>
  </si>
  <si>
    <t>加須市</t>
  </si>
  <si>
    <t>久喜市</t>
  </si>
  <si>
    <t>　地域社会再生事業費</t>
  </si>
  <si>
    <t>法人事業税交付金</t>
  </si>
  <si>
    <t>環境性能割交付金</t>
  </si>
  <si>
    <t>令和３年度</t>
  </si>
  <si>
    <t>令和３年度決定額</t>
  </si>
  <si>
    <t>さいたま市</t>
  </si>
  <si>
    <t>熊谷市</t>
  </si>
  <si>
    <t>行田市</t>
  </si>
  <si>
    <t>秩父市</t>
  </si>
  <si>
    <t>本庄市</t>
  </si>
  <si>
    <t>春日部市</t>
  </si>
  <si>
    <t>鴻巣市</t>
  </si>
  <si>
    <t>深谷市</t>
  </si>
  <si>
    <t>ふじみ野市</t>
  </si>
  <si>
    <t>小鹿野町</t>
  </si>
  <si>
    <t>神川町</t>
  </si>
  <si>
    <t>地域デジタル社会推進費</t>
  </si>
  <si>
    <t>令和３年度</t>
  </si>
  <si>
    <t>　　　　　　　　・幼稚園等の小学校就学前子どもの数</t>
  </si>
  <si>
    <t>　東日本大震災全国緊急防災施策債</t>
  </si>
  <si>
    <t>　国土強靭化施策債償還費</t>
  </si>
  <si>
    <t>－　</t>
  </si>
  <si>
    <t>皆減　</t>
  </si>
  <si>
    <t>１　令和４年度普通交付税決定状況</t>
  </si>
  <si>
    <t>令和４年度</t>
  </si>
  <si>
    <t>川口市</t>
  </si>
  <si>
    <t>令和４年度決定額</t>
  </si>
  <si>
    <t>令和４年度</t>
  </si>
  <si>
    <t>基 準 財 政 需 要 額（Ｆ）</t>
  </si>
  <si>
    <t>（３）基準財政需要額対前年度比較</t>
  </si>
  <si>
    <t>令和3年度</t>
  </si>
  <si>
    <t>（４）基準財政収入額対前年度比較</t>
  </si>
  <si>
    <t>　臨時経済対策費</t>
  </si>
  <si>
    <t>　臨時財政対策債償還基金費</t>
  </si>
  <si>
    <t>（再算定後）</t>
  </si>
  <si>
    <r>
      <t>　補正予算債</t>
    </r>
    <r>
      <rPr>
        <sz val="6"/>
        <rFont val="ＭＳ ゴシック"/>
        <family val="3"/>
      </rPr>
      <t>・Ｈ１０年度以前</t>
    </r>
  </si>
  <si>
    <r>
      <t xml:space="preserve">　          </t>
    </r>
    <r>
      <rPr>
        <sz val="6"/>
        <rFont val="ＭＳ ゴシック"/>
        <family val="3"/>
      </rPr>
      <t>・Ｈ１１年度以降</t>
    </r>
  </si>
</sst>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0;&quot;△ &quot;#,##0"/>
    <numFmt numFmtId="179" formatCode="#,##0.00;&quot;△ &quot;#,##0.00"/>
    <numFmt numFmtId="180" formatCode="#,##0.000;&quot;△ &quot;#,##0.000"/>
    <numFmt numFmtId="181" formatCode="#,##0.0"/>
    <numFmt numFmtId="182" formatCode="#,##0.0;&quot;△ &quot;#,##0.0"/>
    <numFmt numFmtId="183" formatCode="#,##0.0_ "/>
    <numFmt numFmtId="184" formatCode="#,##0_);[Red]\(#,##0\)"/>
    <numFmt numFmtId="185" formatCode="#,##0.0;[Red]\-#,##0.0"/>
    <numFmt numFmtId="186" formatCode="#,##0_ ;[Red]\-#,##0\ "/>
    <numFmt numFmtId="187" formatCode="#,##0.00_ "/>
    <numFmt numFmtId="188" formatCode="#,##0.0000000_ "/>
    <numFmt numFmtId="189" formatCode="#,##0.0000000;&quot;△ &quot;#,##0.0000000"/>
    <numFmt numFmtId="190" formatCode="#,##0.0000000000000000;&quot;△ &quot;#,##0.0000000000000000"/>
    <numFmt numFmtId="191" formatCode="#,##0.000000;&quot;△ &quot;#,##0.000000"/>
    <numFmt numFmtId="192" formatCode="#,##0.0000;&quot;△ &quot;#,##0.0000"/>
    <numFmt numFmtId="193" formatCode="#,##0&quot;千円&quot;"/>
    <numFmt numFmtId="194" formatCode="0.000000000_ "/>
    <numFmt numFmtId="195" formatCode="#,##0.000"/>
    <numFmt numFmtId="196" formatCode="#,##0.0_ ;[Red]\-#,##0.0\ "/>
    <numFmt numFmtId="197" formatCode="0.0_ "/>
    <numFmt numFmtId="198" formatCode="#,##0.0;&quot;▲ &quot;#,##0.0"/>
    <numFmt numFmtId="199" formatCode="#,##0;&quot;▲ &quot;#,##0"/>
    <numFmt numFmtId="200" formatCode="0.0;&quot;▲ &quot;0.0"/>
    <numFmt numFmtId="201" formatCode="#,##0.0_);[Red]\(#,##0.0\)"/>
    <numFmt numFmtId="202" formatCode="_ * #,##0_ ;_ * \-#,##0_ ;_ * &quot;-&quot;_ ;@"/>
    <numFmt numFmtId="203" formatCode="\(#,##0;&quot;▲ &quot;#,##0\)"/>
    <numFmt numFmtId="204" formatCode="#,##0;&quot;▲ &quot;#,##0\)"/>
    <numFmt numFmtId="205" formatCode="#,##0_);\(&quot;▲&quot;#,##0\)"/>
    <numFmt numFmtId="206" formatCode="#,##0.000000000;&quot;▲ &quot;#,##0.000000000"/>
  </numFmts>
  <fonts count="58">
    <font>
      <sz val="12"/>
      <name val="ＭＳ 明朝"/>
      <family val="1"/>
    </font>
    <font>
      <sz val="11"/>
      <name val="ＭＳ Ｐゴシック"/>
      <family val="3"/>
    </font>
    <font>
      <sz val="6"/>
      <name val="ＭＳ Ｐ明朝"/>
      <family val="1"/>
    </font>
    <font>
      <sz val="6"/>
      <name val="ＭＳ 明朝"/>
      <family val="1"/>
    </font>
    <font>
      <sz val="12"/>
      <name val="ＭＳ Ｐゴシック"/>
      <family val="3"/>
    </font>
    <font>
      <sz val="8"/>
      <name val="ＭＳ ゴシック"/>
      <family val="3"/>
    </font>
    <font>
      <sz val="10"/>
      <name val="ＭＳ Ｐゴシック"/>
      <family val="3"/>
    </font>
    <font>
      <sz val="14"/>
      <name val="ＭＳ Ｐゴシック"/>
      <family val="3"/>
    </font>
    <font>
      <sz val="16"/>
      <name val="ＭＳ Ｐゴシック"/>
      <family val="3"/>
    </font>
    <font>
      <b/>
      <sz val="18"/>
      <name val="ＭＳ Ｐゴシック"/>
      <family val="3"/>
    </font>
    <font>
      <sz val="18"/>
      <name val="ＭＳ Ｐゴシック"/>
      <family val="3"/>
    </font>
    <font>
      <sz val="7"/>
      <name val="ＭＳ 明朝"/>
      <family val="1"/>
    </font>
    <font>
      <sz val="6"/>
      <name val="ＭＳ Ｐゴシック"/>
      <family val="3"/>
    </font>
    <font>
      <sz val="10"/>
      <name val="ＭＳ ゴシック"/>
      <family val="3"/>
    </font>
    <font>
      <sz val="8"/>
      <color indexed="8"/>
      <name val="ＭＳ Ｐゴシック"/>
      <family val="3"/>
    </font>
    <font>
      <sz val="18"/>
      <name val="ＭＳ 明朝"/>
      <family val="1"/>
    </font>
    <font>
      <sz val="24"/>
      <name val="ＭＳ Ｐゴシック"/>
      <family val="3"/>
    </font>
    <font>
      <vertAlign val="superscript"/>
      <sz val="8"/>
      <name val="ＭＳ ゴシック"/>
      <family val="3"/>
    </font>
    <font>
      <sz val="6"/>
      <name val="ＭＳ 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2"/>
      <color indexed="12"/>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2"/>
      <color indexed="20"/>
      <name val="ＭＳ 明朝"/>
      <family val="1"/>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2"/>
      <color theme="10"/>
      <name val="ＭＳ 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2"/>
      <color theme="11"/>
      <name val="ＭＳ 明朝"/>
      <family val="1"/>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8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double">
        <color indexed="8"/>
      </top>
      <bottom style="thin">
        <color indexed="8"/>
      </bottom>
    </border>
    <border>
      <left style="thin">
        <color indexed="8"/>
      </left>
      <right>
        <color indexed="63"/>
      </right>
      <top style="double">
        <color indexed="8"/>
      </top>
      <bottom style="thin">
        <color indexed="8"/>
      </bottom>
    </border>
    <border>
      <left>
        <color indexed="63"/>
      </left>
      <right>
        <color indexed="63"/>
      </right>
      <top style="double">
        <color indexed="8"/>
      </top>
      <bottom style="thin">
        <color indexed="8"/>
      </bottom>
    </border>
    <border>
      <left>
        <color indexed="63"/>
      </left>
      <right style="thin">
        <color indexed="8"/>
      </right>
      <top>
        <color indexed="63"/>
      </top>
      <bottom style="thin">
        <color indexed="8"/>
      </bottom>
    </border>
    <border>
      <left>
        <color indexed="63"/>
      </left>
      <right>
        <color indexed="63"/>
      </right>
      <top>
        <color indexed="63"/>
      </top>
      <bottom style="thin"/>
    </border>
    <border>
      <left>
        <color indexed="63"/>
      </left>
      <right>
        <color indexed="63"/>
      </right>
      <top style="thin"/>
      <bottom>
        <color indexed="63"/>
      </bottom>
    </border>
    <border>
      <left style="thin">
        <color indexed="8"/>
      </left>
      <right style="thin">
        <color indexed="8"/>
      </right>
      <top style="thin"/>
      <bottom>
        <color indexed="63"/>
      </bottom>
    </border>
    <border>
      <left>
        <color indexed="63"/>
      </left>
      <right style="thin">
        <color indexed="8"/>
      </right>
      <top style="thin"/>
      <bottom>
        <color indexed="63"/>
      </bottom>
    </border>
    <border>
      <left style="thin">
        <color indexed="8"/>
      </left>
      <right style="thin"/>
      <top style="thin"/>
      <bottom>
        <color indexed="63"/>
      </bottom>
    </border>
    <border>
      <left style="thin">
        <color indexed="8"/>
      </left>
      <right style="thin"/>
      <top>
        <color indexed="63"/>
      </top>
      <bottom>
        <color indexed="63"/>
      </bottom>
    </border>
    <border>
      <left style="thin">
        <color indexed="8"/>
      </left>
      <right style="thin">
        <color indexed="8"/>
      </right>
      <top>
        <color indexed="63"/>
      </top>
      <bottom style="thin"/>
    </border>
    <border>
      <left>
        <color indexed="63"/>
      </left>
      <right style="thin">
        <color indexed="8"/>
      </right>
      <top>
        <color indexed="63"/>
      </top>
      <bottom style="thin"/>
    </border>
    <border>
      <left style="thin">
        <color indexed="8"/>
      </left>
      <right style="thin"/>
      <top>
        <color indexed="63"/>
      </top>
      <bottom style="thin"/>
    </border>
    <border>
      <left style="thin">
        <color indexed="8"/>
      </left>
      <right>
        <color indexed="63"/>
      </right>
      <top style="thin">
        <color indexed="8"/>
      </top>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color indexed="8"/>
      </right>
      <top style="thin"/>
      <bottom style="thin"/>
    </border>
    <border>
      <left style="thin"/>
      <right>
        <color indexed="63"/>
      </right>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right style="thin"/>
      <top>
        <color indexed="63"/>
      </top>
      <bottom>
        <color indexed="63"/>
      </bottom>
    </border>
    <border>
      <left style="thin"/>
      <right style="thin">
        <color indexed="8"/>
      </right>
      <top style="thin">
        <color indexed="8"/>
      </top>
      <bottom style="thin">
        <color indexed="8"/>
      </bottom>
    </border>
    <border>
      <left>
        <color indexed="63"/>
      </left>
      <right style="thin">
        <color indexed="8"/>
      </right>
      <top style="double">
        <color indexed="8"/>
      </top>
      <bottom style="thin">
        <color indexed="8"/>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style="thin"/>
    </border>
    <border>
      <left style="thin"/>
      <right style="thin"/>
      <top>
        <color indexed="63"/>
      </top>
      <bottom style="hair"/>
    </border>
    <border>
      <left style="thin"/>
      <right>
        <color indexed="63"/>
      </right>
      <top style="thin"/>
      <bottom>
        <color indexed="63"/>
      </bottom>
    </border>
    <border>
      <left>
        <color indexed="63"/>
      </left>
      <right style="thin"/>
      <top>
        <color indexed="63"/>
      </top>
      <bottom style="thin"/>
    </border>
    <border>
      <left style="thin"/>
      <right style="thin"/>
      <top>
        <color indexed="63"/>
      </top>
      <bottom style="double"/>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left>
        <color indexed="63"/>
      </left>
      <right>
        <color indexed="63"/>
      </right>
      <top>
        <color indexed="63"/>
      </top>
      <bottom style="double"/>
    </border>
    <border>
      <left style="thin"/>
      <right>
        <color indexed="63"/>
      </right>
      <top>
        <color indexed="63"/>
      </top>
      <bottom style="double"/>
    </border>
    <border>
      <left style="medium"/>
      <right style="medium"/>
      <top>
        <color indexed="63"/>
      </top>
      <bottom style="double"/>
    </border>
    <border>
      <left>
        <color indexed="63"/>
      </left>
      <right style="thin"/>
      <top>
        <color indexed="63"/>
      </top>
      <bottom style="double"/>
    </border>
    <border>
      <left style="medium"/>
      <right style="medium"/>
      <top style="double"/>
      <bottom>
        <color indexed="63"/>
      </bottom>
    </border>
    <border>
      <left style="medium"/>
      <right style="medium"/>
      <top>
        <color indexed="63"/>
      </top>
      <bottom style="medium"/>
    </border>
    <border>
      <left style="thin">
        <color indexed="8"/>
      </left>
      <right style="thin"/>
      <top style="thin">
        <color indexed="8"/>
      </top>
      <bottom style="double"/>
    </border>
    <border>
      <left style="thin">
        <color indexed="8"/>
      </left>
      <right style="thin">
        <color indexed="8"/>
      </right>
      <top style="double"/>
      <bottom style="thin">
        <color indexed="8"/>
      </bottom>
    </border>
    <border>
      <left style="thin">
        <color indexed="8"/>
      </left>
      <right style="thin"/>
      <top style="thin"/>
      <bottom style="thin">
        <color indexed="8"/>
      </bottom>
    </border>
    <border>
      <left style="thin">
        <color indexed="8"/>
      </left>
      <right style="thin"/>
      <top style="thin">
        <color indexed="8"/>
      </top>
      <bottom style="thin"/>
    </border>
    <border>
      <left style="thin">
        <color indexed="8"/>
      </left>
      <right style="thin">
        <color indexed="8"/>
      </right>
      <top style="double">
        <color indexed="8"/>
      </top>
      <bottom>
        <color indexed="63"/>
      </bottom>
    </border>
    <border>
      <left>
        <color indexed="63"/>
      </left>
      <right style="thin"/>
      <top style="thin"/>
      <bottom style="thin"/>
    </border>
    <border>
      <left style="thin"/>
      <right style="thin"/>
      <top style="double"/>
      <bottom style="thin"/>
    </border>
    <border>
      <left style="thin"/>
      <right>
        <color indexed="63"/>
      </right>
      <top style="double"/>
      <bottom style="thin"/>
    </border>
    <border>
      <left>
        <color indexed="63"/>
      </left>
      <right>
        <color indexed="63"/>
      </right>
      <top style="double"/>
      <bottom style="thin"/>
    </border>
    <border>
      <left style="medium"/>
      <right style="medium"/>
      <top style="double"/>
      <bottom style="thin"/>
    </border>
    <border>
      <left style="medium"/>
      <right style="medium"/>
      <top style="thin"/>
      <bottom style="thin"/>
    </border>
    <border>
      <left>
        <color indexed="63"/>
      </left>
      <right style="thin"/>
      <top style="double"/>
      <bottom style="thin"/>
    </border>
    <border>
      <left style="thin"/>
      <right>
        <color indexed="63"/>
      </right>
      <top style="double"/>
      <bottom style="double"/>
    </border>
    <border>
      <left>
        <color indexed="63"/>
      </left>
      <right style="thin"/>
      <top style="double"/>
      <bottom style="double"/>
    </border>
    <border>
      <left>
        <color indexed="63"/>
      </left>
      <right style="thin"/>
      <top style="double"/>
      <bottom>
        <color indexed="63"/>
      </bottom>
    </border>
    <border>
      <left style="thin"/>
      <right style="thin"/>
      <top style="double"/>
      <bottom style="double"/>
    </border>
    <border>
      <left style="medium"/>
      <right style="medium"/>
      <top style="double"/>
      <bottom style="double"/>
    </border>
    <border>
      <left>
        <color indexed="63"/>
      </left>
      <right>
        <color indexed="63"/>
      </right>
      <top style="double"/>
      <bottom style="double"/>
    </border>
    <border>
      <left style="medium"/>
      <right style="medium"/>
      <top style="double"/>
      <bottom style="medium"/>
    </border>
    <border>
      <left style="thin"/>
      <right>
        <color indexed="63"/>
      </right>
      <top style="double"/>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1"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5" fillId="31" borderId="4" applyNumberFormat="0" applyAlignment="0" applyProtection="0"/>
    <xf numFmtId="0" fontId="56" fillId="0" borderId="0" applyNumberFormat="0" applyFill="0" applyBorder="0" applyAlignment="0" applyProtection="0"/>
    <xf numFmtId="0" fontId="0" fillId="0" borderId="0">
      <alignment/>
      <protection/>
    </xf>
    <xf numFmtId="0" fontId="57" fillId="32" borderId="0" applyNumberFormat="0" applyBorder="0" applyAlignment="0" applyProtection="0"/>
  </cellStyleXfs>
  <cellXfs count="399">
    <xf numFmtId="0" fontId="0" fillId="0" borderId="0" xfId="0" applyAlignment="1">
      <alignment/>
    </xf>
    <xf numFmtId="0" fontId="4" fillId="0" borderId="0" xfId="0" applyFont="1" applyAlignment="1" applyProtection="1">
      <alignment/>
      <protection/>
    </xf>
    <xf numFmtId="0" fontId="4" fillId="0" borderId="0" xfId="0" applyFont="1" applyAlignment="1">
      <alignment/>
    </xf>
    <xf numFmtId="0" fontId="4" fillId="0" borderId="10" xfId="0" applyFont="1" applyBorder="1" applyAlignment="1" applyProtection="1">
      <alignment horizontal="center"/>
      <protection/>
    </xf>
    <xf numFmtId="0" fontId="4" fillId="0" borderId="11" xfId="0" applyFont="1" applyBorder="1" applyAlignment="1" applyProtection="1">
      <alignment horizontal="center"/>
      <protection/>
    </xf>
    <xf numFmtId="0" fontId="4" fillId="0" borderId="12" xfId="0" applyFont="1" applyBorder="1" applyAlignment="1" applyProtection="1">
      <alignment/>
      <protection/>
    </xf>
    <xf numFmtId="0" fontId="4" fillId="0" borderId="13" xfId="0" applyFont="1" applyBorder="1" applyAlignment="1" applyProtection="1">
      <alignment/>
      <protection/>
    </xf>
    <xf numFmtId="0" fontId="4" fillId="0" borderId="14" xfId="0" applyFont="1" applyBorder="1" applyAlignment="1" applyProtection="1">
      <alignment/>
      <protection/>
    </xf>
    <xf numFmtId="0" fontId="4" fillId="0" borderId="15" xfId="0" applyFont="1" applyBorder="1" applyAlignment="1" applyProtection="1">
      <alignment/>
      <protection/>
    </xf>
    <xf numFmtId="0" fontId="4" fillId="0" borderId="16" xfId="0" applyFont="1" applyBorder="1" applyAlignment="1" applyProtection="1">
      <alignment/>
      <protection/>
    </xf>
    <xf numFmtId="0" fontId="4" fillId="0" borderId="17" xfId="0" applyFont="1" applyBorder="1" applyAlignment="1" applyProtection="1">
      <alignment/>
      <protection/>
    </xf>
    <xf numFmtId="0" fontId="4" fillId="0" borderId="0" xfId="0" applyFont="1" applyBorder="1" applyAlignment="1" applyProtection="1">
      <alignment/>
      <protection/>
    </xf>
    <xf numFmtId="183" fontId="4" fillId="0" borderId="15" xfId="0" applyNumberFormat="1" applyFont="1" applyBorder="1" applyAlignment="1" applyProtection="1">
      <alignment horizontal="right"/>
      <protection/>
    </xf>
    <xf numFmtId="0" fontId="4" fillId="0" borderId="18" xfId="0" applyFont="1" applyBorder="1" applyAlignment="1" applyProtection="1">
      <alignment/>
      <protection/>
    </xf>
    <xf numFmtId="0" fontId="4" fillId="0" borderId="19" xfId="0" applyFont="1" applyBorder="1" applyAlignment="1" applyProtection="1">
      <alignment/>
      <protection/>
    </xf>
    <xf numFmtId="183" fontId="4" fillId="0" borderId="14" xfId="0" applyNumberFormat="1" applyFont="1" applyBorder="1" applyAlignment="1" applyProtection="1">
      <alignment horizontal="right"/>
      <protection/>
    </xf>
    <xf numFmtId="177" fontId="4" fillId="0" borderId="20" xfId="0" applyNumberFormat="1" applyFont="1" applyBorder="1" applyAlignment="1" applyProtection="1">
      <alignment/>
      <protection/>
    </xf>
    <xf numFmtId="177" fontId="4" fillId="0" borderId="20" xfId="0" applyNumberFormat="1" applyFont="1" applyBorder="1" applyAlignment="1" applyProtection="1">
      <alignment/>
      <protection/>
    </xf>
    <xf numFmtId="0" fontId="4" fillId="0" borderId="21" xfId="0" applyFont="1" applyBorder="1" applyAlignment="1" applyProtection="1">
      <alignment/>
      <protection/>
    </xf>
    <xf numFmtId="0" fontId="4" fillId="0" borderId="22" xfId="0" applyFont="1" applyBorder="1" applyAlignment="1" applyProtection="1">
      <alignment/>
      <protection/>
    </xf>
    <xf numFmtId="0" fontId="4" fillId="0" borderId="23" xfId="0" applyFont="1" applyBorder="1" applyAlignment="1" applyProtection="1">
      <alignment/>
      <protection/>
    </xf>
    <xf numFmtId="177" fontId="4" fillId="0" borderId="21" xfId="0" applyNumberFormat="1" applyFont="1" applyBorder="1" applyAlignment="1" applyProtection="1">
      <alignment/>
      <protection/>
    </xf>
    <xf numFmtId="183" fontId="4" fillId="0" borderId="21" xfId="0" applyNumberFormat="1" applyFont="1" applyBorder="1" applyAlignment="1" applyProtection="1">
      <alignment horizontal="right"/>
      <protection/>
    </xf>
    <xf numFmtId="177" fontId="4" fillId="0" borderId="0" xfId="0" applyNumberFormat="1" applyFont="1" applyBorder="1" applyAlignment="1" applyProtection="1">
      <alignment/>
      <protection/>
    </xf>
    <xf numFmtId="183" fontId="4" fillId="0" borderId="0" xfId="0" applyNumberFormat="1" applyFont="1" applyBorder="1" applyAlignment="1" applyProtection="1">
      <alignment horizontal="right"/>
      <protection/>
    </xf>
    <xf numFmtId="177" fontId="4" fillId="0" borderId="14" xfId="0" applyNumberFormat="1" applyFont="1" applyBorder="1" applyAlignment="1" applyProtection="1">
      <alignment/>
      <protection/>
    </xf>
    <xf numFmtId="177" fontId="4" fillId="0" borderId="24" xfId="0" applyNumberFormat="1" applyFont="1" applyBorder="1" applyAlignment="1" applyProtection="1">
      <alignment/>
      <protection/>
    </xf>
    <xf numFmtId="0" fontId="4" fillId="0" borderId="25" xfId="0" applyFont="1" applyBorder="1" applyAlignment="1" applyProtection="1">
      <alignment/>
      <protection/>
    </xf>
    <xf numFmtId="177" fontId="4" fillId="0" borderId="15" xfId="0" applyNumberFormat="1" applyFont="1" applyFill="1" applyBorder="1" applyAlignment="1">
      <alignment/>
    </xf>
    <xf numFmtId="0" fontId="4" fillId="0" borderId="0" xfId="0" applyFont="1" applyFill="1" applyBorder="1" applyAlignment="1" applyProtection="1">
      <alignment/>
      <protection/>
    </xf>
    <xf numFmtId="177" fontId="4" fillId="0" borderId="15" xfId="0" applyNumberFormat="1" applyFont="1" applyFill="1" applyBorder="1" applyAlignment="1">
      <alignment/>
    </xf>
    <xf numFmtId="177" fontId="4" fillId="0" borderId="15" xfId="0" applyNumberFormat="1" applyFont="1" applyFill="1" applyBorder="1" applyAlignment="1" applyProtection="1">
      <alignment/>
      <protection/>
    </xf>
    <xf numFmtId="0" fontId="4" fillId="0" borderId="19" xfId="0" applyFont="1" applyFill="1" applyBorder="1" applyAlignment="1" applyProtection="1">
      <alignment/>
      <protection/>
    </xf>
    <xf numFmtId="177" fontId="4" fillId="0" borderId="14" xfId="0" applyNumberFormat="1" applyFont="1" applyFill="1" applyBorder="1" applyAlignment="1">
      <alignment/>
    </xf>
    <xf numFmtId="177" fontId="4" fillId="0" borderId="14" xfId="0" applyNumberFormat="1" applyFont="1" applyFill="1" applyBorder="1" applyAlignment="1" applyProtection="1">
      <alignment/>
      <protection/>
    </xf>
    <xf numFmtId="177" fontId="4" fillId="0" borderId="14" xfId="0" applyNumberFormat="1" applyFont="1" applyFill="1" applyBorder="1" applyAlignment="1">
      <alignment/>
    </xf>
    <xf numFmtId="177" fontId="4" fillId="0" borderId="14" xfId="0" applyNumberFormat="1" applyFont="1" applyFill="1" applyBorder="1" applyAlignment="1" applyProtection="1">
      <alignment/>
      <protection/>
    </xf>
    <xf numFmtId="0" fontId="4" fillId="0" borderId="13" xfId="0" applyFont="1" applyFill="1" applyBorder="1" applyAlignment="1" applyProtection="1">
      <alignment/>
      <protection/>
    </xf>
    <xf numFmtId="177" fontId="4" fillId="0" borderId="15" xfId="0" applyNumberFormat="1" applyFont="1" applyFill="1" applyBorder="1" applyAlignment="1" applyProtection="1">
      <alignment/>
      <protection/>
    </xf>
    <xf numFmtId="177" fontId="4" fillId="0" borderId="21" xfId="0" applyNumberFormat="1" applyFont="1" applyFill="1" applyBorder="1" applyAlignment="1" applyProtection="1">
      <alignment/>
      <protection/>
    </xf>
    <xf numFmtId="0" fontId="4" fillId="0" borderId="10" xfId="0" applyFont="1" applyBorder="1" applyAlignment="1" applyProtection="1">
      <alignment/>
      <protection/>
    </xf>
    <xf numFmtId="0" fontId="4" fillId="0" borderId="26" xfId="0" applyFont="1" applyBorder="1" applyAlignment="1" applyProtection="1">
      <alignment/>
      <protection/>
    </xf>
    <xf numFmtId="0" fontId="4" fillId="0" borderId="27" xfId="0" applyFont="1" applyBorder="1" applyAlignment="1" applyProtection="1">
      <alignment horizontal="center"/>
      <protection/>
    </xf>
    <xf numFmtId="0" fontId="4" fillId="0" borderId="28" xfId="0" applyFont="1" applyBorder="1" applyAlignment="1" applyProtection="1">
      <alignment horizontal="center"/>
      <protection/>
    </xf>
    <xf numFmtId="0" fontId="4" fillId="0" borderId="29" xfId="0" applyFont="1" applyBorder="1" applyAlignment="1" applyProtection="1">
      <alignment horizontal="center"/>
      <protection/>
    </xf>
    <xf numFmtId="0" fontId="4" fillId="0" borderId="30" xfId="0" applyFont="1" applyBorder="1" applyAlignment="1" applyProtection="1">
      <alignment horizontal="center"/>
      <protection/>
    </xf>
    <xf numFmtId="0" fontId="4" fillId="0" borderId="31" xfId="0" applyFont="1" applyBorder="1" applyAlignment="1" applyProtection="1">
      <alignment horizontal="right"/>
      <protection/>
    </xf>
    <xf numFmtId="0" fontId="4" fillId="0" borderId="32" xfId="0" applyFont="1" applyBorder="1" applyAlignment="1" applyProtection="1">
      <alignment horizontal="right"/>
      <protection/>
    </xf>
    <xf numFmtId="0" fontId="4" fillId="0" borderId="33" xfId="0" applyFont="1" applyBorder="1" applyAlignment="1" applyProtection="1">
      <alignment horizontal="right"/>
      <protection/>
    </xf>
    <xf numFmtId="0" fontId="7" fillId="0" borderId="0" xfId="0" applyFont="1" applyAlignment="1" applyProtection="1">
      <alignment/>
      <protection/>
    </xf>
    <xf numFmtId="0" fontId="7" fillId="0" borderId="0" xfId="0" applyFont="1" applyAlignment="1">
      <alignment/>
    </xf>
    <xf numFmtId="0" fontId="4" fillId="0" borderId="34" xfId="0" applyFont="1" applyBorder="1" applyAlignment="1" applyProtection="1">
      <alignment/>
      <protection/>
    </xf>
    <xf numFmtId="0" fontId="4" fillId="0" borderId="35" xfId="0" applyFont="1" applyBorder="1" applyAlignment="1" applyProtection="1">
      <alignment/>
      <protection/>
    </xf>
    <xf numFmtId="0" fontId="4" fillId="0" borderId="36" xfId="0" applyFont="1" applyBorder="1" applyAlignment="1" applyProtection="1">
      <alignment/>
      <protection/>
    </xf>
    <xf numFmtId="0" fontId="4" fillId="0" borderId="37" xfId="0" applyFont="1" applyBorder="1" applyAlignment="1" applyProtection="1">
      <alignment/>
      <protection/>
    </xf>
    <xf numFmtId="0" fontId="4" fillId="0" borderId="38" xfId="0" applyFont="1" applyBorder="1" applyAlignment="1" applyProtection="1">
      <alignment/>
      <protection/>
    </xf>
    <xf numFmtId="0" fontId="6" fillId="0" borderId="37" xfId="0" applyFont="1" applyBorder="1" applyAlignment="1" applyProtection="1">
      <alignment horizontal="center"/>
      <protection/>
    </xf>
    <xf numFmtId="0" fontId="4" fillId="0" borderId="39" xfId="0" applyFont="1" applyBorder="1" applyAlignment="1" applyProtection="1">
      <alignment/>
      <protection/>
    </xf>
    <xf numFmtId="0" fontId="10" fillId="0" borderId="0" xfId="0" applyFont="1" applyBorder="1" applyAlignment="1" applyProtection="1">
      <alignment/>
      <protection/>
    </xf>
    <xf numFmtId="0" fontId="7" fillId="0" borderId="0" xfId="0" applyFont="1" applyAlignment="1" applyProtection="1">
      <alignment horizontal="center"/>
      <protection/>
    </xf>
    <xf numFmtId="0" fontId="7" fillId="0" borderId="0" xfId="0" applyFont="1" applyAlignment="1">
      <alignment horizontal="center"/>
    </xf>
    <xf numFmtId="0" fontId="9" fillId="0" borderId="0" xfId="0" applyFont="1" applyAlignment="1" applyProtection="1">
      <alignment horizontal="center"/>
      <protection/>
    </xf>
    <xf numFmtId="0" fontId="7" fillId="0" borderId="0" xfId="0" applyFont="1" applyAlignment="1" applyProtection="1">
      <alignment horizontal="right"/>
      <protection/>
    </xf>
    <xf numFmtId="0" fontId="9" fillId="0" borderId="0" xfId="0" applyFont="1" applyAlignment="1" applyProtection="1">
      <alignment/>
      <protection/>
    </xf>
    <xf numFmtId="0" fontId="10" fillId="0" borderId="0" xfId="0" applyFont="1" applyAlignment="1" applyProtection="1">
      <alignment/>
      <protection/>
    </xf>
    <xf numFmtId="0" fontId="4" fillId="0" borderId="0" xfId="0" applyFont="1" applyAlignment="1">
      <alignment horizontal="center"/>
    </xf>
    <xf numFmtId="177" fontId="4" fillId="0" borderId="0" xfId="0" applyNumberFormat="1" applyFont="1" applyAlignment="1">
      <alignment/>
    </xf>
    <xf numFmtId="38" fontId="5" fillId="0" borderId="0" xfId="49" applyFont="1" applyAlignment="1">
      <alignment/>
    </xf>
    <xf numFmtId="197" fontId="5" fillId="0" borderId="0" xfId="49" applyNumberFormat="1" applyFont="1" applyAlignment="1">
      <alignment/>
    </xf>
    <xf numFmtId="177" fontId="5" fillId="0" borderId="0" xfId="49" applyNumberFormat="1" applyFont="1" applyAlignment="1">
      <alignment/>
    </xf>
    <xf numFmtId="0" fontId="10" fillId="0" borderId="0" xfId="0" applyFont="1" applyBorder="1" applyAlignment="1" applyProtection="1">
      <alignment horizontal="center"/>
      <protection/>
    </xf>
    <xf numFmtId="177" fontId="10" fillId="0" borderId="0" xfId="0" applyNumberFormat="1" applyFont="1" applyBorder="1" applyAlignment="1">
      <alignment/>
    </xf>
    <xf numFmtId="177" fontId="10" fillId="0" borderId="0" xfId="0" applyNumberFormat="1" applyFont="1" applyBorder="1" applyAlignment="1" applyProtection="1">
      <alignment/>
      <protection/>
    </xf>
    <xf numFmtId="183" fontId="10" fillId="0" borderId="0" xfId="0" applyNumberFormat="1" applyFont="1" applyBorder="1" applyAlignment="1" applyProtection="1">
      <alignment horizontal="right"/>
      <protection/>
    </xf>
    <xf numFmtId="0" fontId="7" fillId="0" borderId="34" xfId="0" applyFont="1" applyBorder="1" applyAlignment="1" applyProtection="1">
      <alignment horizontal="center" vertical="center"/>
      <protection/>
    </xf>
    <xf numFmtId="0" fontId="10" fillId="0" borderId="40" xfId="0" applyFont="1" applyBorder="1" applyAlignment="1" applyProtection="1">
      <alignment vertical="center"/>
      <protection/>
    </xf>
    <xf numFmtId="0" fontId="10" fillId="0" borderId="17" xfId="0" applyFont="1" applyBorder="1" applyAlignment="1" applyProtection="1">
      <alignment horizontal="center" vertical="center"/>
      <protection/>
    </xf>
    <xf numFmtId="0" fontId="10" fillId="0" borderId="41" xfId="0" applyFont="1" applyBorder="1" applyAlignment="1" applyProtection="1">
      <alignment horizontal="center" vertical="center"/>
      <protection/>
    </xf>
    <xf numFmtId="0" fontId="10" fillId="0" borderId="34" xfId="0" applyFont="1" applyBorder="1" applyAlignment="1" applyProtection="1">
      <alignment horizontal="center" vertical="center"/>
      <protection/>
    </xf>
    <xf numFmtId="0" fontId="10" fillId="0" borderId="42" xfId="0" applyFont="1" applyBorder="1" applyAlignment="1" applyProtection="1">
      <alignment horizontal="center" vertical="center"/>
      <protection/>
    </xf>
    <xf numFmtId="0" fontId="7" fillId="0" borderId="16" xfId="0" applyFont="1" applyBorder="1" applyAlignment="1" applyProtection="1">
      <alignment horizontal="center" vertical="center"/>
      <protection/>
    </xf>
    <xf numFmtId="0" fontId="10" fillId="0" borderId="0" xfId="0" applyFont="1" applyAlignment="1" applyProtection="1">
      <alignment vertical="center"/>
      <protection/>
    </xf>
    <xf numFmtId="0" fontId="10" fillId="0" borderId="10" xfId="0" applyFont="1" applyBorder="1" applyAlignment="1" applyProtection="1">
      <alignment horizontal="center" vertical="center"/>
      <protection/>
    </xf>
    <xf numFmtId="0" fontId="10" fillId="0" borderId="11" xfId="0" applyFont="1" applyBorder="1" applyAlignment="1" applyProtection="1">
      <alignment horizontal="center" vertical="center"/>
      <protection/>
    </xf>
    <xf numFmtId="0" fontId="10" fillId="0" borderId="16" xfId="0" applyFont="1" applyBorder="1" applyAlignment="1" applyProtection="1">
      <alignment horizontal="center" vertical="center"/>
      <protection/>
    </xf>
    <xf numFmtId="0" fontId="10" fillId="0" borderId="11" xfId="0" applyFont="1" applyBorder="1" applyAlignment="1" applyProtection="1">
      <alignment vertical="center"/>
      <protection/>
    </xf>
    <xf numFmtId="0" fontId="7" fillId="0" borderId="12" xfId="0" applyFont="1" applyBorder="1" applyAlignment="1" applyProtection="1">
      <alignment horizontal="center" vertical="center"/>
      <protection/>
    </xf>
    <xf numFmtId="0" fontId="10" fillId="0" borderId="13" xfId="0" applyFont="1" applyBorder="1" applyAlignment="1" applyProtection="1">
      <alignment vertical="center"/>
      <protection/>
    </xf>
    <xf numFmtId="0" fontId="10" fillId="0" borderId="10" xfId="0" applyFont="1" applyBorder="1" applyAlignment="1" applyProtection="1">
      <alignment horizontal="right" vertical="center"/>
      <protection/>
    </xf>
    <xf numFmtId="0" fontId="10" fillId="0" borderId="11" xfId="0" applyFont="1" applyBorder="1" applyAlignment="1" applyProtection="1">
      <alignment horizontal="right" vertical="center"/>
      <protection/>
    </xf>
    <xf numFmtId="0" fontId="10" fillId="0" borderId="16" xfId="0" applyFont="1" applyBorder="1" applyAlignment="1" applyProtection="1">
      <alignment horizontal="right" vertical="center"/>
      <protection/>
    </xf>
    <xf numFmtId="0" fontId="10" fillId="0" borderId="42" xfId="0" applyFont="1" applyBorder="1" applyAlignment="1" applyProtection="1">
      <alignment horizontal="right" vertical="center"/>
      <protection/>
    </xf>
    <xf numFmtId="0" fontId="7" fillId="0" borderId="10" xfId="0" applyFont="1" applyBorder="1" applyAlignment="1" applyProtection="1">
      <alignment horizontal="center" vertical="center"/>
      <protection/>
    </xf>
    <xf numFmtId="0" fontId="10" fillId="0" borderId="17" xfId="0" applyFont="1" applyBorder="1" applyAlignment="1" applyProtection="1">
      <alignment vertical="center"/>
      <protection/>
    </xf>
    <xf numFmtId="0" fontId="10" fillId="0" borderId="0" xfId="0" applyFont="1" applyBorder="1" applyAlignment="1" applyProtection="1">
      <alignment vertical="center"/>
      <protection/>
    </xf>
    <xf numFmtId="199" fontId="10" fillId="0" borderId="15" xfId="0" applyNumberFormat="1" applyFont="1" applyFill="1" applyBorder="1" applyAlignment="1">
      <alignment vertical="center"/>
    </xf>
    <xf numFmtId="199" fontId="10" fillId="0" borderId="15" xfId="0" applyNumberFormat="1" applyFont="1" applyBorder="1" applyAlignment="1">
      <alignment vertical="center"/>
    </xf>
    <xf numFmtId="199" fontId="10" fillId="0" borderId="15" xfId="0" applyNumberFormat="1" applyFont="1" applyBorder="1" applyAlignment="1" applyProtection="1">
      <alignment vertical="center"/>
      <protection/>
    </xf>
    <xf numFmtId="198" fontId="10" fillId="0" borderId="18" xfId="0" applyNumberFormat="1" applyFont="1" applyBorder="1" applyAlignment="1" applyProtection="1">
      <alignment horizontal="right" vertical="center"/>
      <protection/>
    </xf>
    <xf numFmtId="183" fontId="10" fillId="0" borderId="42" xfId="0" applyNumberFormat="1" applyFont="1" applyBorder="1" applyAlignment="1" applyProtection="1">
      <alignment horizontal="right" vertical="center"/>
      <protection/>
    </xf>
    <xf numFmtId="0" fontId="10" fillId="0" borderId="43" xfId="0" applyFont="1" applyBorder="1" applyAlignment="1" applyProtection="1">
      <alignment vertical="center"/>
      <protection/>
    </xf>
    <xf numFmtId="0" fontId="10" fillId="0" borderId="18" xfId="0" applyFont="1" applyBorder="1" applyAlignment="1" applyProtection="1">
      <alignment horizontal="center" vertical="center"/>
      <protection/>
    </xf>
    <xf numFmtId="0" fontId="10" fillId="0" borderId="19" xfId="0" applyFont="1" applyBorder="1" applyAlignment="1" applyProtection="1">
      <alignment vertical="center"/>
      <protection/>
    </xf>
    <xf numFmtId="199" fontId="10" fillId="0" borderId="20" xfId="0" applyNumberFormat="1" applyFont="1" applyBorder="1" applyAlignment="1" applyProtection="1">
      <alignment vertical="center"/>
      <protection/>
    </xf>
    <xf numFmtId="198" fontId="10" fillId="0" borderId="15" xfId="0" applyNumberFormat="1" applyFont="1" applyBorder="1" applyAlignment="1" applyProtection="1">
      <alignment horizontal="right" vertical="center"/>
      <protection/>
    </xf>
    <xf numFmtId="199" fontId="10" fillId="0" borderId="14" xfId="0" applyNumberFormat="1" applyFont="1" applyBorder="1" applyAlignment="1">
      <alignment vertical="center"/>
    </xf>
    <xf numFmtId="199" fontId="10" fillId="0" borderId="24" xfId="0" applyNumberFormat="1" applyFont="1" applyBorder="1" applyAlignment="1" applyProtection="1">
      <alignment vertical="center"/>
      <protection/>
    </xf>
    <xf numFmtId="0" fontId="10" fillId="0" borderId="12" xfId="0" applyFont="1" applyBorder="1" applyAlignment="1" applyProtection="1">
      <alignment horizontal="center" vertical="center"/>
      <protection/>
    </xf>
    <xf numFmtId="0" fontId="10" fillId="0" borderId="21" xfId="0" applyFont="1" applyBorder="1" applyAlignment="1" applyProtection="1">
      <alignment vertical="center"/>
      <protection/>
    </xf>
    <xf numFmtId="0" fontId="10" fillId="0" borderId="22" xfId="0" applyFont="1" applyBorder="1" applyAlignment="1" applyProtection="1">
      <alignment horizontal="center" vertical="center"/>
      <protection/>
    </xf>
    <xf numFmtId="0" fontId="10" fillId="0" borderId="23" xfId="0" applyFont="1" applyBorder="1" applyAlignment="1" applyProtection="1">
      <alignment vertical="center"/>
      <protection/>
    </xf>
    <xf numFmtId="199" fontId="10" fillId="0" borderId="21" xfId="0" applyNumberFormat="1" applyFont="1" applyBorder="1" applyAlignment="1" applyProtection="1">
      <alignment vertical="center"/>
      <protection/>
    </xf>
    <xf numFmtId="199" fontId="10" fillId="0" borderId="44" xfId="0" applyNumberFormat="1" applyFont="1" applyBorder="1" applyAlignment="1" applyProtection="1">
      <alignment vertical="center"/>
      <protection/>
    </xf>
    <xf numFmtId="183" fontId="10" fillId="0" borderId="45" xfId="0" applyNumberFormat="1" applyFont="1" applyBorder="1" applyAlignment="1" applyProtection="1">
      <alignment horizontal="right" vertical="center"/>
      <protection/>
    </xf>
    <xf numFmtId="0" fontId="7" fillId="0" borderId="0" xfId="0" applyFont="1" applyAlignment="1">
      <alignment vertical="center"/>
    </xf>
    <xf numFmtId="177" fontId="10" fillId="0" borderId="0" xfId="0" applyNumberFormat="1" applyFont="1" applyBorder="1" applyAlignment="1">
      <alignment vertical="center"/>
    </xf>
    <xf numFmtId="177" fontId="10" fillId="0" borderId="0" xfId="0" applyNumberFormat="1" applyFont="1" applyBorder="1" applyAlignment="1" applyProtection="1">
      <alignment vertical="center"/>
      <protection/>
    </xf>
    <xf numFmtId="183" fontId="10" fillId="0" borderId="0" xfId="0" applyNumberFormat="1" applyFont="1" applyBorder="1" applyAlignment="1" applyProtection="1">
      <alignment horizontal="right" vertical="center"/>
      <protection/>
    </xf>
    <xf numFmtId="0" fontId="10" fillId="0" borderId="0" xfId="0" applyFont="1" applyBorder="1" applyAlignment="1" applyProtection="1">
      <alignment horizontal="center" vertical="center"/>
      <protection/>
    </xf>
    <xf numFmtId="198" fontId="4" fillId="0" borderId="36" xfId="0" applyNumberFormat="1" applyFont="1" applyBorder="1" applyAlignment="1" applyProtection="1">
      <alignment horizontal="right" vertical="center"/>
      <protection/>
    </xf>
    <xf numFmtId="198" fontId="4" fillId="0" borderId="0" xfId="0" applyNumberFormat="1" applyFont="1" applyBorder="1" applyAlignment="1">
      <alignment horizontal="right"/>
    </xf>
    <xf numFmtId="0" fontId="4" fillId="0" borderId="0" xfId="0" applyFont="1" applyAlignment="1">
      <alignment vertical="center"/>
    </xf>
    <xf numFmtId="177" fontId="4" fillId="0" borderId="0" xfId="0" applyNumberFormat="1" applyFont="1" applyAlignment="1">
      <alignment vertical="center"/>
    </xf>
    <xf numFmtId="177" fontId="4" fillId="0" borderId="0" xfId="0" applyNumberFormat="1" applyFont="1" applyAlignment="1">
      <alignment horizontal="right" vertical="center"/>
    </xf>
    <xf numFmtId="0" fontId="4" fillId="0" borderId="36" xfId="0" applyFont="1" applyBorder="1" applyAlignment="1">
      <alignment horizontal="center" vertical="center"/>
    </xf>
    <xf numFmtId="0" fontId="4" fillId="0" borderId="42" xfId="0" applyFont="1" applyBorder="1" applyAlignment="1">
      <alignment horizontal="center" vertical="center"/>
    </xf>
    <xf numFmtId="177" fontId="4" fillId="0" borderId="37" xfId="0" applyNumberFormat="1" applyFont="1" applyBorder="1" applyAlignment="1">
      <alignment horizontal="right" vertical="center"/>
    </xf>
    <xf numFmtId="0" fontId="4" fillId="0" borderId="45" xfId="0" applyFont="1" applyBorder="1" applyAlignment="1">
      <alignment vertical="center" shrinkToFit="1"/>
    </xf>
    <xf numFmtId="198" fontId="4" fillId="0" borderId="42" xfId="0" applyNumberFormat="1" applyFont="1" applyBorder="1" applyAlignment="1">
      <alignment horizontal="right" vertical="center"/>
    </xf>
    <xf numFmtId="0" fontId="4" fillId="0" borderId="46" xfId="0" applyFont="1" applyBorder="1" applyAlignment="1">
      <alignment vertical="center" shrinkToFit="1"/>
    </xf>
    <xf numFmtId="198" fontId="4" fillId="0" borderId="37" xfId="0" applyNumberFormat="1" applyFont="1" applyBorder="1" applyAlignment="1">
      <alignment horizontal="right" vertical="center"/>
    </xf>
    <xf numFmtId="0" fontId="4" fillId="0" borderId="36" xfId="0" applyFont="1" applyBorder="1" applyAlignment="1">
      <alignment vertical="center" shrinkToFit="1"/>
    </xf>
    <xf numFmtId="0" fontId="4" fillId="0" borderId="42" xfId="0" applyFont="1" applyBorder="1" applyAlignment="1">
      <alignment vertical="center" shrinkToFit="1"/>
    </xf>
    <xf numFmtId="0" fontId="4" fillId="0" borderId="37" xfId="0" applyFont="1" applyBorder="1" applyAlignment="1">
      <alignment vertical="center" shrinkToFit="1"/>
    </xf>
    <xf numFmtId="198" fontId="4" fillId="0" borderId="0" xfId="0" applyNumberFormat="1" applyFont="1" applyBorder="1" applyAlignment="1">
      <alignment horizontal="right" vertical="center"/>
    </xf>
    <xf numFmtId="38" fontId="5" fillId="0" borderId="47" xfId="49" applyFont="1" applyBorder="1" applyAlignment="1">
      <alignment horizontal="distributed" vertical="center"/>
    </xf>
    <xf numFmtId="38" fontId="5" fillId="0" borderId="48" xfId="49" applyFont="1" applyBorder="1" applyAlignment="1">
      <alignment horizontal="distributed" vertical="center"/>
    </xf>
    <xf numFmtId="38" fontId="5" fillId="0" borderId="0" xfId="49" applyFont="1" applyAlignment="1">
      <alignment vertical="center"/>
    </xf>
    <xf numFmtId="177" fontId="5" fillId="0" borderId="0" xfId="49" applyNumberFormat="1" applyFont="1" applyAlignment="1">
      <alignment vertical="center"/>
    </xf>
    <xf numFmtId="177" fontId="14" fillId="0" borderId="35" xfId="49" applyNumberFormat="1" applyFont="1" applyBorder="1" applyAlignment="1">
      <alignment horizontal="center" vertical="center"/>
    </xf>
    <xf numFmtId="177" fontId="5" fillId="0" borderId="49" xfId="49" applyNumberFormat="1" applyFont="1" applyBorder="1" applyAlignment="1">
      <alignment horizontal="center" vertical="center"/>
    </xf>
    <xf numFmtId="197" fontId="5" fillId="0" borderId="35" xfId="49" applyNumberFormat="1" applyFont="1" applyBorder="1" applyAlignment="1">
      <alignment horizontal="center" vertical="center"/>
    </xf>
    <xf numFmtId="38" fontId="5" fillId="0" borderId="50" xfId="49" applyFont="1" applyBorder="1" applyAlignment="1">
      <alignment horizontal="distributed" vertical="center"/>
    </xf>
    <xf numFmtId="197" fontId="5" fillId="0" borderId="0" xfId="49" applyNumberFormat="1" applyFont="1" applyAlignment="1">
      <alignment vertical="center"/>
    </xf>
    <xf numFmtId="0" fontId="7" fillId="0" borderId="0" xfId="0" applyFont="1" applyAlignment="1" applyProtection="1">
      <alignment vertical="center"/>
      <protection/>
    </xf>
    <xf numFmtId="0" fontId="16" fillId="0" borderId="0" xfId="0" applyFont="1" applyAlignment="1" applyProtection="1">
      <alignment vertical="center"/>
      <protection/>
    </xf>
    <xf numFmtId="0" fontId="4" fillId="0" borderId="51"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52" xfId="0" applyFont="1" applyFill="1" applyBorder="1" applyAlignment="1">
      <alignment horizontal="center" vertical="center"/>
    </xf>
    <xf numFmtId="0" fontId="4" fillId="0" borderId="37" xfId="0" applyFont="1" applyFill="1" applyBorder="1" applyAlignment="1">
      <alignment horizontal="center" vertical="center"/>
    </xf>
    <xf numFmtId="0" fontId="10" fillId="0" borderId="10" xfId="0" applyFont="1" applyBorder="1" applyAlignment="1" applyProtection="1">
      <alignment vertical="center"/>
      <protection/>
    </xf>
    <xf numFmtId="198" fontId="10" fillId="0" borderId="17" xfId="0" applyNumberFormat="1" applyFont="1" applyBorder="1" applyAlignment="1" applyProtection="1">
      <alignment horizontal="right" vertical="center"/>
      <protection/>
    </xf>
    <xf numFmtId="0" fontId="9" fillId="0" borderId="0" xfId="0" applyFont="1" applyBorder="1" applyAlignment="1" applyProtection="1">
      <alignment vertical="center"/>
      <protection/>
    </xf>
    <xf numFmtId="177" fontId="9" fillId="0" borderId="0" xfId="0" applyNumberFormat="1" applyFont="1" applyBorder="1" applyAlignment="1" applyProtection="1">
      <alignment vertical="center"/>
      <protection/>
    </xf>
    <xf numFmtId="183" fontId="9" fillId="0" borderId="0" xfId="0" applyNumberFormat="1" applyFont="1" applyBorder="1" applyAlignment="1" applyProtection="1">
      <alignment horizontal="right" vertical="center"/>
      <protection/>
    </xf>
    <xf numFmtId="0" fontId="10" fillId="0" borderId="26" xfId="0" applyFont="1" applyBorder="1" applyAlignment="1" applyProtection="1">
      <alignment vertical="center"/>
      <protection/>
    </xf>
    <xf numFmtId="0" fontId="10" fillId="0" borderId="26" xfId="0" applyFont="1" applyBorder="1" applyAlignment="1" applyProtection="1">
      <alignment horizontal="center" vertical="center"/>
      <protection/>
    </xf>
    <xf numFmtId="199" fontId="10" fillId="0" borderId="26" xfId="0" applyNumberFormat="1" applyFont="1" applyBorder="1" applyAlignment="1" applyProtection="1">
      <alignment vertical="center"/>
      <protection/>
    </xf>
    <xf numFmtId="198" fontId="10" fillId="0" borderId="26" xfId="0" applyNumberFormat="1" applyFont="1" applyBorder="1" applyAlignment="1" applyProtection="1">
      <alignment horizontal="right" vertical="center"/>
      <protection/>
    </xf>
    <xf numFmtId="199" fontId="10" fillId="0" borderId="0" xfId="0" applyNumberFormat="1" applyFont="1" applyBorder="1" applyAlignment="1">
      <alignment vertical="center"/>
    </xf>
    <xf numFmtId="199" fontId="10" fillId="0" borderId="0" xfId="0" applyNumberFormat="1" applyFont="1" applyBorder="1" applyAlignment="1" applyProtection="1">
      <alignment vertical="center"/>
      <protection/>
    </xf>
    <xf numFmtId="198" fontId="10" fillId="0" borderId="0" xfId="0" applyNumberFormat="1" applyFont="1" applyBorder="1" applyAlignment="1" applyProtection="1">
      <alignment horizontal="right" vertical="center"/>
      <protection/>
    </xf>
    <xf numFmtId="199" fontId="5" fillId="0" borderId="36" xfId="49" applyNumberFormat="1" applyFont="1" applyFill="1" applyBorder="1" applyAlignment="1">
      <alignment vertical="center"/>
    </xf>
    <xf numFmtId="200" fontId="5" fillId="0" borderId="36" xfId="49" applyNumberFormat="1" applyFont="1" applyFill="1" applyBorder="1" applyAlignment="1">
      <alignment vertical="center"/>
    </xf>
    <xf numFmtId="38" fontId="5" fillId="0" borderId="0" xfId="49" applyFont="1" applyFill="1" applyAlignment="1">
      <alignment vertical="center"/>
    </xf>
    <xf numFmtId="0" fontId="10" fillId="0" borderId="14" xfId="0" applyFont="1" applyBorder="1" applyAlignment="1" applyProtection="1">
      <alignment horizontal="right" vertical="center"/>
      <protection/>
    </xf>
    <xf numFmtId="199" fontId="5" fillId="5" borderId="42" xfId="49" applyNumberFormat="1" applyFont="1" applyFill="1" applyBorder="1" applyAlignment="1">
      <alignment vertical="center"/>
    </xf>
    <xf numFmtId="199" fontId="5" fillId="5" borderId="26" xfId="49" applyNumberFormat="1" applyFont="1" applyFill="1" applyBorder="1" applyAlignment="1">
      <alignment vertical="center"/>
    </xf>
    <xf numFmtId="200" fontId="5" fillId="5" borderId="42" xfId="49" applyNumberFormat="1" applyFont="1" applyFill="1" applyBorder="1" applyAlignment="1">
      <alignment vertical="center"/>
    </xf>
    <xf numFmtId="199" fontId="5" fillId="5" borderId="35" xfId="49" applyNumberFormat="1" applyFont="1" applyFill="1" applyBorder="1" applyAlignment="1">
      <alignment vertical="center"/>
    </xf>
    <xf numFmtId="199" fontId="5" fillId="5" borderId="37" xfId="49" applyNumberFormat="1" applyFont="1" applyFill="1" applyBorder="1" applyAlignment="1">
      <alignment vertical="center"/>
    </xf>
    <xf numFmtId="200" fontId="5" fillId="5" borderId="35" xfId="49" applyNumberFormat="1" applyFont="1" applyFill="1" applyBorder="1" applyAlignment="1">
      <alignment vertical="center"/>
    </xf>
    <xf numFmtId="38" fontId="5" fillId="5" borderId="47" xfId="49" applyFont="1" applyFill="1" applyBorder="1" applyAlignment="1">
      <alignment horizontal="distributed" vertical="center"/>
    </xf>
    <xf numFmtId="38" fontId="5" fillId="5" borderId="52" xfId="49" applyFont="1" applyFill="1" applyBorder="1" applyAlignment="1">
      <alignment horizontal="distributed" vertical="center"/>
    </xf>
    <xf numFmtId="200" fontId="5" fillId="5" borderId="37" xfId="49" applyNumberFormat="1" applyFont="1" applyFill="1" applyBorder="1" applyAlignment="1">
      <alignment vertical="center"/>
    </xf>
    <xf numFmtId="0" fontId="4" fillId="0" borderId="53" xfId="0" applyFont="1" applyBorder="1" applyAlignment="1">
      <alignment vertical="center" shrinkToFit="1"/>
    </xf>
    <xf numFmtId="0" fontId="4" fillId="0" borderId="37" xfId="0" applyFont="1" applyBorder="1" applyAlignment="1">
      <alignment vertical="center"/>
    </xf>
    <xf numFmtId="0" fontId="4" fillId="0" borderId="45" xfId="0" applyFont="1" applyFill="1" applyBorder="1" applyAlignment="1">
      <alignment horizontal="center" vertical="center"/>
    </xf>
    <xf numFmtId="0" fontId="4" fillId="0" borderId="47" xfId="0" applyFont="1" applyFill="1" applyBorder="1" applyAlignment="1">
      <alignment horizontal="center" vertical="center"/>
    </xf>
    <xf numFmtId="0" fontId="4" fillId="0" borderId="0" xfId="0" applyFont="1" applyFill="1" applyAlignment="1">
      <alignment vertical="center"/>
    </xf>
    <xf numFmtId="177" fontId="4" fillId="0" borderId="0" xfId="0" applyNumberFormat="1" applyFont="1" applyFill="1" applyAlignment="1">
      <alignment vertical="center"/>
    </xf>
    <xf numFmtId="177" fontId="4" fillId="0" borderId="0" xfId="0" applyNumberFormat="1" applyFont="1" applyFill="1" applyAlignment="1">
      <alignment horizontal="right" vertical="center"/>
    </xf>
    <xf numFmtId="0" fontId="4" fillId="0" borderId="26" xfId="0" applyFont="1" applyFill="1" applyBorder="1" applyAlignment="1">
      <alignment horizontal="center" vertical="center"/>
    </xf>
    <xf numFmtId="0" fontId="4" fillId="0" borderId="54" xfId="0" applyFont="1" applyFill="1" applyBorder="1" applyAlignment="1">
      <alignment horizontal="center" vertical="center"/>
    </xf>
    <xf numFmtId="177" fontId="4" fillId="0" borderId="36" xfId="0" applyNumberFormat="1" applyFont="1" applyFill="1" applyBorder="1" applyAlignment="1">
      <alignment horizontal="center" vertical="center"/>
    </xf>
    <xf numFmtId="0" fontId="4" fillId="0" borderId="55" xfId="0" applyFont="1" applyFill="1" applyBorder="1" applyAlignment="1">
      <alignment horizontal="center" vertical="center"/>
    </xf>
    <xf numFmtId="194" fontId="4" fillId="0" borderId="0" xfId="0" applyNumberFormat="1" applyFont="1" applyFill="1" applyBorder="1" applyAlignment="1">
      <alignment horizontal="center" vertical="center"/>
    </xf>
    <xf numFmtId="177" fontId="4" fillId="0" borderId="42" xfId="0" applyNumberFormat="1" applyFont="1" applyFill="1" applyBorder="1" applyAlignment="1">
      <alignment horizontal="center" vertical="center"/>
    </xf>
    <xf numFmtId="0" fontId="4" fillId="0" borderId="37" xfId="0" applyFont="1" applyFill="1" applyBorder="1" applyAlignment="1">
      <alignment horizontal="right" vertical="center"/>
    </xf>
    <xf numFmtId="0" fontId="4" fillId="0" borderId="25" xfId="0" applyFont="1" applyFill="1" applyBorder="1" applyAlignment="1">
      <alignment horizontal="right" vertical="center"/>
    </xf>
    <xf numFmtId="0" fontId="4" fillId="0" borderId="56" xfId="0" applyFont="1" applyFill="1" applyBorder="1" applyAlignment="1">
      <alignment horizontal="right" vertical="center"/>
    </xf>
    <xf numFmtId="0" fontId="4" fillId="0" borderId="52" xfId="0" applyFont="1" applyFill="1" applyBorder="1" applyAlignment="1">
      <alignment horizontal="right" vertical="center"/>
    </xf>
    <xf numFmtId="177" fontId="4" fillId="0" borderId="37" xfId="0" applyNumberFormat="1" applyFont="1" applyFill="1" applyBorder="1" applyAlignment="1">
      <alignment horizontal="right" vertical="center"/>
    </xf>
    <xf numFmtId="202" fontId="4" fillId="0" borderId="0" xfId="0" applyNumberFormat="1" applyFont="1" applyFill="1" applyAlignment="1" applyProtection="1">
      <alignment horizontal="center"/>
      <protection/>
    </xf>
    <xf numFmtId="202" fontId="4" fillId="0" borderId="51" xfId="0" applyNumberFormat="1" applyFont="1" applyFill="1" applyBorder="1" applyAlignment="1" applyProtection="1">
      <alignment horizontal="right"/>
      <protection/>
    </xf>
    <xf numFmtId="202" fontId="4" fillId="0" borderId="48" xfId="0" applyNumberFormat="1" applyFont="1" applyFill="1" applyBorder="1" applyAlignment="1" applyProtection="1">
      <alignment horizontal="right"/>
      <protection/>
    </xf>
    <xf numFmtId="199" fontId="4" fillId="0" borderId="42" xfId="0" applyNumberFormat="1" applyFont="1" applyFill="1" applyBorder="1" applyAlignment="1">
      <alignment vertical="center"/>
    </xf>
    <xf numFmtId="199" fontId="4" fillId="0" borderId="0" xfId="0" applyNumberFormat="1" applyFont="1" applyFill="1" applyBorder="1" applyAlignment="1">
      <alignment vertical="center"/>
    </xf>
    <xf numFmtId="199" fontId="4" fillId="0" borderId="55" xfId="0" applyNumberFormat="1" applyFont="1" applyFill="1" applyBorder="1" applyAlignment="1">
      <alignment vertical="center"/>
    </xf>
    <xf numFmtId="199" fontId="4" fillId="0" borderId="47" xfId="0" applyNumberFormat="1" applyFont="1" applyFill="1" applyBorder="1" applyAlignment="1">
      <alignment vertical="center"/>
    </xf>
    <xf numFmtId="202" fontId="4" fillId="0" borderId="45" xfId="0" applyNumberFormat="1" applyFont="1" applyFill="1" applyBorder="1" applyAlignment="1" applyProtection="1">
      <alignment horizontal="right"/>
      <protection/>
    </xf>
    <xf numFmtId="202" fontId="4" fillId="0" borderId="47" xfId="0" applyNumberFormat="1" applyFont="1" applyFill="1" applyBorder="1" applyAlignment="1" applyProtection="1">
      <alignment horizontal="right"/>
      <protection/>
    </xf>
    <xf numFmtId="199" fontId="4" fillId="0" borderId="37" xfId="0" applyNumberFormat="1" applyFont="1" applyFill="1" applyBorder="1" applyAlignment="1">
      <alignment vertical="center"/>
    </xf>
    <xf numFmtId="199" fontId="4" fillId="0" borderId="25" xfId="0" applyNumberFormat="1" applyFont="1" applyFill="1" applyBorder="1" applyAlignment="1">
      <alignment vertical="center"/>
    </xf>
    <xf numFmtId="199" fontId="4" fillId="0" borderId="56" xfId="0" applyNumberFormat="1" applyFont="1" applyFill="1" applyBorder="1" applyAlignment="1">
      <alignment vertical="center"/>
    </xf>
    <xf numFmtId="199" fontId="4" fillId="0" borderId="52" xfId="0" applyNumberFormat="1" applyFont="1" applyFill="1" applyBorder="1" applyAlignment="1">
      <alignment vertical="center"/>
    </xf>
    <xf numFmtId="202" fontId="4" fillId="0" borderId="26" xfId="0" applyNumberFormat="1" applyFont="1" applyFill="1" applyBorder="1" applyAlignment="1" applyProtection="1">
      <alignment horizontal="center"/>
      <protection/>
    </xf>
    <xf numFmtId="202" fontId="4" fillId="0" borderId="48" xfId="0" applyNumberFormat="1" applyFont="1" applyFill="1" applyBorder="1" applyAlignment="1" applyProtection="1">
      <alignment horizontal="center"/>
      <protection/>
    </xf>
    <xf numFmtId="202" fontId="4" fillId="0" borderId="0" xfId="0" applyNumberFormat="1" applyFont="1" applyFill="1" applyBorder="1" applyAlignment="1" applyProtection="1">
      <alignment horizontal="center"/>
      <protection/>
    </xf>
    <xf numFmtId="202" fontId="4" fillId="0" borderId="47" xfId="0" applyNumberFormat="1" applyFont="1" applyFill="1" applyBorder="1" applyAlignment="1" applyProtection="1">
      <alignment horizontal="center"/>
      <protection/>
    </xf>
    <xf numFmtId="202" fontId="4" fillId="0" borderId="25" xfId="0" applyNumberFormat="1" applyFont="1" applyFill="1" applyBorder="1" applyAlignment="1" applyProtection="1">
      <alignment horizontal="center"/>
      <protection/>
    </xf>
    <xf numFmtId="202" fontId="4" fillId="0" borderId="46" xfId="0" applyNumberFormat="1" applyFont="1" applyFill="1" applyBorder="1" applyAlignment="1" applyProtection="1">
      <alignment horizontal="right"/>
      <protection/>
    </xf>
    <xf numFmtId="202" fontId="4" fillId="0" borderId="52" xfId="0" applyNumberFormat="1" applyFont="1" applyFill="1" applyBorder="1" applyAlignment="1" applyProtection="1">
      <alignment horizontal="right"/>
      <protection/>
    </xf>
    <xf numFmtId="202" fontId="4" fillId="0" borderId="52" xfId="0" applyNumberFormat="1" applyFont="1" applyFill="1" applyBorder="1" applyAlignment="1" applyProtection="1">
      <alignment horizontal="center"/>
      <protection/>
    </xf>
    <xf numFmtId="199" fontId="4" fillId="0" borderId="46" xfId="0" applyNumberFormat="1" applyFont="1" applyFill="1" applyBorder="1" applyAlignment="1">
      <alignment vertical="center"/>
    </xf>
    <xf numFmtId="199" fontId="4" fillId="0" borderId="48" xfId="0" applyNumberFormat="1" applyFont="1" applyFill="1" applyBorder="1" applyAlignment="1">
      <alignment vertical="center"/>
    </xf>
    <xf numFmtId="202" fontId="4" fillId="0" borderId="57" xfId="0" applyNumberFormat="1" applyFont="1" applyFill="1" applyBorder="1" applyAlignment="1" applyProtection="1">
      <alignment horizontal="center"/>
      <protection/>
    </xf>
    <xf numFmtId="199" fontId="4" fillId="0" borderId="53" xfId="0" applyNumberFormat="1" applyFont="1" applyFill="1" applyBorder="1" applyAlignment="1">
      <alignment vertical="center"/>
    </xf>
    <xf numFmtId="199" fontId="4" fillId="0" borderId="58" xfId="0" applyNumberFormat="1" applyFont="1" applyFill="1" applyBorder="1" applyAlignment="1">
      <alignment vertical="center"/>
    </xf>
    <xf numFmtId="199" fontId="4" fillId="0" borderId="59" xfId="0" applyNumberFormat="1" applyFont="1" applyFill="1" applyBorder="1" applyAlignment="1">
      <alignment vertical="center"/>
    </xf>
    <xf numFmtId="199" fontId="4" fillId="0" borderId="60" xfId="0" applyNumberFormat="1" applyFont="1" applyFill="1" applyBorder="1" applyAlignment="1">
      <alignment vertical="center"/>
    </xf>
    <xf numFmtId="199" fontId="4" fillId="0" borderId="61" xfId="0" applyNumberFormat="1" applyFont="1" applyFill="1" applyBorder="1" applyAlignment="1">
      <alignment vertical="top"/>
    </xf>
    <xf numFmtId="205" fontId="4" fillId="0" borderId="56" xfId="0" applyNumberFormat="1" applyFont="1" applyFill="1" applyBorder="1" applyAlignment="1">
      <alignment vertical="top"/>
    </xf>
    <xf numFmtId="199" fontId="4" fillId="0" borderId="45" xfId="0" applyNumberFormat="1" applyFont="1" applyFill="1" applyBorder="1" applyAlignment="1">
      <alignment vertical="center"/>
    </xf>
    <xf numFmtId="199" fontId="4" fillId="0" borderId="61" xfId="0" applyNumberFormat="1" applyFont="1" applyFill="1" applyBorder="1" applyAlignment="1">
      <alignment horizontal="right" vertical="top"/>
    </xf>
    <xf numFmtId="205" fontId="4" fillId="0" borderId="62" xfId="0" applyNumberFormat="1" applyFont="1" applyFill="1" applyBorder="1" applyAlignment="1">
      <alignment vertical="top"/>
    </xf>
    <xf numFmtId="0" fontId="4" fillId="0" borderId="0" xfId="0" applyFont="1" applyFill="1" applyAlignment="1">
      <alignment/>
    </xf>
    <xf numFmtId="177" fontId="4" fillId="0" borderId="0" xfId="0" applyNumberFormat="1" applyFont="1" applyFill="1" applyAlignment="1">
      <alignment/>
    </xf>
    <xf numFmtId="199" fontId="5" fillId="0" borderId="42" xfId="49" applyNumberFormat="1" applyFont="1" applyFill="1" applyBorder="1" applyAlignment="1">
      <alignment vertical="center"/>
    </xf>
    <xf numFmtId="200" fontId="5" fillId="0" borderId="42" xfId="49" applyNumberFormat="1" applyFont="1" applyFill="1" applyBorder="1" applyAlignment="1">
      <alignment vertical="center"/>
    </xf>
    <xf numFmtId="199" fontId="5" fillId="0" borderId="50" xfId="49" applyNumberFormat="1" applyFont="1" applyFill="1" applyBorder="1" applyAlignment="1">
      <alignment vertical="center"/>
    </xf>
    <xf numFmtId="200" fontId="5" fillId="0" borderId="50" xfId="49" applyNumberFormat="1" applyFont="1" applyFill="1" applyBorder="1" applyAlignment="1">
      <alignment vertical="center"/>
    </xf>
    <xf numFmtId="200" fontId="5" fillId="0" borderId="42" xfId="49" applyNumberFormat="1" applyFont="1" applyFill="1" applyBorder="1" applyAlignment="1" quotePrefix="1">
      <alignment horizontal="right" vertical="center"/>
    </xf>
    <xf numFmtId="199" fontId="5" fillId="0" borderId="37" xfId="49" applyNumberFormat="1" applyFont="1" applyFill="1" applyBorder="1" applyAlignment="1">
      <alignment vertical="center"/>
    </xf>
    <xf numFmtId="200" fontId="5" fillId="0" borderId="37" xfId="49" applyNumberFormat="1" applyFont="1" applyFill="1" applyBorder="1" applyAlignment="1">
      <alignment vertical="center"/>
    </xf>
    <xf numFmtId="199" fontId="5" fillId="0" borderId="35" xfId="49" applyNumberFormat="1" applyFont="1" applyFill="1" applyBorder="1" applyAlignment="1">
      <alignment vertical="center"/>
    </xf>
    <xf numFmtId="200" fontId="5" fillId="0" borderId="35" xfId="49" applyNumberFormat="1" applyFont="1" applyFill="1" applyBorder="1" applyAlignment="1">
      <alignment vertical="center"/>
    </xf>
    <xf numFmtId="199" fontId="5" fillId="0" borderId="26" xfId="49" applyNumberFormat="1" applyFont="1" applyFill="1" applyBorder="1" applyAlignment="1">
      <alignment vertical="center"/>
    </xf>
    <xf numFmtId="202" fontId="4" fillId="0" borderId="58" xfId="0" applyNumberFormat="1" applyFont="1" applyFill="1" applyBorder="1" applyAlignment="1" applyProtection="1">
      <alignment horizontal="right"/>
      <protection/>
    </xf>
    <xf numFmtId="202" fontId="4" fillId="0" borderId="60" xfId="0" applyNumberFormat="1" applyFont="1" applyFill="1" applyBorder="1" applyAlignment="1" applyProtection="1">
      <alignment horizontal="right"/>
      <protection/>
    </xf>
    <xf numFmtId="198" fontId="5" fillId="0" borderId="47" xfId="49" applyNumberFormat="1" applyFont="1" applyBorder="1" applyAlignment="1">
      <alignment horizontal="right"/>
    </xf>
    <xf numFmtId="0" fontId="8" fillId="0" borderId="10" xfId="0" applyFont="1" applyBorder="1" applyAlignment="1" applyProtection="1">
      <alignment horizontal="center" vertical="center"/>
      <protection/>
    </xf>
    <xf numFmtId="198" fontId="10" fillId="0" borderId="12" xfId="0" applyNumberFormat="1" applyFont="1" applyBorder="1" applyAlignment="1" applyProtection="1">
      <alignment horizontal="right" vertical="center"/>
      <protection/>
    </xf>
    <xf numFmtId="198" fontId="10" fillId="0" borderId="63" xfId="0" applyNumberFormat="1" applyFont="1" applyBorder="1" applyAlignment="1" applyProtection="1">
      <alignment horizontal="right" vertical="center"/>
      <protection/>
    </xf>
    <xf numFmtId="198" fontId="10" fillId="0" borderId="64" xfId="0" applyNumberFormat="1" applyFont="1" applyBorder="1" applyAlignment="1" applyProtection="1">
      <alignment horizontal="right" vertical="center"/>
      <protection/>
    </xf>
    <xf numFmtId="198" fontId="10" fillId="0" borderId="65" xfId="0" applyNumberFormat="1" applyFont="1" applyBorder="1" applyAlignment="1" applyProtection="1">
      <alignment horizontal="right" vertical="center"/>
      <protection/>
    </xf>
    <xf numFmtId="198" fontId="10" fillId="0" borderId="66" xfId="0" applyNumberFormat="1" applyFont="1" applyBorder="1" applyAlignment="1" applyProtection="1">
      <alignment horizontal="right" vertical="center"/>
      <protection/>
    </xf>
    <xf numFmtId="200" fontId="5" fillId="0" borderId="42" xfId="49" applyNumberFormat="1" applyFont="1" applyFill="1" applyBorder="1" applyAlignment="1">
      <alignment horizontal="right" vertical="center"/>
    </xf>
    <xf numFmtId="200" fontId="5" fillId="0" borderId="37" xfId="49" applyNumberFormat="1" applyFont="1" applyFill="1" applyBorder="1" applyAlignment="1">
      <alignment horizontal="right" vertical="center"/>
    </xf>
    <xf numFmtId="198" fontId="4" fillId="0" borderId="42" xfId="0" applyNumberFormat="1" applyFont="1" applyBorder="1" applyAlignment="1" applyProtection="1">
      <alignment horizontal="right" vertical="center"/>
      <protection/>
    </xf>
    <xf numFmtId="198" fontId="4" fillId="0" borderId="37" xfId="0" applyNumberFormat="1" applyFont="1" applyBorder="1" applyAlignment="1" applyProtection="1">
      <alignment horizontal="right" vertical="center"/>
      <protection/>
    </xf>
    <xf numFmtId="198" fontId="4" fillId="0" borderId="36" xfId="0" applyNumberFormat="1" applyFont="1" applyBorder="1" applyAlignment="1">
      <alignment horizontal="right" vertical="center"/>
    </xf>
    <xf numFmtId="199" fontId="10" fillId="0" borderId="11" xfId="0" applyNumberFormat="1" applyFont="1" applyBorder="1" applyAlignment="1" applyProtection="1">
      <alignment vertical="center"/>
      <protection/>
    </xf>
    <xf numFmtId="199" fontId="10" fillId="0" borderId="67" xfId="0" applyNumberFormat="1" applyFont="1" applyBorder="1" applyAlignment="1" applyProtection="1">
      <alignment vertical="center"/>
      <protection/>
    </xf>
    <xf numFmtId="199" fontId="10" fillId="0" borderId="39" xfId="0" applyNumberFormat="1" applyFont="1" applyBorder="1" applyAlignment="1">
      <alignment vertical="center"/>
    </xf>
    <xf numFmtId="199" fontId="10" fillId="0" borderId="35" xfId="0" applyNumberFormat="1" applyFont="1" applyBorder="1" applyAlignment="1">
      <alignment vertical="center"/>
    </xf>
    <xf numFmtId="199" fontId="5" fillId="5" borderId="35" xfId="49" applyNumberFormat="1" applyFont="1" applyFill="1" applyBorder="1" applyAlignment="1">
      <alignment/>
    </xf>
    <xf numFmtId="199" fontId="5" fillId="33" borderId="35" xfId="49" applyNumberFormat="1" applyFont="1" applyFill="1" applyBorder="1" applyAlignment="1">
      <alignment/>
    </xf>
    <xf numFmtId="38" fontId="18" fillId="0" borderId="0" xfId="49" applyFont="1" applyAlignment="1">
      <alignment/>
    </xf>
    <xf numFmtId="38" fontId="13" fillId="0" borderId="0" xfId="49" applyFont="1" applyAlignment="1">
      <alignment/>
    </xf>
    <xf numFmtId="185" fontId="18" fillId="0" borderId="0" xfId="49" applyNumberFormat="1" applyFont="1" applyAlignment="1">
      <alignment/>
    </xf>
    <xf numFmtId="38" fontId="5" fillId="0" borderId="0" xfId="49" applyFont="1" applyAlignment="1">
      <alignment horizontal="right"/>
    </xf>
    <xf numFmtId="38" fontId="19" fillId="0" borderId="37" xfId="49" applyFont="1" applyBorder="1" applyAlignment="1">
      <alignment horizontal="center"/>
    </xf>
    <xf numFmtId="38" fontId="19" fillId="0" borderId="35" xfId="49" applyFont="1" applyBorder="1" applyAlignment="1">
      <alignment horizontal="center"/>
    </xf>
    <xf numFmtId="185" fontId="19" fillId="0" borderId="68" xfId="49" applyNumberFormat="1" applyFont="1" applyBorder="1" applyAlignment="1">
      <alignment horizontal="center"/>
    </xf>
    <xf numFmtId="38" fontId="5" fillId="0" borderId="35" xfId="49" applyFont="1" applyBorder="1" applyAlignment="1">
      <alignment/>
    </xf>
    <xf numFmtId="199" fontId="5" fillId="0" borderId="35" xfId="49" applyNumberFormat="1" applyFont="1" applyBorder="1" applyAlignment="1">
      <alignment/>
    </xf>
    <xf numFmtId="198" fontId="5" fillId="0" borderId="68" xfId="49" applyNumberFormat="1" applyFont="1" applyBorder="1" applyAlignment="1">
      <alignment horizontal="right"/>
    </xf>
    <xf numFmtId="38" fontId="5" fillId="0" borderId="42" xfId="49" applyFont="1" applyBorder="1" applyAlignment="1">
      <alignment/>
    </xf>
    <xf numFmtId="199" fontId="5" fillId="0" borderId="42" xfId="49" applyNumberFormat="1" applyFont="1" applyBorder="1" applyAlignment="1">
      <alignment/>
    </xf>
    <xf numFmtId="199" fontId="5" fillId="0" borderId="42" xfId="49" applyNumberFormat="1" applyFont="1" applyBorder="1" applyAlignment="1" quotePrefix="1">
      <alignment horizontal="right"/>
    </xf>
    <xf numFmtId="38" fontId="5" fillId="5" borderId="42" xfId="49" applyFont="1" applyFill="1" applyBorder="1" applyAlignment="1">
      <alignment/>
    </xf>
    <xf numFmtId="199" fontId="5" fillId="5" borderId="42" xfId="49" applyNumberFormat="1" applyFont="1" applyFill="1" applyBorder="1" applyAlignment="1">
      <alignment/>
    </xf>
    <xf numFmtId="198" fontId="5" fillId="5" borderId="47" xfId="49" applyNumberFormat="1" applyFont="1" applyFill="1" applyBorder="1" applyAlignment="1">
      <alignment horizontal="right"/>
    </xf>
    <xf numFmtId="38" fontId="5" fillId="0" borderId="36" xfId="49" applyFont="1" applyBorder="1" applyAlignment="1">
      <alignment/>
    </xf>
    <xf numFmtId="199" fontId="5" fillId="0" borderId="36" xfId="49" applyNumberFormat="1" applyFont="1" applyBorder="1" applyAlignment="1">
      <alignment/>
    </xf>
    <xf numFmtId="198" fontId="5" fillId="0" borderId="48" xfId="49" applyNumberFormat="1" applyFont="1" applyBorder="1" applyAlignment="1">
      <alignment horizontal="right"/>
    </xf>
    <xf numFmtId="38" fontId="5" fillId="0" borderId="42" xfId="49" applyFont="1" applyBorder="1" applyAlignment="1">
      <alignment shrinkToFit="1"/>
    </xf>
    <xf numFmtId="38" fontId="5" fillId="5" borderId="37" xfId="49" applyFont="1" applyFill="1" applyBorder="1" applyAlignment="1">
      <alignment/>
    </xf>
    <xf numFmtId="199" fontId="5" fillId="5" borderId="37" xfId="49" applyNumberFormat="1" applyFont="1" applyFill="1" applyBorder="1" applyAlignment="1">
      <alignment/>
    </xf>
    <xf numFmtId="198" fontId="5" fillId="5" borderId="52" xfId="49" applyNumberFormat="1" applyFont="1" applyFill="1" applyBorder="1" applyAlignment="1">
      <alignment horizontal="right"/>
    </xf>
    <xf numFmtId="38" fontId="5" fillId="0" borderId="42" xfId="49" applyFont="1" applyBorder="1" applyAlignment="1">
      <alignment horizontal="left"/>
    </xf>
    <xf numFmtId="38" fontId="18" fillId="0" borderId="47" xfId="49" applyFont="1" applyBorder="1" applyAlignment="1">
      <alignment/>
    </xf>
    <xf numFmtId="199" fontId="5" fillId="0" borderId="35" xfId="49" applyNumberFormat="1" applyFont="1" applyBorder="1" applyAlignment="1">
      <alignment horizontal="right"/>
    </xf>
    <xf numFmtId="38" fontId="5" fillId="5" borderId="35" xfId="49" applyFont="1" applyFill="1" applyBorder="1" applyAlignment="1">
      <alignment/>
    </xf>
    <xf numFmtId="198" fontId="5" fillId="5" borderId="68" xfId="49" applyNumberFormat="1" applyFont="1" applyFill="1" applyBorder="1" applyAlignment="1">
      <alignment horizontal="right"/>
    </xf>
    <xf numFmtId="38" fontId="5" fillId="0" borderId="49" xfId="49" applyFont="1" applyBorder="1" applyAlignment="1">
      <alignment/>
    </xf>
    <xf numFmtId="199" fontId="5" fillId="0" borderId="49" xfId="49" applyNumberFormat="1" applyFont="1" applyBorder="1" applyAlignment="1">
      <alignment/>
    </xf>
    <xf numFmtId="198" fontId="5" fillId="0" borderId="49" xfId="49" applyNumberFormat="1" applyFont="1" applyBorder="1" applyAlignment="1">
      <alignment/>
    </xf>
    <xf numFmtId="185" fontId="19" fillId="0" borderId="35" xfId="49" applyNumberFormat="1" applyFont="1" applyBorder="1" applyAlignment="1">
      <alignment horizontal="center"/>
    </xf>
    <xf numFmtId="198" fontId="5" fillId="0" borderId="42" xfId="49" applyNumberFormat="1" applyFont="1" applyBorder="1" applyAlignment="1">
      <alignment horizontal="right"/>
    </xf>
    <xf numFmtId="198" fontId="5" fillId="5" borderId="37" xfId="49" applyNumberFormat="1" applyFont="1" applyFill="1" applyBorder="1" applyAlignment="1">
      <alignment horizontal="right"/>
    </xf>
    <xf numFmtId="38" fontId="5" fillId="0" borderId="26" xfId="49" applyFont="1" applyBorder="1" applyAlignment="1">
      <alignment/>
    </xf>
    <xf numFmtId="199" fontId="5" fillId="0" borderId="26" xfId="49" applyNumberFormat="1" applyFont="1" applyBorder="1" applyAlignment="1">
      <alignment/>
    </xf>
    <xf numFmtId="198" fontId="5" fillId="0" borderId="26" xfId="49" applyNumberFormat="1" applyFont="1" applyBorder="1" applyAlignment="1">
      <alignment/>
    </xf>
    <xf numFmtId="198" fontId="5" fillId="5" borderId="42" xfId="49" applyNumberFormat="1" applyFont="1" applyFill="1" applyBorder="1" applyAlignment="1">
      <alignment horizontal="right"/>
    </xf>
    <xf numFmtId="198" fontId="5" fillId="0" borderId="49" xfId="49" applyNumberFormat="1" applyFont="1" applyBorder="1" applyAlignment="1">
      <alignment horizontal="right"/>
    </xf>
    <xf numFmtId="198" fontId="5" fillId="5" borderId="35" xfId="49" applyNumberFormat="1" applyFont="1" applyFill="1" applyBorder="1" applyAlignment="1">
      <alignment horizontal="right"/>
    </xf>
    <xf numFmtId="38" fontId="5" fillId="0" borderId="35" xfId="49" applyFont="1" applyBorder="1" applyAlignment="1">
      <alignment/>
    </xf>
    <xf numFmtId="198" fontId="5" fillId="0" borderId="35" xfId="49" applyNumberFormat="1" applyFont="1" applyBorder="1" applyAlignment="1">
      <alignment horizontal="right"/>
    </xf>
    <xf numFmtId="38" fontId="5" fillId="5" borderId="35" xfId="49" applyFont="1" applyFill="1" applyBorder="1" applyAlignment="1">
      <alignment shrinkToFit="1"/>
    </xf>
    <xf numFmtId="0" fontId="8" fillId="0" borderId="0" xfId="0" applyFont="1" applyAlignment="1" applyProtection="1">
      <alignment horizontal="right"/>
      <protection/>
    </xf>
    <xf numFmtId="0" fontId="0" fillId="0" borderId="0" xfId="0" applyAlignment="1">
      <alignment/>
    </xf>
    <xf numFmtId="0" fontId="0" fillId="0" borderId="13" xfId="0" applyBorder="1" applyAlignment="1">
      <alignment/>
    </xf>
    <xf numFmtId="0" fontId="10" fillId="0" borderId="40" xfId="0" applyFont="1" applyBorder="1" applyAlignment="1" applyProtection="1">
      <alignment horizontal="center" vertical="center"/>
      <protection/>
    </xf>
    <xf numFmtId="0" fontId="0" fillId="0" borderId="0" xfId="0" applyAlignment="1">
      <alignment horizontal="center" vertical="center"/>
    </xf>
    <xf numFmtId="0" fontId="0" fillId="0" borderId="13" xfId="0" applyBorder="1" applyAlignment="1">
      <alignment horizontal="center" vertical="center"/>
    </xf>
    <xf numFmtId="0" fontId="10" fillId="0" borderId="17" xfId="0" applyFont="1" applyBorder="1" applyAlignment="1" applyProtection="1">
      <alignment horizontal="center" vertical="center" wrapText="1"/>
      <protection/>
    </xf>
    <xf numFmtId="0" fontId="15" fillId="0" borderId="10" xfId="0" applyFont="1" applyBorder="1" applyAlignment="1">
      <alignment vertical="center" wrapText="1"/>
    </xf>
    <xf numFmtId="0" fontId="15" fillId="0" borderId="14" xfId="0" applyFont="1" applyBorder="1" applyAlignment="1">
      <alignment vertical="center" wrapText="1"/>
    </xf>
    <xf numFmtId="0" fontId="4" fillId="0" borderId="0" xfId="0" applyFont="1" applyAlignment="1" applyProtection="1">
      <alignment horizontal="center"/>
      <protection/>
    </xf>
    <xf numFmtId="0" fontId="4" fillId="0" borderId="51" xfId="0" applyFont="1" applyBorder="1" applyAlignment="1" applyProtection="1">
      <alignment horizontal="center" vertical="center"/>
      <protection/>
    </xf>
    <xf numFmtId="0" fontId="4" fillId="0" borderId="45" xfId="0" applyFont="1" applyBorder="1" applyAlignment="1" applyProtection="1">
      <alignment horizontal="center" vertical="center"/>
      <protection/>
    </xf>
    <xf numFmtId="0" fontId="4" fillId="0" borderId="46" xfId="0" applyFont="1" applyBorder="1" applyAlignment="1" applyProtection="1">
      <alignment horizontal="center" vertical="center"/>
      <protection/>
    </xf>
    <xf numFmtId="0" fontId="6" fillId="0" borderId="36" xfId="0" applyFont="1" applyBorder="1" applyAlignment="1" applyProtection="1">
      <alignment horizontal="center"/>
      <protection/>
    </xf>
    <xf numFmtId="0" fontId="6" fillId="0" borderId="42" xfId="0" applyFont="1" applyBorder="1" applyAlignment="1" applyProtection="1">
      <alignment horizontal="center"/>
      <protection/>
    </xf>
    <xf numFmtId="199" fontId="4" fillId="0" borderId="69" xfId="0" applyNumberFormat="1" applyFont="1" applyFill="1" applyBorder="1" applyAlignment="1">
      <alignment horizontal="right" vertical="top"/>
    </xf>
    <xf numFmtId="199" fontId="4" fillId="0" borderId="35" xfId="0" applyNumberFormat="1" applyFont="1" applyFill="1" applyBorder="1" applyAlignment="1">
      <alignment horizontal="right" vertical="top"/>
    </xf>
    <xf numFmtId="199" fontId="4" fillId="0" borderId="70" xfId="0" applyNumberFormat="1" applyFont="1" applyFill="1" applyBorder="1" applyAlignment="1">
      <alignment horizontal="right" vertical="top"/>
    </xf>
    <xf numFmtId="199" fontId="4" fillId="0" borderId="39" xfId="0" applyNumberFormat="1" applyFont="1" applyFill="1" applyBorder="1" applyAlignment="1">
      <alignment horizontal="right" vertical="top"/>
    </xf>
    <xf numFmtId="199" fontId="4" fillId="0" borderId="71" xfId="0" applyNumberFormat="1" applyFont="1" applyFill="1" applyBorder="1" applyAlignment="1">
      <alignment horizontal="right" vertical="top"/>
    </xf>
    <xf numFmtId="199" fontId="4" fillId="0" borderId="49" xfId="0" applyNumberFormat="1" applyFont="1" applyFill="1" applyBorder="1" applyAlignment="1">
      <alignment horizontal="right" vertical="top"/>
    </xf>
    <xf numFmtId="199" fontId="4" fillId="0" borderId="72" xfId="0" applyNumberFormat="1" applyFont="1" applyFill="1" applyBorder="1" applyAlignment="1">
      <alignment horizontal="right" vertical="top"/>
    </xf>
    <xf numFmtId="199" fontId="4" fillId="0" borderId="73" xfId="0" applyNumberFormat="1" applyFont="1" applyFill="1" applyBorder="1" applyAlignment="1">
      <alignment horizontal="right" vertical="top"/>
    </xf>
    <xf numFmtId="199" fontId="4" fillId="0" borderId="74" xfId="0" applyNumberFormat="1" applyFont="1" applyFill="1" applyBorder="1" applyAlignment="1">
      <alignment horizontal="right" vertical="top"/>
    </xf>
    <xf numFmtId="199" fontId="4" fillId="0" borderId="68" xfId="0" applyNumberFormat="1" applyFont="1" applyFill="1" applyBorder="1" applyAlignment="1">
      <alignment horizontal="right" vertical="top"/>
    </xf>
    <xf numFmtId="0" fontId="4" fillId="0" borderId="45" xfId="0" applyFont="1" applyFill="1" applyBorder="1" applyAlignment="1">
      <alignment horizontal="center" vertical="center"/>
    </xf>
    <xf numFmtId="0" fontId="4" fillId="0" borderId="47" xfId="0" applyFont="1" applyFill="1" applyBorder="1" applyAlignment="1">
      <alignment horizontal="center" vertical="center"/>
    </xf>
    <xf numFmtId="0" fontId="4" fillId="0" borderId="75" xfId="0" applyFont="1" applyBorder="1" applyAlignment="1">
      <alignment horizontal="center" vertical="top" shrinkToFit="1"/>
    </xf>
    <xf numFmtId="0" fontId="4" fillId="0" borderId="76" xfId="0" applyFont="1" applyBorder="1" applyAlignment="1">
      <alignment horizontal="center" vertical="top" shrinkToFit="1"/>
    </xf>
    <xf numFmtId="199" fontId="4" fillId="0" borderId="76" xfId="0" applyNumberFormat="1" applyFont="1" applyFill="1" applyBorder="1" applyAlignment="1">
      <alignment horizontal="right" vertical="top"/>
    </xf>
    <xf numFmtId="0" fontId="4" fillId="0" borderId="36" xfId="0" applyFont="1" applyBorder="1" applyAlignment="1">
      <alignment horizontal="center" vertical="center" wrapText="1"/>
    </xf>
    <xf numFmtId="0" fontId="0" fillId="0" borderId="42" xfId="0" applyFont="1" applyBorder="1" applyAlignment="1">
      <alignment vertical="center" wrapText="1"/>
    </xf>
    <xf numFmtId="0" fontId="0" fillId="0" borderId="37" xfId="0" applyFont="1" applyBorder="1" applyAlignment="1">
      <alignment vertical="center" wrapText="1"/>
    </xf>
    <xf numFmtId="0" fontId="4" fillId="0" borderId="69" xfId="0" applyFont="1" applyBorder="1" applyAlignment="1">
      <alignment horizontal="center" vertical="top" shrinkToFit="1"/>
    </xf>
    <xf numFmtId="0" fontId="4" fillId="0" borderId="35" xfId="0" applyFont="1" applyBorder="1" applyAlignment="1">
      <alignment horizontal="center" vertical="top" shrinkToFit="1"/>
    </xf>
    <xf numFmtId="199" fontId="4" fillId="0" borderId="77" xfId="0" applyNumberFormat="1" applyFont="1" applyFill="1" applyBorder="1" applyAlignment="1">
      <alignment horizontal="right" vertical="top"/>
    </xf>
    <xf numFmtId="199" fontId="4" fillId="0" borderId="52" xfId="0" applyNumberFormat="1" applyFont="1" applyFill="1" applyBorder="1" applyAlignment="1">
      <alignment horizontal="right" vertical="top"/>
    </xf>
    <xf numFmtId="199" fontId="4" fillId="0" borderId="69" xfId="0" applyNumberFormat="1" applyFont="1" applyFill="1" applyBorder="1" applyAlignment="1">
      <alignment horizontal="center" vertical="top"/>
    </xf>
    <xf numFmtId="199" fontId="4" fillId="0" borderId="35" xfId="0" applyNumberFormat="1" applyFont="1" applyFill="1" applyBorder="1" applyAlignment="1">
      <alignment horizontal="center" vertical="top"/>
    </xf>
    <xf numFmtId="199" fontId="4" fillId="0" borderId="78" xfId="0" applyNumberFormat="1" applyFont="1" applyFill="1" applyBorder="1" applyAlignment="1">
      <alignment horizontal="right" vertical="top"/>
    </xf>
    <xf numFmtId="199" fontId="4" fillId="0" borderId="79" xfId="0" applyNumberFormat="1" applyFont="1" applyFill="1" applyBorder="1" applyAlignment="1">
      <alignment horizontal="right" vertical="top"/>
    </xf>
    <xf numFmtId="199" fontId="4" fillId="0" borderId="80" xfId="0" applyNumberFormat="1" applyFont="1" applyFill="1" applyBorder="1" applyAlignment="1">
      <alignment horizontal="right" vertical="top"/>
    </xf>
    <xf numFmtId="199" fontId="4" fillId="0" borderId="75" xfId="0" applyNumberFormat="1" applyFont="1" applyFill="1" applyBorder="1" applyAlignment="1">
      <alignment horizontal="right" vertical="top"/>
    </xf>
    <xf numFmtId="199" fontId="4" fillId="0" borderId="78" xfId="0" applyNumberFormat="1" applyFont="1" applyFill="1" applyBorder="1" applyAlignment="1">
      <alignment horizontal="center" vertical="top"/>
    </xf>
    <xf numFmtId="199" fontId="4" fillId="0" borderId="76" xfId="0" applyNumberFormat="1" applyFont="1" applyFill="1" applyBorder="1" applyAlignment="1">
      <alignment horizontal="center" vertical="top"/>
    </xf>
    <xf numFmtId="0" fontId="4" fillId="0" borderId="75" xfId="0" applyFont="1" applyFill="1" applyBorder="1" applyAlignment="1">
      <alignment horizontal="center" vertical="top"/>
    </xf>
    <xf numFmtId="198" fontId="4" fillId="0" borderId="78" xfId="0" applyNumberFormat="1" applyFont="1" applyBorder="1" applyAlignment="1">
      <alignment horizontal="right" vertical="top"/>
    </xf>
    <xf numFmtId="199" fontId="4" fillId="0" borderId="81" xfId="0" applyNumberFormat="1" applyFont="1" applyFill="1" applyBorder="1" applyAlignment="1">
      <alignment horizontal="right" vertical="top"/>
    </xf>
    <xf numFmtId="0" fontId="4" fillId="0" borderId="82" xfId="0" applyFont="1" applyFill="1" applyBorder="1" applyAlignment="1">
      <alignment horizontal="center" vertical="top"/>
    </xf>
    <xf numFmtId="0" fontId="4" fillId="0" borderId="46" xfId="0" applyFont="1" applyFill="1" applyBorder="1" applyAlignment="1">
      <alignment horizontal="center" vertical="top"/>
    </xf>
    <xf numFmtId="0" fontId="4" fillId="0" borderId="77" xfId="0" applyFont="1" applyFill="1" applyBorder="1" applyAlignment="1">
      <alignment horizontal="center" vertical="top"/>
    </xf>
    <xf numFmtId="0" fontId="4" fillId="0" borderId="52" xfId="0" applyFont="1" applyFill="1" applyBorder="1" applyAlignment="1">
      <alignment horizontal="center" vertical="top"/>
    </xf>
    <xf numFmtId="199" fontId="4" fillId="0" borderId="69" xfId="0" applyNumberFormat="1" applyFont="1" applyFill="1" applyBorder="1" applyAlignment="1">
      <alignment vertical="top"/>
    </xf>
    <xf numFmtId="199" fontId="4" fillId="0" borderId="35" xfId="0" applyNumberFormat="1" applyFont="1" applyFill="1" applyBorder="1" applyAlignment="1">
      <alignment vertical="top"/>
    </xf>
    <xf numFmtId="198" fontId="4" fillId="0" borderId="69" xfId="0" applyNumberFormat="1" applyFont="1" applyBorder="1" applyAlignment="1">
      <alignment vertical="top"/>
    </xf>
    <xf numFmtId="198" fontId="4" fillId="0" borderId="35" xfId="0" applyNumberFormat="1" applyFont="1" applyBorder="1" applyAlignment="1">
      <alignment vertical="top"/>
    </xf>
    <xf numFmtId="38" fontId="5" fillId="0" borderId="36" xfId="49" applyFont="1" applyBorder="1" applyAlignment="1">
      <alignment horizontal="center" vertical="center"/>
    </xf>
    <xf numFmtId="38" fontId="5" fillId="0" borderId="37" xfId="49" applyFont="1" applyBorder="1" applyAlignment="1">
      <alignment horizontal="center" vertical="center"/>
    </xf>
    <xf numFmtId="38" fontId="5" fillId="0" borderId="39" xfId="49" applyFont="1" applyBorder="1" applyAlignment="1">
      <alignment horizontal="center"/>
    </xf>
    <xf numFmtId="38" fontId="5" fillId="0" borderId="49" xfId="49" applyFont="1" applyBorder="1" applyAlignment="1">
      <alignment horizontal="center"/>
    </xf>
    <xf numFmtId="38" fontId="5" fillId="0" borderId="68" xfId="49" applyFont="1" applyBorder="1" applyAlignment="1">
      <alignment horizontal="center"/>
    </xf>
    <xf numFmtId="199" fontId="5" fillId="0" borderId="39" xfId="49" applyNumberFormat="1" applyFont="1" applyBorder="1" applyAlignment="1">
      <alignment horizontal="center"/>
    </xf>
    <xf numFmtId="199" fontId="5" fillId="0" borderId="49" xfId="49" applyNumberFormat="1" applyFont="1" applyBorder="1" applyAlignment="1">
      <alignment horizontal="center"/>
    </xf>
    <xf numFmtId="199" fontId="5" fillId="0" borderId="68" xfId="49" applyNumberFormat="1" applyFont="1" applyBorder="1" applyAlignment="1">
      <alignment horizontal="center"/>
    </xf>
    <xf numFmtId="38" fontId="5" fillId="0" borderId="45" xfId="49" applyFont="1" applyBorder="1" applyAlignment="1">
      <alignment horizontal="distributed" vertical="center"/>
    </xf>
    <xf numFmtId="38" fontId="5" fillId="0" borderId="47" xfId="49" applyFont="1" applyBorder="1" applyAlignment="1">
      <alignment horizontal="distributed" vertical="center"/>
    </xf>
    <xf numFmtId="38" fontId="13" fillId="0" borderId="0" xfId="49" applyFont="1" applyAlignment="1">
      <alignment vertical="center"/>
    </xf>
    <xf numFmtId="185" fontId="5" fillId="0" borderId="25" xfId="49" applyNumberFormat="1" applyFont="1" applyBorder="1" applyAlignment="1">
      <alignment horizontal="right" vertical="center"/>
    </xf>
    <xf numFmtId="38" fontId="5" fillId="0" borderId="39" xfId="49" applyFont="1" applyBorder="1" applyAlignment="1">
      <alignment horizontal="center" vertical="center"/>
    </xf>
    <xf numFmtId="38" fontId="5" fillId="0" borderId="68" xfId="49" applyFont="1" applyBorder="1" applyAlignment="1">
      <alignment horizontal="center" vertical="center"/>
    </xf>
    <xf numFmtId="38" fontId="5" fillId="0" borderId="35" xfId="49" applyFont="1" applyBorder="1" applyAlignment="1">
      <alignment horizontal="center" vertical="center"/>
    </xf>
    <xf numFmtId="38" fontId="5" fillId="0" borderId="51" xfId="49" applyFont="1" applyFill="1" applyBorder="1" applyAlignment="1">
      <alignment horizontal="distributed" vertical="center"/>
    </xf>
    <xf numFmtId="38" fontId="5" fillId="0" borderId="48" xfId="49" applyFont="1" applyFill="1" applyBorder="1" applyAlignment="1">
      <alignment horizontal="distributed" vertical="center"/>
    </xf>
    <xf numFmtId="38" fontId="5" fillId="0" borderId="46" xfId="49" applyFont="1" applyBorder="1" applyAlignment="1">
      <alignment horizontal="distributed" vertical="center"/>
    </xf>
    <xf numFmtId="38" fontId="5" fillId="0" borderId="52" xfId="49" applyFont="1" applyBorder="1" applyAlignment="1">
      <alignment horizontal="distributed" vertical="center"/>
    </xf>
    <xf numFmtId="38" fontId="5" fillId="5" borderId="39" xfId="49" applyFont="1" applyFill="1" applyBorder="1" applyAlignment="1">
      <alignment horizontal="center" vertical="center"/>
    </xf>
    <xf numFmtId="38" fontId="5" fillId="5" borderId="68" xfId="49" applyFont="1" applyFill="1" applyBorder="1" applyAlignment="1">
      <alignment horizontal="center" vertical="center"/>
    </xf>
    <xf numFmtId="38" fontId="5" fillId="0" borderId="51" xfId="49" applyFont="1" applyBorder="1" applyAlignment="1">
      <alignment horizontal="distributed" vertical="center"/>
    </xf>
    <xf numFmtId="38" fontId="5" fillId="0" borderId="48" xfId="49" applyFont="1" applyBorder="1" applyAlignment="1">
      <alignment horizontal="distributed" vertical="center"/>
    </xf>
    <xf numFmtId="38" fontId="5" fillId="5" borderId="45" xfId="49" applyFont="1" applyFill="1" applyBorder="1" applyAlignment="1">
      <alignment vertical="center"/>
    </xf>
    <xf numFmtId="38" fontId="5" fillId="5" borderId="47" xfId="49" applyFont="1" applyFill="1" applyBorder="1" applyAlignment="1">
      <alignment vertical="center"/>
    </xf>
    <xf numFmtId="38" fontId="5" fillId="0" borderId="45" xfId="49" applyFont="1" applyBorder="1" applyAlignment="1">
      <alignment horizontal="distributed" vertical="center" wrapText="1" shrinkToFit="1"/>
    </xf>
    <xf numFmtId="0" fontId="0" fillId="0" borderId="47" xfId="0" applyBorder="1" applyAlignment="1">
      <alignment horizontal="distributed" vertical="center" wrapText="1"/>
    </xf>
    <xf numFmtId="38" fontId="5" fillId="0" borderId="45" xfId="49" applyFont="1" applyBorder="1" applyAlignment="1">
      <alignment vertical="center" shrinkToFit="1"/>
    </xf>
    <xf numFmtId="38" fontId="5" fillId="0" borderId="47" xfId="49" applyFont="1" applyBorder="1" applyAlignment="1">
      <alignment vertical="center" shrinkToFit="1"/>
    </xf>
    <xf numFmtId="38" fontId="5" fillId="0" borderId="45" xfId="49" applyFont="1" applyBorder="1" applyAlignment="1">
      <alignment vertical="center"/>
    </xf>
    <xf numFmtId="38" fontId="5" fillId="0" borderId="47" xfId="49" applyFont="1" applyBorder="1" applyAlignment="1">
      <alignment vertical="center"/>
    </xf>
    <xf numFmtId="38" fontId="5" fillId="5" borderId="46" xfId="49" applyFont="1" applyFill="1" applyBorder="1" applyAlignment="1">
      <alignment vertical="center"/>
    </xf>
    <xf numFmtId="38" fontId="5" fillId="5" borderId="52" xfId="49" applyFont="1" applyFill="1" applyBorder="1" applyAlignment="1">
      <alignment vertical="center"/>
    </xf>
    <xf numFmtId="38" fontId="5" fillId="0" borderId="46" xfId="49" applyFont="1" applyBorder="1" applyAlignment="1">
      <alignment horizontal="distributed" vertical="center" wrapText="1" shrinkToFit="1"/>
    </xf>
    <xf numFmtId="0" fontId="0" fillId="0" borderId="52" xfId="0" applyBorder="1" applyAlignment="1">
      <alignment horizontal="distributed" vertical="center" wrapText="1"/>
    </xf>
    <xf numFmtId="38" fontId="5" fillId="0" borderId="39" xfId="49" applyFont="1" applyBorder="1" applyAlignment="1">
      <alignment vertical="center"/>
    </xf>
    <xf numFmtId="38" fontId="5" fillId="0" borderId="68" xfId="49" applyFont="1" applyBorder="1" applyAlignment="1">
      <alignment vertical="center"/>
    </xf>
    <xf numFmtId="38" fontId="5" fillId="0" borderId="51" xfId="49" applyFont="1" applyBorder="1" applyAlignment="1">
      <alignment vertical="center"/>
    </xf>
    <xf numFmtId="38" fontId="5" fillId="0" borderId="48" xfId="49" applyFont="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未定義"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Q58"/>
  <sheetViews>
    <sheetView tabSelected="1" view="pageBreakPreview" zoomScale="70" zoomScaleNormal="60" zoomScaleSheetLayoutView="70" zoomScalePageLayoutView="0" workbookViewId="0" topLeftCell="A1">
      <selection activeCell="A1" sqref="A1"/>
    </sheetView>
  </sheetViews>
  <sheetFormatPr defaultColWidth="10.59765625" defaultRowHeight="15"/>
  <cols>
    <col min="1" max="1" width="5.59765625" style="50" customWidth="1"/>
    <col min="2" max="2" width="2.09765625" style="60" customWidth="1"/>
    <col min="3" max="3" width="15.69921875" style="50" customWidth="1"/>
    <col min="4" max="4" width="1.59765625" style="50" customWidth="1"/>
    <col min="5" max="6" width="18.69921875" style="50" customWidth="1"/>
    <col min="7" max="7" width="23.59765625" style="50" bestFit="1" customWidth="1"/>
    <col min="8" max="8" width="18.09765625" style="50" customWidth="1"/>
    <col min="9" max="9" width="3.59765625" style="50" customWidth="1"/>
    <col min="10" max="10" width="5.59765625" style="50" customWidth="1"/>
    <col min="11" max="11" width="2.09765625" style="50" customWidth="1"/>
    <col min="12" max="12" width="15.69921875" style="50" customWidth="1"/>
    <col min="13" max="13" width="1.59765625" style="50" customWidth="1"/>
    <col min="14" max="15" width="18.69921875" style="50" customWidth="1"/>
    <col min="16" max="16" width="23.59765625" style="50" bestFit="1" customWidth="1"/>
    <col min="17" max="17" width="18.09765625" style="50" customWidth="1"/>
    <col min="18" max="16384" width="10.59765625" style="50" customWidth="1"/>
  </cols>
  <sheetData>
    <row r="1" spans="1:10" ht="36" customHeight="1">
      <c r="A1" s="145" t="s">
        <v>301</v>
      </c>
      <c r="B1" s="59"/>
      <c r="C1" s="144"/>
      <c r="D1" s="49"/>
      <c r="E1" s="49"/>
      <c r="F1" s="49"/>
      <c r="G1" s="49"/>
      <c r="H1" s="49"/>
      <c r="I1" s="49"/>
      <c r="J1" s="49"/>
    </row>
    <row r="2" spans="1:17" ht="29.25" customHeight="1">
      <c r="A2" s="64" t="s">
        <v>236</v>
      </c>
      <c r="B2" s="63"/>
      <c r="C2" s="63"/>
      <c r="D2" s="63"/>
      <c r="E2" s="63"/>
      <c r="F2" s="63"/>
      <c r="G2" s="63"/>
      <c r="H2" s="63"/>
      <c r="I2" s="61"/>
      <c r="J2" s="49"/>
      <c r="P2" s="304" t="s">
        <v>113</v>
      </c>
      <c r="Q2" s="305"/>
    </row>
    <row r="3" spans="1:17" ht="10.5" customHeight="1">
      <c r="A3" s="49"/>
      <c r="B3" s="59"/>
      <c r="C3" s="49"/>
      <c r="D3" s="49"/>
      <c r="E3" s="49"/>
      <c r="F3" s="49"/>
      <c r="G3" s="49"/>
      <c r="H3" s="62"/>
      <c r="I3" s="62"/>
      <c r="J3" s="49"/>
      <c r="P3" s="306"/>
      <c r="Q3" s="306"/>
    </row>
    <row r="4" spans="1:17" ht="21" customHeight="1">
      <c r="A4" s="310" t="s">
        <v>234</v>
      </c>
      <c r="B4" s="74"/>
      <c r="C4" s="307" t="s">
        <v>0</v>
      </c>
      <c r="D4" s="75"/>
      <c r="E4" s="76" t="s">
        <v>302</v>
      </c>
      <c r="F4" s="76" t="s">
        <v>281</v>
      </c>
      <c r="G4" s="77" t="s">
        <v>85</v>
      </c>
      <c r="H4" s="78" t="s">
        <v>86</v>
      </c>
      <c r="I4" s="79"/>
      <c r="J4" s="310" t="s">
        <v>234</v>
      </c>
      <c r="K4" s="74"/>
      <c r="L4" s="307" t="s">
        <v>0</v>
      </c>
      <c r="M4" s="75"/>
      <c r="N4" s="76" t="s">
        <v>302</v>
      </c>
      <c r="O4" s="76" t="s">
        <v>281</v>
      </c>
      <c r="P4" s="77" t="s">
        <v>85</v>
      </c>
      <c r="Q4" s="76" t="s">
        <v>86</v>
      </c>
    </row>
    <row r="5" spans="1:17" ht="21" customHeight="1">
      <c r="A5" s="311"/>
      <c r="B5" s="80"/>
      <c r="C5" s="308"/>
      <c r="D5" s="81"/>
      <c r="E5" s="82" t="s">
        <v>112</v>
      </c>
      <c r="F5" s="82" t="s">
        <v>112</v>
      </c>
      <c r="G5" s="83" t="s">
        <v>87</v>
      </c>
      <c r="H5" s="84" t="s">
        <v>221</v>
      </c>
      <c r="I5" s="79"/>
      <c r="J5" s="311"/>
      <c r="K5" s="80"/>
      <c r="L5" s="308"/>
      <c r="M5" s="81"/>
      <c r="N5" s="82" t="s">
        <v>112</v>
      </c>
      <c r="O5" s="82" t="s">
        <v>112</v>
      </c>
      <c r="P5" s="83" t="s">
        <v>87</v>
      </c>
      <c r="Q5" s="82" t="s">
        <v>221</v>
      </c>
    </row>
    <row r="6" spans="1:17" ht="20.25" customHeight="1">
      <c r="A6" s="311"/>
      <c r="B6" s="80"/>
      <c r="C6" s="308"/>
      <c r="D6" s="85"/>
      <c r="E6" s="92" t="s">
        <v>312</v>
      </c>
      <c r="F6" s="244" t="s">
        <v>312</v>
      </c>
      <c r="G6" s="83"/>
      <c r="H6" s="84"/>
      <c r="I6" s="79"/>
      <c r="J6" s="311"/>
      <c r="K6" s="80"/>
      <c r="L6" s="308"/>
      <c r="M6" s="81"/>
      <c r="N6" s="92" t="s">
        <v>312</v>
      </c>
      <c r="O6" s="244" t="s">
        <v>312</v>
      </c>
      <c r="P6" s="83"/>
      <c r="Q6" s="82"/>
    </row>
    <row r="7" spans="1:17" ht="21">
      <c r="A7" s="312"/>
      <c r="B7" s="86"/>
      <c r="C7" s="309"/>
      <c r="D7" s="87"/>
      <c r="E7" s="88" t="s">
        <v>1</v>
      </c>
      <c r="F7" s="89" t="s">
        <v>105</v>
      </c>
      <c r="G7" s="89" t="s">
        <v>89</v>
      </c>
      <c r="H7" s="90" t="s">
        <v>90</v>
      </c>
      <c r="I7" s="91"/>
      <c r="J7" s="312"/>
      <c r="K7" s="86"/>
      <c r="L7" s="309"/>
      <c r="M7" s="87"/>
      <c r="N7" s="88" t="s">
        <v>1</v>
      </c>
      <c r="O7" s="89" t="s">
        <v>105</v>
      </c>
      <c r="P7" s="89" t="s">
        <v>89</v>
      </c>
      <c r="Q7" s="168" t="s">
        <v>90</v>
      </c>
    </row>
    <row r="8" spans="1:17" ht="40.5" customHeight="1">
      <c r="A8" s="93">
        <v>1</v>
      </c>
      <c r="B8" s="84"/>
      <c r="C8" s="94" t="s">
        <v>91</v>
      </c>
      <c r="D8" s="94"/>
      <c r="E8" s="95">
        <v>9772657</v>
      </c>
      <c r="F8" s="96">
        <v>13986640</v>
      </c>
      <c r="G8" s="97">
        <v>-4213983</v>
      </c>
      <c r="H8" s="249">
        <v>-30.1286298925</v>
      </c>
      <c r="I8" s="99"/>
      <c r="J8" s="100">
        <v>41</v>
      </c>
      <c r="K8" s="101"/>
      <c r="L8" s="102" t="s">
        <v>40</v>
      </c>
      <c r="M8" s="102"/>
      <c r="N8" s="96">
        <v>1331329</v>
      </c>
      <c r="O8" s="96">
        <v>1302442</v>
      </c>
      <c r="P8" s="103">
        <v>28887</v>
      </c>
      <c r="Q8" s="104">
        <v>2.2179106632</v>
      </c>
    </row>
    <row r="9" spans="1:17" ht="40.5" customHeight="1">
      <c r="A9" s="93">
        <v>2</v>
      </c>
      <c r="B9" s="101"/>
      <c r="C9" s="102" t="s">
        <v>2</v>
      </c>
      <c r="D9" s="102"/>
      <c r="E9" s="96">
        <v>2735950</v>
      </c>
      <c r="F9" s="105">
        <v>3835680</v>
      </c>
      <c r="G9" s="106">
        <v>-1099730</v>
      </c>
      <c r="H9" s="248">
        <v>-28.6710570225</v>
      </c>
      <c r="I9" s="99"/>
      <c r="J9" s="100">
        <v>42</v>
      </c>
      <c r="K9" s="107"/>
      <c r="L9" s="87" t="s">
        <v>43</v>
      </c>
      <c r="M9" s="87"/>
      <c r="N9" s="96">
        <v>0</v>
      </c>
      <c r="O9" s="96">
        <v>54704</v>
      </c>
      <c r="P9" s="103">
        <v>-54704</v>
      </c>
      <c r="Q9" s="104" t="s">
        <v>300</v>
      </c>
    </row>
    <row r="10" spans="1:17" ht="40.5" customHeight="1">
      <c r="A10" s="93">
        <v>3</v>
      </c>
      <c r="B10" s="101"/>
      <c r="C10" s="102" t="s">
        <v>3</v>
      </c>
      <c r="D10" s="102"/>
      <c r="E10" s="96">
        <v>5381387</v>
      </c>
      <c r="F10" s="105">
        <v>5512137</v>
      </c>
      <c r="G10" s="103">
        <v>-130750</v>
      </c>
      <c r="H10" s="98">
        <v>-2.3720382857</v>
      </c>
      <c r="I10" s="99"/>
      <c r="J10" s="100">
        <v>43</v>
      </c>
      <c r="K10" s="107"/>
      <c r="L10" s="87" t="s">
        <v>44</v>
      </c>
      <c r="M10" s="87"/>
      <c r="N10" s="96">
        <v>2605157</v>
      </c>
      <c r="O10" s="96">
        <v>2549428</v>
      </c>
      <c r="P10" s="103">
        <v>55729</v>
      </c>
      <c r="Q10" s="104">
        <v>2.185941317</v>
      </c>
    </row>
    <row r="11" spans="1:17" ht="40.5" customHeight="1">
      <c r="A11" s="93">
        <v>4</v>
      </c>
      <c r="B11" s="107"/>
      <c r="C11" s="87" t="s">
        <v>4</v>
      </c>
      <c r="D11" s="87"/>
      <c r="E11" s="96">
        <v>5661177</v>
      </c>
      <c r="F11" s="105">
        <v>7639895</v>
      </c>
      <c r="G11" s="103">
        <v>-1978718</v>
      </c>
      <c r="H11" s="98">
        <v>-25.8998062146</v>
      </c>
      <c r="I11" s="99"/>
      <c r="J11" s="100">
        <v>44</v>
      </c>
      <c r="K11" s="107"/>
      <c r="L11" s="87" t="s">
        <v>45</v>
      </c>
      <c r="M11" s="87"/>
      <c r="N11" s="96">
        <v>1549801</v>
      </c>
      <c r="O11" s="96">
        <v>1527193</v>
      </c>
      <c r="P11" s="103">
        <v>22608</v>
      </c>
      <c r="Q11" s="104">
        <v>1.4803629928</v>
      </c>
    </row>
    <row r="12" spans="1:17" ht="40.5" customHeight="1">
      <c r="A12" s="93">
        <v>5</v>
      </c>
      <c r="B12" s="107"/>
      <c r="C12" s="87" t="s">
        <v>5</v>
      </c>
      <c r="D12" s="87"/>
      <c r="E12" s="96">
        <v>5046670</v>
      </c>
      <c r="F12" s="105">
        <v>4892691</v>
      </c>
      <c r="G12" s="103">
        <v>153979</v>
      </c>
      <c r="H12" s="98">
        <v>3.1471229227</v>
      </c>
      <c r="I12" s="99"/>
      <c r="J12" s="100">
        <v>45</v>
      </c>
      <c r="K12" s="107"/>
      <c r="L12" s="87" t="s">
        <v>46</v>
      </c>
      <c r="M12" s="87"/>
      <c r="N12" s="96">
        <v>707874</v>
      </c>
      <c r="O12" s="96">
        <v>679435</v>
      </c>
      <c r="P12" s="103">
        <v>28439</v>
      </c>
      <c r="Q12" s="104">
        <v>4.1856836931</v>
      </c>
    </row>
    <row r="13" spans="1:17" ht="40.5" customHeight="1">
      <c r="A13" s="93">
        <v>6</v>
      </c>
      <c r="B13" s="107"/>
      <c r="C13" s="87" t="s">
        <v>6</v>
      </c>
      <c r="D13" s="87"/>
      <c r="E13" s="95">
        <v>6803415</v>
      </c>
      <c r="F13" s="105">
        <v>6944608</v>
      </c>
      <c r="G13" s="103">
        <v>-141193</v>
      </c>
      <c r="H13" s="98">
        <v>-2.0331313157</v>
      </c>
      <c r="I13" s="99"/>
      <c r="J13" s="100">
        <v>46</v>
      </c>
      <c r="K13" s="101"/>
      <c r="L13" s="102" t="s">
        <v>47</v>
      </c>
      <c r="M13" s="102"/>
      <c r="N13" s="96">
        <v>998651</v>
      </c>
      <c r="O13" s="96">
        <v>1028551</v>
      </c>
      <c r="P13" s="103">
        <v>-29900</v>
      </c>
      <c r="Q13" s="104">
        <v>-2.9070021807</v>
      </c>
    </row>
    <row r="14" spans="1:17" ht="40.5" customHeight="1">
      <c r="A14" s="93">
        <v>7</v>
      </c>
      <c r="B14" s="107"/>
      <c r="C14" s="87" t="s">
        <v>7</v>
      </c>
      <c r="D14" s="87"/>
      <c r="E14" s="95">
        <v>2771856</v>
      </c>
      <c r="F14" s="105">
        <v>3431572</v>
      </c>
      <c r="G14" s="103">
        <v>-659716</v>
      </c>
      <c r="H14" s="98">
        <v>-19.2248916823</v>
      </c>
      <c r="I14" s="99"/>
      <c r="J14" s="100">
        <v>47</v>
      </c>
      <c r="K14" s="107"/>
      <c r="L14" s="87" t="s">
        <v>48</v>
      </c>
      <c r="M14" s="87"/>
      <c r="N14" s="96">
        <v>2268516</v>
      </c>
      <c r="O14" s="96">
        <v>2269011</v>
      </c>
      <c r="P14" s="103">
        <v>-495</v>
      </c>
      <c r="Q14" s="104">
        <v>-0.0218156721</v>
      </c>
    </row>
    <row r="15" spans="1:17" ht="40.5" customHeight="1">
      <c r="A15" s="93">
        <v>8</v>
      </c>
      <c r="B15" s="107"/>
      <c r="C15" s="102" t="s">
        <v>8</v>
      </c>
      <c r="D15" s="102"/>
      <c r="E15" s="95">
        <v>4572208</v>
      </c>
      <c r="F15" s="105">
        <v>4274843</v>
      </c>
      <c r="G15" s="103">
        <v>297365</v>
      </c>
      <c r="H15" s="98">
        <v>6.9561618988</v>
      </c>
      <c r="I15" s="99"/>
      <c r="J15" s="100">
        <v>48</v>
      </c>
      <c r="K15" s="107"/>
      <c r="L15" s="87" t="s">
        <v>51</v>
      </c>
      <c r="M15" s="87"/>
      <c r="N15" s="96">
        <v>1172358</v>
      </c>
      <c r="O15" s="96">
        <v>1164703</v>
      </c>
      <c r="P15" s="103">
        <v>7655</v>
      </c>
      <c r="Q15" s="104">
        <v>0.6572491013</v>
      </c>
    </row>
    <row r="16" spans="1:17" ht="40.5" customHeight="1">
      <c r="A16" s="93">
        <v>9</v>
      </c>
      <c r="B16" s="107"/>
      <c r="C16" s="87" t="s">
        <v>9</v>
      </c>
      <c r="D16" s="87"/>
      <c r="E16" s="96">
        <v>5750434</v>
      </c>
      <c r="F16" s="105">
        <v>5975723</v>
      </c>
      <c r="G16" s="103">
        <v>-225289</v>
      </c>
      <c r="H16" s="98">
        <v>-3.7700710023</v>
      </c>
      <c r="I16" s="99"/>
      <c r="J16" s="100">
        <v>49</v>
      </c>
      <c r="K16" s="107"/>
      <c r="L16" s="87" t="s">
        <v>52</v>
      </c>
      <c r="M16" s="87"/>
      <c r="N16" s="96">
        <v>1476669</v>
      </c>
      <c r="O16" s="96">
        <v>1584077</v>
      </c>
      <c r="P16" s="103">
        <v>-107408</v>
      </c>
      <c r="Q16" s="104">
        <v>-6.7804784742</v>
      </c>
    </row>
    <row r="17" spans="1:17" ht="40.5" customHeight="1">
      <c r="A17" s="93">
        <v>10</v>
      </c>
      <c r="B17" s="107"/>
      <c r="C17" s="87" t="s">
        <v>10</v>
      </c>
      <c r="D17" s="87"/>
      <c r="E17" s="96">
        <v>3969662</v>
      </c>
      <c r="F17" s="105">
        <v>4209461</v>
      </c>
      <c r="G17" s="103">
        <v>-239799</v>
      </c>
      <c r="H17" s="98">
        <v>-5.6966675781</v>
      </c>
      <c r="I17" s="99"/>
      <c r="J17" s="100">
        <v>50</v>
      </c>
      <c r="K17" s="101"/>
      <c r="L17" s="102" t="s">
        <v>53</v>
      </c>
      <c r="M17" s="102"/>
      <c r="N17" s="96">
        <v>1632451</v>
      </c>
      <c r="O17" s="96">
        <v>1584882</v>
      </c>
      <c r="P17" s="103">
        <v>47569</v>
      </c>
      <c r="Q17" s="104">
        <v>3.0014221879</v>
      </c>
    </row>
    <row r="18" spans="1:17" ht="40.5" customHeight="1">
      <c r="A18" s="93">
        <v>11</v>
      </c>
      <c r="B18" s="107"/>
      <c r="C18" s="87" t="s">
        <v>11</v>
      </c>
      <c r="D18" s="87"/>
      <c r="E18" s="96">
        <v>2989553</v>
      </c>
      <c r="F18" s="105">
        <v>2745067</v>
      </c>
      <c r="G18" s="103">
        <v>244486</v>
      </c>
      <c r="H18" s="98">
        <v>8.90637642</v>
      </c>
      <c r="I18" s="99"/>
      <c r="J18" s="100">
        <v>51</v>
      </c>
      <c r="K18" s="107"/>
      <c r="L18" s="87" t="s">
        <v>196</v>
      </c>
      <c r="M18" s="87"/>
      <c r="N18" s="96">
        <v>2285970</v>
      </c>
      <c r="O18" s="96">
        <v>2264757</v>
      </c>
      <c r="P18" s="103">
        <v>21213</v>
      </c>
      <c r="Q18" s="104">
        <v>0.9366567804</v>
      </c>
    </row>
    <row r="19" spans="1:17" ht="40.5" customHeight="1">
      <c r="A19" s="93">
        <v>12</v>
      </c>
      <c r="B19" s="107"/>
      <c r="C19" s="87" t="s">
        <v>12</v>
      </c>
      <c r="D19" s="87"/>
      <c r="E19" s="96">
        <v>10533552</v>
      </c>
      <c r="F19" s="105">
        <v>10744023</v>
      </c>
      <c r="G19" s="103">
        <v>-210471</v>
      </c>
      <c r="H19" s="98">
        <v>-1.9589589486</v>
      </c>
      <c r="I19" s="99"/>
      <c r="J19" s="100">
        <v>52</v>
      </c>
      <c r="K19" s="101"/>
      <c r="L19" s="102" t="s">
        <v>54</v>
      </c>
      <c r="M19" s="102"/>
      <c r="N19" s="96">
        <v>1152263</v>
      </c>
      <c r="O19" s="96">
        <v>1199788</v>
      </c>
      <c r="P19" s="103">
        <v>-47525</v>
      </c>
      <c r="Q19" s="104">
        <v>-3.9611164639</v>
      </c>
    </row>
    <row r="20" spans="1:17" ht="40.5" customHeight="1">
      <c r="A20" s="93">
        <v>13</v>
      </c>
      <c r="B20" s="107"/>
      <c r="C20" s="87" t="s">
        <v>13</v>
      </c>
      <c r="D20" s="87"/>
      <c r="E20" s="96">
        <v>3337929</v>
      </c>
      <c r="F20" s="105">
        <v>3320832</v>
      </c>
      <c r="G20" s="103">
        <v>17097</v>
      </c>
      <c r="H20" s="98">
        <v>0.5148408592</v>
      </c>
      <c r="I20" s="99"/>
      <c r="J20" s="100">
        <v>53</v>
      </c>
      <c r="K20" s="107"/>
      <c r="L20" s="87" t="s">
        <v>55</v>
      </c>
      <c r="M20" s="87"/>
      <c r="N20" s="96">
        <v>1714761</v>
      </c>
      <c r="O20" s="96">
        <v>1756414</v>
      </c>
      <c r="P20" s="103">
        <v>-41653</v>
      </c>
      <c r="Q20" s="104">
        <v>-2.371479617</v>
      </c>
    </row>
    <row r="21" spans="1:17" ht="40.5" customHeight="1">
      <c r="A21" s="93">
        <v>14</v>
      </c>
      <c r="B21" s="107"/>
      <c r="C21" s="87" t="s">
        <v>14</v>
      </c>
      <c r="D21" s="87"/>
      <c r="E21" s="96">
        <v>2200027</v>
      </c>
      <c r="F21" s="105">
        <v>2105405</v>
      </c>
      <c r="G21" s="103">
        <v>94622</v>
      </c>
      <c r="H21" s="98">
        <v>4.4942422004</v>
      </c>
      <c r="I21" s="99"/>
      <c r="J21" s="100">
        <v>54</v>
      </c>
      <c r="K21" s="107"/>
      <c r="L21" s="87" t="s">
        <v>56</v>
      </c>
      <c r="M21" s="87"/>
      <c r="N21" s="96">
        <v>1427749</v>
      </c>
      <c r="O21" s="96">
        <v>1421889</v>
      </c>
      <c r="P21" s="103">
        <v>5860</v>
      </c>
      <c r="Q21" s="104">
        <v>0.4121278103</v>
      </c>
    </row>
    <row r="22" spans="1:17" ht="40.5" customHeight="1">
      <c r="A22" s="93">
        <v>15</v>
      </c>
      <c r="B22" s="107"/>
      <c r="C22" s="87" t="s">
        <v>15</v>
      </c>
      <c r="D22" s="87"/>
      <c r="E22" s="96">
        <v>7219816</v>
      </c>
      <c r="F22" s="105">
        <v>7053870</v>
      </c>
      <c r="G22" s="103">
        <v>165946</v>
      </c>
      <c r="H22" s="98">
        <v>2.3525525704</v>
      </c>
      <c r="I22" s="99"/>
      <c r="J22" s="100">
        <v>55</v>
      </c>
      <c r="K22" s="107"/>
      <c r="L22" s="87" t="s">
        <v>57</v>
      </c>
      <c r="M22" s="87"/>
      <c r="N22" s="96">
        <v>2949272</v>
      </c>
      <c r="O22" s="96">
        <v>2961812</v>
      </c>
      <c r="P22" s="103">
        <v>-12540</v>
      </c>
      <c r="Q22" s="104">
        <v>-0.4233894656</v>
      </c>
    </row>
    <row r="23" spans="1:17" ht="40.5" customHeight="1">
      <c r="A23" s="93">
        <v>16</v>
      </c>
      <c r="B23" s="107"/>
      <c r="C23" s="87" t="s">
        <v>16</v>
      </c>
      <c r="D23" s="87"/>
      <c r="E23" s="96">
        <v>7476948</v>
      </c>
      <c r="F23" s="105">
        <v>6911902</v>
      </c>
      <c r="G23" s="103">
        <v>565046</v>
      </c>
      <c r="H23" s="98">
        <v>8.1749712308</v>
      </c>
      <c r="I23" s="99"/>
      <c r="J23" s="100">
        <v>56</v>
      </c>
      <c r="K23" s="101"/>
      <c r="L23" s="102" t="s">
        <v>59</v>
      </c>
      <c r="M23" s="102"/>
      <c r="N23" s="96">
        <v>1268696</v>
      </c>
      <c r="O23" s="96">
        <v>1257130</v>
      </c>
      <c r="P23" s="103">
        <v>11566</v>
      </c>
      <c r="Q23" s="104">
        <v>0.9200321367</v>
      </c>
    </row>
    <row r="24" spans="1:17" ht="40.5" customHeight="1">
      <c r="A24" s="93">
        <v>17</v>
      </c>
      <c r="B24" s="101"/>
      <c r="C24" s="102" t="s">
        <v>17</v>
      </c>
      <c r="D24" s="102"/>
      <c r="E24" s="96">
        <v>4461200</v>
      </c>
      <c r="F24" s="105">
        <v>4448927</v>
      </c>
      <c r="G24" s="103">
        <v>12273</v>
      </c>
      <c r="H24" s="98">
        <v>0.2758642702</v>
      </c>
      <c r="I24" s="99"/>
      <c r="J24" s="100">
        <v>57</v>
      </c>
      <c r="K24" s="107"/>
      <c r="L24" s="87" t="s">
        <v>60</v>
      </c>
      <c r="M24" s="87"/>
      <c r="N24" s="96">
        <v>1094889</v>
      </c>
      <c r="O24" s="96">
        <v>1121364</v>
      </c>
      <c r="P24" s="103">
        <v>-26475</v>
      </c>
      <c r="Q24" s="104">
        <v>-2.3609639689</v>
      </c>
    </row>
    <row r="25" spans="1:17" ht="40.5" customHeight="1">
      <c r="A25" s="93">
        <v>18</v>
      </c>
      <c r="B25" s="107"/>
      <c r="C25" s="87" t="s">
        <v>18</v>
      </c>
      <c r="D25" s="87"/>
      <c r="E25" s="96">
        <v>3701807</v>
      </c>
      <c r="F25" s="105">
        <v>4455791</v>
      </c>
      <c r="G25" s="103">
        <v>-753984</v>
      </c>
      <c r="H25" s="98">
        <v>-16.9214399867</v>
      </c>
      <c r="I25" s="99"/>
      <c r="J25" s="100">
        <v>58</v>
      </c>
      <c r="K25" s="107"/>
      <c r="L25" s="87" t="s">
        <v>62</v>
      </c>
      <c r="M25" s="87"/>
      <c r="N25" s="96">
        <v>1863093</v>
      </c>
      <c r="O25" s="96">
        <v>2032898</v>
      </c>
      <c r="P25" s="103">
        <v>-169805</v>
      </c>
      <c r="Q25" s="104">
        <v>-8.3528539061</v>
      </c>
    </row>
    <row r="26" spans="1:17" ht="40.5" customHeight="1">
      <c r="A26" s="93">
        <v>19</v>
      </c>
      <c r="B26" s="107"/>
      <c r="C26" s="87" t="s">
        <v>19</v>
      </c>
      <c r="D26" s="87"/>
      <c r="E26" s="96">
        <v>5998123</v>
      </c>
      <c r="F26" s="105">
        <v>6188358</v>
      </c>
      <c r="G26" s="103">
        <v>-190235</v>
      </c>
      <c r="H26" s="98">
        <v>-3.0740787782</v>
      </c>
      <c r="I26" s="99"/>
      <c r="J26" s="100">
        <v>59</v>
      </c>
      <c r="K26" s="107"/>
      <c r="L26" s="87" t="s">
        <v>64</v>
      </c>
      <c r="M26" s="87"/>
      <c r="N26" s="96">
        <v>1364940</v>
      </c>
      <c r="O26" s="96">
        <v>1380563</v>
      </c>
      <c r="P26" s="103">
        <v>-15623</v>
      </c>
      <c r="Q26" s="104">
        <v>-1.131639773</v>
      </c>
    </row>
    <row r="27" spans="1:17" ht="40.5" customHeight="1">
      <c r="A27" s="93">
        <v>20</v>
      </c>
      <c r="B27" s="107"/>
      <c r="C27" s="87" t="s">
        <v>20</v>
      </c>
      <c r="D27" s="87"/>
      <c r="E27" s="96">
        <v>2110009</v>
      </c>
      <c r="F27" s="105">
        <v>2050404</v>
      </c>
      <c r="G27" s="103">
        <v>59605</v>
      </c>
      <c r="H27" s="98">
        <v>2.9069880863</v>
      </c>
      <c r="I27" s="99"/>
      <c r="J27" s="100">
        <v>60</v>
      </c>
      <c r="K27" s="107"/>
      <c r="L27" s="87" t="s">
        <v>70</v>
      </c>
      <c r="M27" s="87"/>
      <c r="N27" s="96">
        <v>1403579</v>
      </c>
      <c r="O27" s="96">
        <v>1366346</v>
      </c>
      <c r="P27" s="103">
        <v>37233</v>
      </c>
      <c r="Q27" s="104">
        <v>2.7250052329</v>
      </c>
    </row>
    <row r="28" spans="1:17" ht="40.5" customHeight="1">
      <c r="A28" s="93">
        <v>21</v>
      </c>
      <c r="B28" s="107"/>
      <c r="C28" s="87" t="s">
        <v>21</v>
      </c>
      <c r="D28" s="87"/>
      <c r="E28" s="96">
        <v>0</v>
      </c>
      <c r="F28" s="105">
        <v>0</v>
      </c>
      <c r="G28" s="103">
        <v>0</v>
      </c>
      <c r="H28" s="98" t="s">
        <v>299</v>
      </c>
      <c r="I28" s="99"/>
      <c r="J28" s="100">
        <v>61</v>
      </c>
      <c r="K28" s="107"/>
      <c r="L28" s="87" t="s">
        <v>75</v>
      </c>
      <c r="M28" s="87"/>
      <c r="N28" s="96">
        <v>2591274</v>
      </c>
      <c r="O28" s="96">
        <v>2580227</v>
      </c>
      <c r="P28" s="103">
        <v>11047</v>
      </c>
      <c r="Q28" s="104">
        <v>0.4281406248</v>
      </c>
    </row>
    <row r="29" spans="1:17" ht="40.5" customHeight="1">
      <c r="A29" s="93">
        <v>22</v>
      </c>
      <c r="B29" s="107"/>
      <c r="C29" s="87" t="s">
        <v>22</v>
      </c>
      <c r="D29" s="87"/>
      <c r="E29" s="96">
        <v>2785731</v>
      </c>
      <c r="F29" s="105">
        <v>2620752</v>
      </c>
      <c r="G29" s="103">
        <v>164979</v>
      </c>
      <c r="H29" s="98">
        <v>6.2951015586</v>
      </c>
      <c r="I29" s="99"/>
      <c r="J29" s="100">
        <v>62</v>
      </c>
      <c r="K29" s="101"/>
      <c r="L29" s="102" t="s">
        <v>80</v>
      </c>
      <c r="M29" s="102"/>
      <c r="N29" s="96">
        <v>2077566</v>
      </c>
      <c r="O29" s="96">
        <v>2025100</v>
      </c>
      <c r="P29" s="103">
        <v>52466</v>
      </c>
      <c r="Q29" s="104">
        <v>2.5907856402</v>
      </c>
    </row>
    <row r="30" spans="1:17" ht="40.5" customHeight="1" thickBot="1">
      <c r="A30" s="93">
        <v>23</v>
      </c>
      <c r="B30" s="107"/>
      <c r="C30" s="87" t="s">
        <v>23</v>
      </c>
      <c r="D30" s="87"/>
      <c r="E30" s="96">
        <v>775909</v>
      </c>
      <c r="F30" s="105">
        <v>964920</v>
      </c>
      <c r="G30" s="103">
        <v>-189011</v>
      </c>
      <c r="H30" s="98">
        <v>-19.5882560212</v>
      </c>
      <c r="I30" s="99"/>
      <c r="J30" s="100">
        <v>63</v>
      </c>
      <c r="K30" s="107"/>
      <c r="L30" s="87" t="s">
        <v>81</v>
      </c>
      <c r="M30" s="87"/>
      <c r="N30" s="96">
        <v>2044022</v>
      </c>
      <c r="O30" s="96">
        <v>2050291</v>
      </c>
      <c r="P30" s="103">
        <v>-6269</v>
      </c>
      <c r="Q30" s="154">
        <v>-0.3057614748</v>
      </c>
    </row>
    <row r="31" spans="1:17" ht="40.5" customHeight="1" thickTop="1">
      <c r="A31" s="93">
        <v>24</v>
      </c>
      <c r="B31" s="107"/>
      <c r="C31" s="87" t="s">
        <v>24</v>
      </c>
      <c r="D31" s="87"/>
      <c r="E31" s="96">
        <v>2374037</v>
      </c>
      <c r="F31" s="105">
        <v>2354874</v>
      </c>
      <c r="G31" s="103">
        <v>19163</v>
      </c>
      <c r="H31" s="98">
        <v>0.8137590376</v>
      </c>
      <c r="I31" s="99"/>
      <c r="J31" s="108" t="s">
        <v>39</v>
      </c>
      <c r="K31" s="109"/>
      <c r="L31" s="110" t="s">
        <v>222</v>
      </c>
      <c r="M31" s="110"/>
      <c r="N31" s="256">
        <v>36980880</v>
      </c>
      <c r="O31" s="256">
        <v>37163005</v>
      </c>
      <c r="P31" s="112">
        <v>-182125</v>
      </c>
      <c r="Q31" s="247">
        <v>-0.4900707034</v>
      </c>
    </row>
    <row r="32" spans="1:17" ht="40.5" customHeight="1">
      <c r="A32" s="93">
        <v>25</v>
      </c>
      <c r="B32" s="107"/>
      <c r="C32" s="87" t="s">
        <v>25</v>
      </c>
      <c r="D32" s="87"/>
      <c r="E32" s="96">
        <v>0</v>
      </c>
      <c r="F32" s="105">
        <v>164565</v>
      </c>
      <c r="G32" s="103">
        <v>-164565</v>
      </c>
      <c r="H32" s="98" t="s">
        <v>300</v>
      </c>
      <c r="I32" s="99"/>
      <c r="J32" s="153" t="s">
        <v>39</v>
      </c>
      <c r="K32" s="84"/>
      <c r="L32" s="94" t="s">
        <v>223</v>
      </c>
      <c r="M32" s="94"/>
      <c r="N32" s="257">
        <v>187055080</v>
      </c>
      <c r="O32" s="258">
        <v>195146095</v>
      </c>
      <c r="P32" s="255">
        <v>-8091015</v>
      </c>
      <c r="Q32" s="104">
        <v>-4.1461321581</v>
      </c>
    </row>
    <row r="33" spans="1:17" ht="40.5" customHeight="1">
      <c r="A33" s="93">
        <v>26</v>
      </c>
      <c r="B33" s="107"/>
      <c r="C33" s="87" t="s">
        <v>26</v>
      </c>
      <c r="D33" s="87"/>
      <c r="E33" s="96">
        <v>3014457</v>
      </c>
      <c r="F33" s="105">
        <v>3092101</v>
      </c>
      <c r="G33" s="103">
        <v>-77644</v>
      </c>
      <c r="H33" s="98">
        <v>-2.511043462</v>
      </c>
      <c r="I33" s="113"/>
      <c r="J33" s="158"/>
      <c r="K33" s="159"/>
      <c r="L33" s="158"/>
      <c r="M33" s="158"/>
      <c r="P33" s="160"/>
      <c r="Q33" s="161"/>
    </row>
    <row r="34" spans="1:17" ht="40.5" customHeight="1">
      <c r="A34" s="93">
        <v>27</v>
      </c>
      <c r="B34" s="107"/>
      <c r="C34" s="87" t="s">
        <v>27</v>
      </c>
      <c r="D34" s="87"/>
      <c r="E34" s="96">
        <v>3119786</v>
      </c>
      <c r="F34" s="105">
        <v>3139090</v>
      </c>
      <c r="G34" s="103">
        <v>-19304</v>
      </c>
      <c r="H34" s="98">
        <v>-0.6149552896</v>
      </c>
      <c r="I34" s="113"/>
      <c r="J34" s="94"/>
      <c r="K34" s="94"/>
      <c r="L34" s="94"/>
      <c r="M34" s="94"/>
      <c r="N34" s="162"/>
      <c r="O34" s="162"/>
      <c r="P34" s="163"/>
      <c r="Q34" s="164"/>
    </row>
    <row r="35" spans="1:17" ht="40.5" customHeight="1">
      <c r="A35" s="93">
        <v>28</v>
      </c>
      <c r="B35" s="107"/>
      <c r="C35" s="87" t="s">
        <v>28</v>
      </c>
      <c r="D35" s="87"/>
      <c r="E35" s="96">
        <v>4783452</v>
      </c>
      <c r="F35" s="105">
        <v>4695775</v>
      </c>
      <c r="G35" s="103">
        <v>87677</v>
      </c>
      <c r="H35" s="98">
        <v>1.8671465307</v>
      </c>
      <c r="I35" s="113"/>
      <c r="J35" s="94"/>
      <c r="K35" s="118"/>
      <c r="L35" s="94"/>
      <c r="M35" s="94"/>
      <c r="N35" s="162"/>
      <c r="O35" s="162"/>
      <c r="P35" s="163"/>
      <c r="Q35" s="164"/>
    </row>
    <row r="36" spans="1:17" ht="40.5" customHeight="1">
      <c r="A36" s="93">
        <v>29</v>
      </c>
      <c r="B36" s="107"/>
      <c r="C36" s="87" t="s">
        <v>29</v>
      </c>
      <c r="D36" s="87"/>
      <c r="E36" s="96">
        <v>2838434</v>
      </c>
      <c r="F36" s="105">
        <v>2820402</v>
      </c>
      <c r="G36" s="103">
        <v>18032</v>
      </c>
      <c r="H36" s="98">
        <v>0.6393414839</v>
      </c>
      <c r="I36" s="113"/>
      <c r="J36" s="94"/>
      <c r="K36" s="118"/>
      <c r="L36" s="94"/>
      <c r="M36" s="94"/>
      <c r="N36" s="162"/>
      <c r="O36" s="162"/>
      <c r="P36" s="163"/>
      <c r="Q36" s="164"/>
    </row>
    <row r="37" spans="1:17" ht="40.5" customHeight="1">
      <c r="A37" s="93">
        <v>30</v>
      </c>
      <c r="B37" s="107"/>
      <c r="C37" s="87" t="s">
        <v>30</v>
      </c>
      <c r="D37" s="87"/>
      <c r="E37" s="96">
        <v>0</v>
      </c>
      <c r="F37" s="105">
        <v>384168</v>
      </c>
      <c r="G37" s="103">
        <v>-384168</v>
      </c>
      <c r="H37" s="98" t="s">
        <v>300</v>
      </c>
      <c r="I37" s="113"/>
      <c r="J37" s="94"/>
      <c r="K37" s="118"/>
      <c r="L37" s="94"/>
      <c r="M37" s="94"/>
      <c r="N37" s="163"/>
      <c r="O37" s="163"/>
      <c r="P37" s="163"/>
      <c r="Q37" s="164"/>
    </row>
    <row r="38" spans="1:17" ht="40.5" customHeight="1">
      <c r="A38" s="93">
        <v>31</v>
      </c>
      <c r="B38" s="107"/>
      <c r="C38" s="87" t="s">
        <v>31</v>
      </c>
      <c r="D38" s="87"/>
      <c r="E38" s="96">
        <v>3703796</v>
      </c>
      <c r="F38" s="105">
        <v>3660938</v>
      </c>
      <c r="G38" s="103">
        <v>42858</v>
      </c>
      <c r="H38" s="98">
        <v>1.1706835789</v>
      </c>
      <c r="I38" s="113"/>
      <c r="J38" s="94"/>
      <c r="K38" s="118"/>
      <c r="L38" s="94"/>
      <c r="M38" s="94"/>
      <c r="N38" s="163"/>
      <c r="O38" s="163"/>
      <c r="P38" s="163"/>
      <c r="Q38" s="164"/>
    </row>
    <row r="39" spans="1:17" ht="40.5" customHeight="1">
      <c r="A39" s="93">
        <v>32</v>
      </c>
      <c r="B39" s="107"/>
      <c r="C39" s="87" t="s">
        <v>33</v>
      </c>
      <c r="D39" s="87"/>
      <c r="E39" s="96">
        <v>2023112</v>
      </c>
      <c r="F39" s="105">
        <v>1894580</v>
      </c>
      <c r="G39" s="103">
        <v>128532</v>
      </c>
      <c r="H39" s="98">
        <v>6.7841949139</v>
      </c>
      <c r="I39" s="113"/>
      <c r="J39" s="94"/>
      <c r="K39" s="118"/>
      <c r="L39" s="155"/>
      <c r="M39" s="155"/>
      <c r="N39" s="156"/>
      <c r="O39" s="156"/>
      <c r="P39" s="156"/>
      <c r="Q39" s="157"/>
    </row>
    <row r="40" spans="1:17" ht="40.5" customHeight="1">
      <c r="A40" s="93">
        <v>33</v>
      </c>
      <c r="B40" s="107"/>
      <c r="C40" s="87" t="s">
        <v>34</v>
      </c>
      <c r="D40" s="87"/>
      <c r="E40" s="96">
        <v>3039946</v>
      </c>
      <c r="F40" s="105">
        <v>3049012</v>
      </c>
      <c r="G40" s="103">
        <v>-9066</v>
      </c>
      <c r="H40" s="98">
        <v>-0.297342221</v>
      </c>
      <c r="I40" s="113"/>
      <c r="J40" s="114"/>
      <c r="L40" s="114"/>
      <c r="M40" s="94"/>
      <c r="N40" s="115"/>
      <c r="O40" s="115"/>
      <c r="P40" s="116"/>
      <c r="Q40" s="117"/>
    </row>
    <row r="41" spans="1:17" ht="40.5" customHeight="1">
      <c r="A41" s="93">
        <v>34</v>
      </c>
      <c r="B41" s="107"/>
      <c r="C41" s="87" t="s">
        <v>35</v>
      </c>
      <c r="D41" s="87"/>
      <c r="E41" s="96">
        <v>3494557</v>
      </c>
      <c r="F41" s="105">
        <v>3417539</v>
      </c>
      <c r="G41" s="103">
        <v>77018</v>
      </c>
      <c r="H41" s="98">
        <v>2.2536099807</v>
      </c>
      <c r="I41" s="113"/>
      <c r="J41" s="94"/>
      <c r="K41" s="118"/>
      <c r="L41" s="94"/>
      <c r="M41" s="94"/>
      <c r="N41" s="115"/>
      <c r="O41" s="115"/>
      <c r="P41" s="116"/>
      <c r="Q41" s="117"/>
    </row>
    <row r="42" spans="1:17" ht="40.5" customHeight="1">
      <c r="A42" s="93">
        <v>35</v>
      </c>
      <c r="B42" s="107"/>
      <c r="C42" s="87" t="s">
        <v>36</v>
      </c>
      <c r="D42" s="87"/>
      <c r="E42" s="96">
        <v>2847699</v>
      </c>
      <c r="F42" s="105">
        <v>2812351</v>
      </c>
      <c r="G42" s="103">
        <v>35348</v>
      </c>
      <c r="H42" s="98">
        <v>1.2568843647</v>
      </c>
      <c r="I42" s="113"/>
      <c r="J42" s="94"/>
      <c r="K42" s="118"/>
      <c r="L42" s="94"/>
      <c r="M42" s="94"/>
      <c r="N42" s="115"/>
      <c r="O42" s="115"/>
      <c r="P42" s="116"/>
      <c r="Q42" s="117"/>
    </row>
    <row r="43" spans="1:17" ht="40.5" customHeight="1">
      <c r="A43" s="93">
        <v>36</v>
      </c>
      <c r="B43" s="107"/>
      <c r="C43" s="87" t="s">
        <v>93</v>
      </c>
      <c r="D43" s="87"/>
      <c r="E43" s="96">
        <v>2166450</v>
      </c>
      <c r="F43" s="105">
        <v>1971918</v>
      </c>
      <c r="G43" s="103">
        <v>194532</v>
      </c>
      <c r="H43" s="98">
        <v>9.8651160951</v>
      </c>
      <c r="I43" s="113"/>
      <c r="J43" s="94"/>
      <c r="K43" s="118"/>
      <c r="L43" s="94"/>
      <c r="M43" s="94"/>
      <c r="N43" s="115"/>
      <c r="O43" s="115"/>
      <c r="P43" s="116"/>
      <c r="Q43" s="117"/>
    </row>
    <row r="44" spans="1:17" ht="40.5" customHeight="1">
      <c r="A44" s="93">
        <v>37</v>
      </c>
      <c r="B44" s="107"/>
      <c r="C44" s="87" t="s">
        <v>37</v>
      </c>
      <c r="D44" s="87"/>
      <c r="E44" s="96">
        <v>1848815</v>
      </c>
      <c r="F44" s="105">
        <v>1696190</v>
      </c>
      <c r="G44" s="103">
        <v>152625</v>
      </c>
      <c r="H44" s="98">
        <v>8.9981075233</v>
      </c>
      <c r="I44" s="113"/>
      <c r="J44" s="94"/>
      <c r="K44" s="118"/>
      <c r="L44" s="94"/>
      <c r="M44" s="94"/>
      <c r="N44" s="115"/>
      <c r="O44" s="115"/>
      <c r="P44" s="116"/>
      <c r="Q44" s="117"/>
    </row>
    <row r="45" spans="1:17" ht="40.5" customHeight="1">
      <c r="A45" s="93">
        <v>38</v>
      </c>
      <c r="B45" s="107"/>
      <c r="C45" s="87" t="s">
        <v>38</v>
      </c>
      <c r="D45" s="87"/>
      <c r="E45" s="96">
        <v>2371935</v>
      </c>
      <c r="F45" s="105">
        <v>2201684</v>
      </c>
      <c r="G45" s="103">
        <v>170251</v>
      </c>
      <c r="H45" s="98">
        <v>7.7327627398</v>
      </c>
      <c r="I45" s="113"/>
      <c r="J45" s="94"/>
      <c r="K45" s="118"/>
      <c r="L45" s="94"/>
      <c r="M45" s="94"/>
      <c r="N45" s="115"/>
      <c r="O45" s="115"/>
      <c r="P45" s="116"/>
      <c r="Q45" s="117"/>
    </row>
    <row r="46" spans="1:17" ht="40.5" customHeight="1">
      <c r="A46" s="93">
        <v>39</v>
      </c>
      <c r="B46" s="107"/>
      <c r="C46" s="87" t="s">
        <v>195</v>
      </c>
      <c r="D46" s="87"/>
      <c r="E46" s="96">
        <v>4531280</v>
      </c>
      <c r="F46" s="105">
        <v>4505513</v>
      </c>
      <c r="G46" s="103">
        <v>25767</v>
      </c>
      <c r="H46" s="98">
        <v>0.5718993597</v>
      </c>
      <c r="I46" s="113"/>
      <c r="J46" s="94"/>
      <c r="K46" s="118"/>
      <c r="L46" s="94"/>
      <c r="M46" s="94"/>
      <c r="N46" s="115"/>
      <c r="O46" s="115"/>
      <c r="P46" s="116"/>
      <c r="Q46" s="117"/>
    </row>
    <row r="47" spans="1:17" ht="40.5" customHeight="1" thickBot="1">
      <c r="A47" s="100">
        <v>40</v>
      </c>
      <c r="B47" s="107"/>
      <c r="C47" s="87" t="s">
        <v>255</v>
      </c>
      <c r="D47" s="87"/>
      <c r="E47" s="96">
        <v>1860424</v>
      </c>
      <c r="F47" s="96">
        <v>1808889</v>
      </c>
      <c r="G47" s="103">
        <v>51535</v>
      </c>
      <c r="H47" s="246">
        <v>2.8489863115</v>
      </c>
      <c r="I47" s="113"/>
      <c r="J47" s="94"/>
      <c r="K47" s="118"/>
      <c r="L47" s="94"/>
      <c r="M47" s="94"/>
      <c r="N47" s="115"/>
      <c r="O47" s="115"/>
      <c r="P47" s="116"/>
      <c r="Q47" s="117"/>
    </row>
    <row r="48" spans="1:17" ht="40.5" customHeight="1" thickTop="1">
      <c r="A48" s="108" t="s">
        <v>39</v>
      </c>
      <c r="B48" s="109"/>
      <c r="C48" s="110" t="s">
        <v>224</v>
      </c>
      <c r="D48" s="110"/>
      <c r="E48" s="111">
        <v>150074200</v>
      </c>
      <c r="F48" s="111">
        <v>157983090</v>
      </c>
      <c r="G48" s="111">
        <v>-7908890</v>
      </c>
      <c r="H48" s="245">
        <v>-5.0061623684</v>
      </c>
      <c r="I48" s="113"/>
      <c r="J48" s="58"/>
      <c r="K48" s="70"/>
      <c r="L48" s="58"/>
      <c r="M48" s="58"/>
      <c r="N48" s="71"/>
      <c r="O48" s="71"/>
      <c r="P48" s="72"/>
      <c r="Q48" s="73"/>
    </row>
    <row r="49" spans="2:10" ht="40.5" customHeight="1">
      <c r="B49" s="50"/>
      <c r="J49" s="49"/>
    </row>
    <row r="50" spans="2:10" ht="23.25" customHeight="1">
      <c r="B50" s="50"/>
      <c r="J50" s="49"/>
    </row>
    <row r="51" spans="2:10" ht="23.25" customHeight="1">
      <c r="B51" s="50"/>
      <c r="J51" s="49"/>
    </row>
    <row r="52" spans="2:10" ht="23.25" customHeight="1">
      <c r="B52" s="50"/>
      <c r="J52" s="49"/>
    </row>
    <row r="53" spans="2:10" ht="23.25" customHeight="1">
      <c r="B53" s="50"/>
      <c r="J53" s="49"/>
    </row>
    <row r="54" spans="2:10" ht="23.25" customHeight="1">
      <c r="B54" s="50"/>
      <c r="J54" s="49"/>
    </row>
    <row r="55" spans="2:10" ht="23.25" customHeight="1">
      <c r="B55" s="50"/>
      <c r="J55" s="49"/>
    </row>
    <row r="56" spans="2:10" ht="23.25" customHeight="1">
      <c r="B56" s="50"/>
      <c r="J56" s="49"/>
    </row>
    <row r="57" spans="2:10" ht="23.25" customHeight="1">
      <c r="B57" s="50"/>
      <c r="J57" s="49"/>
    </row>
    <row r="58" ht="23.25" customHeight="1">
      <c r="B58" s="50"/>
    </row>
  </sheetData>
  <sheetProtection/>
  <mergeCells count="5">
    <mergeCell ref="P2:Q3"/>
    <mergeCell ref="C4:C7"/>
    <mergeCell ref="L4:L7"/>
    <mergeCell ref="A4:A7"/>
    <mergeCell ref="J4:J7"/>
  </mergeCells>
  <printOptions horizontalCentered="1"/>
  <pageMargins left="0.7086614173228347" right="0.1968503937007874" top="0.7874015748031497" bottom="0.3937007874015748" header="0.5118110236220472" footer="0"/>
  <pageSetup fitToHeight="3" horizontalDpi="600" verticalDpi="600" orientation="portrait" pageOrder="overThenDown" paperSize="9" scale="38" r:id="rId1"/>
</worksheet>
</file>

<file path=xl/worksheets/sheet2.xml><?xml version="1.0" encoding="utf-8"?>
<worksheet xmlns="http://schemas.openxmlformats.org/spreadsheetml/2006/main" xmlns:r="http://schemas.openxmlformats.org/officeDocument/2006/relationships">
  <dimension ref="A1:K96"/>
  <sheetViews>
    <sheetView view="pageBreakPreview"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A1" sqref="A1"/>
    </sheetView>
  </sheetViews>
  <sheetFormatPr defaultColWidth="10.59765625" defaultRowHeight="15"/>
  <cols>
    <col min="1" max="1" width="2.59765625" style="2" customWidth="1"/>
    <col min="2" max="3" width="5.59765625" style="2" customWidth="1"/>
    <col min="4" max="4" width="1.59765625" style="2" customWidth="1"/>
    <col min="5" max="5" width="10.19921875" style="2" customWidth="1"/>
    <col min="6" max="6" width="1.59765625" style="2" customWidth="1"/>
    <col min="7" max="8" width="14.59765625" style="2" customWidth="1"/>
    <col min="9" max="9" width="13.8984375" style="2" customWidth="1"/>
    <col min="10" max="10" width="12.59765625" style="2" customWidth="1"/>
    <col min="11" max="11" width="2.59765625" style="2" customWidth="1"/>
    <col min="12" max="16384" width="10.59765625" style="2" customWidth="1"/>
  </cols>
  <sheetData>
    <row r="1" spans="1:11" ht="14.25">
      <c r="A1" s="1"/>
      <c r="B1" s="1" t="s">
        <v>110</v>
      </c>
      <c r="C1" s="1"/>
      <c r="D1" s="1"/>
      <c r="E1" s="1"/>
      <c r="F1" s="1"/>
      <c r="G1" s="1"/>
      <c r="H1" s="1"/>
      <c r="I1" s="1"/>
      <c r="J1" s="1"/>
      <c r="K1" s="1"/>
    </row>
    <row r="2" spans="1:11" ht="14.25">
      <c r="A2" s="1"/>
      <c r="B2" s="313" t="s">
        <v>108</v>
      </c>
      <c r="C2" s="313"/>
      <c r="D2" s="313"/>
      <c r="E2" s="313"/>
      <c r="F2" s="313"/>
      <c r="G2" s="313"/>
      <c r="H2" s="313"/>
      <c r="I2" s="313"/>
      <c r="J2" s="313"/>
      <c r="K2" s="1"/>
    </row>
    <row r="3" spans="1:11" ht="14.25">
      <c r="A3" s="1"/>
      <c r="B3" s="1"/>
      <c r="C3" s="1"/>
      <c r="D3" s="1"/>
      <c r="E3" s="1"/>
      <c r="F3" s="1"/>
      <c r="G3" s="1"/>
      <c r="H3" s="1"/>
      <c r="I3" s="1" t="s">
        <v>97</v>
      </c>
      <c r="J3" s="1"/>
      <c r="K3" s="1"/>
    </row>
    <row r="4" spans="1:11" ht="14.25">
      <c r="A4" s="1"/>
      <c r="B4" s="314" t="s">
        <v>98</v>
      </c>
      <c r="C4" s="317" t="s">
        <v>104</v>
      </c>
      <c r="D4" s="41"/>
      <c r="E4" s="41"/>
      <c r="F4" s="41"/>
      <c r="G4" s="42" t="s">
        <v>101</v>
      </c>
      <c r="H4" s="42" t="s">
        <v>102</v>
      </c>
      <c r="I4" s="43" t="s">
        <v>85</v>
      </c>
      <c r="J4" s="44" t="s">
        <v>86</v>
      </c>
      <c r="K4" s="1"/>
    </row>
    <row r="5" spans="1:11" ht="14.25">
      <c r="A5" s="1"/>
      <c r="B5" s="315"/>
      <c r="C5" s="318"/>
      <c r="D5" s="11"/>
      <c r="E5" s="11" t="s">
        <v>0</v>
      </c>
      <c r="F5" s="11"/>
      <c r="G5" s="3" t="s">
        <v>107</v>
      </c>
      <c r="H5" s="3" t="s">
        <v>109</v>
      </c>
      <c r="I5" s="4" t="s">
        <v>87</v>
      </c>
      <c r="J5" s="45" t="s">
        <v>88</v>
      </c>
      <c r="K5" s="1"/>
    </row>
    <row r="6" spans="1:11" ht="14.25">
      <c r="A6" s="1"/>
      <c r="B6" s="316"/>
      <c r="C6" s="56" t="s">
        <v>106</v>
      </c>
      <c r="D6" s="27"/>
      <c r="E6" s="27"/>
      <c r="F6" s="27"/>
      <c r="G6" s="46" t="s">
        <v>1</v>
      </c>
      <c r="H6" s="47" t="s">
        <v>111</v>
      </c>
      <c r="I6" s="47" t="s">
        <v>89</v>
      </c>
      <c r="J6" s="48" t="s">
        <v>90</v>
      </c>
      <c r="K6" s="1"/>
    </row>
    <row r="7" spans="1:11" ht="15" customHeight="1">
      <c r="A7" s="1"/>
      <c r="B7" s="9">
        <v>1</v>
      </c>
      <c r="C7" s="52">
        <v>6</v>
      </c>
      <c r="D7" s="11"/>
      <c r="E7" s="29" t="s">
        <v>6</v>
      </c>
      <c r="F7" s="29"/>
      <c r="G7" s="33">
        <v>5635498</v>
      </c>
      <c r="H7" s="34">
        <v>5398581</v>
      </c>
      <c r="I7" s="25">
        <f aca="true" t="shared" si="0" ref="I7:I38">G7-H7</f>
        <v>236917</v>
      </c>
      <c r="J7" s="15">
        <f aca="true" t="shared" si="1" ref="J7:J38">IF(H7=0,IF(G7=0,"－　","皆増　"),IF(G7=0,"皆減　",ROUND(I7/H7*100,1)))</f>
        <v>4.4</v>
      </c>
      <c r="K7" s="1"/>
    </row>
    <row r="8" spans="1:11" ht="15" customHeight="1">
      <c r="A8" s="1"/>
      <c r="B8" s="51">
        <v>2</v>
      </c>
      <c r="C8" s="52">
        <v>12</v>
      </c>
      <c r="D8" s="14"/>
      <c r="E8" s="32" t="s">
        <v>12</v>
      </c>
      <c r="F8" s="32"/>
      <c r="G8" s="35">
        <v>5067145</v>
      </c>
      <c r="H8" s="36">
        <v>5295763</v>
      </c>
      <c r="I8" s="26">
        <f t="shared" si="0"/>
        <v>-228618</v>
      </c>
      <c r="J8" s="15">
        <f t="shared" si="1"/>
        <v>-4.3</v>
      </c>
      <c r="K8" s="1"/>
    </row>
    <row r="9" spans="1:11" ht="15" customHeight="1">
      <c r="A9" s="1"/>
      <c r="B9" s="51">
        <v>3</v>
      </c>
      <c r="C9" s="52">
        <v>19</v>
      </c>
      <c r="D9" s="14"/>
      <c r="E9" s="32" t="s">
        <v>19</v>
      </c>
      <c r="F9" s="32"/>
      <c r="G9" s="35">
        <v>3784400</v>
      </c>
      <c r="H9" s="36">
        <v>5040583</v>
      </c>
      <c r="I9" s="17">
        <f t="shared" si="0"/>
        <v>-1256183</v>
      </c>
      <c r="J9" s="12">
        <f t="shared" si="1"/>
        <v>-24.9</v>
      </c>
      <c r="K9" s="1"/>
    </row>
    <row r="10" spans="1:11" ht="15" customHeight="1">
      <c r="A10" s="1"/>
      <c r="B10" s="51">
        <v>4</v>
      </c>
      <c r="C10" s="52">
        <v>32</v>
      </c>
      <c r="D10" s="6"/>
      <c r="E10" s="37" t="s">
        <v>31</v>
      </c>
      <c r="F10" s="37"/>
      <c r="G10" s="33">
        <v>3683845</v>
      </c>
      <c r="H10" s="34">
        <v>3824270</v>
      </c>
      <c r="I10" s="17">
        <f t="shared" si="0"/>
        <v>-140425</v>
      </c>
      <c r="J10" s="12">
        <f t="shared" si="1"/>
        <v>-3.7</v>
      </c>
      <c r="K10" s="1"/>
    </row>
    <row r="11" spans="1:11" ht="15" customHeight="1">
      <c r="A11" s="1"/>
      <c r="B11" s="51">
        <v>5</v>
      </c>
      <c r="C11" s="52">
        <v>5</v>
      </c>
      <c r="D11" s="6"/>
      <c r="E11" s="37" t="s">
        <v>5</v>
      </c>
      <c r="F11" s="37"/>
      <c r="G11" s="33">
        <v>3109156</v>
      </c>
      <c r="H11" s="34">
        <v>3185521</v>
      </c>
      <c r="I11" s="16">
        <f t="shared" si="0"/>
        <v>-76365</v>
      </c>
      <c r="J11" s="12">
        <f t="shared" si="1"/>
        <v>-2.4</v>
      </c>
      <c r="K11" s="1"/>
    </row>
    <row r="12" spans="1:11" ht="15" customHeight="1">
      <c r="A12" s="1"/>
      <c r="B12" s="51">
        <v>6</v>
      </c>
      <c r="C12" s="52">
        <v>1</v>
      </c>
      <c r="D12" s="6"/>
      <c r="E12" s="37" t="s">
        <v>91</v>
      </c>
      <c r="F12" s="37"/>
      <c r="G12" s="33">
        <v>2779299</v>
      </c>
      <c r="H12" s="34">
        <v>3066078</v>
      </c>
      <c r="I12" s="17">
        <f t="shared" si="0"/>
        <v>-286779</v>
      </c>
      <c r="J12" s="12">
        <f t="shared" si="1"/>
        <v>-9.4</v>
      </c>
      <c r="K12" s="1"/>
    </row>
    <row r="13" spans="1:11" ht="15" customHeight="1">
      <c r="A13" s="1"/>
      <c r="B13" s="51">
        <v>7</v>
      </c>
      <c r="C13" s="52">
        <v>8</v>
      </c>
      <c r="D13" s="6"/>
      <c r="E13" s="37" t="s">
        <v>8</v>
      </c>
      <c r="F13" s="37"/>
      <c r="G13" s="35">
        <v>2576546</v>
      </c>
      <c r="H13" s="36">
        <v>2373064</v>
      </c>
      <c r="I13" s="17">
        <f t="shared" si="0"/>
        <v>203482</v>
      </c>
      <c r="J13" s="12">
        <f t="shared" si="1"/>
        <v>8.6</v>
      </c>
      <c r="K13" s="1"/>
    </row>
    <row r="14" spans="1:11" ht="15" customHeight="1">
      <c r="A14" s="1"/>
      <c r="B14" s="51">
        <v>8</v>
      </c>
      <c r="C14" s="52">
        <v>16</v>
      </c>
      <c r="D14" s="14"/>
      <c r="E14" s="32" t="s">
        <v>16</v>
      </c>
      <c r="F14" s="32"/>
      <c r="G14" s="35">
        <v>2483099</v>
      </c>
      <c r="H14" s="36">
        <v>2434370</v>
      </c>
      <c r="I14" s="17">
        <f t="shared" si="0"/>
        <v>48729</v>
      </c>
      <c r="J14" s="12">
        <f t="shared" si="1"/>
        <v>2</v>
      </c>
      <c r="K14" s="1"/>
    </row>
    <row r="15" spans="1:11" ht="15" customHeight="1">
      <c r="A15" s="1"/>
      <c r="B15" s="51">
        <v>9</v>
      </c>
      <c r="C15" s="52">
        <v>10</v>
      </c>
      <c r="D15" s="6"/>
      <c r="E15" s="37" t="s">
        <v>10</v>
      </c>
      <c r="F15" s="37"/>
      <c r="G15" s="35">
        <v>2241195</v>
      </c>
      <c r="H15" s="36">
        <v>2317320</v>
      </c>
      <c r="I15" s="17">
        <f t="shared" si="0"/>
        <v>-76125</v>
      </c>
      <c r="J15" s="12">
        <f t="shared" si="1"/>
        <v>-3.3</v>
      </c>
      <c r="K15" s="1"/>
    </row>
    <row r="16" spans="1:11" ht="15" customHeight="1">
      <c r="A16" s="1"/>
      <c r="B16" s="51">
        <v>10</v>
      </c>
      <c r="C16" s="52">
        <v>34</v>
      </c>
      <c r="D16" s="6"/>
      <c r="E16" s="37" t="s">
        <v>33</v>
      </c>
      <c r="F16" s="37"/>
      <c r="G16" s="35">
        <v>2197745</v>
      </c>
      <c r="H16" s="36">
        <v>2948141</v>
      </c>
      <c r="I16" s="17">
        <f t="shared" si="0"/>
        <v>-750396</v>
      </c>
      <c r="J16" s="12">
        <f t="shared" si="1"/>
        <v>-25.5</v>
      </c>
      <c r="K16" s="1"/>
    </row>
    <row r="17" spans="1:11" ht="15" customHeight="1">
      <c r="A17" s="1"/>
      <c r="B17" s="51">
        <v>11</v>
      </c>
      <c r="C17" s="52">
        <v>15</v>
      </c>
      <c r="D17" s="6"/>
      <c r="E17" s="37" t="s">
        <v>15</v>
      </c>
      <c r="F17" s="37"/>
      <c r="G17" s="35">
        <v>2194649</v>
      </c>
      <c r="H17" s="36">
        <v>2302701</v>
      </c>
      <c r="I17" s="17">
        <f t="shared" si="0"/>
        <v>-108052</v>
      </c>
      <c r="J17" s="12">
        <f t="shared" si="1"/>
        <v>-4.7</v>
      </c>
      <c r="K17" s="1"/>
    </row>
    <row r="18" spans="1:11" ht="15" customHeight="1">
      <c r="A18" s="1"/>
      <c r="B18" s="51">
        <v>12</v>
      </c>
      <c r="C18" s="52">
        <v>14</v>
      </c>
      <c r="D18" s="6"/>
      <c r="E18" s="37" t="s">
        <v>14</v>
      </c>
      <c r="F18" s="37"/>
      <c r="G18" s="35">
        <v>2141526</v>
      </c>
      <c r="H18" s="36">
        <v>2150177</v>
      </c>
      <c r="I18" s="17">
        <f t="shared" si="0"/>
        <v>-8651</v>
      </c>
      <c r="J18" s="12">
        <f t="shared" si="1"/>
        <v>-0.4</v>
      </c>
      <c r="K18" s="1"/>
    </row>
    <row r="19" spans="1:11" ht="15" customHeight="1">
      <c r="A19" s="1"/>
      <c r="B19" s="51">
        <v>13</v>
      </c>
      <c r="C19" s="52">
        <v>9</v>
      </c>
      <c r="D19" s="6"/>
      <c r="E19" s="37" t="s">
        <v>9</v>
      </c>
      <c r="F19" s="37"/>
      <c r="G19" s="35">
        <v>2127726</v>
      </c>
      <c r="H19" s="36">
        <v>2371785</v>
      </c>
      <c r="I19" s="17">
        <f t="shared" si="0"/>
        <v>-244059</v>
      </c>
      <c r="J19" s="12">
        <f t="shared" si="1"/>
        <v>-10.3</v>
      </c>
      <c r="K19" s="1"/>
    </row>
    <row r="20" spans="1:11" ht="15" customHeight="1">
      <c r="A20" s="1"/>
      <c r="B20" s="51">
        <v>14</v>
      </c>
      <c r="C20" s="52">
        <v>85</v>
      </c>
      <c r="D20" s="6"/>
      <c r="E20" s="37" t="s">
        <v>82</v>
      </c>
      <c r="F20" s="37"/>
      <c r="G20" s="33">
        <v>1970753</v>
      </c>
      <c r="H20" s="34">
        <v>1991979</v>
      </c>
      <c r="I20" s="17">
        <f t="shared" si="0"/>
        <v>-21226</v>
      </c>
      <c r="J20" s="12">
        <f t="shared" si="1"/>
        <v>-1.1</v>
      </c>
      <c r="K20" s="1"/>
    </row>
    <row r="21" spans="1:11" ht="15" customHeight="1">
      <c r="A21" s="1"/>
      <c r="B21" s="51">
        <v>15</v>
      </c>
      <c r="C21" s="52">
        <v>17</v>
      </c>
      <c r="D21" s="6"/>
      <c r="E21" s="37" t="s">
        <v>17</v>
      </c>
      <c r="F21" s="37"/>
      <c r="G21" s="35">
        <v>1861784</v>
      </c>
      <c r="H21" s="36">
        <v>1739677</v>
      </c>
      <c r="I21" s="17">
        <f t="shared" si="0"/>
        <v>122107</v>
      </c>
      <c r="J21" s="12">
        <f t="shared" si="1"/>
        <v>7</v>
      </c>
      <c r="K21" s="1"/>
    </row>
    <row r="22" spans="1:11" ht="15" customHeight="1">
      <c r="A22" s="1"/>
      <c r="B22" s="51">
        <v>16</v>
      </c>
      <c r="C22" s="52">
        <v>36</v>
      </c>
      <c r="D22" s="6"/>
      <c r="E22" s="37" t="s">
        <v>35</v>
      </c>
      <c r="F22" s="37"/>
      <c r="G22" s="35">
        <v>1860540</v>
      </c>
      <c r="H22" s="36">
        <v>1931018</v>
      </c>
      <c r="I22" s="17">
        <f t="shared" si="0"/>
        <v>-70478</v>
      </c>
      <c r="J22" s="12">
        <f t="shared" si="1"/>
        <v>-3.6</v>
      </c>
      <c r="K22" s="1"/>
    </row>
    <row r="23" spans="1:11" ht="15" customHeight="1">
      <c r="A23" s="1"/>
      <c r="B23" s="51">
        <v>17</v>
      </c>
      <c r="C23" s="52">
        <v>37</v>
      </c>
      <c r="D23" s="6"/>
      <c r="E23" s="37" t="s">
        <v>36</v>
      </c>
      <c r="F23" s="37"/>
      <c r="G23" s="33">
        <v>1847606</v>
      </c>
      <c r="H23" s="34">
        <v>2047190</v>
      </c>
      <c r="I23" s="17">
        <f t="shared" si="0"/>
        <v>-199584</v>
      </c>
      <c r="J23" s="12">
        <f t="shared" si="1"/>
        <v>-9.7</v>
      </c>
      <c r="K23" s="1"/>
    </row>
    <row r="24" spans="1:11" ht="15" customHeight="1">
      <c r="A24" s="1"/>
      <c r="B24" s="51">
        <v>18</v>
      </c>
      <c r="C24" s="52">
        <v>35</v>
      </c>
      <c r="D24" s="14"/>
      <c r="E24" s="32" t="s">
        <v>34</v>
      </c>
      <c r="F24" s="32"/>
      <c r="G24" s="33">
        <v>1799645</v>
      </c>
      <c r="H24" s="34">
        <v>1901411</v>
      </c>
      <c r="I24" s="17">
        <f t="shared" si="0"/>
        <v>-101766</v>
      </c>
      <c r="J24" s="12">
        <f t="shared" si="1"/>
        <v>-5.4</v>
      </c>
      <c r="K24" s="1"/>
    </row>
    <row r="25" spans="1:11" ht="15" customHeight="1">
      <c r="A25" s="1"/>
      <c r="B25" s="51">
        <v>19</v>
      </c>
      <c r="C25" s="52">
        <v>73</v>
      </c>
      <c r="D25" s="6"/>
      <c r="E25" s="37" t="s">
        <v>71</v>
      </c>
      <c r="F25" s="37"/>
      <c r="G25" s="35">
        <v>1768480</v>
      </c>
      <c r="H25" s="36">
        <v>1690338</v>
      </c>
      <c r="I25" s="17">
        <f t="shared" si="0"/>
        <v>78142</v>
      </c>
      <c r="J25" s="12">
        <f t="shared" si="1"/>
        <v>4.6</v>
      </c>
      <c r="K25" s="1"/>
    </row>
    <row r="26" spans="1:11" ht="15" customHeight="1">
      <c r="A26" s="1"/>
      <c r="B26" s="51">
        <v>20</v>
      </c>
      <c r="C26" s="52">
        <v>83</v>
      </c>
      <c r="D26" s="6"/>
      <c r="E26" s="37" t="s">
        <v>80</v>
      </c>
      <c r="F26" s="37"/>
      <c r="G26" s="33">
        <v>1735544</v>
      </c>
      <c r="H26" s="34">
        <v>1777179</v>
      </c>
      <c r="I26" s="17">
        <f t="shared" si="0"/>
        <v>-41635</v>
      </c>
      <c r="J26" s="12">
        <f t="shared" si="1"/>
        <v>-2.3</v>
      </c>
      <c r="K26" s="1"/>
    </row>
    <row r="27" spans="1:11" ht="15" customHeight="1">
      <c r="A27" s="1"/>
      <c r="B27" s="51">
        <v>21</v>
      </c>
      <c r="C27" s="52">
        <v>23</v>
      </c>
      <c r="D27" s="6"/>
      <c r="E27" s="37" t="s">
        <v>92</v>
      </c>
      <c r="F27" s="37"/>
      <c r="G27" s="33">
        <v>1707934</v>
      </c>
      <c r="H27" s="34">
        <v>1867138</v>
      </c>
      <c r="I27" s="17">
        <f t="shared" si="0"/>
        <v>-159204</v>
      </c>
      <c r="J27" s="12">
        <f t="shared" si="1"/>
        <v>-8.5</v>
      </c>
      <c r="K27" s="1"/>
    </row>
    <row r="28" spans="1:11" ht="15" customHeight="1">
      <c r="A28" s="1"/>
      <c r="B28" s="51">
        <v>22</v>
      </c>
      <c r="C28" s="52">
        <v>78</v>
      </c>
      <c r="D28" s="6"/>
      <c r="E28" s="37" t="s">
        <v>75</v>
      </c>
      <c r="F28" s="37"/>
      <c r="G28" s="33">
        <v>1660014</v>
      </c>
      <c r="H28" s="34">
        <v>1703611</v>
      </c>
      <c r="I28" s="17">
        <f t="shared" si="0"/>
        <v>-43597</v>
      </c>
      <c r="J28" s="12">
        <f t="shared" si="1"/>
        <v>-2.6</v>
      </c>
      <c r="K28" s="1"/>
    </row>
    <row r="29" spans="1:11" ht="15" customHeight="1">
      <c r="A29" s="1"/>
      <c r="B29" s="51">
        <v>23</v>
      </c>
      <c r="C29" s="52">
        <v>49</v>
      </c>
      <c r="D29" s="6"/>
      <c r="E29" s="37" t="s">
        <v>48</v>
      </c>
      <c r="F29" s="37"/>
      <c r="G29" s="35">
        <v>1651088</v>
      </c>
      <c r="H29" s="36">
        <v>1598955</v>
      </c>
      <c r="I29" s="17">
        <f t="shared" si="0"/>
        <v>52133</v>
      </c>
      <c r="J29" s="12">
        <f t="shared" si="1"/>
        <v>3.3</v>
      </c>
      <c r="K29" s="1"/>
    </row>
    <row r="30" spans="1:11" ht="15" customHeight="1">
      <c r="A30" s="1"/>
      <c r="B30" s="51">
        <v>24</v>
      </c>
      <c r="C30" s="52">
        <v>28</v>
      </c>
      <c r="D30" s="6"/>
      <c r="E30" s="37" t="s">
        <v>27</v>
      </c>
      <c r="F30" s="37"/>
      <c r="G30" s="33">
        <v>1630821</v>
      </c>
      <c r="H30" s="34">
        <v>1636899</v>
      </c>
      <c r="I30" s="17">
        <f t="shared" si="0"/>
        <v>-6078</v>
      </c>
      <c r="J30" s="12">
        <f t="shared" si="1"/>
        <v>-0.4</v>
      </c>
      <c r="K30" s="1"/>
    </row>
    <row r="31" spans="1:11" ht="15" customHeight="1">
      <c r="A31" s="1"/>
      <c r="B31" s="51">
        <v>25</v>
      </c>
      <c r="C31" s="52">
        <v>45</v>
      </c>
      <c r="D31" s="6"/>
      <c r="E31" s="37" t="s">
        <v>44</v>
      </c>
      <c r="F31" s="37"/>
      <c r="G31" s="35">
        <v>1603567</v>
      </c>
      <c r="H31" s="36">
        <v>1547791</v>
      </c>
      <c r="I31" s="17">
        <f t="shared" si="0"/>
        <v>55776</v>
      </c>
      <c r="J31" s="12">
        <f t="shared" si="1"/>
        <v>3.6</v>
      </c>
      <c r="K31" s="1"/>
    </row>
    <row r="32" spans="1:11" ht="15" customHeight="1">
      <c r="A32" s="1"/>
      <c r="B32" s="51">
        <v>26</v>
      </c>
      <c r="C32" s="52">
        <v>33</v>
      </c>
      <c r="D32" s="6"/>
      <c r="E32" s="37" t="s">
        <v>32</v>
      </c>
      <c r="F32" s="37"/>
      <c r="G32" s="33">
        <v>1594215</v>
      </c>
      <c r="H32" s="34">
        <v>1382748</v>
      </c>
      <c r="I32" s="17">
        <f t="shared" si="0"/>
        <v>211467</v>
      </c>
      <c r="J32" s="12">
        <f t="shared" si="1"/>
        <v>15.3</v>
      </c>
      <c r="K32" s="1"/>
    </row>
    <row r="33" spans="1:11" ht="15" customHeight="1">
      <c r="A33" s="1"/>
      <c r="B33" s="51">
        <v>27</v>
      </c>
      <c r="C33" s="52">
        <v>84</v>
      </c>
      <c r="D33" s="6"/>
      <c r="E33" s="37" t="s">
        <v>81</v>
      </c>
      <c r="F33" s="37"/>
      <c r="G33" s="33">
        <v>1571081</v>
      </c>
      <c r="H33" s="34">
        <v>1538465</v>
      </c>
      <c r="I33" s="17">
        <f t="shared" si="0"/>
        <v>32616</v>
      </c>
      <c r="J33" s="12">
        <f t="shared" si="1"/>
        <v>2.1</v>
      </c>
      <c r="K33" s="1"/>
    </row>
    <row r="34" spans="1:11" ht="15" customHeight="1">
      <c r="A34" s="1"/>
      <c r="B34" s="51">
        <v>28</v>
      </c>
      <c r="C34" s="52">
        <v>30</v>
      </c>
      <c r="D34" s="6"/>
      <c r="E34" s="37" t="s">
        <v>29</v>
      </c>
      <c r="F34" s="37"/>
      <c r="G34" s="33">
        <v>1560688</v>
      </c>
      <c r="H34" s="34">
        <v>1600111</v>
      </c>
      <c r="I34" s="17">
        <f t="shared" si="0"/>
        <v>-39423</v>
      </c>
      <c r="J34" s="12">
        <f t="shared" si="1"/>
        <v>-2.5</v>
      </c>
      <c r="K34" s="1"/>
    </row>
    <row r="35" spans="1:11" ht="15" customHeight="1">
      <c r="A35" s="1"/>
      <c r="B35" s="51">
        <v>29</v>
      </c>
      <c r="C35" s="52">
        <v>18</v>
      </c>
      <c r="D35" s="6"/>
      <c r="E35" s="37" t="s">
        <v>18</v>
      </c>
      <c r="F35" s="37"/>
      <c r="G35" s="35">
        <v>1543141</v>
      </c>
      <c r="H35" s="36">
        <v>2846671</v>
      </c>
      <c r="I35" s="17">
        <f t="shared" si="0"/>
        <v>-1303530</v>
      </c>
      <c r="J35" s="12">
        <f t="shared" si="1"/>
        <v>-45.8</v>
      </c>
      <c r="K35" s="1"/>
    </row>
    <row r="36" spans="1:11" ht="15" customHeight="1">
      <c r="A36" s="1"/>
      <c r="B36" s="51">
        <v>30</v>
      </c>
      <c r="C36" s="52">
        <v>40</v>
      </c>
      <c r="D36" s="6"/>
      <c r="E36" s="37" t="s">
        <v>38</v>
      </c>
      <c r="F36" s="37"/>
      <c r="G36" s="35">
        <v>1508300</v>
      </c>
      <c r="H36" s="36">
        <v>1575504</v>
      </c>
      <c r="I36" s="17">
        <f t="shared" si="0"/>
        <v>-67204</v>
      </c>
      <c r="J36" s="12">
        <f t="shared" si="1"/>
        <v>-4.3</v>
      </c>
      <c r="K36" s="1"/>
    </row>
    <row r="37" spans="1:11" ht="15" customHeight="1">
      <c r="A37" s="1"/>
      <c r="B37" s="51">
        <v>31</v>
      </c>
      <c r="C37" s="52">
        <v>82</v>
      </c>
      <c r="D37" s="6"/>
      <c r="E37" s="37" t="s">
        <v>79</v>
      </c>
      <c r="F37" s="37"/>
      <c r="G37" s="35">
        <v>1406227</v>
      </c>
      <c r="H37" s="36">
        <v>1412017</v>
      </c>
      <c r="I37" s="17">
        <f t="shared" si="0"/>
        <v>-5790</v>
      </c>
      <c r="J37" s="12">
        <f t="shared" si="1"/>
        <v>-0.4</v>
      </c>
      <c r="K37" s="1"/>
    </row>
    <row r="38" spans="1:11" ht="15" customHeight="1">
      <c r="A38" s="1"/>
      <c r="B38" s="51">
        <v>32</v>
      </c>
      <c r="C38" s="52">
        <v>80</v>
      </c>
      <c r="D38" s="6"/>
      <c r="E38" s="37" t="s">
        <v>77</v>
      </c>
      <c r="F38" s="37"/>
      <c r="G38" s="35">
        <v>1363474</v>
      </c>
      <c r="H38" s="36">
        <v>1360059</v>
      </c>
      <c r="I38" s="17">
        <f t="shared" si="0"/>
        <v>3415</v>
      </c>
      <c r="J38" s="12">
        <f t="shared" si="1"/>
        <v>0.3</v>
      </c>
      <c r="K38" s="1"/>
    </row>
    <row r="39" spans="1:11" ht="15" customHeight="1">
      <c r="A39" s="1"/>
      <c r="B39" s="51">
        <v>33</v>
      </c>
      <c r="C39" s="52">
        <v>20</v>
      </c>
      <c r="D39" s="6"/>
      <c r="E39" s="37" t="s">
        <v>20</v>
      </c>
      <c r="F39" s="37"/>
      <c r="G39" s="35">
        <v>1319998</v>
      </c>
      <c r="H39" s="36">
        <v>1456337</v>
      </c>
      <c r="I39" s="17">
        <f aca="true" t="shared" si="2" ref="I39:I70">G39-H39</f>
        <v>-136339</v>
      </c>
      <c r="J39" s="12">
        <f aca="true" t="shared" si="3" ref="J39:J70">IF(H39=0,IF(G39=0,"－　","皆増　"),IF(G39=0,"皆減　",ROUND(I39/H39*100,1)))</f>
        <v>-9.4</v>
      </c>
      <c r="K39" s="1"/>
    </row>
    <row r="40" spans="1:11" ht="15" customHeight="1">
      <c r="A40" s="1"/>
      <c r="B40" s="51">
        <v>34</v>
      </c>
      <c r="C40" s="52">
        <v>68</v>
      </c>
      <c r="D40" s="6"/>
      <c r="E40" s="37" t="s">
        <v>66</v>
      </c>
      <c r="F40" s="37"/>
      <c r="G40" s="35">
        <v>1292270</v>
      </c>
      <c r="H40" s="36">
        <v>1299777</v>
      </c>
      <c r="I40" s="17">
        <f t="shared" si="2"/>
        <v>-7507</v>
      </c>
      <c r="J40" s="12">
        <f t="shared" si="3"/>
        <v>-0.6</v>
      </c>
      <c r="K40" s="1"/>
    </row>
    <row r="41" spans="1:11" ht="15" customHeight="1">
      <c r="A41" s="1"/>
      <c r="B41" s="51">
        <v>35</v>
      </c>
      <c r="C41" s="52">
        <v>52</v>
      </c>
      <c r="D41" s="6"/>
      <c r="E41" s="37" t="s">
        <v>51</v>
      </c>
      <c r="F41" s="37"/>
      <c r="G41" s="33">
        <v>1278540</v>
      </c>
      <c r="H41" s="34">
        <v>1220431</v>
      </c>
      <c r="I41" s="17">
        <f t="shared" si="2"/>
        <v>58109</v>
      </c>
      <c r="J41" s="12">
        <f t="shared" si="3"/>
        <v>4.8</v>
      </c>
      <c r="K41" s="1"/>
    </row>
    <row r="42" spans="1:11" ht="15" customHeight="1">
      <c r="A42" s="1"/>
      <c r="B42" s="51">
        <v>36</v>
      </c>
      <c r="C42" s="52">
        <v>3</v>
      </c>
      <c r="D42" s="6"/>
      <c r="E42" s="37" t="s">
        <v>3</v>
      </c>
      <c r="F42" s="37"/>
      <c r="G42" s="35">
        <v>1257221</v>
      </c>
      <c r="H42" s="36">
        <v>1461671</v>
      </c>
      <c r="I42" s="17">
        <f t="shared" si="2"/>
        <v>-204450</v>
      </c>
      <c r="J42" s="12">
        <f t="shared" si="3"/>
        <v>-14</v>
      </c>
      <c r="K42" s="1"/>
    </row>
    <row r="43" spans="1:11" ht="15" customHeight="1">
      <c r="A43" s="1"/>
      <c r="B43" s="51">
        <v>37</v>
      </c>
      <c r="C43" s="52">
        <v>72</v>
      </c>
      <c r="D43" s="6"/>
      <c r="E43" s="37" t="s">
        <v>70</v>
      </c>
      <c r="F43" s="37"/>
      <c r="G43" s="35">
        <v>1249653</v>
      </c>
      <c r="H43" s="36">
        <v>1242384</v>
      </c>
      <c r="I43" s="17">
        <f t="shared" si="2"/>
        <v>7269</v>
      </c>
      <c r="J43" s="12">
        <f t="shared" si="3"/>
        <v>0.6</v>
      </c>
      <c r="K43" s="1"/>
    </row>
    <row r="44" spans="1:11" ht="15" customHeight="1">
      <c r="A44" s="1"/>
      <c r="B44" s="51">
        <v>38</v>
      </c>
      <c r="C44" s="52">
        <v>53</v>
      </c>
      <c r="D44" s="6"/>
      <c r="E44" s="37" t="s">
        <v>52</v>
      </c>
      <c r="F44" s="37"/>
      <c r="G44" s="33">
        <v>1231276</v>
      </c>
      <c r="H44" s="34">
        <v>1227922</v>
      </c>
      <c r="I44" s="17">
        <f t="shared" si="2"/>
        <v>3354</v>
      </c>
      <c r="J44" s="12">
        <f t="shared" si="3"/>
        <v>0.3</v>
      </c>
      <c r="K44" s="1"/>
    </row>
    <row r="45" spans="1:11" ht="15" customHeight="1">
      <c r="A45" s="1"/>
      <c r="B45" s="51">
        <v>39</v>
      </c>
      <c r="C45" s="53">
        <v>58</v>
      </c>
      <c r="D45" s="6"/>
      <c r="E45" s="37" t="s">
        <v>57</v>
      </c>
      <c r="F45" s="37"/>
      <c r="G45" s="35">
        <v>1227428</v>
      </c>
      <c r="H45" s="36">
        <v>1232045</v>
      </c>
      <c r="I45" s="17">
        <f t="shared" si="2"/>
        <v>-4617</v>
      </c>
      <c r="J45" s="12">
        <f t="shared" si="3"/>
        <v>-0.4</v>
      </c>
      <c r="K45" s="1"/>
    </row>
    <row r="46" spans="1:11" ht="15" customHeight="1">
      <c r="A46" s="1"/>
      <c r="B46" s="52">
        <v>40</v>
      </c>
      <c r="C46" s="52">
        <v>11</v>
      </c>
      <c r="D46" s="6"/>
      <c r="E46" s="37" t="s">
        <v>11</v>
      </c>
      <c r="F46" s="37"/>
      <c r="G46" s="35">
        <v>1186575</v>
      </c>
      <c r="H46" s="36">
        <v>1556627</v>
      </c>
      <c r="I46" s="17">
        <f t="shared" si="2"/>
        <v>-370052</v>
      </c>
      <c r="J46" s="12">
        <f t="shared" si="3"/>
        <v>-23.8</v>
      </c>
      <c r="K46" s="1"/>
    </row>
    <row r="47" spans="1:11" ht="15" customHeight="1">
      <c r="A47" s="1"/>
      <c r="B47" s="9">
        <v>41</v>
      </c>
      <c r="C47" s="54">
        <v>27</v>
      </c>
      <c r="D47" s="6"/>
      <c r="E47" s="37" t="s">
        <v>26</v>
      </c>
      <c r="F47" s="37"/>
      <c r="G47" s="33">
        <v>1143812</v>
      </c>
      <c r="H47" s="34">
        <v>1502799</v>
      </c>
      <c r="I47" s="16">
        <f t="shared" si="2"/>
        <v>-358987</v>
      </c>
      <c r="J47" s="12">
        <f t="shared" si="3"/>
        <v>-23.9</v>
      </c>
      <c r="K47" s="1"/>
    </row>
    <row r="48" spans="1:11" ht="13.5" customHeight="1">
      <c r="A48" s="1"/>
      <c r="B48" s="51">
        <v>42</v>
      </c>
      <c r="C48" s="52">
        <v>79</v>
      </c>
      <c r="D48" s="14"/>
      <c r="E48" s="32" t="s">
        <v>76</v>
      </c>
      <c r="F48" s="32"/>
      <c r="G48" s="28">
        <v>1137455</v>
      </c>
      <c r="H48" s="38">
        <v>1281731</v>
      </c>
      <c r="I48" s="17">
        <f t="shared" si="2"/>
        <v>-144276</v>
      </c>
      <c r="J48" s="12">
        <f t="shared" si="3"/>
        <v>-11.3</v>
      </c>
      <c r="K48" s="1"/>
    </row>
    <row r="49" spans="1:11" ht="13.5" customHeight="1">
      <c r="A49" s="1"/>
      <c r="B49" s="51">
        <v>43</v>
      </c>
      <c r="C49" s="52">
        <v>56</v>
      </c>
      <c r="D49" s="6"/>
      <c r="E49" s="37" t="s">
        <v>55</v>
      </c>
      <c r="F49" s="37"/>
      <c r="G49" s="28">
        <v>1131401</v>
      </c>
      <c r="H49" s="38">
        <v>1145793</v>
      </c>
      <c r="I49" s="17">
        <f t="shared" si="2"/>
        <v>-14392</v>
      </c>
      <c r="J49" s="12">
        <f t="shared" si="3"/>
        <v>-1.3</v>
      </c>
      <c r="K49" s="1"/>
    </row>
    <row r="50" spans="1:11" ht="13.5" customHeight="1">
      <c r="A50" s="1"/>
      <c r="B50" s="51">
        <v>44</v>
      </c>
      <c r="C50" s="52">
        <v>39</v>
      </c>
      <c r="D50" s="6"/>
      <c r="E50" s="37" t="s">
        <v>37</v>
      </c>
      <c r="F50" s="37"/>
      <c r="G50" s="28">
        <v>1103221</v>
      </c>
      <c r="H50" s="38">
        <v>1180946</v>
      </c>
      <c r="I50" s="17">
        <f t="shared" si="2"/>
        <v>-77725</v>
      </c>
      <c r="J50" s="12">
        <f t="shared" si="3"/>
        <v>-6.6</v>
      </c>
      <c r="K50" s="1"/>
    </row>
    <row r="51" spans="1:11" ht="13.5" customHeight="1">
      <c r="A51" s="1"/>
      <c r="B51" s="51">
        <v>45</v>
      </c>
      <c r="C51" s="52">
        <v>81</v>
      </c>
      <c r="D51" s="6"/>
      <c r="E51" s="37" t="s">
        <v>78</v>
      </c>
      <c r="F51" s="37"/>
      <c r="G51" s="28">
        <v>1013887</v>
      </c>
      <c r="H51" s="38">
        <v>1195486</v>
      </c>
      <c r="I51" s="17">
        <f t="shared" si="2"/>
        <v>-181599</v>
      </c>
      <c r="J51" s="12">
        <f t="shared" si="3"/>
        <v>-15.2</v>
      </c>
      <c r="K51" s="1"/>
    </row>
    <row r="52" spans="1:11" ht="13.5" customHeight="1">
      <c r="A52" s="1"/>
      <c r="B52" s="51">
        <v>46</v>
      </c>
      <c r="C52" s="52">
        <v>69</v>
      </c>
      <c r="D52" s="6"/>
      <c r="E52" s="37" t="s">
        <v>67</v>
      </c>
      <c r="F52" s="37"/>
      <c r="G52" s="28">
        <v>1004374</v>
      </c>
      <c r="H52" s="38">
        <v>939048</v>
      </c>
      <c r="I52" s="17">
        <f t="shared" si="2"/>
        <v>65326</v>
      </c>
      <c r="J52" s="12">
        <f t="shared" si="3"/>
        <v>7</v>
      </c>
      <c r="K52" s="1"/>
    </row>
    <row r="53" spans="1:11" ht="13.5" customHeight="1">
      <c r="A53" s="1"/>
      <c r="B53" s="51">
        <v>47</v>
      </c>
      <c r="C53" s="52">
        <v>46</v>
      </c>
      <c r="D53" s="14"/>
      <c r="E53" s="32" t="s">
        <v>45</v>
      </c>
      <c r="F53" s="32"/>
      <c r="G53" s="30">
        <v>980662</v>
      </c>
      <c r="H53" s="31">
        <v>994447</v>
      </c>
      <c r="I53" s="17">
        <f t="shared" si="2"/>
        <v>-13785</v>
      </c>
      <c r="J53" s="12">
        <f t="shared" si="3"/>
        <v>-1.4</v>
      </c>
      <c r="K53" s="1"/>
    </row>
    <row r="54" spans="1:11" ht="13.5" customHeight="1">
      <c r="A54" s="1"/>
      <c r="B54" s="51">
        <v>48</v>
      </c>
      <c r="C54" s="52">
        <v>50</v>
      </c>
      <c r="D54" s="6"/>
      <c r="E54" s="37" t="s">
        <v>49</v>
      </c>
      <c r="F54" s="37"/>
      <c r="G54" s="30">
        <v>967204</v>
      </c>
      <c r="H54" s="31">
        <v>990949</v>
      </c>
      <c r="I54" s="17">
        <f t="shared" si="2"/>
        <v>-23745</v>
      </c>
      <c r="J54" s="12">
        <f t="shared" si="3"/>
        <v>-2.4</v>
      </c>
      <c r="K54" s="1"/>
    </row>
    <row r="55" spans="1:11" ht="13.5" customHeight="1">
      <c r="A55" s="1"/>
      <c r="B55" s="51">
        <v>49</v>
      </c>
      <c r="C55" s="52">
        <v>42</v>
      </c>
      <c r="D55" s="6"/>
      <c r="E55" s="37" t="s">
        <v>41</v>
      </c>
      <c r="F55" s="37"/>
      <c r="G55" s="30">
        <v>959336</v>
      </c>
      <c r="H55" s="31">
        <v>1090019</v>
      </c>
      <c r="I55" s="17">
        <f t="shared" si="2"/>
        <v>-130683</v>
      </c>
      <c r="J55" s="12">
        <f t="shared" si="3"/>
        <v>-12</v>
      </c>
      <c r="K55" s="1"/>
    </row>
    <row r="56" spans="1:11" ht="13.5" customHeight="1">
      <c r="A56" s="1"/>
      <c r="B56" s="51">
        <v>50</v>
      </c>
      <c r="C56" s="52">
        <v>76</v>
      </c>
      <c r="D56" s="6"/>
      <c r="E56" s="37" t="s">
        <v>73</v>
      </c>
      <c r="F56" s="37"/>
      <c r="G56" s="28">
        <v>906541</v>
      </c>
      <c r="H56" s="38">
        <v>911153</v>
      </c>
      <c r="I56" s="17">
        <f t="shared" si="2"/>
        <v>-4612</v>
      </c>
      <c r="J56" s="12">
        <f t="shared" si="3"/>
        <v>-0.5</v>
      </c>
      <c r="K56" s="1"/>
    </row>
    <row r="57" spans="1:11" ht="13.5" customHeight="1">
      <c r="A57" s="1"/>
      <c r="B57" s="51">
        <v>51</v>
      </c>
      <c r="C57" s="52">
        <v>38</v>
      </c>
      <c r="D57" s="6"/>
      <c r="E57" s="37" t="s">
        <v>93</v>
      </c>
      <c r="F57" s="37"/>
      <c r="G57" s="28">
        <v>894009</v>
      </c>
      <c r="H57" s="38">
        <v>975298</v>
      </c>
      <c r="I57" s="17">
        <f t="shared" si="2"/>
        <v>-81289</v>
      </c>
      <c r="J57" s="12">
        <f t="shared" si="3"/>
        <v>-8.3</v>
      </c>
      <c r="K57" s="1"/>
    </row>
    <row r="58" spans="1:11" ht="13.5" customHeight="1">
      <c r="A58" s="1"/>
      <c r="B58" s="51">
        <v>52</v>
      </c>
      <c r="C58" s="52">
        <v>29</v>
      </c>
      <c r="D58" s="14"/>
      <c r="E58" s="32" t="s">
        <v>28</v>
      </c>
      <c r="F58" s="32"/>
      <c r="G58" s="28">
        <v>873998</v>
      </c>
      <c r="H58" s="38">
        <v>853938</v>
      </c>
      <c r="I58" s="17">
        <f t="shared" si="2"/>
        <v>20060</v>
      </c>
      <c r="J58" s="12">
        <f t="shared" si="3"/>
        <v>2.3</v>
      </c>
      <c r="K58" s="1"/>
    </row>
    <row r="59" spans="1:11" ht="13.5" customHeight="1">
      <c r="A59" s="1"/>
      <c r="B59" s="51">
        <v>53</v>
      </c>
      <c r="C59" s="52">
        <v>62</v>
      </c>
      <c r="D59" s="6"/>
      <c r="E59" s="37" t="s">
        <v>61</v>
      </c>
      <c r="F59" s="37"/>
      <c r="G59" s="30">
        <v>857858</v>
      </c>
      <c r="H59" s="31">
        <v>863510</v>
      </c>
      <c r="I59" s="17">
        <f t="shared" si="2"/>
        <v>-5652</v>
      </c>
      <c r="J59" s="12">
        <f t="shared" si="3"/>
        <v>-0.7</v>
      </c>
      <c r="K59" s="1"/>
    </row>
    <row r="60" spans="1:11" ht="13.5" customHeight="1">
      <c r="A60" s="1"/>
      <c r="B60" s="51">
        <v>54</v>
      </c>
      <c r="C60" s="52">
        <v>57</v>
      </c>
      <c r="D60" s="14"/>
      <c r="E60" s="32" t="s">
        <v>56</v>
      </c>
      <c r="F60" s="32"/>
      <c r="G60" s="28">
        <v>846312</v>
      </c>
      <c r="H60" s="38">
        <v>853123</v>
      </c>
      <c r="I60" s="17">
        <f t="shared" si="2"/>
        <v>-6811</v>
      </c>
      <c r="J60" s="12">
        <f t="shared" si="3"/>
        <v>-0.8</v>
      </c>
      <c r="K60" s="1"/>
    </row>
    <row r="61" spans="1:11" ht="13.5" customHeight="1">
      <c r="A61" s="1"/>
      <c r="B61" s="51">
        <v>55</v>
      </c>
      <c r="C61" s="52">
        <v>60</v>
      </c>
      <c r="D61" s="6"/>
      <c r="E61" s="37" t="s">
        <v>59</v>
      </c>
      <c r="F61" s="37"/>
      <c r="G61" s="30">
        <v>833399</v>
      </c>
      <c r="H61" s="31">
        <v>805013</v>
      </c>
      <c r="I61" s="17">
        <f t="shared" si="2"/>
        <v>28386</v>
      </c>
      <c r="J61" s="12">
        <f t="shared" si="3"/>
        <v>3.5</v>
      </c>
      <c r="K61" s="1"/>
    </row>
    <row r="62" spans="1:11" ht="13.5" customHeight="1">
      <c r="A62" s="1"/>
      <c r="B62" s="51">
        <v>56</v>
      </c>
      <c r="C62" s="52">
        <v>71</v>
      </c>
      <c r="D62" s="6"/>
      <c r="E62" s="37" t="s">
        <v>69</v>
      </c>
      <c r="F62" s="37"/>
      <c r="G62" s="30">
        <v>778551</v>
      </c>
      <c r="H62" s="31">
        <v>755961</v>
      </c>
      <c r="I62" s="17">
        <f t="shared" si="2"/>
        <v>22590</v>
      </c>
      <c r="J62" s="12">
        <f t="shared" si="3"/>
        <v>3</v>
      </c>
      <c r="K62" s="1"/>
    </row>
    <row r="63" spans="1:11" ht="13.5" customHeight="1">
      <c r="A63" s="1"/>
      <c r="B63" s="51">
        <v>57</v>
      </c>
      <c r="C63" s="52">
        <v>65</v>
      </c>
      <c r="D63" s="6"/>
      <c r="E63" s="37" t="s">
        <v>64</v>
      </c>
      <c r="F63" s="37"/>
      <c r="G63" s="30">
        <v>770373</v>
      </c>
      <c r="H63" s="31">
        <v>711231</v>
      </c>
      <c r="I63" s="17">
        <f t="shared" si="2"/>
        <v>59142</v>
      </c>
      <c r="J63" s="12">
        <f t="shared" si="3"/>
        <v>8.3</v>
      </c>
      <c r="K63" s="1"/>
    </row>
    <row r="64" spans="1:11" ht="13.5" customHeight="1">
      <c r="A64" s="1"/>
      <c r="B64" s="51">
        <v>58</v>
      </c>
      <c r="C64" s="52">
        <v>59</v>
      </c>
      <c r="D64" s="14"/>
      <c r="E64" s="32" t="s">
        <v>58</v>
      </c>
      <c r="F64" s="32"/>
      <c r="G64" s="28">
        <v>734323</v>
      </c>
      <c r="H64" s="38">
        <v>731685</v>
      </c>
      <c r="I64" s="17">
        <f t="shared" si="2"/>
        <v>2638</v>
      </c>
      <c r="J64" s="12">
        <f t="shared" si="3"/>
        <v>0.4</v>
      </c>
      <c r="K64" s="1"/>
    </row>
    <row r="65" spans="1:11" ht="13.5" customHeight="1">
      <c r="A65" s="1"/>
      <c r="B65" s="51">
        <v>59</v>
      </c>
      <c r="C65" s="52">
        <v>54</v>
      </c>
      <c r="D65" s="6"/>
      <c r="E65" s="37" t="s">
        <v>53</v>
      </c>
      <c r="F65" s="37"/>
      <c r="G65" s="28">
        <v>702814</v>
      </c>
      <c r="H65" s="38">
        <v>655492</v>
      </c>
      <c r="I65" s="17">
        <f t="shared" si="2"/>
        <v>47322</v>
      </c>
      <c r="J65" s="12">
        <f t="shared" si="3"/>
        <v>7.2</v>
      </c>
      <c r="K65" s="1"/>
    </row>
    <row r="66" spans="1:11" ht="13.5" customHeight="1">
      <c r="A66" s="1"/>
      <c r="B66" s="51">
        <v>60</v>
      </c>
      <c r="C66" s="52">
        <v>66</v>
      </c>
      <c r="D66" s="6"/>
      <c r="E66" s="37" t="s">
        <v>95</v>
      </c>
      <c r="F66" s="37"/>
      <c r="G66" s="28">
        <v>679658</v>
      </c>
      <c r="H66" s="38">
        <v>607602</v>
      </c>
      <c r="I66" s="17">
        <f t="shared" si="2"/>
        <v>72056</v>
      </c>
      <c r="J66" s="12">
        <f t="shared" si="3"/>
        <v>11.9</v>
      </c>
      <c r="K66" s="1"/>
    </row>
    <row r="67" spans="1:11" ht="13.5" customHeight="1">
      <c r="A67" s="1"/>
      <c r="B67" s="51">
        <v>61</v>
      </c>
      <c r="C67" s="52">
        <v>75</v>
      </c>
      <c r="D67" s="6"/>
      <c r="E67" s="37" t="s">
        <v>96</v>
      </c>
      <c r="F67" s="37"/>
      <c r="G67" s="28">
        <v>662746</v>
      </c>
      <c r="H67" s="38">
        <v>621844</v>
      </c>
      <c r="I67" s="17">
        <f t="shared" si="2"/>
        <v>40902</v>
      </c>
      <c r="J67" s="12">
        <f t="shared" si="3"/>
        <v>6.6</v>
      </c>
      <c r="K67" s="1"/>
    </row>
    <row r="68" spans="1:11" ht="13.5" customHeight="1">
      <c r="A68" s="1"/>
      <c r="B68" s="51">
        <v>62</v>
      </c>
      <c r="C68" s="52">
        <v>67</v>
      </c>
      <c r="D68" s="6"/>
      <c r="E68" s="37" t="s">
        <v>65</v>
      </c>
      <c r="F68" s="37"/>
      <c r="G68" s="28">
        <v>647375</v>
      </c>
      <c r="H68" s="38">
        <v>558404</v>
      </c>
      <c r="I68" s="17">
        <f t="shared" si="2"/>
        <v>88971</v>
      </c>
      <c r="J68" s="12">
        <f t="shared" si="3"/>
        <v>15.9</v>
      </c>
      <c r="K68" s="1"/>
    </row>
    <row r="69" spans="1:11" ht="13.5" customHeight="1">
      <c r="A69" s="1"/>
      <c r="B69" s="51">
        <v>63</v>
      </c>
      <c r="C69" s="52">
        <v>41</v>
      </c>
      <c r="D69" s="6"/>
      <c r="E69" s="37" t="s">
        <v>40</v>
      </c>
      <c r="F69" s="37"/>
      <c r="G69" s="28">
        <v>613071</v>
      </c>
      <c r="H69" s="38">
        <v>674303</v>
      </c>
      <c r="I69" s="17">
        <f t="shared" si="2"/>
        <v>-61232</v>
      </c>
      <c r="J69" s="12">
        <f t="shared" si="3"/>
        <v>-9.1</v>
      </c>
      <c r="K69" s="1"/>
    </row>
    <row r="70" spans="1:11" ht="13.5" customHeight="1">
      <c r="A70" s="1"/>
      <c r="B70" s="51">
        <v>64</v>
      </c>
      <c r="C70" s="52">
        <v>74</v>
      </c>
      <c r="D70" s="6"/>
      <c r="E70" s="37" t="s">
        <v>72</v>
      </c>
      <c r="F70" s="37"/>
      <c r="G70" s="28">
        <v>579047</v>
      </c>
      <c r="H70" s="38">
        <v>552793</v>
      </c>
      <c r="I70" s="17">
        <f t="shared" si="2"/>
        <v>26254</v>
      </c>
      <c r="J70" s="12">
        <f t="shared" si="3"/>
        <v>4.7</v>
      </c>
      <c r="K70" s="1"/>
    </row>
    <row r="71" spans="1:11" ht="13.5" customHeight="1">
      <c r="A71" s="1"/>
      <c r="B71" s="51">
        <v>65</v>
      </c>
      <c r="C71" s="52">
        <v>70</v>
      </c>
      <c r="D71" s="6"/>
      <c r="E71" s="37" t="s">
        <v>68</v>
      </c>
      <c r="F71" s="37"/>
      <c r="G71" s="30">
        <v>575794</v>
      </c>
      <c r="H71" s="31">
        <v>577558</v>
      </c>
      <c r="I71" s="17">
        <f aca="true" t="shared" si="4" ref="I71:I94">G71-H71</f>
        <v>-1764</v>
      </c>
      <c r="J71" s="12">
        <f aca="true" t="shared" si="5" ref="J71:J94">IF(H71=0,IF(G71=0,"－　","皆増　"),IF(G71=0,"皆減　",ROUND(I71/H71*100,1)))</f>
        <v>-0.3</v>
      </c>
      <c r="K71" s="1"/>
    </row>
    <row r="72" spans="1:11" ht="13.5" customHeight="1">
      <c r="A72" s="1"/>
      <c r="B72" s="51">
        <v>66</v>
      </c>
      <c r="C72" s="52">
        <v>48</v>
      </c>
      <c r="D72" s="6"/>
      <c r="E72" s="37" t="s">
        <v>47</v>
      </c>
      <c r="F72" s="37"/>
      <c r="G72" s="28">
        <v>542538</v>
      </c>
      <c r="H72" s="38">
        <v>729382</v>
      </c>
      <c r="I72" s="17">
        <f t="shared" si="4"/>
        <v>-186844</v>
      </c>
      <c r="J72" s="12">
        <f t="shared" si="5"/>
        <v>-25.6</v>
      </c>
      <c r="K72" s="1"/>
    </row>
    <row r="73" spans="1:11" ht="13.5" customHeight="1">
      <c r="A73" s="1"/>
      <c r="B73" s="51">
        <v>67</v>
      </c>
      <c r="C73" s="52">
        <v>22</v>
      </c>
      <c r="D73" s="6"/>
      <c r="E73" s="37" t="s">
        <v>22</v>
      </c>
      <c r="F73" s="37"/>
      <c r="G73" s="30">
        <v>526084</v>
      </c>
      <c r="H73" s="31">
        <v>1124181</v>
      </c>
      <c r="I73" s="17">
        <f t="shared" si="4"/>
        <v>-598097</v>
      </c>
      <c r="J73" s="12">
        <f t="shared" si="5"/>
        <v>-53.2</v>
      </c>
      <c r="K73" s="1"/>
    </row>
    <row r="74" spans="1:11" ht="13.5" customHeight="1">
      <c r="A74" s="1"/>
      <c r="B74" s="51">
        <v>68</v>
      </c>
      <c r="C74" s="52">
        <v>25</v>
      </c>
      <c r="D74" s="6"/>
      <c r="E74" s="37" t="s">
        <v>24</v>
      </c>
      <c r="F74" s="37"/>
      <c r="G74" s="28">
        <v>503805</v>
      </c>
      <c r="H74" s="38">
        <v>661931</v>
      </c>
      <c r="I74" s="17">
        <f t="shared" si="4"/>
        <v>-158126</v>
      </c>
      <c r="J74" s="12">
        <f t="shared" si="5"/>
        <v>-23.9</v>
      </c>
      <c r="K74" s="1"/>
    </row>
    <row r="75" spans="1:11" ht="13.5" customHeight="1">
      <c r="A75" s="1"/>
      <c r="B75" s="51">
        <v>69</v>
      </c>
      <c r="C75" s="52">
        <v>2</v>
      </c>
      <c r="D75" s="14"/>
      <c r="E75" s="32" t="s">
        <v>2</v>
      </c>
      <c r="F75" s="32"/>
      <c r="G75" s="28">
        <v>501598</v>
      </c>
      <c r="H75" s="38">
        <v>2179084</v>
      </c>
      <c r="I75" s="17">
        <f t="shared" si="4"/>
        <v>-1677486</v>
      </c>
      <c r="J75" s="12">
        <f t="shared" si="5"/>
        <v>-77</v>
      </c>
      <c r="K75" s="1"/>
    </row>
    <row r="76" spans="1:11" ht="13.5" customHeight="1">
      <c r="A76" s="1"/>
      <c r="B76" s="51">
        <v>70</v>
      </c>
      <c r="C76" s="52">
        <v>55</v>
      </c>
      <c r="D76" s="6"/>
      <c r="E76" s="37" t="s">
        <v>54</v>
      </c>
      <c r="F76" s="37"/>
      <c r="G76" s="30">
        <v>489977</v>
      </c>
      <c r="H76" s="31">
        <v>440060</v>
      </c>
      <c r="I76" s="16">
        <f t="shared" si="4"/>
        <v>49917</v>
      </c>
      <c r="J76" s="12">
        <f t="shared" si="5"/>
        <v>11.3</v>
      </c>
      <c r="K76" s="1"/>
    </row>
    <row r="77" spans="1:11" ht="13.5" customHeight="1">
      <c r="A77" s="1"/>
      <c r="B77" s="51">
        <v>71</v>
      </c>
      <c r="C77" s="52">
        <v>51</v>
      </c>
      <c r="D77" s="6"/>
      <c r="E77" s="37" t="s">
        <v>50</v>
      </c>
      <c r="F77" s="37"/>
      <c r="G77" s="30">
        <v>419630</v>
      </c>
      <c r="H77" s="31">
        <v>466547</v>
      </c>
      <c r="I77" s="17">
        <f t="shared" si="4"/>
        <v>-46917</v>
      </c>
      <c r="J77" s="12">
        <f t="shared" si="5"/>
        <v>-10.1</v>
      </c>
      <c r="K77" s="1"/>
    </row>
    <row r="78" spans="1:11" ht="13.5" customHeight="1">
      <c r="A78" s="1"/>
      <c r="B78" s="51">
        <v>72</v>
      </c>
      <c r="C78" s="52">
        <v>63</v>
      </c>
      <c r="D78" s="6"/>
      <c r="E78" s="37" t="s">
        <v>62</v>
      </c>
      <c r="F78" s="37"/>
      <c r="G78" s="30">
        <v>401039</v>
      </c>
      <c r="H78" s="31">
        <v>639510</v>
      </c>
      <c r="I78" s="17">
        <f t="shared" si="4"/>
        <v>-238471</v>
      </c>
      <c r="J78" s="12">
        <f t="shared" si="5"/>
        <v>-37.3</v>
      </c>
      <c r="K78" s="1"/>
    </row>
    <row r="79" spans="1:11" ht="13.5" customHeight="1">
      <c r="A79" s="1"/>
      <c r="B79" s="51">
        <v>73</v>
      </c>
      <c r="C79" s="52">
        <v>64</v>
      </c>
      <c r="D79" s="6"/>
      <c r="E79" s="37" t="s">
        <v>63</v>
      </c>
      <c r="F79" s="37"/>
      <c r="G79" s="28">
        <v>361258</v>
      </c>
      <c r="H79" s="38">
        <v>345513</v>
      </c>
      <c r="I79" s="17">
        <f t="shared" si="4"/>
        <v>15745</v>
      </c>
      <c r="J79" s="12">
        <f t="shared" si="5"/>
        <v>4.6</v>
      </c>
      <c r="K79" s="1"/>
    </row>
    <row r="80" spans="1:11" ht="13.5" customHeight="1">
      <c r="A80" s="1"/>
      <c r="B80" s="51">
        <v>74</v>
      </c>
      <c r="C80" s="52">
        <v>77</v>
      </c>
      <c r="D80" s="6"/>
      <c r="E80" s="37" t="s">
        <v>74</v>
      </c>
      <c r="F80" s="37"/>
      <c r="G80" s="28">
        <v>343438</v>
      </c>
      <c r="H80" s="38">
        <v>404136</v>
      </c>
      <c r="I80" s="17">
        <f t="shared" si="4"/>
        <v>-60698</v>
      </c>
      <c r="J80" s="12">
        <f t="shared" si="5"/>
        <v>-15</v>
      </c>
      <c r="K80" s="1"/>
    </row>
    <row r="81" spans="1:11" ht="13.5" customHeight="1">
      <c r="A81" s="1"/>
      <c r="B81" s="51">
        <v>75</v>
      </c>
      <c r="C81" s="52">
        <v>61</v>
      </c>
      <c r="D81" s="6"/>
      <c r="E81" s="37" t="s">
        <v>60</v>
      </c>
      <c r="F81" s="37"/>
      <c r="G81" s="28">
        <v>291584</v>
      </c>
      <c r="H81" s="38">
        <v>150331</v>
      </c>
      <c r="I81" s="17">
        <f t="shared" si="4"/>
        <v>141253</v>
      </c>
      <c r="J81" s="12">
        <f t="shared" si="5"/>
        <v>94</v>
      </c>
      <c r="K81" s="1"/>
    </row>
    <row r="82" spans="1:11" ht="13.5" customHeight="1">
      <c r="A82" s="1"/>
      <c r="B82" s="51">
        <v>76</v>
      </c>
      <c r="C82" s="52">
        <v>47</v>
      </c>
      <c r="D82" s="6"/>
      <c r="E82" s="37" t="s">
        <v>46</v>
      </c>
      <c r="F82" s="37"/>
      <c r="G82" s="28">
        <v>219820</v>
      </c>
      <c r="H82" s="38">
        <v>197456</v>
      </c>
      <c r="I82" s="17">
        <f t="shared" si="4"/>
        <v>22364</v>
      </c>
      <c r="J82" s="12">
        <f t="shared" si="5"/>
        <v>11.3</v>
      </c>
      <c r="K82" s="1"/>
    </row>
    <row r="83" spans="1:11" ht="13.5" customHeight="1">
      <c r="A83" s="1"/>
      <c r="B83" s="51">
        <v>77</v>
      </c>
      <c r="C83" s="52">
        <v>43</v>
      </c>
      <c r="D83" s="6"/>
      <c r="E83" s="37" t="s">
        <v>42</v>
      </c>
      <c r="F83" s="37"/>
      <c r="G83" s="28">
        <v>137089</v>
      </c>
      <c r="H83" s="38">
        <v>344045</v>
      </c>
      <c r="I83" s="17">
        <f t="shared" si="4"/>
        <v>-206956</v>
      </c>
      <c r="J83" s="12">
        <f t="shared" si="5"/>
        <v>-60.2</v>
      </c>
      <c r="K83" s="1"/>
    </row>
    <row r="84" spans="1:11" ht="13.5" customHeight="1">
      <c r="A84" s="1"/>
      <c r="B84" s="51">
        <v>78</v>
      </c>
      <c r="C84" s="52">
        <v>4</v>
      </c>
      <c r="D84" s="6"/>
      <c r="E84" s="37" t="s">
        <v>4</v>
      </c>
      <c r="F84" s="37"/>
      <c r="G84" s="30">
        <v>29495</v>
      </c>
      <c r="H84" s="31">
        <v>1287120</v>
      </c>
      <c r="I84" s="17">
        <f t="shared" si="4"/>
        <v>-1257625</v>
      </c>
      <c r="J84" s="12">
        <f t="shared" si="5"/>
        <v>-97.7</v>
      </c>
      <c r="K84" s="1"/>
    </row>
    <row r="85" spans="1:11" ht="13.5" customHeight="1">
      <c r="A85" s="1"/>
      <c r="B85" s="51">
        <v>79</v>
      </c>
      <c r="C85" s="52">
        <v>7</v>
      </c>
      <c r="D85" s="6"/>
      <c r="E85" s="37" t="s">
        <v>7</v>
      </c>
      <c r="F85" s="37"/>
      <c r="G85" s="30">
        <v>0</v>
      </c>
      <c r="H85" s="31">
        <v>0</v>
      </c>
      <c r="I85" s="17">
        <f t="shared" si="4"/>
        <v>0</v>
      </c>
      <c r="J85" s="12" t="str">
        <f t="shared" si="5"/>
        <v>－　</v>
      </c>
      <c r="K85" s="1"/>
    </row>
    <row r="86" spans="1:11" ht="13.5" customHeight="1">
      <c r="A86" s="1"/>
      <c r="B86" s="51">
        <v>80</v>
      </c>
      <c r="C86" s="52">
        <v>13</v>
      </c>
      <c r="D86" s="6"/>
      <c r="E86" s="37" t="s">
        <v>13</v>
      </c>
      <c r="F86" s="37"/>
      <c r="G86" s="30">
        <v>0</v>
      </c>
      <c r="H86" s="31">
        <v>0</v>
      </c>
      <c r="I86" s="17">
        <f t="shared" si="4"/>
        <v>0</v>
      </c>
      <c r="J86" s="12" t="str">
        <f t="shared" si="5"/>
        <v>－　</v>
      </c>
      <c r="K86" s="1"/>
    </row>
    <row r="87" spans="1:11" ht="13.5" customHeight="1">
      <c r="A87" s="1"/>
      <c r="B87" s="51">
        <v>81</v>
      </c>
      <c r="C87" s="52">
        <v>21</v>
      </c>
      <c r="D87" s="14"/>
      <c r="E87" s="32" t="s">
        <v>21</v>
      </c>
      <c r="F87" s="32"/>
      <c r="G87" s="30">
        <v>0</v>
      </c>
      <c r="H87" s="31">
        <v>0</v>
      </c>
      <c r="I87" s="17">
        <f t="shared" si="4"/>
        <v>0</v>
      </c>
      <c r="J87" s="12" t="str">
        <f t="shared" si="5"/>
        <v>－　</v>
      </c>
      <c r="K87" s="1"/>
    </row>
    <row r="88" spans="1:11" ht="13.5" customHeight="1">
      <c r="A88" s="1"/>
      <c r="B88" s="51">
        <v>82</v>
      </c>
      <c r="C88" s="52">
        <v>24</v>
      </c>
      <c r="D88" s="6"/>
      <c r="E88" s="37" t="s">
        <v>23</v>
      </c>
      <c r="F88" s="37"/>
      <c r="G88" s="30">
        <v>0</v>
      </c>
      <c r="H88" s="31">
        <v>0</v>
      </c>
      <c r="I88" s="17">
        <f t="shared" si="4"/>
        <v>0</v>
      </c>
      <c r="J88" s="12" t="str">
        <f t="shared" si="5"/>
        <v>－　</v>
      </c>
      <c r="K88" s="1"/>
    </row>
    <row r="89" spans="1:11" ht="13.5" customHeight="1">
      <c r="A89" s="1"/>
      <c r="B89" s="51">
        <v>83</v>
      </c>
      <c r="C89" s="52">
        <v>26</v>
      </c>
      <c r="D89" s="14"/>
      <c r="E89" s="32" t="s">
        <v>25</v>
      </c>
      <c r="F89" s="32"/>
      <c r="G89" s="30">
        <v>0</v>
      </c>
      <c r="H89" s="31">
        <v>0</v>
      </c>
      <c r="I89" s="17">
        <f t="shared" si="4"/>
        <v>0</v>
      </c>
      <c r="J89" s="12" t="str">
        <f t="shared" si="5"/>
        <v>－　</v>
      </c>
      <c r="K89" s="1"/>
    </row>
    <row r="90" spans="1:11" ht="13.5" customHeight="1">
      <c r="A90" s="1"/>
      <c r="B90" s="51">
        <v>84</v>
      </c>
      <c r="C90" s="52">
        <v>31</v>
      </c>
      <c r="D90" s="6"/>
      <c r="E90" s="37" t="s">
        <v>30</v>
      </c>
      <c r="F90" s="37"/>
      <c r="G90" s="28">
        <v>0</v>
      </c>
      <c r="H90" s="38">
        <v>91565</v>
      </c>
      <c r="I90" s="17">
        <f t="shared" si="4"/>
        <v>-91565</v>
      </c>
      <c r="J90" s="12" t="str">
        <f t="shared" si="5"/>
        <v>皆減　</v>
      </c>
      <c r="K90" s="1"/>
    </row>
    <row r="91" spans="1:11" ht="13.5" customHeight="1" thickBot="1">
      <c r="A91" s="1"/>
      <c r="B91" s="10">
        <v>85</v>
      </c>
      <c r="C91" s="9">
        <v>44</v>
      </c>
      <c r="D91" s="5"/>
      <c r="E91" s="37" t="s">
        <v>43</v>
      </c>
      <c r="F91" s="37"/>
      <c r="G91" s="30">
        <v>0</v>
      </c>
      <c r="H91" s="31">
        <v>0</v>
      </c>
      <c r="I91" s="17">
        <f t="shared" si="4"/>
        <v>0</v>
      </c>
      <c r="J91" s="12" t="str">
        <f t="shared" si="5"/>
        <v>－　</v>
      </c>
      <c r="K91" s="1"/>
    </row>
    <row r="92" spans="1:11" ht="15" customHeight="1" thickTop="1">
      <c r="A92" s="1"/>
      <c r="B92" s="18" t="s">
        <v>39</v>
      </c>
      <c r="C92" s="19"/>
      <c r="D92" s="19"/>
      <c r="E92" s="20" t="s">
        <v>94</v>
      </c>
      <c r="F92" s="20"/>
      <c r="G92" s="39">
        <v>66276319</v>
      </c>
      <c r="H92" s="39">
        <v>75568218</v>
      </c>
      <c r="I92" s="21">
        <f t="shared" si="4"/>
        <v>-9291899</v>
      </c>
      <c r="J92" s="22">
        <f t="shared" si="5"/>
        <v>-12.3</v>
      </c>
      <c r="K92" s="1"/>
    </row>
    <row r="93" spans="1:11" ht="13.5" customHeight="1">
      <c r="A93" s="1"/>
      <c r="B93" s="8" t="s">
        <v>39</v>
      </c>
      <c r="C93" s="13"/>
      <c r="D93" s="13"/>
      <c r="E93" s="14" t="s">
        <v>83</v>
      </c>
      <c r="F93" s="14"/>
      <c r="G93" s="38">
        <v>41597949</v>
      </c>
      <c r="H93" s="38">
        <v>42077078</v>
      </c>
      <c r="I93" s="17">
        <f t="shared" si="4"/>
        <v>-479129</v>
      </c>
      <c r="J93" s="12">
        <f t="shared" si="5"/>
        <v>-1.1</v>
      </c>
      <c r="K93" s="1"/>
    </row>
    <row r="94" spans="1:11" ht="13.5" customHeight="1">
      <c r="A94" s="1"/>
      <c r="B94" s="7" t="s">
        <v>39</v>
      </c>
      <c r="C94" s="5"/>
      <c r="D94" s="5"/>
      <c r="E94" s="6" t="s">
        <v>84</v>
      </c>
      <c r="F94" s="6"/>
      <c r="G94" s="25">
        <f>SUM(G7:G91)</f>
        <v>107874268</v>
      </c>
      <c r="H94" s="25">
        <f>SUM(H7:H91)</f>
        <v>117645296</v>
      </c>
      <c r="I94" s="25">
        <f t="shared" si="4"/>
        <v>-9771028</v>
      </c>
      <c r="J94" s="12">
        <f t="shared" si="5"/>
        <v>-8.3</v>
      </c>
      <c r="K94" s="1"/>
    </row>
    <row r="95" spans="1:11" ht="13.5" customHeight="1">
      <c r="A95" s="1"/>
      <c r="B95" s="11"/>
      <c r="C95" s="11"/>
      <c r="D95" s="11"/>
      <c r="E95" s="11"/>
      <c r="F95" s="11"/>
      <c r="G95" s="23"/>
      <c r="H95" s="23"/>
      <c r="I95" s="23"/>
      <c r="J95" s="24"/>
      <c r="K95" s="1"/>
    </row>
    <row r="96" spans="1:11" ht="14.25">
      <c r="A96" s="1"/>
      <c r="B96" s="1"/>
      <c r="C96" s="1"/>
      <c r="D96" s="1"/>
      <c r="E96" s="1"/>
      <c r="F96" s="1"/>
      <c r="G96" s="1" t="s">
        <v>103</v>
      </c>
      <c r="H96" s="1"/>
      <c r="I96" s="1"/>
      <c r="J96" s="1"/>
      <c r="K96" s="1"/>
    </row>
  </sheetData>
  <sheetProtection/>
  <mergeCells count="3">
    <mergeCell ref="B2:J2"/>
    <mergeCell ref="B4:B6"/>
    <mergeCell ref="C4:C5"/>
  </mergeCells>
  <printOptions horizontalCentered="1"/>
  <pageMargins left="0.5905511811023623" right="0.5905511811023623" top="0.5905511811023623" bottom="0.7874015748031497" header="0.5118110236220472" footer="0.5118110236220472"/>
  <pageSetup horizontalDpi="600" verticalDpi="600" orientation="portrait" paperSize="9" r:id="rId1"/>
  <rowBreaks count="1" manualBreakCount="1">
    <brk id="46" max="8" man="1"/>
  </rowBreaks>
</worksheet>
</file>

<file path=xl/worksheets/sheet3.xml><?xml version="1.0" encoding="utf-8"?>
<worksheet xmlns="http://schemas.openxmlformats.org/spreadsheetml/2006/main" xmlns:r="http://schemas.openxmlformats.org/officeDocument/2006/relationships">
  <dimension ref="A1:K96"/>
  <sheetViews>
    <sheetView view="pageBreakPreview" zoomScaleSheetLayoutView="100"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A1" sqref="A1"/>
    </sheetView>
  </sheetViews>
  <sheetFormatPr defaultColWidth="10.59765625" defaultRowHeight="15"/>
  <cols>
    <col min="1" max="1" width="2.59765625" style="2" customWidth="1"/>
    <col min="2" max="3" width="5.59765625" style="2" customWidth="1"/>
    <col min="4" max="4" width="1.59765625" style="2" customWidth="1"/>
    <col min="5" max="5" width="10.19921875" style="2" customWidth="1"/>
    <col min="6" max="6" width="1.59765625" style="2" customWidth="1"/>
    <col min="7" max="8" width="14.59765625" style="2" customWidth="1"/>
    <col min="9" max="9" width="13.8984375" style="2" customWidth="1"/>
    <col min="10" max="10" width="12.59765625" style="2" customWidth="1"/>
    <col min="11" max="11" width="2.59765625" style="2" customWidth="1"/>
    <col min="12" max="16384" width="10.59765625" style="2" customWidth="1"/>
  </cols>
  <sheetData>
    <row r="1" spans="1:11" ht="14.25">
      <c r="A1" s="1"/>
      <c r="B1" s="1" t="s">
        <v>99</v>
      </c>
      <c r="C1" s="1"/>
      <c r="D1" s="1"/>
      <c r="E1" s="1"/>
      <c r="F1" s="1"/>
      <c r="G1" s="1"/>
      <c r="H1" s="1"/>
      <c r="I1" s="1"/>
      <c r="J1" s="1"/>
      <c r="K1" s="1"/>
    </row>
    <row r="2" spans="1:11" ht="14.25">
      <c r="A2" s="1"/>
      <c r="B2" s="313" t="s">
        <v>108</v>
      </c>
      <c r="C2" s="313"/>
      <c r="D2" s="313"/>
      <c r="E2" s="313"/>
      <c r="F2" s="313"/>
      <c r="G2" s="313"/>
      <c r="H2" s="313"/>
      <c r="I2" s="313"/>
      <c r="J2" s="313"/>
      <c r="K2" s="1"/>
    </row>
    <row r="3" spans="1:11" ht="14.25">
      <c r="A3" s="1"/>
      <c r="B3" s="1"/>
      <c r="C3" s="1"/>
      <c r="D3" s="1"/>
      <c r="E3" s="1"/>
      <c r="F3" s="1"/>
      <c r="G3" s="1"/>
      <c r="H3" s="1"/>
      <c r="I3" s="1" t="s">
        <v>97</v>
      </c>
      <c r="J3" s="1"/>
      <c r="K3" s="1"/>
    </row>
    <row r="4" spans="1:11" ht="14.25">
      <c r="A4" s="1"/>
      <c r="B4" s="314" t="s">
        <v>98</v>
      </c>
      <c r="C4" s="317" t="s">
        <v>104</v>
      </c>
      <c r="D4" s="41"/>
      <c r="E4" s="41"/>
      <c r="F4" s="41"/>
      <c r="G4" s="42" t="s">
        <v>101</v>
      </c>
      <c r="H4" s="42" t="s">
        <v>102</v>
      </c>
      <c r="I4" s="43" t="s">
        <v>85</v>
      </c>
      <c r="J4" s="44" t="s">
        <v>86</v>
      </c>
      <c r="K4" s="1"/>
    </row>
    <row r="5" spans="1:11" ht="14.25">
      <c r="A5" s="1"/>
      <c r="B5" s="315"/>
      <c r="C5" s="318"/>
      <c r="D5" s="11"/>
      <c r="E5" s="11" t="s">
        <v>0</v>
      </c>
      <c r="F5" s="11"/>
      <c r="G5" s="3" t="s">
        <v>107</v>
      </c>
      <c r="H5" s="3" t="s">
        <v>109</v>
      </c>
      <c r="I5" s="4" t="s">
        <v>87</v>
      </c>
      <c r="J5" s="45" t="s">
        <v>88</v>
      </c>
      <c r="K5" s="1"/>
    </row>
    <row r="6" spans="1:11" ht="14.25">
      <c r="A6" s="1"/>
      <c r="B6" s="316"/>
      <c r="C6" s="56" t="s">
        <v>106</v>
      </c>
      <c r="D6" s="27"/>
      <c r="E6" s="27"/>
      <c r="F6" s="27"/>
      <c r="G6" s="46" t="s">
        <v>1</v>
      </c>
      <c r="H6" s="47" t="s">
        <v>111</v>
      </c>
      <c r="I6" s="47" t="s">
        <v>89</v>
      </c>
      <c r="J6" s="48" t="s">
        <v>90</v>
      </c>
      <c r="K6" s="1"/>
    </row>
    <row r="7" spans="1:11" ht="15" customHeight="1">
      <c r="A7" s="1"/>
      <c r="B7" s="40">
        <v>1</v>
      </c>
      <c r="C7" s="52">
        <v>6</v>
      </c>
      <c r="D7" s="11"/>
      <c r="E7" s="29" t="s">
        <v>6</v>
      </c>
      <c r="F7" s="29"/>
      <c r="G7" s="35">
        <v>5635498</v>
      </c>
      <c r="H7" s="36">
        <v>5398581</v>
      </c>
      <c r="I7" s="25">
        <f aca="true" t="shared" si="0" ref="I7:I38">G7-H7</f>
        <v>236917</v>
      </c>
      <c r="J7" s="15">
        <f aca="true" t="shared" si="1" ref="J7:J38">IF(H7=0,IF(G7=0,"－　","皆増　"),IF(G7=0,"皆減　",ROUND(I7/H7*100,1)))</f>
        <v>4.4</v>
      </c>
      <c r="K7" s="1"/>
    </row>
    <row r="8" spans="1:11" ht="15" customHeight="1">
      <c r="A8" s="1"/>
      <c r="B8" s="10">
        <v>2</v>
      </c>
      <c r="C8" s="52">
        <v>33</v>
      </c>
      <c r="D8" s="14"/>
      <c r="E8" s="32" t="s">
        <v>32</v>
      </c>
      <c r="F8" s="32"/>
      <c r="G8" s="33">
        <v>1594215</v>
      </c>
      <c r="H8" s="34">
        <v>1382748</v>
      </c>
      <c r="I8" s="26">
        <f t="shared" si="0"/>
        <v>211467</v>
      </c>
      <c r="J8" s="15">
        <f t="shared" si="1"/>
        <v>15.3</v>
      </c>
      <c r="K8" s="1"/>
    </row>
    <row r="9" spans="1:11" ht="15" customHeight="1">
      <c r="A9" s="1"/>
      <c r="B9" s="10">
        <v>3</v>
      </c>
      <c r="C9" s="52">
        <v>8</v>
      </c>
      <c r="D9" s="14"/>
      <c r="E9" s="32" t="s">
        <v>8</v>
      </c>
      <c r="F9" s="32"/>
      <c r="G9" s="33">
        <v>2576546</v>
      </c>
      <c r="H9" s="34">
        <v>2373064</v>
      </c>
      <c r="I9" s="17">
        <f t="shared" si="0"/>
        <v>203482</v>
      </c>
      <c r="J9" s="12">
        <f t="shared" si="1"/>
        <v>8.6</v>
      </c>
      <c r="K9" s="1"/>
    </row>
    <row r="10" spans="1:11" ht="15" customHeight="1">
      <c r="A10" s="1"/>
      <c r="B10" s="10">
        <v>4</v>
      </c>
      <c r="C10" s="52">
        <v>61</v>
      </c>
      <c r="D10" s="6"/>
      <c r="E10" s="37" t="s">
        <v>60</v>
      </c>
      <c r="F10" s="37"/>
      <c r="G10" s="35">
        <v>291584</v>
      </c>
      <c r="H10" s="36">
        <v>150331</v>
      </c>
      <c r="I10" s="17">
        <f t="shared" si="0"/>
        <v>141253</v>
      </c>
      <c r="J10" s="12">
        <f t="shared" si="1"/>
        <v>94</v>
      </c>
      <c r="K10" s="1"/>
    </row>
    <row r="11" spans="1:11" ht="15" customHeight="1">
      <c r="A11" s="1"/>
      <c r="B11" s="10">
        <v>5</v>
      </c>
      <c r="C11" s="52">
        <v>17</v>
      </c>
      <c r="D11" s="6"/>
      <c r="E11" s="37" t="s">
        <v>17</v>
      </c>
      <c r="F11" s="37"/>
      <c r="G11" s="33">
        <v>1861784</v>
      </c>
      <c r="H11" s="34">
        <v>1739677</v>
      </c>
      <c r="I11" s="17">
        <f t="shared" si="0"/>
        <v>122107</v>
      </c>
      <c r="J11" s="12">
        <f t="shared" si="1"/>
        <v>7</v>
      </c>
      <c r="K11" s="1"/>
    </row>
    <row r="12" spans="1:11" ht="15" customHeight="1">
      <c r="A12" s="1"/>
      <c r="B12" s="10">
        <v>6</v>
      </c>
      <c r="C12" s="52">
        <v>67</v>
      </c>
      <c r="D12" s="6"/>
      <c r="E12" s="37" t="s">
        <v>65</v>
      </c>
      <c r="F12" s="37"/>
      <c r="G12" s="35">
        <v>647375</v>
      </c>
      <c r="H12" s="36">
        <v>558404</v>
      </c>
      <c r="I12" s="17">
        <f t="shared" si="0"/>
        <v>88971</v>
      </c>
      <c r="J12" s="12">
        <f t="shared" si="1"/>
        <v>15.9</v>
      </c>
      <c r="K12" s="1"/>
    </row>
    <row r="13" spans="1:11" ht="15" customHeight="1">
      <c r="A13" s="1"/>
      <c r="B13" s="10">
        <v>7</v>
      </c>
      <c r="C13" s="52">
        <v>73</v>
      </c>
      <c r="D13" s="6"/>
      <c r="E13" s="37" t="s">
        <v>71</v>
      </c>
      <c r="F13" s="37"/>
      <c r="G13" s="33">
        <v>1768480</v>
      </c>
      <c r="H13" s="34">
        <v>1690338</v>
      </c>
      <c r="I13" s="17">
        <f t="shared" si="0"/>
        <v>78142</v>
      </c>
      <c r="J13" s="12">
        <f t="shared" si="1"/>
        <v>4.6</v>
      </c>
      <c r="K13" s="1"/>
    </row>
    <row r="14" spans="1:11" ht="15" customHeight="1">
      <c r="A14" s="1"/>
      <c r="B14" s="10">
        <v>8</v>
      </c>
      <c r="C14" s="52">
        <v>66</v>
      </c>
      <c r="D14" s="14"/>
      <c r="E14" s="32" t="s">
        <v>95</v>
      </c>
      <c r="F14" s="32"/>
      <c r="G14" s="33">
        <v>679658</v>
      </c>
      <c r="H14" s="34">
        <v>607602</v>
      </c>
      <c r="I14" s="17">
        <f t="shared" si="0"/>
        <v>72056</v>
      </c>
      <c r="J14" s="12">
        <f t="shared" si="1"/>
        <v>11.9</v>
      </c>
      <c r="K14" s="1"/>
    </row>
    <row r="15" spans="1:11" ht="15" customHeight="1">
      <c r="A15" s="1"/>
      <c r="B15" s="10">
        <v>9</v>
      </c>
      <c r="C15" s="52">
        <v>69</v>
      </c>
      <c r="D15" s="6"/>
      <c r="E15" s="37" t="s">
        <v>67</v>
      </c>
      <c r="F15" s="37"/>
      <c r="G15" s="33">
        <v>1004374</v>
      </c>
      <c r="H15" s="34">
        <v>939048</v>
      </c>
      <c r="I15" s="17">
        <f t="shared" si="0"/>
        <v>65326</v>
      </c>
      <c r="J15" s="12">
        <f t="shared" si="1"/>
        <v>7</v>
      </c>
      <c r="K15" s="1"/>
    </row>
    <row r="16" spans="1:11" ht="15" customHeight="1">
      <c r="A16" s="1"/>
      <c r="B16" s="10">
        <v>10</v>
      </c>
      <c r="C16" s="52">
        <v>65</v>
      </c>
      <c r="D16" s="6"/>
      <c r="E16" s="37" t="s">
        <v>64</v>
      </c>
      <c r="F16" s="37"/>
      <c r="G16" s="33">
        <v>770373</v>
      </c>
      <c r="H16" s="34">
        <v>711231</v>
      </c>
      <c r="I16" s="17">
        <f t="shared" si="0"/>
        <v>59142</v>
      </c>
      <c r="J16" s="12">
        <f t="shared" si="1"/>
        <v>8.3</v>
      </c>
      <c r="K16" s="1"/>
    </row>
    <row r="17" spans="1:11" ht="15" customHeight="1">
      <c r="A17" s="1"/>
      <c r="B17" s="10">
        <v>11</v>
      </c>
      <c r="C17" s="52">
        <v>52</v>
      </c>
      <c r="D17" s="6"/>
      <c r="E17" s="37" t="s">
        <v>51</v>
      </c>
      <c r="F17" s="37"/>
      <c r="G17" s="33">
        <v>1278540</v>
      </c>
      <c r="H17" s="34">
        <v>1220431</v>
      </c>
      <c r="I17" s="17">
        <f t="shared" si="0"/>
        <v>58109</v>
      </c>
      <c r="J17" s="12">
        <f t="shared" si="1"/>
        <v>4.8</v>
      </c>
      <c r="K17" s="1"/>
    </row>
    <row r="18" spans="1:11" ht="15" customHeight="1">
      <c r="A18" s="1"/>
      <c r="B18" s="10">
        <v>12</v>
      </c>
      <c r="C18" s="52">
        <v>45</v>
      </c>
      <c r="D18" s="6"/>
      <c r="E18" s="37" t="s">
        <v>44</v>
      </c>
      <c r="F18" s="37"/>
      <c r="G18" s="35">
        <v>1603567</v>
      </c>
      <c r="H18" s="36">
        <v>1547791</v>
      </c>
      <c r="I18" s="17">
        <f t="shared" si="0"/>
        <v>55776</v>
      </c>
      <c r="J18" s="12">
        <f t="shared" si="1"/>
        <v>3.6</v>
      </c>
      <c r="K18" s="1"/>
    </row>
    <row r="19" spans="1:11" ht="15" customHeight="1">
      <c r="A19" s="1"/>
      <c r="B19" s="10">
        <v>13</v>
      </c>
      <c r="C19" s="52">
        <v>49</v>
      </c>
      <c r="D19" s="6"/>
      <c r="E19" s="37" t="s">
        <v>48</v>
      </c>
      <c r="F19" s="37"/>
      <c r="G19" s="35">
        <v>1651088</v>
      </c>
      <c r="H19" s="36">
        <v>1598955</v>
      </c>
      <c r="I19" s="17">
        <f t="shared" si="0"/>
        <v>52133</v>
      </c>
      <c r="J19" s="12">
        <f t="shared" si="1"/>
        <v>3.3</v>
      </c>
      <c r="K19" s="1"/>
    </row>
    <row r="20" spans="1:11" ht="15" customHeight="1">
      <c r="A20" s="1"/>
      <c r="B20" s="10">
        <v>14</v>
      </c>
      <c r="C20" s="52">
        <v>55</v>
      </c>
      <c r="D20" s="6"/>
      <c r="E20" s="37" t="s">
        <v>54</v>
      </c>
      <c r="F20" s="37"/>
      <c r="G20" s="33">
        <v>489977</v>
      </c>
      <c r="H20" s="34">
        <v>440060</v>
      </c>
      <c r="I20" s="17">
        <f t="shared" si="0"/>
        <v>49917</v>
      </c>
      <c r="J20" s="12">
        <f t="shared" si="1"/>
        <v>11.3</v>
      </c>
      <c r="K20" s="1"/>
    </row>
    <row r="21" spans="1:11" ht="15" customHeight="1">
      <c r="A21" s="1"/>
      <c r="B21" s="10">
        <v>15</v>
      </c>
      <c r="C21" s="52">
        <v>16</v>
      </c>
      <c r="D21" s="6"/>
      <c r="E21" s="37" t="s">
        <v>16</v>
      </c>
      <c r="F21" s="37"/>
      <c r="G21" s="35">
        <v>2483099</v>
      </c>
      <c r="H21" s="36">
        <v>2434370</v>
      </c>
      <c r="I21" s="17">
        <f t="shared" si="0"/>
        <v>48729</v>
      </c>
      <c r="J21" s="12">
        <f t="shared" si="1"/>
        <v>2</v>
      </c>
      <c r="K21" s="1"/>
    </row>
    <row r="22" spans="1:11" ht="15" customHeight="1">
      <c r="A22" s="1"/>
      <c r="B22" s="10">
        <v>16</v>
      </c>
      <c r="C22" s="52">
        <v>54</v>
      </c>
      <c r="D22" s="6"/>
      <c r="E22" s="37" t="s">
        <v>53</v>
      </c>
      <c r="F22" s="37"/>
      <c r="G22" s="35">
        <v>702814</v>
      </c>
      <c r="H22" s="36">
        <v>655492</v>
      </c>
      <c r="I22" s="17">
        <f t="shared" si="0"/>
        <v>47322</v>
      </c>
      <c r="J22" s="12">
        <f t="shared" si="1"/>
        <v>7.2</v>
      </c>
      <c r="K22" s="1"/>
    </row>
    <row r="23" spans="1:11" ht="15" customHeight="1">
      <c r="A23" s="1"/>
      <c r="B23" s="10">
        <v>17</v>
      </c>
      <c r="C23" s="52">
        <v>75</v>
      </c>
      <c r="D23" s="6"/>
      <c r="E23" s="37" t="s">
        <v>96</v>
      </c>
      <c r="F23" s="37"/>
      <c r="G23" s="35">
        <v>662746</v>
      </c>
      <c r="H23" s="36">
        <v>621844</v>
      </c>
      <c r="I23" s="17">
        <f t="shared" si="0"/>
        <v>40902</v>
      </c>
      <c r="J23" s="12">
        <f t="shared" si="1"/>
        <v>6.6</v>
      </c>
      <c r="K23" s="1"/>
    </row>
    <row r="24" spans="1:11" ht="15" customHeight="1">
      <c r="A24" s="1"/>
      <c r="B24" s="10">
        <v>18</v>
      </c>
      <c r="C24" s="52">
        <v>84</v>
      </c>
      <c r="D24" s="14"/>
      <c r="E24" s="32" t="s">
        <v>81</v>
      </c>
      <c r="F24" s="32"/>
      <c r="G24" s="35">
        <v>1571081</v>
      </c>
      <c r="H24" s="36">
        <v>1538465</v>
      </c>
      <c r="I24" s="17">
        <f t="shared" si="0"/>
        <v>32616</v>
      </c>
      <c r="J24" s="12">
        <f t="shared" si="1"/>
        <v>2.1</v>
      </c>
      <c r="K24" s="1"/>
    </row>
    <row r="25" spans="1:11" ht="15" customHeight="1">
      <c r="A25" s="1"/>
      <c r="B25" s="10">
        <v>19</v>
      </c>
      <c r="C25" s="52">
        <v>60</v>
      </c>
      <c r="D25" s="6"/>
      <c r="E25" s="37" t="s">
        <v>59</v>
      </c>
      <c r="F25" s="37"/>
      <c r="G25" s="35">
        <v>833399</v>
      </c>
      <c r="H25" s="36">
        <v>805013</v>
      </c>
      <c r="I25" s="17">
        <f t="shared" si="0"/>
        <v>28386</v>
      </c>
      <c r="J25" s="12">
        <f t="shared" si="1"/>
        <v>3.5</v>
      </c>
      <c r="K25" s="1"/>
    </row>
    <row r="26" spans="1:11" ht="15" customHeight="1">
      <c r="A26" s="1"/>
      <c r="B26" s="10">
        <v>20</v>
      </c>
      <c r="C26" s="52">
        <v>74</v>
      </c>
      <c r="D26" s="6"/>
      <c r="E26" s="37" t="s">
        <v>72</v>
      </c>
      <c r="F26" s="37"/>
      <c r="G26" s="33">
        <v>579047</v>
      </c>
      <c r="H26" s="34">
        <v>552793</v>
      </c>
      <c r="I26" s="17">
        <f t="shared" si="0"/>
        <v>26254</v>
      </c>
      <c r="J26" s="12">
        <f t="shared" si="1"/>
        <v>4.7</v>
      </c>
      <c r="K26" s="1"/>
    </row>
    <row r="27" spans="1:11" ht="15" customHeight="1">
      <c r="A27" s="1"/>
      <c r="B27" s="10">
        <v>21</v>
      </c>
      <c r="C27" s="52">
        <v>71</v>
      </c>
      <c r="D27" s="6"/>
      <c r="E27" s="37" t="s">
        <v>69</v>
      </c>
      <c r="F27" s="37"/>
      <c r="G27" s="33">
        <v>778551</v>
      </c>
      <c r="H27" s="34">
        <v>755961</v>
      </c>
      <c r="I27" s="17">
        <f t="shared" si="0"/>
        <v>22590</v>
      </c>
      <c r="J27" s="12">
        <f t="shared" si="1"/>
        <v>3</v>
      </c>
      <c r="K27" s="1"/>
    </row>
    <row r="28" spans="1:11" ht="15" customHeight="1">
      <c r="A28" s="1"/>
      <c r="B28" s="10">
        <v>22</v>
      </c>
      <c r="C28" s="52">
        <v>47</v>
      </c>
      <c r="D28" s="6"/>
      <c r="E28" s="37" t="s">
        <v>46</v>
      </c>
      <c r="F28" s="37"/>
      <c r="G28" s="33">
        <v>219820</v>
      </c>
      <c r="H28" s="34">
        <v>197456</v>
      </c>
      <c r="I28" s="17">
        <f t="shared" si="0"/>
        <v>22364</v>
      </c>
      <c r="J28" s="12">
        <f t="shared" si="1"/>
        <v>11.3</v>
      </c>
      <c r="K28" s="1"/>
    </row>
    <row r="29" spans="1:11" ht="15" customHeight="1">
      <c r="A29" s="1"/>
      <c r="B29" s="10">
        <v>23</v>
      </c>
      <c r="C29" s="52">
        <v>29</v>
      </c>
      <c r="D29" s="6"/>
      <c r="E29" s="37" t="s">
        <v>28</v>
      </c>
      <c r="F29" s="37"/>
      <c r="G29" s="35">
        <v>873998</v>
      </c>
      <c r="H29" s="36">
        <v>853938</v>
      </c>
      <c r="I29" s="17">
        <f t="shared" si="0"/>
        <v>20060</v>
      </c>
      <c r="J29" s="12">
        <f t="shared" si="1"/>
        <v>2.3</v>
      </c>
      <c r="K29" s="1"/>
    </row>
    <row r="30" spans="1:11" ht="15" customHeight="1">
      <c r="A30" s="1"/>
      <c r="B30" s="10">
        <v>24</v>
      </c>
      <c r="C30" s="52">
        <v>64</v>
      </c>
      <c r="D30" s="6"/>
      <c r="E30" s="37" t="s">
        <v>63</v>
      </c>
      <c r="F30" s="37"/>
      <c r="G30" s="35">
        <v>361258</v>
      </c>
      <c r="H30" s="36">
        <v>345513</v>
      </c>
      <c r="I30" s="17">
        <f t="shared" si="0"/>
        <v>15745</v>
      </c>
      <c r="J30" s="12">
        <f t="shared" si="1"/>
        <v>4.6</v>
      </c>
      <c r="K30" s="1"/>
    </row>
    <row r="31" spans="1:11" ht="15" customHeight="1">
      <c r="A31" s="1"/>
      <c r="B31" s="10">
        <v>25</v>
      </c>
      <c r="C31" s="52">
        <v>72</v>
      </c>
      <c r="D31" s="6"/>
      <c r="E31" s="37" t="s">
        <v>70</v>
      </c>
      <c r="F31" s="37"/>
      <c r="G31" s="35">
        <v>1249653</v>
      </c>
      <c r="H31" s="36">
        <v>1242384</v>
      </c>
      <c r="I31" s="17">
        <f t="shared" si="0"/>
        <v>7269</v>
      </c>
      <c r="J31" s="12">
        <f t="shared" si="1"/>
        <v>0.6</v>
      </c>
      <c r="K31" s="1"/>
    </row>
    <row r="32" spans="1:11" ht="15" customHeight="1">
      <c r="A32" s="1"/>
      <c r="B32" s="10">
        <v>26</v>
      </c>
      <c r="C32" s="52">
        <v>80</v>
      </c>
      <c r="D32" s="6"/>
      <c r="E32" s="37" t="s">
        <v>77</v>
      </c>
      <c r="F32" s="37"/>
      <c r="G32" s="35">
        <v>1363474</v>
      </c>
      <c r="H32" s="36">
        <v>1360059</v>
      </c>
      <c r="I32" s="17">
        <f t="shared" si="0"/>
        <v>3415</v>
      </c>
      <c r="J32" s="12">
        <f t="shared" si="1"/>
        <v>0.3</v>
      </c>
      <c r="K32" s="1"/>
    </row>
    <row r="33" spans="1:11" ht="15" customHeight="1">
      <c r="A33" s="1"/>
      <c r="B33" s="10">
        <v>27</v>
      </c>
      <c r="C33" s="52">
        <v>53</v>
      </c>
      <c r="D33" s="6"/>
      <c r="E33" s="37" t="s">
        <v>52</v>
      </c>
      <c r="F33" s="37"/>
      <c r="G33" s="35">
        <v>1231276</v>
      </c>
      <c r="H33" s="36">
        <v>1227922</v>
      </c>
      <c r="I33" s="17">
        <f t="shared" si="0"/>
        <v>3354</v>
      </c>
      <c r="J33" s="12">
        <f t="shared" si="1"/>
        <v>0.3</v>
      </c>
      <c r="K33" s="1"/>
    </row>
    <row r="34" spans="1:11" ht="15" customHeight="1">
      <c r="A34" s="1"/>
      <c r="B34" s="10">
        <v>28</v>
      </c>
      <c r="C34" s="52">
        <v>59</v>
      </c>
      <c r="D34" s="6"/>
      <c r="E34" s="37" t="s">
        <v>58</v>
      </c>
      <c r="F34" s="37"/>
      <c r="G34" s="35">
        <v>734323</v>
      </c>
      <c r="H34" s="36">
        <v>731685</v>
      </c>
      <c r="I34" s="17">
        <f t="shared" si="0"/>
        <v>2638</v>
      </c>
      <c r="J34" s="12">
        <f t="shared" si="1"/>
        <v>0.4</v>
      </c>
      <c r="K34" s="1"/>
    </row>
    <row r="35" spans="1:11" ht="15" customHeight="1">
      <c r="A35" s="1"/>
      <c r="B35" s="10">
        <v>29</v>
      </c>
      <c r="C35" s="52">
        <v>7</v>
      </c>
      <c r="D35" s="6"/>
      <c r="E35" s="37" t="s">
        <v>7</v>
      </c>
      <c r="F35" s="37"/>
      <c r="G35" s="35">
        <v>0</v>
      </c>
      <c r="H35" s="36">
        <v>0</v>
      </c>
      <c r="I35" s="17">
        <f t="shared" si="0"/>
        <v>0</v>
      </c>
      <c r="J35" s="12" t="str">
        <f t="shared" si="1"/>
        <v>－　</v>
      </c>
      <c r="K35" s="1"/>
    </row>
    <row r="36" spans="1:11" ht="15" customHeight="1">
      <c r="A36" s="1"/>
      <c r="B36" s="10">
        <v>30</v>
      </c>
      <c r="C36" s="52">
        <v>13</v>
      </c>
      <c r="D36" s="6"/>
      <c r="E36" s="37" t="s">
        <v>13</v>
      </c>
      <c r="F36" s="37"/>
      <c r="G36" s="35">
        <v>0</v>
      </c>
      <c r="H36" s="36">
        <v>0</v>
      </c>
      <c r="I36" s="17">
        <f t="shared" si="0"/>
        <v>0</v>
      </c>
      <c r="J36" s="12" t="str">
        <f t="shared" si="1"/>
        <v>－　</v>
      </c>
      <c r="K36" s="1"/>
    </row>
    <row r="37" spans="1:11" ht="15" customHeight="1">
      <c r="A37" s="1"/>
      <c r="B37" s="10">
        <v>31</v>
      </c>
      <c r="C37" s="52">
        <v>21</v>
      </c>
      <c r="D37" s="6"/>
      <c r="E37" s="37" t="s">
        <v>21</v>
      </c>
      <c r="F37" s="37"/>
      <c r="G37" s="35">
        <v>0</v>
      </c>
      <c r="H37" s="36">
        <v>0</v>
      </c>
      <c r="I37" s="17">
        <f t="shared" si="0"/>
        <v>0</v>
      </c>
      <c r="J37" s="12" t="str">
        <f t="shared" si="1"/>
        <v>－　</v>
      </c>
      <c r="K37" s="1"/>
    </row>
    <row r="38" spans="1:11" ht="15" customHeight="1">
      <c r="A38" s="1"/>
      <c r="B38" s="10">
        <v>32</v>
      </c>
      <c r="C38" s="52">
        <v>24</v>
      </c>
      <c r="D38" s="6"/>
      <c r="E38" s="37" t="s">
        <v>23</v>
      </c>
      <c r="F38" s="37"/>
      <c r="G38" s="35">
        <v>0</v>
      </c>
      <c r="H38" s="36">
        <v>0</v>
      </c>
      <c r="I38" s="17">
        <f t="shared" si="0"/>
        <v>0</v>
      </c>
      <c r="J38" s="12" t="str">
        <f t="shared" si="1"/>
        <v>－　</v>
      </c>
      <c r="K38" s="1"/>
    </row>
    <row r="39" spans="1:11" ht="15" customHeight="1">
      <c r="A39" s="1"/>
      <c r="B39" s="10">
        <v>33</v>
      </c>
      <c r="C39" s="52">
        <v>26</v>
      </c>
      <c r="D39" s="6"/>
      <c r="E39" s="37" t="s">
        <v>25</v>
      </c>
      <c r="F39" s="37"/>
      <c r="G39" s="35">
        <v>0</v>
      </c>
      <c r="H39" s="36">
        <v>0</v>
      </c>
      <c r="I39" s="17">
        <f aca="true" t="shared" si="2" ref="I39:I70">G39-H39</f>
        <v>0</v>
      </c>
      <c r="J39" s="12" t="str">
        <f aca="true" t="shared" si="3" ref="J39:J70">IF(H39=0,IF(G39=0,"－　","皆増　"),IF(G39=0,"皆減　",ROUND(I39/H39*100,1)))</f>
        <v>－　</v>
      </c>
      <c r="K39" s="1"/>
    </row>
    <row r="40" spans="1:11" ht="15" customHeight="1">
      <c r="A40" s="1"/>
      <c r="B40" s="10">
        <v>34</v>
      </c>
      <c r="C40" s="52">
        <v>44</v>
      </c>
      <c r="D40" s="6"/>
      <c r="E40" s="37" t="s">
        <v>43</v>
      </c>
      <c r="F40" s="37"/>
      <c r="G40" s="33">
        <v>0</v>
      </c>
      <c r="H40" s="34">
        <v>0</v>
      </c>
      <c r="I40" s="17">
        <f t="shared" si="2"/>
        <v>0</v>
      </c>
      <c r="J40" s="12" t="str">
        <f t="shared" si="3"/>
        <v>－　</v>
      </c>
      <c r="K40" s="1"/>
    </row>
    <row r="41" spans="1:11" ht="15" customHeight="1">
      <c r="A41" s="1"/>
      <c r="B41" s="10">
        <v>35</v>
      </c>
      <c r="C41" s="52">
        <v>70</v>
      </c>
      <c r="D41" s="6"/>
      <c r="E41" s="37" t="s">
        <v>68</v>
      </c>
      <c r="F41" s="37"/>
      <c r="G41" s="33">
        <v>575794</v>
      </c>
      <c r="H41" s="34">
        <v>577558</v>
      </c>
      <c r="I41" s="17">
        <f t="shared" si="2"/>
        <v>-1764</v>
      </c>
      <c r="J41" s="12">
        <f t="shared" si="3"/>
        <v>-0.3</v>
      </c>
      <c r="K41" s="1"/>
    </row>
    <row r="42" spans="1:11" ht="15" customHeight="1">
      <c r="A42" s="1"/>
      <c r="B42" s="10">
        <v>36</v>
      </c>
      <c r="C42" s="52">
        <v>76</v>
      </c>
      <c r="D42" s="6"/>
      <c r="E42" s="37" t="s">
        <v>73</v>
      </c>
      <c r="F42" s="37"/>
      <c r="G42" s="35">
        <v>906541</v>
      </c>
      <c r="H42" s="36">
        <v>911153</v>
      </c>
      <c r="I42" s="17">
        <f t="shared" si="2"/>
        <v>-4612</v>
      </c>
      <c r="J42" s="12">
        <f t="shared" si="3"/>
        <v>-0.5</v>
      </c>
      <c r="K42" s="1"/>
    </row>
    <row r="43" spans="1:11" ht="15" customHeight="1">
      <c r="A43" s="1"/>
      <c r="B43" s="10">
        <v>37</v>
      </c>
      <c r="C43" s="52">
        <v>58</v>
      </c>
      <c r="D43" s="6"/>
      <c r="E43" s="37" t="s">
        <v>57</v>
      </c>
      <c r="F43" s="37"/>
      <c r="G43" s="33">
        <v>1227428</v>
      </c>
      <c r="H43" s="34">
        <v>1232045</v>
      </c>
      <c r="I43" s="17">
        <f t="shared" si="2"/>
        <v>-4617</v>
      </c>
      <c r="J43" s="12">
        <f t="shared" si="3"/>
        <v>-0.4</v>
      </c>
      <c r="K43" s="1"/>
    </row>
    <row r="44" spans="1:11" ht="15" customHeight="1">
      <c r="A44" s="1"/>
      <c r="B44" s="10">
        <v>38</v>
      </c>
      <c r="C44" s="52">
        <v>62</v>
      </c>
      <c r="D44" s="6"/>
      <c r="E44" s="37" t="s">
        <v>61</v>
      </c>
      <c r="F44" s="37"/>
      <c r="G44" s="35">
        <v>857858</v>
      </c>
      <c r="H44" s="36">
        <v>863510</v>
      </c>
      <c r="I44" s="17">
        <f t="shared" si="2"/>
        <v>-5652</v>
      </c>
      <c r="J44" s="12">
        <f t="shared" si="3"/>
        <v>-0.7</v>
      </c>
      <c r="K44" s="1"/>
    </row>
    <row r="45" spans="1:11" ht="15" customHeight="1">
      <c r="A45" s="1"/>
      <c r="B45" s="10">
        <v>39</v>
      </c>
      <c r="C45" s="53">
        <v>82</v>
      </c>
      <c r="D45" s="6"/>
      <c r="E45" s="37" t="s">
        <v>79</v>
      </c>
      <c r="F45" s="37"/>
      <c r="G45" s="33">
        <v>1406227</v>
      </c>
      <c r="H45" s="34">
        <v>1412017</v>
      </c>
      <c r="I45" s="16">
        <f t="shared" si="2"/>
        <v>-5790</v>
      </c>
      <c r="J45" s="12">
        <f t="shared" si="3"/>
        <v>-0.4</v>
      </c>
      <c r="K45" s="1"/>
    </row>
    <row r="46" spans="1:11" ht="15" customHeight="1">
      <c r="A46" s="1"/>
      <c r="B46" s="55">
        <v>40</v>
      </c>
      <c r="C46" s="52">
        <v>28</v>
      </c>
      <c r="D46" s="6"/>
      <c r="E46" s="37" t="s">
        <v>27</v>
      </c>
      <c r="F46" s="37"/>
      <c r="G46" s="35">
        <v>1630821</v>
      </c>
      <c r="H46" s="36">
        <v>1636899</v>
      </c>
      <c r="I46" s="17">
        <f t="shared" si="2"/>
        <v>-6078</v>
      </c>
      <c r="J46" s="12">
        <f t="shared" si="3"/>
        <v>-0.4</v>
      </c>
      <c r="K46" s="1"/>
    </row>
    <row r="47" spans="1:11" ht="13.5" customHeight="1">
      <c r="A47" s="1"/>
      <c r="B47" s="40">
        <v>41</v>
      </c>
      <c r="C47" s="54">
        <v>57</v>
      </c>
      <c r="D47" s="6"/>
      <c r="E47" s="37" t="s">
        <v>56</v>
      </c>
      <c r="F47" s="37"/>
      <c r="G47" s="35">
        <v>846312</v>
      </c>
      <c r="H47" s="36">
        <v>853123</v>
      </c>
      <c r="I47" s="17">
        <f t="shared" si="2"/>
        <v>-6811</v>
      </c>
      <c r="J47" s="12">
        <f t="shared" si="3"/>
        <v>-0.8</v>
      </c>
      <c r="K47" s="1"/>
    </row>
    <row r="48" spans="1:11" ht="13.5" customHeight="1">
      <c r="A48" s="1"/>
      <c r="B48" s="10">
        <v>42</v>
      </c>
      <c r="C48" s="52">
        <v>68</v>
      </c>
      <c r="D48" s="14"/>
      <c r="E48" s="32" t="s">
        <v>66</v>
      </c>
      <c r="F48" s="32"/>
      <c r="G48" s="28">
        <v>1292270</v>
      </c>
      <c r="H48" s="38">
        <v>1299777</v>
      </c>
      <c r="I48" s="17">
        <f t="shared" si="2"/>
        <v>-7507</v>
      </c>
      <c r="J48" s="12">
        <f t="shared" si="3"/>
        <v>-0.6</v>
      </c>
      <c r="K48" s="1"/>
    </row>
    <row r="49" spans="1:11" ht="13.5" customHeight="1">
      <c r="A49" s="1"/>
      <c r="B49" s="10">
        <v>43</v>
      </c>
      <c r="C49" s="52">
        <v>14</v>
      </c>
      <c r="D49" s="6"/>
      <c r="E49" s="37" t="s">
        <v>14</v>
      </c>
      <c r="F49" s="37"/>
      <c r="G49" s="30">
        <v>2141526</v>
      </c>
      <c r="H49" s="31">
        <v>2150177</v>
      </c>
      <c r="I49" s="17">
        <f t="shared" si="2"/>
        <v>-8651</v>
      </c>
      <c r="J49" s="12">
        <f t="shared" si="3"/>
        <v>-0.4</v>
      </c>
      <c r="K49" s="1"/>
    </row>
    <row r="50" spans="1:11" ht="13.5" customHeight="1">
      <c r="A50" s="1"/>
      <c r="B50" s="10">
        <v>44</v>
      </c>
      <c r="C50" s="52">
        <v>46</v>
      </c>
      <c r="D50" s="6"/>
      <c r="E50" s="37" t="s">
        <v>45</v>
      </c>
      <c r="F50" s="37"/>
      <c r="G50" s="30">
        <v>980662</v>
      </c>
      <c r="H50" s="31">
        <v>994447</v>
      </c>
      <c r="I50" s="17">
        <f t="shared" si="2"/>
        <v>-13785</v>
      </c>
      <c r="J50" s="12">
        <f t="shared" si="3"/>
        <v>-1.4</v>
      </c>
      <c r="K50" s="1"/>
    </row>
    <row r="51" spans="1:11" ht="13.5" customHeight="1">
      <c r="A51" s="1"/>
      <c r="B51" s="10">
        <v>45</v>
      </c>
      <c r="C51" s="52">
        <v>56</v>
      </c>
      <c r="D51" s="6"/>
      <c r="E51" s="37" t="s">
        <v>55</v>
      </c>
      <c r="F51" s="37"/>
      <c r="G51" s="28">
        <v>1131401</v>
      </c>
      <c r="H51" s="38">
        <v>1145793</v>
      </c>
      <c r="I51" s="17">
        <f t="shared" si="2"/>
        <v>-14392</v>
      </c>
      <c r="J51" s="12">
        <f t="shared" si="3"/>
        <v>-1.3</v>
      </c>
      <c r="K51" s="1"/>
    </row>
    <row r="52" spans="1:11" ht="13.5" customHeight="1">
      <c r="A52" s="1"/>
      <c r="B52" s="10">
        <v>46</v>
      </c>
      <c r="C52" s="52">
        <v>85</v>
      </c>
      <c r="D52" s="6"/>
      <c r="E52" s="37" t="s">
        <v>82</v>
      </c>
      <c r="F52" s="37"/>
      <c r="G52" s="28">
        <v>1970753</v>
      </c>
      <c r="H52" s="38">
        <v>1991979</v>
      </c>
      <c r="I52" s="17">
        <f t="shared" si="2"/>
        <v>-21226</v>
      </c>
      <c r="J52" s="12">
        <f t="shared" si="3"/>
        <v>-1.1</v>
      </c>
      <c r="K52" s="1"/>
    </row>
    <row r="53" spans="1:11" ht="13.5" customHeight="1">
      <c r="A53" s="1"/>
      <c r="B53" s="10">
        <v>47</v>
      </c>
      <c r="C53" s="52">
        <v>50</v>
      </c>
      <c r="D53" s="14"/>
      <c r="E53" s="32" t="s">
        <v>49</v>
      </c>
      <c r="F53" s="32"/>
      <c r="G53" s="28">
        <v>967204</v>
      </c>
      <c r="H53" s="38">
        <v>990949</v>
      </c>
      <c r="I53" s="17">
        <f t="shared" si="2"/>
        <v>-23745</v>
      </c>
      <c r="J53" s="12">
        <f t="shared" si="3"/>
        <v>-2.4</v>
      </c>
      <c r="K53" s="1"/>
    </row>
    <row r="54" spans="1:11" ht="13.5" customHeight="1">
      <c r="A54" s="1"/>
      <c r="B54" s="10">
        <v>48</v>
      </c>
      <c r="C54" s="52">
        <v>30</v>
      </c>
      <c r="D54" s="6"/>
      <c r="E54" s="37" t="s">
        <v>29</v>
      </c>
      <c r="F54" s="37"/>
      <c r="G54" s="30">
        <v>1560688</v>
      </c>
      <c r="H54" s="31">
        <v>1600111</v>
      </c>
      <c r="I54" s="17">
        <f t="shared" si="2"/>
        <v>-39423</v>
      </c>
      <c r="J54" s="12">
        <f t="shared" si="3"/>
        <v>-2.5</v>
      </c>
      <c r="K54" s="1"/>
    </row>
    <row r="55" spans="1:11" ht="13.5" customHeight="1">
      <c r="A55" s="1"/>
      <c r="B55" s="10">
        <v>49</v>
      </c>
      <c r="C55" s="52">
        <v>83</v>
      </c>
      <c r="D55" s="6"/>
      <c r="E55" s="37" t="s">
        <v>80</v>
      </c>
      <c r="F55" s="37"/>
      <c r="G55" s="28">
        <v>1735544</v>
      </c>
      <c r="H55" s="38">
        <v>1777179</v>
      </c>
      <c r="I55" s="17">
        <f t="shared" si="2"/>
        <v>-41635</v>
      </c>
      <c r="J55" s="12">
        <f t="shared" si="3"/>
        <v>-2.3</v>
      </c>
      <c r="K55" s="1"/>
    </row>
    <row r="56" spans="1:11" ht="13.5" customHeight="1">
      <c r="A56" s="1"/>
      <c r="B56" s="10">
        <v>50</v>
      </c>
      <c r="C56" s="52">
        <v>78</v>
      </c>
      <c r="D56" s="6"/>
      <c r="E56" s="37" t="s">
        <v>75</v>
      </c>
      <c r="F56" s="37"/>
      <c r="G56" s="30">
        <v>1660014</v>
      </c>
      <c r="H56" s="31">
        <v>1703611</v>
      </c>
      <c r="I56" s="17">
        <f t="shared" si="2"/>
        <v>-43597</v>
      </c>
      <c r="J56" s="12">
        <f t="shared" si="3"/>
        <v>-2.6</v>
      </c>
      <c r="K56" s="1"/>
    </row>
    <row r="57" spans="1:11" ht="13.5" customHeight="1">
      <c r="A57" s="1"/>
      <c r="B57" s="10">
        <v>51</v>
      </c>
      <c r="C57" s="52">
        <v>51</v>
      </c>
      <c r="D57" s="6"/>
      <c r="E57" s="37" t="s">
        <v>50</v>
      </c>
      <c r="F57" s="37"/>
      <c r="G57" s="30">
        <v>419630</v>
      </c>
      <c r="H57" s="31">
        <v>466547</v>
      </c>
      <c r="I57" s="17">
        <f t="shared" si="2"/>
        <v>-46917</v>
      </c>
      <c r="J57" s="12">
        <f t="shared" si="3"/>
        <v>-10.1</v>
      </c>
      <c r="K57" s="1"/>
    </row>
    <row r="58" spans="1:11" ht="13.5" customHeight="1">
      <c r="A58" s="1"/>
      <c r="B58" s="10">
        <v>52</v>
      </c>
      <c r="C58" s="52">
        <v>77</v>
      </c>
      <c r="D58" s="14"/>
      <c r="E58" s="32" t="s">
        <v>74</v>
      </c>
      <c r="F58" s="32"/>
      <c r="G58" s="28">
        <v>343438</v>
      </c>
      <c r="H58" s="38">
        <v>404136</v>
      </c>
      <c r="I58" s="17">
        <f t="shared" si="2"/>
        <v>-60698</v>
      </c>
      <c r="J58" s="12">
        <f t="shared" si="3"/>
        <v>-15</v>
      </c>
      <c r="K58" s="1"/>
    </row>
    <row r="59" spans="1:11" ht="13.5" customHeight="1">
      <c r="A59" s="1"/>
      <c r="B59" s="10">
        <v>53</v>
      </c>
      <c r="C59" s="52">
        <v>41</v>
      </c>
      <c r="D59" s="6"/>
      <c r="E59" s="37" t="s">
        <v>40</v>
      </c>
      <c r="F59" s="37"/>
      <c r="G59" s="28">
        <v>613071</v>
      </c>
      <c r="H59" s="38">
        <v>674303</v>
      </c>
      <c r="I59" s="17">
        <f t="shared" si="2"/>
        <v>-61232</v>
      </c>
      <c r="J59" s="12">
        <f t="shared" si="3"/>
        <v>-9.1</v>
      </c>
      <c r="K59" s="1"/>
    </row>
    <row r="60" spans="1:11" ht="13.5" customHeight="1">
      <c r="A60" s="1"/>
      <c r="B60" s="10">
        <v>54</v>
      </c>
      <c r="C60" s="52">
        <v>40</v>
      </c>
      <c r="D60" s="14"/>
      <c r="E60" s="32" t="s">
        <v>38</v>
      </c>
      <c r="F60" s="32"/>
      <c r="G60" s="28">
        <v>1508300</v>
      </c>
      <c r="H60" s="38">
        <v>1575504</v>
      </c>
      <c r="I60" s="17">
        <f t="shared" si="2"/>
        <v>-67204</v>
      </c>
      <c r="J60" s="12">
        <f t="shared" si="3"/>
        <v>-4.3</v>
      </c>
      <c r="K60" s="1"/>
    </row>
    <row r="61" spans="1:11" ht="13.5" customHeight="1">
      <c r="A61" s="1"/>
      <c r="B61" s="10">
        <v>55</v>
      </c>
      <c r="C61" s="52">
        <v>36</v>
      </c>
      <c r="D61" s="6"/>
      <c r="E61" s="37" t="s">
        <v>35</v>
      </c>
      <c r="F61" s="37"/>
      <c r="G61" s="30">
        <v>1860540</v>
      </c>
      <c r="H61" s="31">
        <v>1931018</v>
      </c>
      <c r="I61" s="17">
        <f t="shared" si="2"/>
        <v>-70478</v>
      </c>
      <c r="J61" s="12">
        <f t="shared" si="3"/>
        <v>-3.6</v>
      </c>
      <c r="K61" s="1"/>
    </row>
    <row r="62" spans="1:11" ht="13.5" customHeight="1">
      <c r="A62" s="1"/>
      <c r="B62" s="10">
        <v>56</v>
      </c>
      <c r="C62" s="52">
        <v>10</v>
      </c>
      <c r="D62" s="6"/>
      <c r="E62" s="37" t="s">
        <v>10</v>
      </c>
      <c r="F62" s="37"/>
      <c r="G62" s="30">
        <v>2241195</v>
      </c>
      <c r="H62" s="31">
        <v>2317320</v>
      </c>
      <c r="I62" s="17">
        <f t="shared" si="2"/>
        <v>-76125</v>
      </c>
      <c r="J62" s="12">
        <f t="shared" si="3"/>
        <v>-3.3</v>
      </c>
      <c r="K62" s="1"/>
    </row>
    <row r="63" spans="1:11" ht="13.5" customHeight="1">
      <c r="A63" s="1"/>
      <c r="B63" s="10">
        <v>57</v>
      </c>
      <c r="C63" s="52">
        <v>5</v>
      </c>
      <c r="D63" s="6"/>
      <c r="E63" s="37" t="s">
        <v>5</v>
      </c>
      <c r="F63" s="37"/>
      <c r="G63" s="28">
        <v>3109156</v>
      </c>
      <c r="H63" s="38">
        <v>3185521</v>
      </c>
      <c r="I63" s="17">
        <f t="shared" si="2"/>
        <v>-76365</v>
      </c>
      <c r="J63" s="12">
        <f t="shared" si="3"/>
        <v>-2.4</v>
      </c>
      <c r="K63" s="1"/>
    </row>
    <row r="64" spans="1:11" ht="13.5" customHeight="1">
      <c r="A64" s="1"/>
      <c r="B64" s="10">
        <v>58</v>
      </c>
      <c r="C64" s="52">
        <v>39</v>
      </c>
      <c r="D64" s="14"/>
      <c r="E64" s="32" t="s">
        <v>37</v>
      </c>
      <c r="F64" s="32"/>
      <c r="G64" s="30">
        <v>1103221</v>
      </c>
      <c r="H64" s="31">
        <v>1180946</v>
      </c>
      <c r="I64" s="17">
        <f t="shared" si="2"/>
        <v>-77725</v>
      </c>
      <c r="J64" s="12">
        <f t="shared" si="3"/>
        <v>-6.6</v>
      </c>
      <c r="K64" s="1"/>
    </row>
    <row r="65" spans="1:11" ht="13.5" customHeight="1">
      <c r="A65" s="1"/>
      <c r="B65" s="10">
        <v>59</v>
      </c>
      <c r="C65" s="52">
        <v>38</v>
      </c>
      <c r="D65" s="6"/>
      <c r="E65" s="37" t="s">
        <v>93</v>
      </c>
      <c r="F65" s="37"/>
      <c r="G65" s="30">
        <v>894009</v>
      </c>
      <c r="H65" s="31">
        <v>975298</v>
      </c>
      <c r="I65" s="16">
        <f t="shared" si="2"/>
        <v>-81289</v>
      </c>
      <c r="J65" s="12">
        <f t="shared" si="3"/>
        <v>-8.3</v>
      </c>
      <c r="K65" s="1"/>
    </row>
    <row r="66" spans="1:11" ht="13.5" customHeight="1">
      <c r="A66" s="1"/>
      <c r="B66" s="10">
        <v>60</v>
      </c>
      <c r="C66" s="52">
        <v>31</v>
      </c>
      <c r="D66" s="6"/>
      <c r="E66" s="37" t="s">
        <v>30</v>
      </c>
      <c r="F66" s="37"/>
      <c r="G66" s="30">
        <v>0</v>
      </c>
      <c r="H66" s="31">
        <v>91565</v>
      </c>
      <c r="I66" s="17">
        <f t="shared" si="2"/>
        <v>-91565</v>
      </c>
      <c r="J66" s="12" t="str">
        <f t="shared" si="3"/>
        <v>皆減　</v>
      </c>
      <c r="K66" s="1"/>
    </row>
    <row r="67" spans="1:11" ht="13.5" customHeight="1">
      <c r="A67" s="1"/>
      <c r="B67" s="10">
        <v>61</v>
      </c>
      <c r="C67" s="52">
        <v>35</v>
      </c>
      <c r="D67" s="6"/>
      <c r="E67" s="37" t="s">
        <v>34</v>
      </c>
      <c r="F67" s="37"/>
      <c r="G67" s="28">
        <v>1799645</v>
      </c>
      <c r="H67" s="38">
        <v>1901411</v>
      </c>
      <c r="I67" s="17">
        <f t="shared" si="2"/>
        <v>-101766</v>
      </c>
      <c r="J67" s="12">
        <f t="shared" si="3"/>
        <v>-5.4</v>
      </c>
      <c r="K67" s="1"/>
    </row>
    <row r="68" spans="1:11" ht="13.5" customHeight="1">
      <c r="A68" s="1"/>
      <c r="B68" s="10">
        <v>62</v>
      </c>
      <c r="C68" s="52">
        <v>15</v>
      </c>
      <c r="D68" s="6"/>
      <c r="E68" s="37" t="s">
        <v>15</v>
      </c>
      <c r="F68" s="37"/>
      <c r="G68" s="30">
        <v>2194649</v>
      </c>
      <c r="H68" s="31">
        <v>2302701</v>
      </c>
      <c r="I68" s="17">
        <f t="shared" si="2"/>
        <v>-108052</v>
      </c>
      <c r="J68" s="12">
        <f t="shared" si="3"/>
        <v>-4.7</v>
      </c>
      <c r="K68" s="1"/>
    </row>
    <row r="69" spans="1:11" ht="13.5" customHeight="1">
      <c r="A69" s="1"/>
      <c r="B69" s="10">
        <v>63</v>
      </c>
      <c r="C69" s="52">
        <v>42</v>
      </c>
      <c r="D69" s="6"/>
      <c r="E69" s="37" t="s">
        <v>41</v>
      </c>
      <c r="F69" s="37"/>
      <c r="G69" s="28">
        <v>959336</v>
      </c>
      <c r="H69" s="38">
        <v>1090019</v>
      </c>
      <c r="I69" s="17">
        <f t="shared" si="2"/>
        <v>-130683</v>
      </c>
      <c r="J69" s="12">
        <f t="shared" si="3"/>
        <v>-12</v>
      </c>
      <c r="K69" s="1"/>
    </row>
    <row r="70" spans="1:11" ht="13.5" customHeight="1">
      <c r="A70" s="1"/>
      <c r="B70" s="10">
        <v>64</v>
      </c>
      <c r="C70" s="52">
        <v>20</v>
      </c>
      <c r="D70" s="6"/>
      <c r="E70" s="37" t="s">
        <v>20</v>
      </c>
      <c r="F70" s="37"/>
      <c r="G70" s="28">
        <v>1319998</v>
      </c>
      <c r="H70" s="38">
        <v>1456337</v>
      </c>
      <c r="I70" s="17">
        <f t="shared" si="2"/>
        <v>-136339</v>
      </c>
      <c r="J70" s="12">
        <f t="shared" si="3"/>
        <v>-9.4</v>
      </c>
      <c r="K70" s="1"/>
    </row>
    <row r="71" spans="1:11" ht="13.5" customHeight="1">
      <c r="A71" s="1"/>
      <c r="B71" s="10">
        <v>65</v>
      </c>
      <c r="C71" s="52">
        <v>32</v>
      </c>
      <c r="D71" s="6"/>
      <c r="E71" s="37" t="s">
        <v>31</v>
      </c>
      <c r="F71" s="37"/>
      <c r="G71" s="28">
        <v>3683845</v>
      </c>
      <c r="H71" s="38">
        <v>3824270</v>
      </c>
      <c r="I71" s="17">
        <f aca="true" t="shared" si="4" ref="I71:I94">G71-H71</f>
        <v>-140425</v>
      </c>
      <c r="J71" s="12">
        <f aca="true" t="shared" si="5" ref="J71:J94">IF(H71=0,IF(G71=0,"－　","皆増　"),IF(G71=0,"皆減　",ROUND(I71/H71*100,1)))</f>
        <v>-3.7</v>
      </c>
      <c r="K71" s="1"/>
    </row>
    <row r="72" spans="1:11" ht="13.5" customHeight="1">
      <c r="A72" s="1"/>
      <c r="B72" s="10">
        <v>66</v>
      </c>
      <c r="C72" s="52">
        <v>79</v>
      </c>
      <c r="D72" s="6"/>
      <c r="E72" s="37" t="s">
        <v>76</v>
      </c>
      <c r="F72" s="37"/>
      <c r="G72" s="30">
        <v>1137455</v>
      </c>
      <c r="H72" s="31">
        <v>1281731</v>
      </c>
      <c r="I72" s="17">
        <f t="shared" si="4"/>
        <v>-144276</v>
      </c>
      <c r="J72" s="12">
        <f t="shared" si="5"/>
        <v>-11.3</v>
      </c>
      <c r="K72" s="1"/>
    </row>
    <row r="73" spans="1:11" ht="13.5" customHeight="1">
      <c r="A73" s="1"/>
      <c r="B73" s="10">
        <v>67</v>
      </c>
      <c r="C73" s="52">
        <v>25</v>
      </c>
      <c r="D73" s="6"/>
      <c r="E73" s="37" t="s">
        <v>24</v>
      </c>
      <c r="F73" s="37"/>
      <c r="G73" s="28">
        <v>503805</v>
      </c>
      <c r="H73" s="38">
        <v>661931</v>
      </c>
      <c r="I73" s="17">
        <f t="shared" si="4"/>
        <v>-158126</v>
      </c>
      <c r="J73" s="12">
        <f t="shared" si="5"/>
        <v>-23.9</v>
      </c>
      <c r="K73" s="1"/>
    </row>
    <row r="74" spans="1:11" ht="13.5" customHeight="1">
      <c r="A74" s="1"/>
      <c r="B74" s="10">
        <v>68</v>
      </c>
      <c r="C74" s="52">
        <v>23</v>
      </c>
      <c r="D74" s="6"/>
      <c r="E74" s="37" t="s">
        <v>92</v>
      </c>
      <c r="F74" s="37"/>
      <c r="G74" s="30">
        <v>1707934</v>
      </c>
      <c r="H74" s="31">
        <v>1867138</v>
      </c>
      <c r="I74" s="17">
        <f t="shared" si="4"/>
        <v>-159204</v>
      </c>
      <c r="J74" s="12">
        <f t="shared" si="5"/>
        <v>-8.5</v>
      </c>
      <c r="K74" s="1"/>
    </row>
    <row r="75" spans="1:11" ht="13.5" customHeight="1">
      <c r="A75" s="1"/>
      <c r="B75" s="10">
        <v>69</v>
      </c>
      <c r="C75" s="52">
        <v>81</v>
      </c>
      <c r="D75" s="14"/>
      <c r="E75" s="32" t="s">
        <v>78</v>
      </c>
      <c r="F75" s="32"/>
      <c r="G75" s="28">
        <v>1013887</v>
      </c>
      <c r="H75" s="38">
        <v>1195486</v>
      </c>
      <c r="I75" s="17">
        <f t="shared" si="4"/>
        <v>-181599</v>
      </c>
      <c r="J75" s="12">
        <f t="shared" si="5"/>
        <v>-15.2</v>
      </c>
      <c r="K75" s="1"/>
    </row>
    <row r="76" spans="1:11" ht="13.5" customHeight="1">
      <c r="A76" s="1"/>
      <c r="B76" s="10">
        <v>70</v>
      </c>
      <c r="C76" s="52">
        <v>48</v>
      </c>
      <c r="D76" s="6"/>
      <c r="E76" s="37" t="s">
        <v>47</v>
      </c>
      <c r="F76" s="37"/>
      <c r="G76" s="28">
        <v>542538</v>
      </c>
      <c r="H76" s="38">
        <v>729382</v>
      </c>
      <c r="I76" s="17">
        <f t="shared" si="4"/>
        <v>-186844</v>
      </c>
      <c r="J76" s="12">
        <f t="shared" si="5"/>
        <v>-25.6</v>
      </c>
      <c r="K76" s="1"/>
    </row>
    <row r="77" spans="1:11" ht="13.5" customHeight="1">
      <c r="A77" s="1"/>
      <c r="B77" s="10">
        <v>71</v>
      </c>
      <c r="C77" s="52">
        <v>37</v>
      </c>
      <c r="D77" s="6"/>
      <c r="E77" s="37" t="s">
        <v>36</v>
      </c>
      <c r="F77" s="37"/>
      <c r="G77" s="28">
        <v>1847606</v>
      </c>
      <c r="H77" s="38">
        <v>2047190</v>
      </c>
      <c r="I77" s="17">
        <f t="shared" si="4"/>
        <v>-199584</v>
      </c>
      <c r="J77" s="12">
        <f t="shared" si="5"/>
        <v>-9.7</v>
      </c>
      <c r="K77" s="1"/>
    </row>
    <row r="78" spans="1:11" ht="13.5" customHeight="1">
      <c r="A78" s="1"/>
      <c r="B78" s="10">
        <v>72</v>
      </c>
      <c r="C78" s="52">
        <v>3</v>
      </c>
      <c r="D78" s="6"/>
      <c r="E78" s="37" t="s">
        <v>3</v>
      </c>
      <c r="F78" s="37"/>
      <c r="G78" s="30">
        <v>1257221</v>
      </c>
      <c r="H78" s="31">
        <v>1461671</v>
      </c>
      <c r="I78" s="17">
        <f t="shared" si="4"/>
        <v>-204450</v>
      </c>
      <c r="J78" s="12">
        <f t="shared" si="5"/>
        <v>-14</v>
      </c>
      <c r="K78" s="1"/>
    </row>
    <row r="79" spans="1:11" ht="13.5" customHeight="1">
      <c r="A79" s="1"/>
      <c r="B79" s="10">
        <v>73</v>
      </c>
      <c r="C79" s="52">
        <v>43</v>
      </c>
      <c r="D79" s="6"/>
      <c r="E79" s="37" t="s">
        <v>42</v>
      </c>
      <c r="F79" s="37"/>
      <c r="G79" s="28">
        <v>137089</v>
      </c>
      <c r="H79" s="38">
        <v>344045</v>
      </c>
      <c r="I79" s="17">
        <f t="shared" si="4"/>
        <v>-206956</v>
      </c>
      <c r="J79" s="12">
        <f t="shared" si="5"/>
        <v>-60.2</v>
      </c>
      <c r="K79" s="1"/>
    </row>
    <row r="80" spans="1:11" ht="13.5" customHeight="1">
      <c r="A80" s="1"/>
      <c r="B80" s="10">
        <v>74</v>
      </c>
      <c r="C80" s="52">
        <v>12</v>
      </c>
      <c r="D80" s="6"/>
      <c r="E80" s="37" t="s">
        <v>12</v>
      </c>
      <c r="F80" s="37"/>
      <c r="G80" s="30">
        <v>5067145</v>
      </c>
      <c r="H80" s="31">
        <v>5295763</v>
      </c>
      <c r="I80" s="17">
        <f t="shared" si="4"/>
        <v>-228618</v>
      </c>
      <c r="J80" s="12">
        <f t="shared" si="5"/>
        <v>-4.3</v>
      </c>
      <c r="K80" s="1"/>
    </row>
    <row r="81" spans="1:11" ht="13.5" customHeight="1">
      <c r="A81" s="1"/>
      <c r="B81" s="10">
        <v>75</v>
      </c>
      <c r="C81" s="52">
        <v>63</v>
      </c>
      <c r="D81" s="6"/>
      <c r="E81" s="37" t="s">
        <v>62</v>
      </c>
      <c r="F81" s="37"/>
      <c r="G81" s="28">
        <v>401039</v>
      </c>
      <c r="H81" s="38">
        <v>639510</v>
      </c>
      <c r="I81" s="17">
        <f t="shared" si="4"/>
        <v>-238471</v>
      </c>
      <c r="J81" s="12">
        <f t="shared" si="5"/>
        <v>-37.3</v>
      </c>
      <c r="K81" s="1"/>
    </row>
    <row r="82" spans="1:11" ht="13.5" customHeight="1">
      <c r="A82" s="1"/>
      <c r="B82" s="10">
        <v>76</v>
      </c>
      <c r="C82" s="52">
        <v>9</v>
      </c>
      <c r="D82" s="6"/>
      <c r="E82" s="37" t="s">
        <v>9</v>
      </c>
      <c r="F82" s="37"/>
      <c r="G82" s="28">
        <v>2127726</v>
      </c>
      <c r="H82" s="38">
        <v>2371785</v>
      </c>
      <c r="I82" s="17">
        <f t="shared" si="4"/>
        <v>-244059</v>
      </c>
      <c r="J82" s="12">
        <f t="shared" si="5"/>
        <v>-10.3</v>
      </c>
      <c r="K82" s="1"/>
    </row>
    <row r="83" spans="1:11" ht="13.5" customHeight="1">
      <c r="A83" s="1"/>
      <c r="B83" s="10">
        <v>77</v>
      </c>
      <c r="C83" s="52">
        <v>1</v>
      </c>
      <c r="D83" s="6"/>
      <c r="E83" s="37" t="s">
        <v>91</v>
      </c>
      <c r="F83" s="37"/>
      <c r="G83" s="28">
        <v>2779299</v>
      </c>
      <c r="H83" s="38">
        <v>3066078</v>
      </c>
      <c r="I83" s="17">
        <f t="shared" si="4"/>
        <v>-286779</v>
      </c>
      <c r="J83" s="12">
        <f t="shared" si="5"/>
        <v>-9.4</v>
      </c>
      <c r="K83" s="1"/>
    </row>
    <row r="84" spans="1:11" ht="13.5" customHeight="1">
      <c r="A84" s="1"/>
      <c r="B84" s="10">
        <v>78</v>
      </c>
      <c r="C84" s="52">
        <v>27</v>
      </c>
      <c r="D84" s="6"/>
      <c r="E84" s="37" t="s">
        <v>26</v>
      </c>
      <c r="F84" s="37"/>
      <c r="G84" s="28">
        <v>1143812</v>
      </c>
      <c r="H84" s="38">
        <v>1502799</v>
      </c>
      <c r="I84" s="17">
        <f t="shared" si="4"/>
        <v>-358987</v>
      </c>
      <c r="J84" s="12">
        <f t="shared" si="5"/>
        <v>-23.9</v>
      </c>
      <c r="K84" s="1"/>
    </row>
    <row r="85" spans="1:11" ht="13.5" customHeight="1">
      <c r="A85" s="1"/>
      <c r="B85" s="10">
        <v>79</v>
      </c>
      <c r="C85" s="52">
        <v>11</v>
      </c>
      <c r="D85" s="6"/>
      <c r="E85" s="37" t="s">
        <v>11</v>
      </c>
      <c r="F85" s="37"/>
      <c r="G85" s="28">
        <v>1186575</v>
      </c>
      <c r="H85" s="38">
        <v>1556627</v>
      </c>
      <c r="I85" s="17">
        <f t="shared" si="4"/>
        <v>-370052</v>
      </c>
      <c r="J85" s="12">
        <f t="shared" si="5"/>
        <v>-23.8</v>
      </c>
      <c r="K85" s="1"/>
    </row>
    <row r="86" spans="1:11" ht="13.5" customHeight="1">
      <c r="A86" s="1"/>
      <c r="B86" s="10">
        <v>80</v>
      </c>
      <c r="C86" s="52">
        <v>22</v>
      </c>
      <c r="D86" s="6"/>
      <c r="E86" s="37" t="s">
        <v>22</v>
      </c>
      <c r="F86" s="37"/>
      <c r="G86" s="30">
        <v>526084</v>
      </c>
      <c r="H86" s="31">
        <v>1124181</v>
      </c>
      <c r="I86" s="17">
        <f t="shared" si="4"/>
        <v>-598097</v>
      </c>
      <c r="J86" s="12">
        <f t="shared" si="5"/>
        <v>-53.2</v>
      </c>
      <c r="K86" s="1"/>
    </row>
    <row r="87" spans="1:11" ht="13.5" customHeight="1">
      <c r="A87" s="1"/>
      <c r="B87" s="10">
        <v>81</v>
      </c>
      <c r="C87" s="52">
        <v>34</v>
      </c>
      <c r="D87" s="14"/>
      <c r="E87" s="32" t="s">
        <v>33</v>
      </c>
      <c r="F87" s="32"/>
      <c r="G87" s="30">
        <v>2197745</v>
      </c>
      <c r="H87" s="31">
        <v>2948141</v>
      </c>
      <c r="I87" s="17">
        <f t="shared" si="4"/>
        <v>-750396</v>
      </c>
      <c r="J87" s="12">
        <f t="shared" si="5"/>
        <v>-25.5</v>
      </c>
      <c r="K87" s="1"/>
    </row>
    <row r="88" spans="1:11" ht="13.5" customHeight="1">
      <c r="A88" s="1"/>
      <c r="B88" s="10">
        <v>82</v>
      </c>
      <c r="C88" s="52">
        <v>19</v>
      </c>
      <c r="D88" s="6"/>
      <c r="E88" s="37" t="s">
        <v>19</v>
      </c>
      <c r="F88" s="37"/>
      <c r="G88" s="30">
        <v>3784400</v>
      </c>
      <c r="H88" s="31">
        <v>5040583</v>
      </c>
      <c r="I88" s="17">
        <f t="shared" si="4"/>
        <v>-1256183</v>
      </c>
      <c r="J88" s="12">
        <f t="shared" si="5"/>
        <v>-24.9</v>
      </c>
      <c r="K88" s="1"/>
    </row>
    <row r="89" spans="1:11" ht="13.5" customHeight="1">
      <c r="A89" s="1"/>
      <c r="B89" s="10">
        <v>83</v>
      </c>
      <c r="C89" s="52">
        <v>4</v>
      </c>
      <c r="D89" s="14"/>
      <c r="E89" s="32" t="s">
        <v>4</v>
      </c>
      <c r="F89" s="32"/>
      <c r="G89" s="28">
        <v>29495</v>
      </c>
      <c r="H89" s="38">
        <v>1287120</v>
      </c>
      <c r="I89" s="17">
        <f t="shared" si="4"/>
        <v>-1257625</v>
      </c>
      <c r="J89" s="12">
        <f t="shared" si="5"/>
        <v>-97.7</v>
      </c>
      <c r="K89" s="1"/>
    </row>
    <row r="90" spans="1:11" ht="13.5" customHeight="1">
      <c r="A90" s="1"/>
      <c r="B90" s="10">
        <v>84</v>
      </c>
      <c r="C90" s="52">
        <v>18</v>
      </c>
      <c r="D90" s="6"/>
      <c r="E90" s="37" t="s">
        <v>18</v>
      </c>
      <c r="F90" s="37"/>
      <c r="G90" s="30">
        <v>1543141</v>
      </c>
      <c r="H90" s="31">
        <v>2846671</v>
      </c>
      <c r="I90" s="16">
        <f t="shared" si="4"/>
        <v>-1303530</v>
      </c>
      <c r="J90" s="12">
        <f t="shared" si="5"/>
        <v>-45.8</v>
      </c>
      <c r="K90" s="1"/>
    </row>
    <row r="91" spans="1:11" ht="13.5" customHeight="1" thickBot="1">
      <c r="A91" s="1"/>
      <c r="B91" s="10">
        <v>85</v>
      </c>
      <c r="C91" s="9">
        <v>2</v>
      </c>
      <c r="D91" s="5"/>
      <c r="E91" s="37" t="s">
        <v>2</v>
      </c>
      <c r="F91" s="37"/>
      <c r="G91" s="30">
        <v>501598</v>
      </c>
      <c r="H91" s="31">
        <v>2179084</v>
      </c>
      <c r="I91" s="17">
        <f t="shared" si="4"/>
        <v>-1677486</v>
      </c>
      <c r="J91" s="12">
        <f t="shared" si="5"/>
        <v>-77</v>
      </c>
      <c r="K91" s="1"/>
    </row>
    <row r="92" spans="1:11" ht="15" customHeight="1" thickTop="1">
      <c r="A92" s="1"/>
      <c r="B92" s="18" t="s">
        <v>39</v>
      </c>
      <c r="C92" s="19"/>
      <c r="D92" s="19"/>
      <c r="E92" s="20" t="s">
        <v>94</v>
      </c>
      <c r="F92" s="20"/>
      <c r="G92" s="39">
        <v>66276319</v>
      </c>
      <c r="H92" s="39">
        <v>75568218</v>
      </c>
      <c r="I92" s="21">
        <f t="shared" si="4"/>
        <v>-9291899</v>
      </c>
      <c r="J92" s="22">
        <f t="shared" si="5"/>
        <v>-12.3</v>
      </c>
      <c r="K92" s="1"/>
    </row>
    <row r="93" spans="1:11" ht="13.5" customHeight="1">
      <c r="A93" s="1"/>
      <c r="B93" s="8" t="s">
        <v>39</v>
      </c>
      <c r="C93" s="13"/>
      <c r="D93" s="13"/>
      <c r="E93" s="14" t="s">
        <v>83</v>
      </c>
      <c r="F93" s="14"/>
      <c r="G93" s="38">
        <v>41597949</v>
      </c>
      <c r="H93" s="38">
        <v>42077078</v>
      </c>
      <c r="I93" s="17">
        <f t="shared" si="4"/>
        <v>-479129</v>
      </c>
      <c r="J93" s="12">
        <f t="shared" si="5"/>
        <v>-1.1</v>
      </c>
      <c r="K93" s="1"/>
    </row>
    <row r="94" spans="1:11" ht="13.5" customHeight="1">
      <c r="A94" s="1"/>
      <c r="B94" s="7" t="s">
        <v>39</v>
      </c>
      <c r="C94" s="5"/>
      <c r="D94" s="5"/>
      <c r="E94" s="6" t="s">
        <v>84</v>
      </c>
      <c r="F94" s="6"/>
      <c r="G94" s="25">
        <f>SUM(G7:G91)</f>
        <v>107874268</v>
      </c>
      <c r="H94" s="25">
        <f>SUM(H7:H91)</f>
        <v>117645296</v>
      </c>
      <c r="I94" s="25">
        <f t="shared" si="4"/>
        <v>-9771028</v>
      </c>
      <c r="J94" s="12">
        <f t="shared" si="5"/>
        <v>-8.3</v>
      </c>
      <c r="K94" s="1"/>
    </row>
    <row r="95" spans="1:11" ht="13.5" customHeight="1">
      <c r="A95" s="1"/>
      <c r="B95" s="11"/>
      <c r="C95" s="11"/>
      <c r="D95" s="11"/>
      <c r="E95" s="11"/>
      <c r="F95" s="11"/>
      <c r="G95" s="23"/>
      <c r="H95" s="23"/>
      <c r="I95" s="23"/>
      <c r="J95" s="24"/>
      <c r="K95" s="1"/>
    </row>
    <row r="96" spans="1:11" ht="14.25">
      <c r="A96" s="1"/>
      <c r="B96" s="1"/>
      <c r="C96" s="1"/>
      <c r="D96" s="1"/>
      <c r="E96" s="1"/>
      <c r="F96" s="1"/>
      <c r="G96" s="1"/>
      <c r="H96" s="1"/>
      <c r="I96" s="1"/>
      <c r="J96" s="1"/>
      <c r="K96" s="1"/>
    </row>
  </sheetData>
  <sheetProtection/>
  <mergeCells count="3">
    <mergeCell ref="B2:J2"/>
    <mergeCell ref="C4:C5"/>
    <mergeCell ref="B4:B6"/>
  </mergeCells>
  <printOptions horizontalCentered="1"/>
  <pageMargins left="0.5905511811023623" right="0.5905511811023623" top="0.5905511811023623" bottom="0.7874015748031497" header="0.5118110236220472" footer="0.5118110236220472"/>
  <pageSetup horizontalDpi="600" verticalDpi="600" orientation="portrait" paperSize="9" r:id="rId1"/>
  <rowBreaks count="1" manualBreakCount="1">
    <brk id="46" max="255" man="1"/>
  </rowBreaks>
</worksheet>
</file>

<file path=xl/worksheets/sheet4.xml><?xml version="1.0" encoding="utf-8"?>
<worksheet xmlns="http://schemas.openxmlformats.org/spreadsheetml/2006/main" xmlns:r="http://schemas.openxmlformats.org/officeDocument/2006/relationships">
  <dimension ref="A1:T96"/>
  <sheetViews>
    <sheetView view="pageBreakPreview" zoomScaleSheetLayoutView="100" zoomScalePageLayoutView="0" workbookViewId="0" topLeftCell="A1">
      <pane xSplit="2" ySplit="6" topLeftCell="C7" activePane="bottomRight" state="frozen"/>
      <selection pane="topLeft" activeCell="A1" sqref="A1"/>
      <selection pane="topRight" activeCell="A1" sqref="A1"/>
      <selection pane="bottomLeft" activeCell="A1" sqref="A1"/>
      <selection pane="bottomRight" activeCell="A1" sqref="A1"/>
    </sheetView>
  </sheetViews>
  <sheetFormatPr defaultColWidth="10.59765625" defaultRowHeight="15"/>
  <cols>
    <col min="1" max="1" width="2.59765625" style="2" customWidth="1"/>
    <col min="2" max="3" width="5.59765625" style="2" customWidth="1"/>
    <col min="4" max="4" width="1.59765625" style="2" customWidth="1"/>
    <col min="5" max="5" width="10.19921875" style="2" customWidth="1"/>
    <col min="6" max="6" width="1.59765625" style="2" customWidth="1"/>
    <col min="7" max="8" width="14.59765625" style="2" customWidth="1"/>
    <col min="9" max="9" width="13.8984375" style="2" customWidth="1"/>
    <col min="10" max="10" width="12.59765625" style="2" customWidth="1"/>
    <col min="11" max="11" width="2.59765625" style="2" customWidth="1"/>
    <col min="12" max="16384" width="10.59765625" style="2" customWidth="1"/>
  </cols>
  <sheetData>
    <row r="1" spans="1:11" ht="14.25">
      <c r="A1" s="1"/>
      <c r="B1" s="1" t="s">
        <v>100</v>
      </c>
      <c r="C1" s="1"/>
      <c r="D1" s="1"/>
      <c r="E1" s="1"/>
      <c r="F1" s="1"/>
      <c r="G1" s="1"/>
      <c r="H1" s="1"/>
      <c r="I1" s="1"/>
      <c r="J1" s="1"/>
      <c r="K1" s="1"/>
    </row>
    <row r="2" spans="1:11" ht="14.25">
      <c r="A2" s="1"/>
      <c r="B2" s="313" t="s">
        <v>108</v>
      </c>
      <c r="C2" s="313"/>
      <c r="D2" s="313"/>
      <c r="E2" s="313"/>
      <c r="F2" s="313"/>
      <c r="G2" s="313"/>
      <c r="H2" s="313"/>
      <c r="I2" s="313"/>
      <c r="J2" s="313"/>
      <c r="K2" s="1"/>
    </row>
    <row r="3" spans="1:11" ht="14.25">
      <c r="A3" s="1"/>
      <c r="B3" s="1"/>
      <c r="C3" s="1"/>
      <c r="D3" s="1"/>
      <c r="E3" s="1"/>
      <c r="F3" s="1"/>
      <c r="G3" s="1"/>
      <c r="H3" s="1"/>
      <c r="I3" s="1" t="s">
        <v>97</v>
      </c>
      <c r="J3" s="1"/>
      <c r="K3" s="1"/>
    </row>
    <row r="4" spans="1:11" ht="14.25">
      <c r="A4" s="1"/>
      <c r="B4" s="314" t="s">
        <v>98</v>
      </c>
      <c r="C4" s="317" t="s">
        <v>104</v>
      </c>
      <c r="D4" s="41"/>
      <c r="E4" s="41"/>
      <c r="F4" s="41"/>
      <c r="G4" s="42" t="s">
        <v>101</v>
      </c>
      <c r="H4" s="42" t="s">
        <v>102</v>
      </c>
      <c r="I4" s="43" t="s">
        <v>85</v>
      </c>
      <c r="J4" s="44" t="s">
        <v>86</v>
      </c>
      <c r="K4" s="1"/>
    </row>
    <row r="5" spans="1:11" ht="14.25">
      <c r="A5" s="1"/>
      <c r="B5" s="315"/>
      <c r="C5" s="318"/>
      <c r="D5" s="11"/>
      <c r="E5" s="11" t="s">
        <v>0</v>
      </c>
      <c r="F5" s="11"/>
      <c r="G5" s="3" t="s">
        <v>107</v>
      </c>
      <c r="H5" s="3" t="s">
        <v>109</v>
      </c>
      <c r="I5" s="4" t="s">
        <v>87</v>
      </c>
      <c r="J5" s="45" t="s">
        <v>88</v>
      </c>
      <c r="K5" s="1"/>
    </row>
    <row r="6" spans="1:11" ht="14.25">
      <c r="A6" s="1"/>
      <c r="B6" s="316"/>
      <c r="C6" s="56" t="s">
        <v>106</v>
      </c>
      <c r="D6" s="27"/>
      <c r="E6" s="27"/>
      <c r="F6" s="27"/>
      <c r="G6" s="46" t="s">
        <v>1</v>
      </c>
      <c r="H6" s="47" t="s">
        <v>111</v>
      </c>
      <c r="I6" s="47" t="s">
        <v>89</v>
      </c>
      <c r="J6" s="48" t="s">
        <v>90</v>
      </c>
      <c r="K6" s="1"/>
    </row>
    <row r="7" spans="1:20" ht="15" customHeight="1">
      <c r="A7" s="1"/>
      <c r="B7" s="9">
        <v>1</v>
      </c>
      <c r="C7" s="52">
        <v>61</v>
      </c>
      <c r="D7" s="14"/>
      <c r="E7" s="32" t="s">
        <v>60</v>
      </c>
      <c r="F7" s="32"/>
      <c r="G7" s="35">
        <v>291584</v>
      </c>
      <c r="H7" s="36">
        <v>150331</v>
      </c>
      <c r="I7" s="17">
        <f aca="true" t="shared" si="0" ref="I7:I38">G7-H7</f>
        <v>141253</v>
      </c>
      <c r="J7" s="12">
        <f aca="true" t="shared" si="1" ref="J7:J38">IF(H7=0,IF(G7=0,"－　","皆増　"),IF(G7=0,"皆減　",ROUND(I7/H7*100,1)))</f>
        <v>94</v>
      </c>
      <c r="K7" s="1"/>
      <c r="M7" s="52">
        <v>31</v>
      </c>
      <c r="N7" s="14"/>
      <c r="O7" s="32" t="s">
        <v>30</v>
      </c>
      <c r="P7" s="32"/>
      <c r="Q7" s="35">
        <v>0</v>
      </c>
      <c r="R7" s="36">
        <v>91565</v>
      </c>
      <c r="S7" s="17">
        <f aca="true" t="shared" si="2" ref="S7:S13">Q7-R7</f>
        <v>-91565</v>
      </c>
      <c r="T7" s="12" t="str">
        <f aca="true" t="shared" si="3" ref="T7:T13">IF(R7=0,IF(Q7=0,"－　","皆増　"),IF(Q7=0,"皆減　",ROUND(S7/R7*100,1)))</f>
        <v>皆減　</v>
      </c>
    </row>
    <row r="8" spans="1:20" ht="15" customHeight="1">
      <c r="A8" s="1"/>
      <c r="B8" s="51">
        <v>2</v>
      </c>
      <c r="C8" s="52">
        <v>67</v>
      </c>
      <c r="D8" s="6"/>
      <c r="E8" s="37" t="s">
        <v>65</v>
      </c>
      <c r="F8" s="37"/>
      <c r="G8" s="33">
        <v>647375</v>
      </c>
      <c r="H8" s="34">
        <v>558404</v>
      </c>
      <c r="I8" s="17">
        <f t="shared" si="0"/>
        <v>88971</v>
      </c>
      <c r="J8" s="12">
        <f t="shared" si="1"/>
        <v>15.9</v>
      </c>
      <c r="K8" s="1"/>
      <c r="M8" s="52">
        <v>7</v>
      </c>
      <c r="N8" s="6"/>
      <c r="O8" s="37" t="s">
        <v>7</v>
      </c>
      <c r="P8" s="37"/>
      <c r="Q8" s="33">
        <v>0</v>
      </c>
      <c r="R8" s="34">
        <v>0</v>
      </c>
      <c r="S8" s="17">
        <f t="shared" si="2"/>
        <v>0</v>
      </c>
      <c r="T8" s="12" t="str">
        <f t="shared" si="3"/>
        <v>－　</v>
      </c>
    </row>
    <row r="9" spans="1:20" ht="15" customHeight="1">
      <c r="A9" s="1"/>
      <c r="B9" s="51">
        <v>3</v>
      </c>
      <c r="C9" s="52">
        <v>33</v>
      </c>
      <c r="D9" s="6"/>
      <c r="E9" s="37" t="s">
        <v>32</v>
      </c>
      <c r="F9" s="37"/>
      <c r="G9" s="33">
        <v>1594215</v>
      </c>
      <c r="H9" s="34">
        <v>1382748</v>
      </c>
      <c r="I9" s="17">
        <f t="shared" si="0"/>
        <v>211467</v>
      </c>
      <c r="J9" s="12">
        <f t="shared" si="1"/>
        <v>15.3</v>
      </c>
      <c r="K9" s="1"/>
      <c r="M9" s="52">
        <v>13</v>
      </c>
      <c r="N9" s="6"/>
      <c r="O9" s="37" t="s">
        <v>13</v>
      </c>
      <c r="P9" s="37"/>
      <c r="Q9" s="33">
        <v>0</v>
      </c>
      <c r="R9" s="34">
        <v>0</v>
      </c>
      <c r="S9" s="17">
        <f t="shared" si="2"/>
        <v>0</v>
      </c>
      <c r="T9" s="12" t="str">
        <f t="shared" si="3"/>
        <v>－　</v>
      </c>
    </row>
    <row r="10" spans="1:20" ht="15" customHeight="1">
      <c r="A10" s="1"/>
      <c r="B10" s="51">
        <v>4</v>
      </c>
      <c r="C10" s="52">
        <v>66</v>
      </c>
      <c r="D10" s="6"/>
      <c r="E10" s="37" t="s">
        <v>95</v>
      </c>
      <c r="F10" s="37"/>
      <c r="G10" s="35">
        <v>679658</v>
      </c>
      <c r="H10" s="36">
        <v>607602</v>
      </c>
      <c r="I10" s="17">
        <f t="shared" si="0"/>
        <v>72056</v>
      </c>
      <c r="J10" s="12">
        <f t="shared" si="1"/>
        <v>11.9</v>
      </c>
      <c r="K10" s="1"/>
      <c r="M10" s="52">
        <v>21</v>
      </c>
      <c r="N10" s="6"/>
      <c r="O10" s="37" t="s">
        <v>21</v>
      </c>
      <c r="P10" s="37"/>
      <c r="Q10" s="35">
        <v>0</v>
      </c>
      <c r="R10" s="36">
        <v>0</v>
      </c>
      <c r="S10" s="17">
        <f t="shared" si="2"/>
        <v>0</v>
      </c>
      <c r="T10" s="12" t="str">
        <f t="shared" si="3"/>
        <v>－　</v>
      </c>
    </row>
    <row r="11" spans="1:20" ht="15" customHeight="1">
      <c r="A11" s="1"/>
      <c r="B11" s="51">
        <v>5</v>
      </c>
      <c r="C11" s="52">
        <v>47</v>
      </c>
      <c r="D11" s="6"/>
      <c r="E11" s="37" t="s">
        <v>46</v>
      </c>
      <c r="F11" s="37"/>
      <c r="G11" s="35">
        <v>219820</v>
      </c>
      <c r="H11" s="36">
        <v>197456</v>
      </c>
      <c r="I11" s="17">
        <f t="shared" si="0"/>
        <v>22364</v>
      </c>
      <c r="J11" s="12">
        <f t="shared" si="1"/>
        <v>11.3</v>
      </c>
      <c r="K11" s="1"/>
      <c r="M11" s="52">
        <v>24</v>
      </c>
      <c r="N11" s="6"/>
      <c r="O11" s="37" t="s">
        <v>23</v>
      </c>
      <c r="P11" s="37"/>
      <c r="Q11" s="35">
        <v>0</v>
      </c>
      <c r="R11" s="36">
        <v>0</v>
      </c>
      <c r="S11" s="17">
        <f t="shared" si="2"/>
        <v>0</v>
      </c>
      <c r="T11" s="12" t="str">
        <f t="shared" si="3"/>
        <v>－　</v>
      </c>
    </row>
    <row r="12" spans="1:20" ht="15" customHeight="1">
      <c r="A12" s="1"/>
      <c r="B12" s="51">
        <v>6</v>
      </c>
      <c r="C12" s="52">
        <v>55</v>
      </c>
      <c r="D12" s="6"/>
      <c r="E12" s="37" t="s">
        <v>54</v>
      </c>
      <c r="F12" s="37"/>
      <c r="G12" s="33">
        <v>489977</v>
      </c>
      <c r="H12" s="34">
        <v>440060</v>
      </c>
      <c r="I12" s="17">
        <f t="shared" si="0"/>
        <v>49917</v>
      </c>
      <c r="J12" s="12">
        <f t="shared" si="1"/>
        <v>11.3</v>
      </c>
      <c r="K12" s="1"/>
      <c r="M12" s="52">
        <v>26</v>
      </c>
      <c r="N12" s="6"/>
      <c r="O12" s="37" t="s">
        <v>25</v>
      </c>
      <c r="P12" s="37"/>
      <c r="Q12" s="33">
        <v>0</v>
      </c>
      <c r="R12" s="34">
        <v>0</v>
      </c>
      <c r="S12" s="17">
        <f t="shared" si="2"/>
        <v>0</v>
      </c>
      <c r="T12" s="12" t="str">
        <f t="shared" si="3"/>
        <v>－　</v>
      </c>
    </row>
    <row r="13" spans="1:20" ht="15" customHeight="1">
      <c r="A13" s="1"/>
      <c r="B13" s="51">
        <v>7</v>
      </c>
      <c r="C13" s="52">
        <v>8</v>
      </c>
      <c r="D13" s="6"/>
      <c r="E13" s="37" t="s">
        <v>8</v>
      </c>
      <c r="F13" s="37"/>
      <c r="G13" s="33">
        <v>2576546</v>
      </c>
      <c r="H13" s="34">
        <v>2373064</v>
      </c>
      <c r="I13" s="17">
        <f t="shared" si="0"/>
        <v>203482</v>
      </c>
      <c r="J13" s="12">
        <f t="shared" si="1"/>
        <v>8.6</v>
      </c>
      <c r="K13" s="1"/>
      <c r="M13" s="52">
        <v>44</v>
      </c>
      <c r="N13" s="6"/>
      <c r="O13" s="37" t="s">
        <v>43</v>
      </c>
      <c r="P13" s="37"/>
      <c r="Q13" s="33">
        <v>0</v>
      </c>
      <c r="R13" s="34">
        <v>0</v>
      </c>
      <c r="S13" s="17">
        <f t="shared" si="2"/>
        <v>0</v>
      </c>
      <c r="T13" s="12" t="str">
        <f t="shared" si="3"/>
        <v>－　</v>
      </c>
    </row>
    <row r="14" spans="1:11" ht="15" customHeight="1">
      <c r="A14" s="1"/>
      <c r="B14" s="51">
        <v>8</v>
      </c>
      <c r="C14" s="52">
        <v>65</v>
      </c>
      <c r="D14" s="6"/>
      <c r="E14" s="37" t="s">
        <v>64</v>
      </c>
      <c r="F14" s="37"/>
      <c r="G14" s="35">
        <v>770373</v>
      </c>
      <c r="H14" s="36">
        <v>711231</v>
      </c>
      <c r="I14" s="17">
        <f t="shared" si="0"/>
        <v>59142</v>
      </c>
      <c r="J14" s="12">
        <f t="shared" si="1"/>
        <v>8.3</v>
      </c>
      <c r="K14" s="1"/>
    </row>
    <row r="15" spans="1:11" ht="15" customHeight="1">
      <c r="A15" s="1"/>
      <c r="B15" s="51">
        <v>9</v>
      </c>
      <c r="C15" s="52">
        <v>54</v>
      </c>
      <c r="D15" s="6"/>
      <c r="E15" s="37" t="s">
        <v>53</v>
      </c>
      <c r="F15" s="37"/>
      <c r="G15" s="35">
        <v>702814</v>
      </c>
      <c r="H15" s="36">
        <v>655492</v>
      </c>
      <c r="I15" s="17">
        <f t="shared" si="0"/>
        <v>47322</v>
      </c>
      <c r="J15" s="12">
        <f t="shared" si="1"/>
        <v>7.2</v>
      </c>
      <c r="K15" s="1"/>
    </row>
    <row r="16" spans="1:11" ht="15" customHeight="1">
      <c r="A16" s="1"/>
      <c r="B16" s="51">
        <v>10</v>
      </c>
      <c r="C16" s="52">
        <v>17</v>
      </c>
      <c r="D16" s="6"/>
      <c r="E16" s="37" t="s">
        <v>17</v>
      </c>
      <c r="F16" s="37"/>
      <c r="G16" s="35">
        <v>1861784</v>
      </c>
      <c r="H16" s="36">
        <v>1739677</v>
      </c>
      <c r="I16" s="17">
        <f t="shared" si="0"/>
        <v>122107</v>
      </c>
      <c r="J16" s="12">
        <f t="shared" si="1"/>
        <v>7</v>
      </c>
      <c r="K16" s="1"/>
    </row>
    <row r="17" spans="1:11" ht="15" customHeight="1">
      <c r="A17" s="1"/>
      <c r="B17" s="51">
        <v>11</v>
      </c>
      <c r="C17" s="52">
        <v>69</v>
      </c>
      <c r="D17" s="14"/>
      <c r="E17" s="32" t="s">
        <v>67</v>
      </c>
      <c r="F17" s="32"/>
      <c r="G17" s="33">
        <v>1004374</v>
      </c>
      <c r="H17" s="34">
        <v>939048</v>
      </c>
      <c r="I17" s="17">
        <f t="shared" si="0"/>
        <v>65326</v>
      </c>
      <c r="J17" s="12">
        <f t="shared" si="1"/>
        <v>7</v>
      </c>
      <c r="K17" s="1"/>
    </row>
    <row r="18" spans="1:11" ht="15" customHeight="1">
      <c r="A18" s="1"/>
      <c r="B18" s="51">
        <v>12</v>
      </c>
      <c r="C18" s="52">
        <v>75</v>
      </c>
      <c r="D18" s="6"/>
      <c r="E18" s="37" t="s">
        <v>96</v>
      </c>
      <c r="F18" s="37"/>
      <c r="G18" s="35">
        <v>662746</v>
      </c>
      <c r="H18" s="36">
        <v>621844</v>
      </c>
      <c r="I18" s="17">
        <f t="shared" si="0"/>
        <v>40902</v>
      </c>
      <c r="J18" s="12">
        <f t="shared" si="1"/>
        <v>6.6</v>
      </c>
      <c r="K18" s="1"/>
    </row>
    <row r="19" spans="1:11" ht="15" customHeight="1">
      <c r="A19" s="1"/>
      <c r="B19" s="51">
        <v>13</v>
      </c>
      <c r="C19" s="52">
        <v>52</v>
      </c>
      <c r="D19" s="6"/>
      <c r="E19" s="37" t="s">
        <v>51</v>
      </c>
      <c r="F19" s="37"/>
      <c r="G19" s="33">
        <v>1278540</v>
      </c>
      <c r="H19" s="34">
        <v>1220431</v>
      </c>
      <c r="I19" s="17">
        <f t="shared" si="0"/>
        <v>58109</v>
      </c>
      <c r="J19" s="12">
        <f t="shared" si="1"/>
        <v>4.8</v>
      </c>
      <c r="K19" s="1"/>
    </row>
    <row r="20" spans="1:11" ht="15" customHeight="1">
      <c r="A20" s="1"/>
      <c r="B20" s="51">
        <v>14</v>
      </c>
      <c r="C20" s="52">
        <v>74</v>
      </c>
      <c r="D20" s="6"/>
      <c r="E20" s="37" t="s">
        <v>72</v>
      </c>
      <c r="F20" s="37"/>
      <c r="G20" s="33">
        <v>579047</v>
      </c>
      <c r="H20" s="34">
        <v>552793</v>
      </c>
      <c r="I20" s="17">
        <f t="shared" si="0"/>
        <v>26254</v>
      </c>
      <c r="J20" s="12">
        <f t="shared" si="1"/>
        <v>4.7</v>
      </c>
      <c r="K20" s="1"/>
    </row>
    <row r="21" spans="1:11" ht="15" customHeight="1">
      <c r="A21" s="1"/>
      <c r="B21" s="51">
        <v>15</v>
      </c>
      <c r="C21" s="52">
        <v>64</v>
      </c>
      <c r="D21" s="6"/>
      <c r="E21" s="37" t="s">
        <v>63</v>
      </c>
      <c r="F21" s="37"/>
      <c r="G21" s="35">
        <v>361258</v>
      </c>
      <c r="H21" s="36">
        <v>345513</v>
      </c>
      <c r="I21" s="17">
        <f t="shared" si="0"/>
        <v>15745</v>
      </c>
      <c r="J21" s="12">
        <f t="shared" si="1"/>
        <v>4.6</v>
      </c>
      <c r="K21" s="1"/>
    </row>
    <row r="22" spans="1:11" ht="15" customHeight="1">
      <c r="A22" s="1"/>
      <c r="B22" s="51">
        <v>16</v>
      </c>
      <c r="C22" s="52">
        <v>73</v>
      </c>
      <c r="D22" s="6"/>
      <c r="E22" s="37" t="s">
        <v>71</v>
      </c>
      <c r="F22" s="37"/>
      <c r="G22" s="33">
        <v>1768480</v>
      </c>
      <c r="H22" s="34">
        <v>1690338</v>
      </c>
      <c r="I22" s="17">
        <f t="shared" si="0"/>
        <v>78142</v>
      </c>
      <c r="J22" s="12">
        <f t="shared" si="1"/>
        <v>4.6</v>
      </c>
      <c r="K22" s="1"/>
    </row>
    <row r="23" spans="1:11" ht="15" customHeight="1">
      <c r="A23" s="1"/>
      <c r="B23" s="51">
        <v>17</v>
      </c>
      <c r="C23" s="52">
        <v>6</v>
      </c>
      <c r="D23" s="6"/>
      <c r="E23" s="37" t="s">
        <v>6</v>
      </c>
      <c r="F23" s="37"/>
      <c r="G23" s="33">
        <v>5635498</v>
      </c>
      <c r="H23" s="34">
        <v>5398581</v>
      </c>
      <c r="I23" s="17">
        <f t="shared" si="0"/>
        <v>236917</v>
      </c>
      <c r="J23" s="12">
        <f t="shared" si="1"/>
        <v>4.4</v>
      </c>
      <c r="K23" s="1"/>
    </row>
    <row r="24" spans="1:11" ht="15" customHeight="1">
      <c r="A24" s="1"/>
      <c r="B24" s="51">
        <v>18</v>
      </c>
      <c r="C24" s="52">
        <v>45</v>
      </c>
      <c r="D24" s="6"/>
      <c r="E24" s="37" t="s">
        <v>44</v>
      </c>
      <c r="F24" s="37"/>
      <c r="G24" s="33">
        <v>1603567</v>
      </c>
      <c r="H24" s="34">
        <v>1547791</v>
      </c>
      <c r="I24" s="17">
        <f t="shared" si="0"/>
        <v>55776</v>
      </c>
      <c r="J24" s="12">
        <f t="shared" si="1"/>
        <v>3.6</v>
      </c>
      <c r="K24" s="1"/>
    </row>
    <row r="25" spans="1:11" ht="15" customHeight="1">
      <c r="A25" s="1"/>
      <c r="B25" s="51">
        <v>19</v>
      </c>
      <c r="C25" s="52">
        <v>60</v>
      </c>
      <c r="D25" s="6"/>
      <c r="E25" s="37" t="s">
        <v>59</v>
      </c>
      <c r="F25" s="37"/>
      <c r="G25" s="33">
        <v>833399</v>
      </c>
      <c r="H25" s="34">
        <v>805013</v>
      </c>
      <c r="I25" s="17">
        <f t="shared" si="0"/>
        <v>28386</v>
      </c>
      <c r="J25" s="12">
        <f t="shared" si="1"/>
        <v>3.5</v>
      </c>
      <c r="K25" s="1"/>
    </row>
    <row r="26" spans="1:11" ht="15" customHeight="1">
      <c r="A26" s="1"/>
      <c r="B26" s="51">
        <v>20</v>
      </c>
      <c r="C26" s="52">
        <v>49</v>
      </c>
      <c r="D26" s="6"/>
      <c r="E26" s="37" t="s">
        <v>48</v>
      </c>
      <c r="F26" s="37"/>
      <c r="G26" s="35">
        <v>1651088</v>
      </c>
      <c r="H26" s="36">
        <v>1598955</v>
      </c>
      <c r="I26" s="17">
        <f t="shared" si="0"/>
        <v>52133</v>
      </c>
      <c r="J26" s="12">
        <f t="shared" si="1"/>
        <v>3.3</v>
      </c>
      <c r="K26" s="1"/>
    </row>
    <row r="27" spans="1:11" ht="15" customHeight="1">
      <c r="A27" s="1"/>
      <c r="B27" s="51">
        <v>21</v>
      </c>
      <c r="C27" s="52">
        <v>71</v>
      </c>
      <c r="D27" s="6"/>
      <c r="E27" s="37" t="s">
        <v>69</v>
      </c>
      <c r="F27" s="37"/>
      <c r="G27" s="35">
        <v>778551</v>
      </c>
      <c r="H27" s="36">
        <v>755961</v>
      </c>
      <c r="I27" s="17">
        <f t="shared" si="0"/>
        <v>22590</v>
      </c>
      <c r="J27" s="12">
        <f t="shared" si="1"/>
        <v>3</v>
      </c>
      <c r="K27" s="1"/>
    </row>
    <row r="28" spans="1:11" ht="15" customHeight="1">
      <c r="A28" s="1"/>
      <c r="B28" s="51">
        <v>22</v>
      </c>
      <c r="C28" s="52">
        <v>29</v>
      </c>
      <c r="D28" s="6"/>
      <c r="E28" s="37" t="s">
        <v>28</v>
      </c>
      <c r="F28" s="37"/>
      <c r="G28" s="35">
        <v>873998</v>
      </c>
      <c r="H28" s="36">
        <v>853938</v>
      </c>
      <c r="I28" s="17">
        <f t="shared" si="0"/>
        <v>20060</v>
      </c>
      <c r="J28" s="12">
        <f t="shared" si="1"/>
        <v>2.3</v>
      </c>
      <c r="K28" s="1"/>
    </row>
    <row r="29" spans="1:11" ht="15" customHeight="1">
      <c r="A29" s="1"/>
      <c r="B29" s="51">
        <v>23</v>
      </c>
      <c r="C29" s="52">
        <v>84</v>
      </c>
      <c r="D29" s="6"/>
      <c r="E29" s="37" t="s">
        <v>81</v>
      </c>
      <c r="F29" s="37"/>
      <c r="G29" s="35">
        <v>1571081</v>
      </c>
      <c r="H29" s="36">
        <v>1538465</v>
      </c>
      <c r="I29" s="17">
        <f t="shared" si="0"/>
        <v>32616</v>
      </c>
      <c r="J29" s="12">
        <f t="shared" si="1"/>
        <v>2.1</v>
      </c>
      <c r="K29" s="1"/>
    </row>
    <row r="30" spans="1:11" ht="15" customHeight="1">
      <c r="A30" s="1"/>
      <c r="B30" s="51">
        <v>24</v>
      </c>
      <c r="C30" s="52">
        <v>16</v>
      </c>
      <c r="D30" s="6"/>
      <c r="E30" s="37" t="s">
        <v>16</v>
      </c>
      <c r="F30" s="37"/>
      <c r="G30" s="33">
        <v>2483099</v>
      </c>
      <c r="H30" s="34">
        <v>2434370</v>
      </c>
      <c r="I30" s="17">
        <f t="shared" si="0"/>
        <v>48729</v>
      </c>
      <c r="J30" s="12">
        <f t="shared" si="1"/>
        <v>2</v>
      </c>
      <c r="K30" s="1"/>
    </row>
    <row r="31" spans="1:11" ht="15" customHeight="1">
      <c r="A31" s="1"/>
      <c r="B31" s="51">
        <v>25</v>
      </c>
      <c r="C31" s="52">
        <v>72</v>
      </c>
      <c r="D31" s="6"/>
      <c r="E31" s="37" t="s">
        <v>70</v>
      </c>
      <c r="F31" s="37"/>
      <c r="G31" s="35">
        <v>1249653</v>
      </c>
      <c r="H31" s="36">
        <v>1242384</v>
      </c>
      <c r="I31" s="17">
        <f t="shared" si="0"/>
        <v>7269</v>
      </c>
      <c r="J31" s="12">
        <f t="shared" si="1"/>
        <v>0.6</v>
      </c>
      <c r="K31" s="1"/>
    </row>
    <row r="32" spans="1:11" ht="15" customHeight="1">
      <c r="A32" s="1"/>
      <c r="B32" s="51">
        <v>26</v>
      </c>
      <c r="C32" s="52">
        <v>59</v>
      </c>
      <c r="D32" s="6"/>
      <c r="E32" s="37" t="s">
        <v>58</v>
      </c>
      <c r="F32" s="37"/>
      <c r="G32" s="35">
        <v>734323</v>
      </c>
      <c r="H32" s="36">
        <v>731685</v>
      </c>
      <c r="I32" s="17">
        <f t="shared" si="0"/>
        <v>2638</v>
      </c>
      <c r="J32" s="12">
        <f t="shared" si="1"/>
        <v>0.4</v>
      </c>
      <c r="K32" s="1"/>
    </row>
    <row r="33" spans="1:11" ht="15" customHeight="1">
      <c r="A33" s="1"/>
      <c r="B33" s="51">
        <v>27</v>
      </c>
      <c r="C33" s="52">
        <v>53</v>
      </c>
      <c r="D33" s="6"/>
      <c r="E33" s="37" t="s">
        <v>52</v>
      </c>
      <c r="F33" s="37"/>
      <c r="G33" s="35">
        <v>1231276</v>
      </c>
      <c r="H33" s="36">
        <v>1227922</v>
      </c>
      <c r="I33" s="17">
        <f t="shared" si="0"/>
        <v>3354</v>
      </c>
      <c r="J33" s="12">
        <f t="shared" si="1"/>
        <v>0.3</v>
      </c>
      <c r="K33" s="1"/>
    </row>
    <row r="34" spans="1:11" ht="15" customHeight="1">
      <c r="A34" s="1"/>
      <c r="B34" s="51">
        <v>28</v>
      </c>
      <c r="C34" s="52">
        <v>80</v>
      </c>
      <c r="D34" s="6"/>
      <c r="E34" s="37" t="s">
        <v>77</v>
      </c>
      <c r="F34" s="37"/>
      <c r="G34" s="33">
        <v>1363474</v>
      </c>
      <c r="H34" s="34">
        <v>1360059</v>
      </c>
      <c r="I34" s="17">
        <f t="shared" si="0"/>
        <v>3415</v>
      </c>
      <c r="J34" s="12">
        <f t="shared" si="1"/>
        <v>0.3</v>
      </c>
      <c r="K34" s="1"/>
    </row>
    <row r="35" spans="1:11" ht="15" customHeight="1">
      <c r="A35" s="1"/>
      <c r="B35" s="51">
        <v>29</v>
      </c>
      <c r="C35" s="52">
        <v>70</v>
      </c>
      <c r="D35" s="6"/>
      <c r="E35" s="37" t="s">
        <v>68</v>
      </c>
      <c r="F35" s="37"/>
      <c r="G35" s="35">
        <v>575794</v>
      </c>
      <c r="H35" s="36">
        <v>577558</v>
      </c>
      <c r="I35" s="17">
        <f t="shared" si="0"/>
        <v>-1764</v>
      </c>
      <c r="J35" s="12">
        <f t="shared" si="1"/>
        <v>-0.3</v>
      </c>
      <c r="K35" s="1"/>
    </row>
    <row r="36" spans="1:11" ht="15" customHeight="1">
      <c r="A36" s="1"/>
      <c r="B36" s="51">
        <v>30</v>
      </c>
      <c r="C36" s="52">
        <v>14</v>
      </c>
      <c r="D36" s="6"/>
      <c r="E36" s="37" t="s">
        <v>14</v>
      </c>
      <c r="F36" s="37"/>
      <c r="G36" s="35">
        <v>2141526</v>
      </c>
      <c r="H36" s="36">
        <v>2150177</v>
      </c>
      <c r="I36" s="17">
        <f t="shared" si="0"/>
        <v>-8651</v>
      </c>
      <c r="J36" s="12">
        <f t="shared" si="1"/>
        <v>-0.4</v>
      </c>
      <c r="K36" s="1"/>
    </row>
    <row r="37" spans="1:11" ht="15" customHeight="1">
      <c r="A37" s="1"/>
      <c r="B37" s="51">
        <v>31</v>
      </c>
      <c r="C37" s="52">
        <v>28</v>
      </c>
      <c r="D37" s="6"/>
      <c r="E37" s="37" t="s">
        <v>27</v>
      </c>
      <c r="F37" s="37"/>
      <c r="G37" s="35">
        <v>1630821</v>
      </c>
      <c r="H37" s="36">
        <v>1636899</v>
      </c>
      <c r="I37" s="17">
        <f t="shared" si="0"/>
        <v>-6078</v>
      </c>
      <c r="J37" s="12">
        <f t="shared" si="1"/>
        <v>-0.4</v>
      </c>
      <c r="K37" s="1"/>
    </row>
    <row r="38" spans="1:11" ht="15" customHeight="1">
      <c r="A38" s="1"/>
      <c r="B38" s="51">
        <v>32</v>
      </c>
      <c r="C38" s="52">
        <v>58</v>
      </c>
      <c r="D38" s="6"/>
      <c r="E38" s="37" t="s">
        <v>57</v>
      </c>
      <c r="F38" s="37"/>
      <c r="G38" s="35">
        <v>1227428</v>
      </c>
      <c r="H38" s="36">
        <v>1232045</v>
      </c>
      <c r="I38" s="17">
        <f t="shared" si="0"/>
        <v>-4617</v>
      </c>
      <c r="J38" s="12">
        <f t="shared" si="1"/>
        <v>-0.4</v>
      </c>
      <c r="K38" s="1"/>
    </row>
    <row r="39" spans="1:11" ht="15" customHeight="1">
      <c r="A39" s="1"/>
      <c r="B39" s="51">
        <v>33</v>
      </c>
      <c r="C39" s="52">
        <v>82</v>
      </c>
      <c r="D39" s="6"/>
      <c r="E39" s="37" t="s">
        <v>79</v>
      </c>
      <c r="F39" s="37"/>
      <c r="G39" s="35">
        <v>1406227</v>
      </c>
      <c r="H39" s="36">
        <v>1412017</v>
      </c>
      <c r="I39" s="17">
        <f aca="true" t="shared" si="4" ref="I39:I70">G39-H39</f>
        <v>-5790</v>
      </c>
      <c r="J39" s="12">
        <f aca="true" t="shared" si="5" ref="J39:J70">IF(H39=0,IF(G39=0,"－　","皆増　"),IF(G39=0,"皆減　",ROUND(I39/H39*100,1)))</f>
        <v>-0.4</v>
      </c>
      <c r="K39" s="1"/>
    </row>
    <row r="40" spans="1:11" ht="15" customHeight="1">
      <c r="A40" s="1"/>
      <c r="B40" s="51">
        <v>34</v>
      </c>
      <c r="C40" s="52">
        <v>76</v>
      </c>
      <c r="D40" s="6"/>
      <c r="E40" s="37" t="s">
        <v>73</v>
      </c>
      <c r="F40" s="37"/>
      <c r="G40" s="35">
        <v>906541</v>
      </c>
      <c r="H40" s="36">
        <v>911153</v>
      </c>
      <c r="I40" s="17">
        <f t="shared" si="4"/>
        <v>-4612</v>
      </c>
      <c r="J40" s="12">
        <f t="shared" si="5"/>
        <v>-0.5</v>
      </c>
      <c r="K40" s="1"/>
    </row>
    <row r="41" spans="1:11" ht="15" customHeight="1">
      <c r="A41" s="1"/>
      <c r="B41" s="51">
        <v>35</v>
      </c>
      <c r="C41" s="52">
        <v>68</v>
      </c>
      <c r="D41" s="14"/>
      <c r="E41" s="32" t="s">
        <v>66</v>
      </c>
      <c r="F41" s="32"/>
      <c r="G41" s="30">
        <v>1292270</v>
      </c>
      <c r="H41" s="31">
        <v>1299777</v>
      </c>
      <c r="I41" s="17">
        <f t="shared" si="4"/>
        <v>-7507</v>
      </c>
      <c r="J41" s="12">
        <f t="shared" si="5"/>
        <v>-0.6</v>
      </c>
      <c r="K41" s="1"/>
    </row>
    <row r="42" spans="1:11" ht="15" customHeight="1">
      <c r="A42" s="1"/>
      <c r="B42" s="51">
        <v>36</v>
      </c>
      <c r="C42" s="52">
        <v>62</v>
      </c>
      <c r="D42" s="6"/>
      <c r="E42" s="37" t="s">
        <v>61</v>
      </c>
      <c r="F42" s="37"/>
      <c r="G42" s="28">
        <v>857858</v>
      </c>
      <c r="H42" s="38">
        <v>863510</v>
      </c>
      <c r="I42" s="17">
        <f t="shared" si="4"/>
        <v>-5652</v>
      </c>
      <c r="J42" s="12">
        <f t="shared" si="5"/>
        <v>-0.7</v>
      </c>
      <c r="K42" s="1"/>
    </row>
    <row r="43" spans="1:11" ht="15" customHeight="1">
      <c r="A43" s="1"/>
      <c r="B43" s="51">
        <v>37</v>
      </c>
      <c r="C43" s="52">
        <v>57</v>
      </c>
      <c r="D43" s="6"/>
      <c r="E43" s="37" t="s">
        <v>56</v>
      </c>
      <c r="F43" s="37"/>
      <c r="G43" s="28">
        <v>846312</v>
      </c>
      <c r="H43" s="38">
        <v>853123</v>
      </c>
      <c r="I43" s="17">
        <f t="shared" si="4"/>
        <v>-6811</v>
      </c>
      <c r="J43" s="12">
        <f t="shared" si="5"/>
        <v>-0.8</v>
      </c>
      <c r="K43" s="1"/>
    </row>
    <row r="44" spans="1:11" ht="15" customHeight="1">
      <c r="A44" s="1"/>
      <c r="B44" s="51">
        <v>38</v>
      </c>
      <c r="C44" s="52">
        <v>85</v>
      </c>
      <c r="D44" s="6"/>
      <c r="E44" s="37" t="s">
        <v>82</v>
      </c>
      <c r="F44" s="37"/>
      <c r="G44" s="30">
        <v>1970753</v>
      </c>
      <c r="H44" s="31">
        <v>1991979</v>
      </c>
      <c r="I44" s="17">
        <f t="shared" si="4"/>
        <v>-21226</v>
      </c>
      <c r="J44" s="12">
        <f t="shared" si="5"/>
        <v>-1.1</v>
      </c>
      <c r="K44" s="1"/>
    </row>
    <row r="45" spans="1:11" ht="15" customHeight="1">
      <c r="A45" s="1"/>
      <c r="B45" s="51">
        <v>39</v>
      </c>
      <c r="C45" s="53">
        <v>56</v>
      </c>
      <c r="D45" s="6"/>
      <c r="E45" s="37" t="s">
        <v>55</v>
      </c>
      <c r="F45" s="37"/>
      <c r="G45" s="28">
        <v>1131401</v>
      </c>
      <c r="H45" s="38">
        <v>1145793</v>
      </c>
      <c r="I45" s="17">
        <f t="shared" si="4"/>
        <v>-14392</v>
      </c>
      <c r="J45" s="12">
        <f t="shared" si="5"/>
        <v>-1.3</v>
      </c>
      <c r="K45" s="1"/>
    </row>
    <row r="46" spans="1:11" ht="15" customHeight="1">
      <c r="A46" s="1"/>
      <c r="B46" s="57">
        <v>40</v>
      </c>
      <c r="C46" s="52">
        <v>46</v>
      </c>
      <c r="D46" s="14"/>
      <c r="E46" s="32" t="s">
        <v>45</v>
      </c>
      <c r="F46" s="32"/>
      <c r="G46" s="28">
        <v>980662</v>
      </c>
      <c r="H46" s="38">
        <v>994447</v>
      </c>
      <c r="I46" s="17">
        <f t="shared" si="4"/>
        <v>-13785</v>
      </c>
      <c r="J46" s="12">
        <f t="shared" si="5"/>
        <v>-1.4</v>
      </c>
      <c r="K46" s="1"/>
    </row>
    <row r="47" spans="1:11" ht="15" customHeight="1">
      <c r="A47" s="1"/>
      <c r="B47" s="9">
        <v>41</v>
      </c>
      <c r="C47" s="54">
        <v>83</v>
      </c>
      <c r="D47" s="6"/>
      <c r="E47" s="37" t="s">
        <v>80</v>
      </c>
      <c r="F47" s="37"/>
      <c r="G47" s="28">
        <v>1735544</v>
      </c>
      <c r="H47" s="38">
        <v>1777179</v>
      </c>
      <c r="I47" s="17">
        <f t="shared" si="4"/>
        <v>-41635</v>
      </c>
      <c r="J47" s="12">
        <f t="shared" si="5"/>
        <v>-2.3</v>
      </c>
      <c r="K47" s="1"/>
    </row>
    <row r="48" spans="1:11" ht="13.5" customHeight="1">
      <c r="A48" s="1"/>
      <c r="B48" s="51">
        <v>42</v>
      </c>
      <c r="C48" s="52">
        <v>5</v>
      </c>
      <c r="D48" s="6"/>
      <c r="E48" s="37" t="s">
        <v>5</v>
      </c>
      <c r="F48" s="37"/>
      <c r="G48" s="28">
        <v>3109156</v>
      </c>
      <c r="H48" s="38">
        <v>3185521</v>
      </c>
      <c r="I48" s="17">
        <f t="shared" si="4"/>
        <v>-76365</v>
      </c>
      <c r="J48" s="12">
        <f t="shared" si="5"/>
        <v>-2.4</v>
      </c>
      <c r="K48" s="1"/>
    </row>
    <row r="49" spans="1:11" ht="13.5" customHeight="1">
      <c r="A49" s="1"/>
      <c r="B49" s="51">
        <v>43</v>
      </c>
      <c r="C49" s="52">
        <v>50</v>
      </c>
      <c r="D49" s="6"/>
      <c r="E49" s="37" t="s">
        <v>49</v>
      </c>
      <c r="F49" s="37"/>
      <c r="G49" s="28">
        <v>967204</v>
      </c>
      <c r="H49" s="38">
        <v>990949</v>
      </c>
      <c r="I49" s="17">
        <f t="shared" si="4"/>
        <v>-23745</v>
      </c>
      <c r="J49" s="12">
        <f t="shared" si="5"/>
        <v>-2.4</v>
      </c>
      <c r="K49" s="1"/>
    </row>
    <row r="50" spans="1:11" ht="13.5" customHeight="1">
      <c r="A50" s="1"/>
      <c r="B50" s="51">
        <v>44</v>
      </c>
      <c r="C50" s="52">
        <v>30</v>
      </c>
      <c r="D50" s="6"/>
      <c r="E50" s="37" t="s">
        <v>29</v>
      </c>
      <c r="F50" s="37"/>
      <c r="G50" s="30">
        <v>1560688</v>
      </c>
      <c r="H50" s="31">
        <v>1600111</v>
      </c>
      <c r="I50" s="17">
        <f t="shared" si="4"/>
        <v>-39423</v>
      </c>
      <c r="J50" s="12">
        <f t="shared" si="5"/>
        <v>-2.5</v>
      </c>
      <c r="K50" s="1"/>
    </row>
    <row r="51" spans="1:11" ht="13.5" customHeight="1">
      <c r="A51" s="1"/>
      <c r="B51" s="51">
        <v>45</v>
      </c>
      <c r="C51" s="52">
        <v>78</v>
      </c>
      <c r="D51" s="14"/>
      <c r="E51" s="32" t="s">
        <v>75</v>
      </c>
      <c r="F51" s="32"/>
      <c r="G51" s="30">
        <v>1660014</v>
      </c>
      <c r="H51" s="31">
        <v>1703611</v>
      </c>
      <c r="I51" s="17">
        <f t="shared" si="4"/>
        <v>-43597</v>
      </c>
      <c r="J51" s="12">
        <f t="shared" si="5"/>
        <v>-2.6</v>
      </c>
      <c r="K51" s="1"/>
    </row>
    <row r="52" spans="1:11" ht="13.5" customHeight="1">
      <c r="A52" s="1"/>
      <c r="B52" s="51">
        <v>46</v>
      </c>
      <c r="C52" s="52">
        <v>10</v>
      </c>
      <c r="D52" s="6"/>
      <c r="E52" s="37" t="s">
        <v>10</v>
      </c>
      <c r="F52" s="37"/>
      <c r="G52" s="28">
        <v>2241195</v>
      </c>
      <c r="H52" s="38">
        <v>2317320</v>
      </c>
      <c r="I52" s="17">
        <f t="shared" si="4"/>
        <v>-76125</v>
      </c>
      <c r="J52" s="12">
        <f t="shared" si="5"/>
        <v>-3.3</v>
      </c>
      <c r="K52" s="1"/>
    </row>
    <row r="53" spans="1:11" ht="13.5" customHeight="1">
      <c r="A53" s="1"/>
      <c r="B53" s="51">
        <v>47</v>
      </c>
      <c r="C53" s="52">
        <v>36</v>
      </c>
      <c r="D53" s="14"/>
      <c r="E53" s="32" t="s">
        <v>35</v>
      </c>
      <c r="F53" s="32"/>
      <c r="G53" s="30">
        <v>1860540</v>
      </c>
      <c r="H53" s="31">
        <v>1931018</v>
      </c>
      <c r="I53" s="17">
        <f t="shared" si="4"/>
        <v>-70478</v>
      </c>
      <c r="J53" s="12">
        <f t="shared" si="5"/>
        <v>-3.6</v>
      </c>
      <c r="K53" s="1"/>
    </row>
    <row r="54" spans="1:11" ht="13.5" customHeight="1">
      <c r="A54" s="1"/>
      <c r="B54" s="51">
        <v>48</v>
      </c>
      <c r="C54" s="52">
        <v>32</v>
      </c>
      <c r="D54" s="6"/>
      <c r="E54" s="37" t="s">
        <v>31</v>
      </c>
      <c r="F54" s="37"/>
      <c r="G54" s="30">
        <v>3683845</v>
      </c>
      <c r="H54" s="31">
        <v>3824270</v>
      </c>
      <c r="I54" s="17">
        <f t="shared" si="4"/>
        <v>-140425</v>
      </c>
      <c r="J54" s="12">
        <f t="shared" si="5"/>
        <v>-3.7</v>
      </c>
      <c r="K54" s="1"/>
    </row>
    <row r="55" spans="1:11" ht="13.5" customHeight="1">
      <c r="A55" s="1"/>
      <c r="B55" s="51">
        <v>49</v>
      </c>
      <c r="C55" s="52">
        <v>12</v>
      </c>
      <c r="D55" s="6"/>
      <c r="E55" s="37" t="s">
        <v>12</v>
      </c>
      <c r="F55" s="37"/>
      <c r="G55" s="28">
        <v>5067145</v>
      </c>
      <c r="H55" s="38">
        <v>5295763</v>
      </c>
      <c r="I55" s="17">
        <f t="shared" si="4"/>
        <v>-228618</v>
      </c>
      <c r="J55" s="12">
        <f t="shared" si="5"/>
        <v>-4.3</v>
      </c>
      <c r="K55" s="1"/>
    </row>
    <row r="56" spans="1:11" ht="13.5" customHeight="1">
      <c r="A56" s="1"/>
      <c r="B56" s="51">
        <v>50</v>
      </c>
      <c r="C56" s="52">
        <v>40</v>
      </c>
      <c r="D56" s="6"/>
      <c r="E56" s="37" t="s">
        <v>38</v>
      </c>
      <c r="F56" s="37"/>
      <c r="G56" s="28">
        <v>1508300</v>
      </c>
      <c r="H56" s="38">
        <v>1575504</v>
      </c>
      <c r="I56" s="17">
        <f t="shared" si="4"/>
        <v>-67204</v>
      </c>
      <c r="J56" s="12">
        <f t="shared" si="5"/>
        <v>-4.3</v>
      </c>
      <c r="K56" s="1"/>
    </row>
    <row r="57" spans="1:11" ht="13.5" customHeight="1">
      <c r="A57" s="1"/>
      <c r="B57" s="51">
        <v>51</v>
      </c>
      <c r="C57" s="52">
        <v>15</v>
      </c>
      <c r="D57" s="14"/>
      <c r="E57" s="32" t="s">
        <v>15</v>
      </c>
      <c r="F57" s="32"/>
      <c r="G57" s="28">
        <v>2194649</v>
      </c>
      <c r="H57" s="38">
        <v>2302701</v>
      </c>
      <c r="I57" s="17">
        <f t="shared" si="4"/>
        <v>-108052</v>
      </c>
      <c r="J57" s="12">
        <f t="shared" si="5"/>
        <v>-4.7</v>
      </c>
      <c r="K57" s="1"/>
    </row>
    <row r="58" spans="1:11" ht="13.5" customHeight="1">
      <c r="A58" s="1"/>
      <c r="B58" s="51">
        <v>52</v>
      </c>
      <c r="C58" s="52">
        <v>35</v>
      </c>
      <c r="D58" s="6"/>
      <c r="E58" s="37" t="s">
        <v>34</v>
      </c>
      <c r="F58" s="37"/>
      <c r="G58" s="28">
        <v>1799645</v>
      </c>
      <c r="H58" s="38">
        <v>1901411</v>
      </c>
      <c r="I58" s="17">
        <f t="shared" si="4"/>
        <v>-101766</v>
      </c>
      <c r="J58" s="12">
        <f t="shared" si="5"/>
        <v>-5.4</v>
      </c>
      <c r="K58" s="1"/>
    </row>
    <row r="59" spans="1:11" ht="13.5" customHeight="1">
      <c r="A59" s="1"/>
      <c r="B59" s="51">
        <v>53</v>
      </c>
      <c r="C59" s="52">
        <v>39</v>
      </c>
      <c r="D59" s="6"/>
      <c r="E59" s="37" t="s">
        <v>37</v>
      </c>
      <c r="F59" s="37"/>
      <c r="G59" s="30">
        <v>1103221</v>
      </c>
      <c r="H59" s="31">
        <v>1180946</v>
      </c>
      <c r="I59" s="17">
        <f t="shared" si="4"/>
        <v>-77725</v>
      </c>
      <c r="J59" s="12">
        <f t="shared" si="5"/>
        <v>-6.6</v>
      </c>
      <c r="K59" s="1"/>
    </row>
    <row r="60" spans="1:11" ht="13.5" customHeight="1">
      <c r="A60" s="1"/>
      <c r="B60" s="51">
        <v>54</v>
      </c>
      <c r="C60" s="52">
        <v>38</v>
      </c>
      <c r="D60" s="6"/>
      <c r="E60" s="37" t="s">
        <v>93</v>
      </c>
      <c r="F60" s="37"/>
      <c r="G60" s="30">
        <v>894009</v>
      </c>
      <c r="H60" s="31">
        <v>975298</v>
      </c>
      <c r="I60" s="17">
        <f t="shared" si="4"/>
        <v>-81289</v>
      </c>
      <c r="J60" s="12">
        <f t="shared" si="5"/>
        <v>-8.3</v>
      </c>
      <c r="K60" s="1"/>
    </row>
    <row r="61" spans="1:11" ht="13.5" customHeight="1">
      <c r="A61" s="1"/>
      <c r="B61" s="51">
        <v>55</v>
      </c>
      <c r="C61" s="52">
        <v>23</v>
      </c>
      <c r="D61" s="6"/>
      <c r="E61" s="37" t="s">
        <v>92</v>
      </c>
      <c r="F61" s="37"/>
      <c r="G61" s="28">
        <v>1707934</v>
      </c>
      <c r="H61" s="38">
        <v>1867138</v>
      </c>
      <c r="I61" s="17">
        <f t="shared" si="4"/>
        <v>-159204</v>
      </c>
      <c r="J61" s="12">
        <f t="shared" si="5"/>
        <v>-8.5</v>
      </c>
      <c r="K61" s="1"/>
    </row>
    <row r="62" spans="1:11" ht="13.5" customHeight="1">
      <c r="A62" s="1"/>
      <c r="B62" s="51">
        <v>56</v>
      </c>
      <c r="C62" s="52">
        <v>41</v>
      </c>
      <c r="D62" s="6"/>
      <c r="E62" s="37" t="s">
        <v>40</v>
      </c>
      <c r="F62" s="37"/>
      <c r="G62" s="28">
        <v>613071</v>
      </c>
      <c r="H62" s="38">
        <v>674303</v>
      </c>
      <c r="I62" s="17">
        <f t="shared" si="4"/>
        <v>-61232</v>
      </c>
      <c r="J62" s="12">
        <f t="shared" si="5"/>
        <v>-9.1</v>
      </c>
      <c r="K62" s="1"/>
    </row>
    <row r="63" spans="1:11" ht="13.5" customHeight="1">
      <c r="A63" s="1"/>
      <c r="B63" s="51">
        <v>57</v>
      </c>
      <c r="C63" s="52">
        <v>1</v>
      </c>
      <c r="D63" s="6"/>
      <c r="E63" s="37" t="s">
        <v>91</v>
      </c>
      <c r="F63" s="37"/>
      <c r="G63" s="28">
        <v>2779299</v>
      </c>
      <c r="H63" s="38">
        <v>3066078</v>
      </c>
      <c r="I63" s="17">
        <f t="shared" si="4"/>
        <v>-286779</v>
      </c>
      <c r="J63" s="12">
        <f t="shared" si="5"/>
        <v>-9.4</v>
      </c>
      <c r="K63" s="1"/>
    </row>
    <row r="64" spans="1:11" ht="13.5" customHeight="1">
      <c r="A64" s="1"/>
      <c r="B64" s="51">
        <v>58</v>
      </c>
      <c r="C64" s="52">
        <v>20</v>
      </c>
      <c r="D64" s="6"/>
      <c r="E64" s="37" t="s">
        <v>20</v>
      </c>
      <c r="F64" s="37"/>
      <c r="G64" s="28">
        <v>1319998</v>
      </c>
      <c r="H64" s="38">
        <v>1456337</v>
      </c>
      <c r="I64" s="17">
        <f t="shared" si="4"/>
        <v>-136339</v>
      </c>
      <c r="J64" s="12">
        <f t="shared" si="5"/>
        <v>-9.4</v>
      </c>
      <c r="K64" s="1"/>
    </row>
    <row r="65" spans="1:11" ht="13.5" customHeight="1">
      <c r="A65" s="1"/>
      <c r="B65" s="51">
        <v>59</v>
      </c>
      <c r="C65" s="52">
        <v>37</v>
      </c>
      <c r="D65" s="6"/>
      <c r="E65" s="37" t="s">
        <v>36</v>
      </c>
      <c r="F65" s="37"/>
      <c r="G65" s="28">
        <v>1847606</v>
      </c>
      <c r="H65" s="38">
        <v>2047190</v>
      </c>
      <c r="I65" s="17">
        <f t="shared" si="4"/>
        <v>-199584</v>
      </c>
      <c r="J65" s="12">
        <f t="shared" si="5"/>
        <v>-9.7</v>
      </c>
      <c r="K65" s="1"/>
    </row>
    <row r="66" spans="1:11" ht="13.5" customHeight="1">
      <c r="A66" s="1"/>
      <c r="B66" s="51">
        <v>60</v>
      </c>
      <c r="C66" s="52">
        <v>51</v>
      </c>
      <c r="D66" s="6"/>
      <c r="E66" s="37" t="s">
        <v>50</v>
      </c>
      <c r="F66" s="37"/>
      <c r="G66" s="30">
        <v>419630</v>
      </c>
      <c r="H66" s="31">
        <v>466547</v>
      </c>
      <c r="I66" s="17">
        <f t="shared" si="4"/>
        <v>-46917</v>
      </c>
      <c r="J66" s="12">
        <f t="shared" si="5"/>
        <v>-10.1</v>
      </c>
      <c r="K66" s="1"/>
    </row>
    <row r="67" spans="1:11" ht="13.5" customHeight="1">
      <c r="A67" s="1"/>
      <c r="B67" s="51">
        <v>61</v>
      </c>
      <c r="C67" s="52">
        <v>9</v>
      </c>
      <c r="D67" s="6"/>
      <c r="E67" s="37" t="s">
        <v>9</v>
      </c>
      <c r="F67" s="37"/>
      <c r="G67" s="28">
        <v>2127726</v>
      </c>
      <c r="H67" s="38">
        <v>2371785</v>
      </c>
      <c r="I67" s="17">
        <f t="shared" si="4"/>
        <v>-244059</v>
      </c>
      <c r="J67" s="12">
        <f t="shared" si="5"/>
        <v>-10.3</v>
      </c>
      <c r="K67" s="1"/>
    </row>
    <row r="68" spans="1:11" ht="13.5" customHeight="1">
      <c r="A68" s="1"/>
      <c r="B68" s="51">
        <v>62</v>
      </c>
      <c r="C68" s="52">
        <v>79</v>
      </c>
      <c r="D68" s="14"/>
      <c r="E68" s="32" t="s">
        <v>76</v>
      </c>
      <c r="F68" s="32"/>
      <c r="G68" s="28">
        <v>1137455</v>
      </c>
      <c r="H68" s="38">
        <v>1281731</v>
      </c>
      <c r="I68" s="17">
        <f t="shared" si="4"/>
        <v>-144276</v>
      </c>
      <c r="J68" s="12">
        <f t="shared" si="5"/>
        <v>-11.3</v>
      </c>
      <c r="K68" s="1"/>
    </row>
    <row r="69" spans="1:11" ht="13.5" customHeight="1">
      <c r="A69" s="1"/>
      <c r="B69" s="51">
        <v>63</v>
      </c>
      <c r="C69" s="52">
        <v>42</v>
      </c>
      <c r="D69" s="6"/>
      <c r="E69" s="37" t="s">
        <v>41</v>
      </c>
      <c r="F69" s="37"/>
      <c r="G69" s="30">
        <v>959336</v>
      </c>
      <c r="H69" s="31">
        <v>1090019</v>
      </c>
      <c r="I69" s="17">
        <f t="shared" si="4"/>
        <v>-130683</v>
      </c>
      <c r="J69" s="12">
        <f t="shared" si="5"/>
        <v>-12</v>
      </c>
      <c r="K69" s="1"/>
    </row>
    <row r="70" spans="1:11" ht="13.5" customHeight="1">
      <c r="A70" s="1"/>
      <c r="B70" s="51">
        <v>64</v>
      </c>
      <c r="C70" s="52">
        <v>3</v>
      </c>
      <c r="D70" s="6"/>
      <c r="E70" s="37" t="s">
        <v>3</v>
      </c>
      <c r="F70" s="37"/>
      <c r="G70" s="28">
        <v>1257221</v>
      </c>
      <c r="H70" s="38">
        <v>1461671</v>
      </c>
      <c r="I70" s="17">
        <f t="shared" si="4"/>
        <v>-204450</v>
      </c>
      <c r="J70" s="12">
        <f t="shared" si="5"/>
        <v>-14</v>
      </c>
      <c r="K70" s="1"/>
    </row>
    <row r="71" spans="1:11" ht="13.5" customHeight="1">
      <c r="A71" s="1"/>
      <c r="B71" s="51">
        <v>65</v>
      </c>
      <c r="C71" s="52">
        <v>77</v>
      </c>
      <c r="D71" s="6"/>
      <c r="E71" s="37" t="s">
        <v>74</v>
      </c>
      <c r="F71" s="37"/>
      <c r="G71" s="30">
        <v>343438</v>
      </c>
      <c r="H71" s="31">
        <v>404136</v>
      </c>
      <c r="I71" s="17">
        <f aca="true" t="shared" si="6" ref="I71:I94">G71-H71</f>
        <v>-60698</v>
      </c>
      <c r="J71" s="12">
        <f aca="true" t="shared" si="7" ref="J71:J94">IF(H71=0,IF(G71=0,"－　","皆増　"),IF(G71=0,"皆減　",ROUND(I71/H71*100,1)))</f>
        <v>-15</v>
      </c>
      <c r="K71" s="1"/>
    </row>
    <row r="72" spans="1:11" ht="13.5" customHeight="1">
      <c r="A72" s="1"/>
      <c r="B72" s="51">
        <v>66</v>
      </c>
      <c r="C72" s="52">
        <v>81</v>
      </c>
      <c r="D72" s="6"/>
      <c r="E72" s="37" t="s">
        <v>78</v>
      </c>
      <c r="F72" s="37"/>
      <c r="G72" s="28">
        <v>1013887</v>
      </c>
      <c r="H72" s="38">
        <v>1195486</v>
      </c>
      <c r="I72" s="17">
        <f t="shared" si="6"/>
        <v>-181599</v>
      </c>
      <c r="J72" s="12">
        <f t="shared" si="7"/>
        <v>-15.2</v>
      </c>
      <c r="K72" s="1"/>
    </row>
    <row r="73" spans="1:11" ht="13.5" customHeight="1">
      <c r="A73" s="1"/>
      <c r="B73" s="51">
        <v>67</v>
      </c>
      <c r="C73" s="52">
        <v>11</v>
      </c>
      <c r="D73" s="6"/>
      <c r="E73" s="37" t="s">
        <v>11</v>
      </c>
      <c r="F73" s="37"/>
      <c r="G73" s="30">
        <v>1186575</v>
      </c>
      <c r="H73" s="31">
        <v>1556627</v>
      </c>
      <c r="I73" s="17">
        <f t="shared" si="6"/>
        <v>-370052</v>
      </c>
      <c r="J73" s="12">
        <f t="shared" si="7"/>
        <v>-23.8</v>
      </c>
      <c r="K73" s="1"/>
    </row>
    <row r="74" spans="1:11" ht="13.5" customHeight="1">
      <c r="A74" s="1"/>
      <c r="B74" s="51">
        <v>68</v>
      </c>
      <c r="C74" s="52">
        <v>25</v>
      </c>
      <c r="D74" s="6"/>
      <c r="E74" s="37" t="s">
        <v>24</v>
      </c>
      <c r="F74" s="37"/>
      <c r="G74" s="28">
        <v>503805</v>
      </c>
      <c r="H74" s="38">
        <v>661931</v>
      </c>
      <c r="I74" s="17">
        <f t="shared" si="6"/>
        <v>-158126</v>
      </c>
      <c r="J74" s="12">
        <f t="shared" si="7"/>
        <v>-23.9</v>
      </c>
      <c r="K74" s="1"/>
    </row>
    <row r="75" spans="1:11" ht="13.5" customHeight="1">
      <c r="A75" s="1"/>
      <c r="B75" s="51">
        <v>69</v>
      </c>
      <c r="C75" s="52">
        <v>27</v>
      </c>
      <c r="D75" s="6"/>
      <c r="E75" s="37" t="s">
        <v>26</v>
      </c>
      <c r="F75" s="37"/>
      <c r="G75" s="30">
        <v>1143812</v>
      </c>
      <c r="H75" s="31">
        <v>1502799</v>
      </c>
      <c r="I75" s="17">
        <f t="shared" si="6"/>
        <v>-358987</v>
      </c>
      <c r="J75" s="12">
        <f t="shared" si="7"/>
        <v>-23.9</v>
      </c>
      <c r="K75" s="1"/>
    </row>
    <row r="76" spans="1:11" ht="13.5" customHeight="1">
      <c r="A76" s="1"/>
      <c r="B76" s="51">
        <v>70</v>
      </c>
      <c r="C76" s="52">
        <v>19</v>
      </c>
      <c r="D76" s="6"/>
      <c r="E76" s="37" t="s">
        <v>19</v>
      </c>
      <c r="F76" s="37"/>
      <c r="G76" s="28">
        <v>3784400</v>
      </c>
      <c r="H76" s="38">
        <v>5040583</v>
      </c>
      <c r="I76" s="17">
        <f t="shared" si="6"/>
        <v>-1256183</v>
      </c>
      <c r="J76" s="12">
        <f t="shared" si="7"/>
        <v>-24.9</v>
      </c>
      <c r="K76" s="1"/>
    </row>
    <row r="77" spans="1:11" ht="13.5" customHeight="1">
      <c r="A77" s="1"/>
      <c r="B77" s="51">
        <v>71</v>
      </c>
      <c r="C77" s="52">
        <v>34</v>
      </c>
      <c r="D77" s="6"/>
      <c r="E77" s="37" t="s">
        <v>33</v>
      </c>
      <c r="F77" s="37"/>
      <c r="G77" s="28">
        <v>2197745</v>
      </c>
      <c r="H77" s="38">
        <v>2948141</v>
      </c>
      <c r="I77" s="17">
        <f t="shared" si="6"/>
        <v>-750396</v>
      </c>
      <c r="J77" s="12">
        <f t="shared" si="7"/>
        <v>-25.5</v>
      </c>
      <c r="K77" s="1"/>
    </row>
    <row r="78" spans="1:11" ht="13.5" customHeight="1">
      <c r="A78" s="1"/>
      <c r="B78" s="51">
        <v>72</v>
      </c>
      <c r="C78" s="52">
        <v>48</v>
      </c>
      <c r="D78" s="6"/>
      <c r="E78" s="37" t="s">
        <v>47</v>
      </c>
      <c r="F78" s="37"/>
      <c r="G78" s="30">
        <v>542538</v>
      </c>
      <c r="H78" s="31">
        <v>729382</v>
      </c>
      <c r="I78" s="16">
        <f t="shared" si="6"/>
        <v>-186844</v>
      </c>
      <c r="J78" s="12">
        <f t="shared" si="7"/>
        <v>-25.6</v>
      </c>
      <c r="K78" s="1"/>
    </row>
    <row r="79" spans="1:11" ht="13.5" customHeight="1">
      <c r="A79" s="1"/>
      <c r="B79" s="51">
        <v>73</v>
      </c>
      <c r="C79" s="52">
        <v>63</v>
      </c>
      <c r="D79" s="6"/>
      <c r="E79" s="37" t="s">
        <v>62</v>
      </c>
      <c r="F79" s="37"/>
      <c r="G79" s="28">
        <v>401039</v>
      </c>
      <c r="H79" s="38">
        <v>639510</v>
      </c>
      <c r="I79" s="17">
        <f t="shared" si="6"/>
        <v>-238471</v>
      </c>
      <c r="J79" s="12">
        <f t="shared" si="7"/>
        <v>-37.3</v>
      </c>
      <c r="K79" s="1"/>
    </row>
    <row r="80" spans="1:11" ht="13.5" customHeight="1">
      <c r="A80" s="1"/>
      <c r="B80" s="51">
        <v>74</v>
      </c>
      <c r="C80" s="52">
        <v>18</v>
      </c>
      <c r="D80" s="14"/>
      <c r="E80" s="32" t="s">
        <v>18</v>
      </c>
      <c r="F80" s="32"/>
      <c r="G80" s="28">
        <v>1543141</v>
      </c>
      <c r="H80" s="38">
        <v>2846671</v>
      </c>
      <c r="I80" s="17">
        <f t="shared" si="6"/>
        <v>-1303530</v>
      </c>
      <c r="J80" s="12">
        <f t="shared" si="7"/>
        <v>-45.8</v>
      </c>
      <c r="K80" s="1"/>
    </row>
    <row r="81" spans="1:11" ht="13.5" customHeight="1">
      <c r="A81" s="1"/>
      <c r="B81" s="51">
        <v>75</v>
      </c>
      <c r="C81" s="52">
        <v>22</v>
      </c>
      <c r="D81" s="6"/>
      <c r="E81" s="37" t="s">
        <v>22</v>
      </c>
      <c r="F81" s="37"/>
      <c r="G81" s="28">
        <v>526084</v>
      </c>
      <c r="H81" s="38">
        <v>1124181</v>
      </c>
      <c r="I81" s="17">
        <f t="shared" si="6"/>
        <v>-598097</v>
      </c>
      <c r="J81" s="12">
        <f t="shared" si="7"/>
        <v>-53.2</v>
      </c>
      <c r="K81" s="1"/>
    </row>
    <row r="82" spans="1:11" ht="13.5" customHeight="1">
      <c r="A82" s="1"/>
      <c r="B82" s="51">
        <v>76</v>
      </c>
      <c r="C82" s="52">
        <v>43</v>
      </c>
      <c r="D82" s="14"/>
      <c r="E82" s="32" t="s">
        <v>42</v>
      </c>
      <c r="F82" s="32"/>
      <c r="G82" s="30">
        <v>137089</v>
      </c>
      <c r="H82" s="31">
        <v>344045</v>
      </c>
      <c r="I82" s="17">
        <f t="shared" si="6"/>
        <v>-206956</v>
      </c>
      <c r="J82" s="12">
        <f t="shared" si="7"/>
        <v>-60.2</v>
      </c>
      <c r="K82" s="1"/>
    </row>
    <row r="83" spans="1:11" ht="13.5" customHeight="1">
      <c r="A83" s="1"/>
      <c r="B83" s="51">
        <v>77</v>
      </c>
      <c r="C83" s="52">
        <v>2</v>
      </c>
      <c r="D83" s="6"/>
      <c r="E83" s="37" t="s">
        <v>2</v>
      </c>
      <c r="F83" s="37"/>
      <c r="G83" s="30">
        <v>501598</v>
      </c>
      <c r="H83" s="31">
        <v>2179084</v>
      </c>
      <c r="I83" s="16">
        <f t="shared" si="6"/>
        <v>-1677486</v>
      </c>
      <c r="J83" s="12">
        <f t="shared" si="7"/>
        <v>-77</v>
      </c>
      <c r="K83" s="1"/>
    </row>
    <row r="84" spans="1:11" ht="13.5" customHeight="1">
      <c r="A84" s="1"/>
      <c r="B84" s="51">
        <v>78</v>
      </c>
      <c r="C84" s="9">
        <v>4</v>
      </c>
      <c r="D84" s="5"/>
      <c r="E84" s="37" t="s">
        <v>4</v>
      </c>
      <c r="F84" s="37"/>
      <c r="G84" s="30">
        <v>29495</v>
      </c>
      <c r="H84" s="31">
        <v>1287120</v>
      </c>
      <c r="I84" s="17">
        <f t="shared" si="6"/>
        <v>-1257625</v>
      </c>
      <c r="J84" s="12">
        <f t="shared" si="7"/>
        <v>-97.7</v>
      </c>
      <c r="K84" s="1"/>
    </row>
    <row r="85" spans="1:11" ht="13.5" customHeight="1">
      <c r="A85" s="1"/>
      <c r="B85" s="51">
        <v>79</v>
      </c>
      <c r="C85" s="52">
        <v>31</v>
      </c>
      <c r="D85" s="14"/>
      <c r="E85" s="32" t="s">
        <v>30</v>
      </c>
      <c r="F85" s="32"/>
      <c r="G85" s="33">
        <v>0</v>
      </c>
      <c r="H85" s="34">
        <v>91565</v>
      </c>
      <c r="I85" s="26">
        <f t="shared" si="6"/>
        <v>-91565</v>
      </c>
      <c r="J85" s="15" t="str">
        <f t="shared" si="7"/>
        <v>皆減　</v>
      </c>
      <c r="K85" s="1"/>
    </row>
    <row r="86" spans="1:11" ht="13.5" customHeight="1">
      <c r="A86" s="1"/>
      <c r="B86" s="51">
        <v>80</v>
      </c>
      <c r="C86" s="52">
        <v>7</v>
      </c>
      <c r="D86" s="14"/>
      <c r="E86" s="32" t="s">
        <v>7</v>
      </c>
      <c r="F86" s="32"/>
      <c r="G86" s="33">
        <v>0</v>
      </c>
      <c r="H86" s="34">
        <v>0</v>
      </c>
      <c r="I86" s="16">
        <f t="shared" si="6"/>
        <v>0</v>
      </c>
      <c r="J86" s="12" t="str">
        <f t="shared" si="7"/>
        <v>－　</v>
      </c>
      <c r="K86" s="1"/>
    </row>
    <row r="87" spans="1:11" ht="13.5" customHeight="1">
      <c r="A87" s="1"/>
      <c r="B87" s="51">
        <v>81</v>
      </c>
      <c r="C87" s="52">
        <v>13</v>
      </c>
      <c r="D87" s="6"/>
      <c r="E87" s="37" t="s">
        <v>13</v>
      </c>
      <c r="F87" s="37"/>
      <c r="G87" s="33">
        <v>0</v>
      </c>
      <c r="H87" s="34">
        <v>0</v>
      </c>
      <c r="I87" s="17">
        <f t="shared" si="6"/>
        <v>0</v>
      </c>
      <c r="J87" s="12" t="str">
        <f t="shared" si="7"/>
        <v>－　</v>
      </c>
      <c r="K87" s="1"/>
    </row>
    <row r="88" spans="1:11" ht="13.5" customHeight="1">
      <c r="A88" s="1"/>
      <c r="B88" s="51">
        <v>82</v>
      </c>
      <c r="C88" s="52">
        <v>21</v>
      </c>
      <c r="D88" s="6"/>
      <c r="E88" s="37" t="s">
        <v>21</v>
      </c>
      <c r="F88" s="37"/>
      <c r="G88" s="33">
        <v>0</v>
      </c>
      <c r="H88" s="34">
        <v>0</v>
      </c>
      <c r="I88" s="17">
        <f t="shared" si="6"/>
        <v>0</v>
      </c>
      <c r="J88" s="12" t="str">
        <f t="shared" si="7"/>
        <v>－　</v>
      </c>
      <c r="K88" s="1"/>
    </row>
    <row r="89" spans="1:11" ht="13.5" customHeight="1">
      <c r="A89" s="1"/>
      <c r="B89" s="51">
        <v>83</v>
      </c>
      <c r="C89" s="52">
        <v>24</v>
      </c>
      <c r="D89" s="6"/>
      <c r="E89" s="37" t="s">
        <v>23</v>
      </c>
      <c r="F89" s="37"/>
      <c r="G89" s="33">
        <v>0</v>
      </c>
      <c r="H89" s="34">
        <v>0</v>
      </c>
      <c r="I89" s="17">
        <f t="shared" si="6"/>
        <v>0</v>
      </c>
      <c r="J89" s="12" t="str">
        <f t="shared" si="7"/>
        <v>－　</v>
      </c>
      <c r="K89" s="1"/>
    </row>
    <row r="90" spans="1:11" ht="13.5" customHeight="1">
      <c r="A90" s="1"/>
      <c r="B90" s="51">
        <v>84</v>
      </c>
      <c r="C90" s="52">
        <v>26</v>
      </c>
      <c r="D90" s="6"/>
      <c r="E90" s="37" t="s">
        <v>25</v>
      </c>
      <c r="F90" s="37"/>
      <c r="G90" s="33">
        <v>0</v>
      </c>
      <c r="H90" s="34">
        <v>0</v>
      </c>
      <c r="I90" s="17">
        <f t="shared" si="6"/>
        <v>0</v>
      </c>
      <c r="J90" s="12" t="str">
        <f t="shared" si="7"/>
        <v>－　</v>
      </c>
      <c r="K90" s="1"/>
    </row>
    <row r="91" spans="1:11" ht="13.5" customHeight="1" thickBot="1">
      <c r="A91" s="1"/>
      <c r="B91" s="10">
        <v>85</v>
      </c>
      <c r="C91" s="52">
        <v>44</v>
      </c>
      <c r="D91" s="11"/>
      <c r="E91" s="29" t="s">
        <v>43</v>
      </c>
      <c r="F91" s="29"/>
      <c r="G91" s="35">
        <v>0</v>
      </c>
      <c r="H91" s="36">
        <v>0</v>
      </c>
      <c r="I91" s="25">
        <f t="shared" si="6"/>
        <v>0</v>
      </c>
      <c r="J91" s="15" t="str">
        <f t="shared" si="7"/>
        <v>－　</v>
      </c>
      <c r="K91" s="1"/>
    </row>
    <row r="92" spans="1:11" ht="15" customHeight="1" thickTop="1">
      <c r="A92" s="1"/>
      <c r="B92" s="18" t="s">
        <v>39</v>
      </c>
      <c r="C92" s="19"/>
      <c r="D92" s="19"/>
      <c r="E92" s="20" t="s">
        <v>94</v>
      </c>
      <c r="F92" s="20"/>
      <c r="G92" s="39">
        <v>66276319</v>
      </c>
      <c r="H92" s="39">
        <v>75568218</v>
      </c>
      <c r="I92" s="21">
        <f t="shared" si="6"/>
        <v>-9291899</v>
      </c>
      <c r="J92" s="22">
        <f t="shared" si="7"/>
        <v>-12.3</v>
      </c>
      <c r="K92" s="1"/>
    </row>
    <row r="93" spans="1:11" ht="13.5" customHeight="1">
      <c r="A93" s="1"/>
      <c r="B93" s="8" t="s">
        <v>39</v>
      </c>
      <c r="C93" s="13"/>
      <c r="D93" s="13"/>
      <c r="E93" s="14" t="s">
        <v>83</v>
      </c>
      <c r="F93" s="14"/>
      <c r="G93" s="38">
        <v>41597949</v>
      </c>
      <c r="H93" s="38">
        <v>42077078</v>
      </c>
      <c r="I93" s="17">
        <f t="shared" si="6"/>
        <v>-479129</v>
      </c>
      <c r="J93" s="12">
        <f t="shared" si="7"/>
        <v>-1.1</v>
      </c>
      <c r="K93" s="1"/>
    </row>
    <row r="94" spans="1:11" ht="13.5" customHeight="1">
      <c r="A94" s="1"/>
      <c r="B94" s="7" t="s">
        <v>39</v>
      </c>
      <c r="C94" s="5"/>
      <c r="D94" s="5"/>
      <c r="E94" s="6" t="s">
        <v>84</v>
      </c>
      <c r="F94" s="6"/>
      <c r="G94" s="25">
        <f>SUM(G7:G91)</f>
        <v>107874268</v>
      </c>
      <c r="H94" s="25">
        <f>SUM(H7:H91)</f>
        <v>117645296</v>
      </c>
      <c r="I94" s="25">
        <f t="shared" si="6"/>
        <v>-9771028</v>
      </c>
      <c r="J94" s="12">
        <f t="shared" si="7"/>
        <v>-8.3</v>
      </c>
      <c r="K94" s="1"/>
    </row>
    <row r="95" spans="1:11" ht="13.5" customHeight="1">
      <c r="A95" s="1"/>
      <c r="B95" s="11"/>
      <c r="C95" s="11"/>
      <c r="D95" s="11"/>
      <c r="E95" s="11"/>
      <c r="F95" s="11"/>
      <c r="G95" s="23"/>
      <c r="H95" s="23"/>
      <c r="I95" s="23"/>
      <c r="J95" s="24"/>
      <c r="K95" s="1"/>
    </row>
    <row r="96" spans="1:11" ht="14.25">
      <c r="A96" s="1"/>
      <c r="B96" s="1"/>
      <c r="C96" s="1"/>
      <c r="D96" s="1"/>
      <c r="E96" s="1"/>
      <c r="F96" s="1"/>
      <c r="G96" s="1"/>
      <c r="H96" s="1"/>
      <c r="I96" s="1"/>
      <c r="J96" s="1"/>
      <c r="K96" s="1"/>
    </row>
  </sheetData>
  <sheetProtection/>
  <mergeCells count="3">
    <mergeCell ref="B2:J2"/>
    <mergeCell ref="B4:B6"/>
    <mergeCell ref="C4:C5"/>
  </mergeCells>
  <printOptions horizontalCentered="1"/>
  <pageMargins left="0.5905511811023623" right="0.5905511811023623" top="0.5905511811023623" bottom="0.7874015748031497" header="0.5118110236220472" footer="0.5118110236220472"/>
  <pageSetup horizontalDpi="600" verticalDpi="600" orientation="portrait" paperSize="9" r:id="rId1"/>
  <rowBreaks count="1" manualBreakCount="1">
    <brk id="46"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N77"/>
  <sheetViews>
    <sheetView view="pageBreakPreview" zoomScale="85" zoomScaleNormal="85" zoomScaleSheetLayoutView="85" zoomScalePageLayoutView="0" workbookViewId="0" topLeftCell="A1">
      <pane xSplit="2" ySplit="5" topLeftCell="C6" activePane="bottomRight" state="frozen"/>
      <selection pane="topLeft" activeCell="A1" sqref="A1"/>
      <selection pane="topRight" activeCell="A1" sqref="A1"/>
      <selection pane="bottomLeft" activeCell="A1" sqref="A1"/>
      <selection pane="bottomRight" activeCell="A1" sqref="A1"/>
    </sheetView>
  </sheetViews>
  <sheetFormatPr defaultColWidth="8.796875" defaultRowHeight="15"/>
  <cols>
    <col min="1" max="1" width="4" style="2" customWidth="1"/>
    <col min="2" max="2" width="14.59765625" style="2" customWidth="1"/>
    <col min="3" max="3" width="13.5" style="229" customWidth="1"/>
    <col min="4" max="5" width="5.5" style="229" customWidth="1"/>
    <col min="6" max="6" width="6.19921875" style="229" customWidth="1"/>
    <col min="7" max="8" width="17.59765625" style="229" customWidth="1"/>
    <col min="9" max="9" width="17.8984375" style="229" customWidth="1"/>
    <col min="10" max="10" width="17.59765625" style="229" customWidth="1"/>
    <col min="11" max="12" width="17.8984375" style="229" customWidth="1"/>
    <col min="13" max="13" width="16.59765625" style="230" customWidth="1"/>
    <col min="14" max="14" width="14.5" style="66" customWidth="1"/>
    <col min="15" max="16384" width="9" style="2" customWidth="1"/>
  </cols>
  <sheetData>
    <row r="1" spans="1:14" ht="17.25" customHeight="1">
      <c r="A1" s="121" t="s">
        <v>238</v>
      </c>
      <c r="C1" s="182"/>
      <c r="D1" s="182"/>
      <c r="E1" s="182"/>
      <c r="F1" s="182"/>
      <c r="G1" s="182"/>
      <c r="H1" s="182"/>
      <c r="I1" s="182"/>
      <c r="J1" s="182"/>
      <c r="K1" s="182"/>
      <c r="L1" s="182"/>
      <c r="M1" s="183"/>
      <c r="N1" s="122"/>
    </row>
    <row r="2" spans="2:14" ht="15" thickBot="1">
      <c r="B2" s="121"/>
      <c r="C2" s="182"/>
      <c r="D2" s="182"/>
      <c r="E2" s="182"/>
      <c r="F2" s="182"/>
      <c r="G2" s="182"/>
      <c r="H2" s="182"/>
      <c r="I2" s="182"/>
      <c r="J2" s="182"/>
      <c r="K2" s="182"/>
      <c r="L2" s="182"/>
      <c r="M2" s="184"/>
      <c r="N2" s="123" t="s">
        <v>235</v>
      </c>
    </row>
    <row r="3" spans="1:14" s="65" customFormat="1" ht="17.25" customHeight="1">
      <c r="A3" s="334" t="s">
        <v>234</v>
      </c>
      <c r="B3" s="124"/>
      <c r="C3" s="147"/>
      <c r="D3" s="146"/>
      <c r="E3" s="147"/>
      <c r="F3" s="148"/>
      <c r="G3" s="148" t="s">
        <v>228</v>
      </c>
      <c r="H3" s="185" t="s">
        <v>229</v>
      </c>
      <c r="I3" s="186" t="s">
        <v>120</v>
      </c>
      <c r="J3" s="185" t="s">
        <v>123</v>
      </c>
      <c r="K3" s="186" t="s">
        <v>304</v>
      </c>
      <c r="L3" s="147" t="s">
        <v>282</v>
      </c>
      <c r="M3" s="187" t="s">
        <v>125</v>
      </c>
      <c r="N3" s="187" t="s">
        <v>231</v>
      </c>
    </row>
    <row r="4" spans="1:14" ht="17.25" customHeight="1">
      <c r="A4" s="335"/>
      <c r="B4" s="125" t="s">
        <v>127</v>
      </c>
      <c r="C4" s="181" t="s">
        <v>117</v>
      </c>
      <c r="D4" s="329" t="s">
        <v>115</v>
      </c>
      <c r="E4" s="330"/>
      <c r="F4" s="149" t="s">
        <v>116</v>
      </c>
      <c r="G4" s="149" t="s">
        <v>230</v>
      </c>
      <c r="H4" s="180" t="s">
        <v>230</v>
      </c>
      <c r="I4" s="188" t="s">
        <v>121</v>
      </c>
      <c r="J4" s="189">
        <v>0</v>
      </c>
      <c r="K4" s="188" t="s">
        <v>237</v>
      </c>
      <c r="L4" s="181"/>
      <c r="M4" s="190" t="s">
        <v>199</v>
      </c>
      <c r="N4" s="190" t="s">
        <v>232</v>
      </c>
    </row>
    <row r="5" spans="1:14" ht="17.25" customHeight="1">
      <c r="A5" s="336"/>
      <c r="B5" s="179"/>
      <c r="C5" s="151"/>
      <c r="D5" s="150"/>
      <c r="E5" s="151"/>
      <c r="F5" s="152"/>
      <c r="G5" s="191" t="s">
        <v>118</v>
      </c>
      <c r="H5" s="192" t="s">
        <v>119</v>
      </c>
      <c r="I5" s="193" t="s">
        <v>122</v>
      </c>
      <c r="J5" s="192" t="s">
        <v>126</v>
      </c>
      <c r="K5" s="193" t="s">
        <v>124</v>
      </c>
      <c r="L5" s="194" t="s">
        <v>197</v>
      </c>
      <c r="M5" s="195" t="s">
        <v>198</v>
      </c>
      <c r="N5" s="126" t="s">
        <v>233</v>
      </c>
    </row>
    <row r="6" spans="1:14" ht="17.25" customHeight="1">
      <c r="A6" s="127">
        <v>1</v>
      </c>
      <c r="B6" s="132" t="s">
        <v>283</v>
      </c>
      <c r="C6" s="196">
        <v>1324025</v>
      </c>
      <c r="D6" s="197">
        <v>1</v>
      </c>
      <c r="E6" s="198">
        <v>8</v>
      </c>
      <c r="F6" s="196">
        <v>896</v>
      </c>
      <c r="G6" s="199">
        <v>253364928</v>
      </c>
      <c r="H6" s="200">
        <v>243592271</v>
      </c>
      <c r="I6" s="201">
        <f>G6-H6</f>
        <v>9772657</v>
      </c>
      <c r="J6" s="200">
        <v>0</v>
      </c>
      <c r="K6" s="201">
        <f>IF((I6-J6)&lt;0,0,I6-J6)</f>
        <v>9772657</v>
      </c>
      <c r="L6" s="202">
        <v>13986640</v>
      </c>
      <c r="M6" s="199">
        <f>K6-L6</f>
        <v>-4213983</v>
      </c>
      <c r="N6" s="119">
        <f>IF(L6=0,IF(K6=0,"－　","皆増　"),IF(K6=0,"皆減　",ROUND(M6/L6*100,10)))</f>
        <v>-30.1286298925</v>
      </c>
    </row>
    <row r="7" spans="1:14" ht="17.25" customHeight="1">
      <c r="A7" s="127">
        <v>2</v>
      </c>
      <c r="B7" s="132" t="s">
        <v>2</v>
      </c>
      <c r="C7" s="196">
        <v>354571</v>
      </c>
      <c r="D7" s="203">
        <v>1</v>
      </c>
      <c r="E7" s="204">
        <v>6</v>
      </c>
      <c r="F7" s="196">
        <v>704</v>
      </c>
      <c r="G7" s="199">
        <v>52536967</v>
      </c>
      <c r="H7" s="200">
        <v>49801017</v>
      </c>
      <c r="I7" s="201">
        <f aca="true" t="shared" si="0" ref="I7:I44">G7-H7</f>
        <v>2735950</v>
      </c>
      <c r="J7" s="200">
        <v>0</v>
      </c>
      <c r="K7" s="201">
        <f aca="true" t="shared" si="1" ref="K7:K44">IF((I7-J7)&lt;0,0,I7-J7)</f>
        <v>2735950</v>
      </c>
      <c r="L7" s="202">
        <v>3835680</v>
      </c>
      <c r="M7" s="199">
        <f aca="true" t="shared" si="2" ref="M7:M44">K7-L7</f>
        <v>-1099730</v>
      </c>
      <c r="N7" s="252">
        <f aca="true" t="shared" si="3" ref="N7:N45">IF(L7=0,IF(K7=0,"－　","皆増　"),IF(K7=0,"皆減　",ROUND(M7/L7*100,10)))</f>
        <v>-28.6710570225</v>
      </c>
    </row>
    <row r="8" spans="1:14" ht="17.25" customHeight="1">
      <c r="A8" s="127">
        <v>3</v>
      </c>
      <c r="B8" s="132" t="s">
        <v>284</v>
      </c>
      <c r="C8" s="196">
        <v>194415</v>
      </c>
      <c r="D8" s="203">
        <v>1</v>
      </c>
      <c r="E8" s="204">
        <v>5</v>
      </c>
      <c r="F8" s="196">
        <v>592</v>
      </c>
      <c r="G8" s="199">
        <v>32409030</v>
      </c>
      <c r="H8" s="200">
        <v>27027643</v>
      </c>
      <c r="I8" s="201">
        <f t="shared" si="0"/>
        <v>5381387</v>
      </c>
      <c r="J8" s="200">
        <v>0</v>
      </c>
      <c r="K8" s="201">
        <f t="shared" si="1"/>
        <v>5381387</v>
      </c>
      <c r="L8" s="202">
        <v>5512137</v>
      </c>
      <c r="M8" s="199">
        <f t="shared" si="2"/>
        <v>-130750</v>
      </c>
      <c r="N8" s="252">
        <f t="shared" si="3"/>
        <v>-2.3720382857</v>
      </c>
    </row>
    <row r="9" spans="1:14" ht="17.25" customHeight="1">
      <c r="A9" s="127">
        <v>4</v>
      </c>
      <c r="B9" s="132" t="s">
        <v>303</v>
      </c>
      <c r="C9" s="196">
        <v>594274</v>
      </c>
      <c r="D9" s="203">
        <v>1</v>
      </c>
      <c r="E9" s="204">
        <v>7</v>
      </c>
      <c r="F9" s="196">
        <v>772</v>
      </c>
      <c r="G9" s="199">
        <v>88567134</v>
      </c>
      <c r="H9" s="200">
        <v>82905957</v>
      </c>
      <c r="I9" s="201">
        <f t="shared" si="0"/>
        <v>5661177</v>
      </c>
      <c r="J9" s="200">
        <v>0</v>
      </c>
      <c r="K9" s="201">
        <f t="shared" si="1"/>
        <v>5661177</v>
      </c>
      <c r="L9" s="202">
        <v>7639895</v>
      </c>
      <c r="M9" s="199">
        <f t="shared" si="2"/>
        <v>-1978718</v>
      </c>
      <c r="N9" s="252">
        <f t="shared" si="3"/>
        <v>-25.8998062146</v>
      </c>
    </row>
    <row r="10" spans="1:14" ht="17.25" customHeight="1">
      <c r="A10" s="129">
        <v>5</v>
      </c>
      <c r="B10" s="133" t="s">
        <v>285</v>
      </c>
      <c r="C10" s="196">
        <v>78617</v>
      </c>
      <c r="D10" s="203">
        <v>1</v>
      </c>
      <c r="E10" s="204">
        <v>4</v>
      </c>
      <c r="F10" s="196">
        <v>476</v>
      </c>
      <c r="G10" s="205">
        <v>14769493</v>
      </c>
      <c r="H10" s="206">
        <v>9722823</v>
      </c>
      <c r="I10" s="207">
        <f t="shared" si="0"/>
        <v>5046670</v>
      </c>
      <c r="J10" s="200">
        <v>0</v>
      </c>
      <c r="K10" s="207">
        <f t="shared" si="1"/>
        <v>5046670</v>
      </c>
      <c r="L10" s="208">
        <v>4892691</v>
      </c>
      <c r="M10" s="205">
        <f t="shared" si="2"/>
        <v>153979</v>
      </c>
      <c r="N10" s="253">
        <f t="shared" si="3"/>
        <v>3.1471229227</v>
      </c>
    </row>
    <row r="11" spans="1:14" ht="17.25" customHeight="1">
      <c r="A11" s="127">
        <v>6</v>
      </c>
      <c r="B11" s="132" t="s">
        <v>286</v>
      </c>
      <c r="C11" s="209">
        <v>59674</v>
      </c>
      <c r="D11" s="197">
        <v>1</v>
      </c>
      <c r="E11" s="198">
        <v>3</v>
      </c>
      <c r="F11" s="210">
        <v>394</v>
      </c>
      <c r="G11" s="199">
        <v>14995626</v>
      </c>
      <c r="H11" s="200">
        <v>8192211</v>
      </c>
      <c r="I11" s="201">
        <f t="shared" si="0"/>
        <v>6803415</v>
      </c>
      <c r="J11" s="200">
        <v>0</v>
      </c>
      <c r="K11" s="201">
        <f t="shared" si="1"/>
        <v>6803415</v>
      </c>
      <c r="L11" s="202">
        <v>6944608</v>
      </c>
      <c r="M11" s="199">
        <f t="shared" si="2"/>
        <v>-141193</v>
      </c>
      <c r="N11" s="119">
        <f t="shared" si="3"/>
        <v>-2.0331313157</v>
      </c>
    </row>
    <row r="12" spans="1:14" ht="17.25" customHeight="1">
      <c r="A12" s="127">
        <v>7</v>
      </c>
      <c r="B12" s="132" t="s">
        <v>7</v>
      </c>
      <c r="C12" s="211">
        <v>342464</v>
      </c>
      <c r="D12" s="203">
        <v>2</v>
      </c>
      <c r="E12" s="204">
        <v>10</v>
      </c>
      <c r="F12" s="212">
        <v>955</v>
      </c>
      <c r="G12" s="199">
        <v>48880451</v>
      </c>
      <c r="H12" s="200">
        <v>46108595</v>
      </c>
      <c r="I12" s="201">
        <f t="shared" si="0"/>
        <v>2771856</v>
      </c>
      <c r="J12" s="200">
        <v>0</v>
      </c>
      <c r="K12" s="201">
        <f t="shared" si="1"/>
        <v>2771856</v>
      </c>
      <c r="L12" s="202">
        <v>3431572</v>
      </c>
      <c r="M12" s="199">
        <f t="shared" si="2"/>
        <v>-659716</v>
      </c>
      <c r="N12" s="252">
        <f t="shared" si="3"/>
        <v>-19.2248916823</v>
      </c>
    </row>
    <row r="13" spans="1:14" ht="17.25" customHeight="1">
      <c r="A13" s="127">
        <v>8</v>
      </c>
      <c r="B13" s="132" t="s">
        <v>275</v>
      </c>
      <c r="C13" s="211">
        <v>80361</v>
      </c>
      <c r="D13" s="203">
        <v>2</v>
      </c>
      <c r="E13" s="204">
        <v>6</v>
      </c>
      <c r="F13" s="212">
        <v>751</v>
      </c>
      <c r="G13" s="199">
        <v>15299035</v>
      </c>
      <c r="H13" s="200">
        <v>10726827</v>
      </c>
      <c r="I13" s="201">
        <f t="shared" si="0"/>
        <v>4572208</v>
      </c>
      <c r="J13" s="200">
        <v>0</v>
      </c>
      <c r="K13" s="201">
        <f t="shared" si="1"/>
        <v>4572208</v>
      </c>
      <c r="L13" s="202">
        <v>4274843</v>
      </c>
      <c r="M13" s="199">
        <f t="shared" si="2"/>
        <v>297365</v>
      </c>
      <c r="N13" s="252">
        <f t="shared" si="3"/>
        <v>6.9561618988</v>
      </c>
    </row>
    <row r="14" spans="1:14" ht="17.25" customHeight="1">
      <c r="A14" s="127">
        <v>9</v>
      </c>
      <c r="B14" s="132" t="s">
        <v>276</v>
      </c>
      <c r="C14" s="211">
        <v>111623</v>
      </c>
      <c r="D14" s="203">
        <v>1</v>
      </c>
      <c r="E14" s="204">
        <v>4</v>
      </c>
      <c r="F14" s="212">
        <v>469</v>
      </c>
      <c r="G14" s="199">
        <v>21224062</v>
      </c>
      <c r="H14" s="200">
        <v>15473628</v>
      </c>
      <c r="I14" s="201">
        <f t="shared" si="0"/>
        <v>5750434</v>
      </c>
      <c r="J14" s="200">
        <v>0</v>
      </c>
      <c r="K14" s="201">
        <f t="shared" si="1"/>
        <v>5750434</v>
      </c>
      <c r="L14" s="202">
        <v>5975723</v>
      </c>
      <c r="M14" s="199">
        <f t="shared" si="2"/>
        <v>-225289</v>
      </c>
      <c r="N14" s="252">
        <f t="shared" si="3"/>
        <v>-3.7700710023</v>
      </c>
    </row>
    <row r="15" spans="1:14" ht="17.25" customHeight="1">
      <c r="A15" s="129">
        <v>10</v>
      </c>
      <c r="B15" s="133" t="s">
        <v>287</v>
      </c>
      <c r="C15" s="213">
        <v>78569</v>
      </c>
      <c r="D15" s="214">
        <v>1</v>
      </c>
      <c r="E15" s="215">
        <v>4</v>
      </c>
      <c r="F15" s="216">
        <v>481</v>
      </c>
      <c r="G15" s="205">
        <v>14576668</v>
      </c>
      <c r="H15" s="206">
        <v>10607006</v>
      </c>
      <c r="I15" s="207">
        <f t="shared" si="0"/>
        <v>3969662</v>
      </c>
      <c r="J15" s="200">
        <v>0</v>
      </c>
      <c r="K15" s="207">
        <f t="shared" si="1"/>
        <v>3969662</v>
      </c>
      <c r="L15" s="208">
        <v>4209461</v>
      </c>
      <c r="M15" s="205">
        <f t="shared" si="2"/>
        <v>-239799</v>
      </c>
      <c r="N15" s="252">
        <f t="shared" si="3"/>
        <v>-5.6966675781</v>
      </c>
    </row>
    <row r="16" spans="1:14" ht="17.25" customHeight="1">
      <c r="A16" s="127">
        <v>11</v>
      </c>
      <c r="B16" s="132" t="s">
        <v>11</v>
      </c>
      <c r="C16" s="196">
        <v>91791</v>
      </c>
      <c r="D16" s="203">
        <v>1</v>
      </c>
      <c r="E16" s="204">
        <v>4</v>
      </c>
      <c r="F16" s="196">
        <v>502</v>
      </c>
      <c r="G16" s="199">
        <v>15275967</v>
      </c>
      <c r="H16" s="200">
        <v>12286414</v>
      </c>
      <c r="I16" s="201">
        <f t="shared" si="0"/>
        <v>2989553</v>
      </c>
      <c r="J16" s="200">
        <v>0</v>
      </c>
      <c r="K16" s="201">
        <f t="shared" si="1"/>
        <v>2989553</v>
      </c>
      <c r="L16" s="202">
        <v>2745067</v>
      </c>
      <c r="M16" s="199">
        <f t="shared" si="2"/>
        <v>244486</v>
      </c>
      <c r="N16" s="119">
        <f t="shared" si="3"/>
        <v>8.90637642</v>
      </c>
    </row>
    <row r="17" spans="1:14" ht="17.25" customHeight="1">
      <c r="A17" s="127">
        <v>12</v>
      </c>
      <c r="B17" s="132" t="s">
        <v>288</v>
      </c>
      <c r="C17" s="196">
        <v>229792</v>
      </c>
      <c r="D17" s="203">
        <v>2</v>
      </c>
      <c r="E17" s="204">
        <v>8</v>
      </c>
      <c r="F17" s="196">
        <v>860</v>
      </c>
      <c r="G17" s="199">
        <v>37220723</v>
      </c>
      <c r="H17" s="200">
        <v>26687171</v>
      </c>
      <c r="I17" s="201">
        <f t="shared" si="0"/>
        <v>10533552</v>
      </c>
      <c r="J17" s="200">
        <v>0</v>
      </c>
      <c r="K17" s="201">
        <f t="shared" si="1"/>
        <v>10533552</v>
      </c>
      <c r="L17" s="202">
        <v>10744023</v>
      </c>
      <c r="M17" s="199">
        <f t="shared" si="2"/>
        <v>-210471</v>
      </c>
      <c r="N17" s="252">
        <f t="shared" si="3"/>
        <v>-1.9589589486</v>
      </c>
    </row>
    <row r="18" spans="1:14" ht="17.25" customHeight="1">
      <c r="A18" s="127">
        <v>13</v>
      </c>
      <c r="B18" s="132" t="s">
        <v>13</v>
      </c>
      <c r="C18" s="196">
        <v>148699</v>
      </c>
      <c r="D18" s="203">
        <v>1</v>
      </c>
      <c r="E18" s="204">
        <v>5</v>
      </c>
      <c r="F18" s="196">
        <v>605</v>
      </c>
      <c r="G18" s="199">
        <v>23015957</v>
      </c>
      <c r="H18" s="200">
        <v>19678028</v>
      </c>
      <c r="I18" s="201">
        <f t="shared" si="0"/>
        <v>3337929</v>
      </c>
      <c r="J18" s="200">
        <v>0</v>
      </c>
      <c r="K18" s="201">
        <f t="shared" si="1"/>
        <v>3337929</v>
      </c>
      <c r="L18" s="202">
        <v>3320832</v>
      </c>
      <c r="M18" s="199">
        <f t="shared" si="2"/>
        <v>17097</v>
      </c>
      <c r="N18" s="252">
        <f t="shared" si="3"/>
        <v>0.5148408592</v>
      </c>
    </row>
    <row r="19" spans="1:14" ht="17.25" customHeight="1">
      <c r="A19" s="127">
        <v>14</v>
      </c>
      <c r="B19" s="132" t="s">
        <v>14</v>
      </c>
      <c r="C19" s="196">
        <v>52862</v>
      </c>
      <c r="D19" s="203">
        <v>1</v>
      </c>
      <c r="E19" s="204">
        <v>3</v>
      </c>
      <c r="F19" s="196">
        <v>389</v>
      </c>
      <c r="G19" s="199">
        <v>9492383</v>
      </c>
      <c r="H19" s="200">
        <v>7292356</v>
      </c>
      <c r="I19" s="201">
        <f t="shared" si="0"/>
        <v>2200027</v>
      </c>
      <c r="J19" s="200">
        <v>0</v>
      </c>
      <c r="K19" s="201">
        <f t="shared" si="1"/>
        <v>2200027</v>
      </c>
      <c r="L19" s="202">
        <v>2105405</v>
      </c>
      <c r="M19" s="199">
        <f t="shared" si="2"/>
        <v>94622</v>
      </c>
      <c r="N19" s="252">
        <f t="shared" si="3"/>
        <v>4.4942422004</v>
      </c>
    </row>
    <row r="20" spans="1:14" ht="17.25" customHeight="1">
      <c r="A20" s="129">
        <v>15</v>
      </c>
      <c r="B20" s="133" t="s">
        <v>289</v>
      </c>
      <c r="C20" s="196">
        <v>116828</v>
      </c>
      <c r="D20" s="203">
        <v>1</v>
      </c>
      <c r="E20" s="204">
        <v>4</v>
      </c>
      <c r="F20" s="196">
        <v>518</v>
      </c>
      <c r="G20" s="205">
        <v>21044244</v>
      </c>
      <c r="H20" s="206">
        <v>13824428</v>
      </c>
      <c r="I20" s="207">
        <f t="shared" si="0"/>
        <v>7219816</v>
      </c>
      <c r="J20" s="200">
        <v>0</v>
      </c>
      <c r="K20" s="207">
        <f t="shared" si="1"/>
        <v>7219816</v>
      </c>
      <c r="L20" s="208">
        <v>7053870</v>
      </c>
      <c r="M20" s="205">
        <f t="shared" si="2"/>
        <v>165946</v>
      </c>
      <c r="N20" s="253">
        <f t="shared" si="3"/>
        <v>2.3525525704</v>
      </c>
    </row>
    <row r="21" spans="1:14" ht="17.25" customHeight="1">
      <c r="A21" s="127">
        <v>16</v>
      </c>
      <c r="B21" s="132" t="s">
        <v>290</v>
      </c>
      <c r="C21" s="209">
        <v>141268</v>
      </c>
      <c r="D21" s="197">
        <v>1</v>
      </c>
      <c r="E21" s="198">
        <v>4</v>
      </c>
      <c r="F21" s="210">
        <v>511</v>
      </c>
      <c r="G21" s="199">
        <v>25857896</v>
      </c>
      <c r="H21" s="200">
        <v>18380948</v>
      </c>
      <c r="I21" s="201">
        <f t="shared" si="0"/>
        <v>7476948</v>
      </c>
      <c r="J21" s="200">
        <v>0</v>
      </c>
      <c r="K21" s="201">
        <f t="shared" si="1"/>
        <v>7476948</v>
      </c>
      <c r="L21" s="202">
        <v>6911902</v>
      </c>
      <c r="M21" s="199">
        <f t="shared" si="2"/>
        <v>565046</v>
      </c>
      <c r="N21" s="119">
        <f t="shared" si="3"/>
        <v>8.1749712308</v>
      </c>
    </row>
    <row r="22" spans="1:14" ht="17.25" customHeight="1">
      <c r="A22" s="127">
        <v>17</v>
      </c>
      <c r="B22" s="132" t="s">
        <v>17</v>
      </c>
      <c r="C22" s="211">
        <v>226940</v>
      </c>
      <c r="D22" s="203">
        <v>2</v>
      </c>
      <c r="E22" s="204">
        <v>8</v>
      </c>
      <c r="F22" s="212">
        <v>883</v>
      </c>
      <c r="G22" s="199">
        <v>32699039</v>
      </c>
      <c r="H22" s="200">
        <v>28237839</v>
      </c>
      <c r="I22" s="201">
        <f t="shared" si="0"/>
        <v>4461200</v>
      </c>
      <c r="J22" s="200">
        <v>0</v>
      </c>
      <c r="K22" s="201">
        <f t="shared" si="1"/>
        <v>4461200</v>
      </c>
      <c r="L22" s="202">
        <v>4448927</v>
      </c>
      <c r="M22" s="199">
        <f t="shared" si="2"/>
        <v>12273</v>
      </c>
      <c r="N22" s="252">
        <f t="shared" si="3"/>
        <v>0.2758642702</v>
      </c>
    </row>
    <row r="23" spans="1:14" ht="17.25" customHeight="1">
      <c r="A23" s="127">
        <v>18</v>
      </c>
      <c r="B23" s="132" t="s">
        <v>18</v>
      </c>
      <c r="C23" s="211">
        <v>248304</v>
      </c>
      <c r="D23" s="203">
        <v>2</v>
      </c>
      <c r="E23" s="204">
        <v>9</v>
      </c>
      <c r="F23" s="212">
        <v>921</v>
      </c>
      <c r="G23" s="199">
        <v>36607568</v>
      </c>
      <c r="H23" s="200">
        <v>32905761</v>
      </c>
      <c r="I23" s="201">
        <f t="shared" si="0"/>
        <v>3701807</v>
      </c>
      <c r="J23" s="200">
        <v>0</v>
      </c>
      <c r="K23" s="201">
        <f t="shared" si="1"/>
        <v>3701807</v>
      </c>
      <c r="L23" s="202">
        <v>4455791</v>
      </c>
      <c r="M23" s="199">
        <f t="shared" si="2"/>
        <v>-753984</v>
      </c>
      <c r="N23" s="252">
        <f t="shared" si="3"/>
        <v>-16.9214399867</v>
      </c>
    </row>
    <row r="24" spans="1:14" ht="17.25" customHeight="1">
      <c r="A24" s="127">
        <v>19</v>
      </c>
      <c r="B24" s="132" t="s">
        <v>19</v>
      </c>
      <c r="C24" s="211">
        <v>341621</v>
      </c>
      <c r="D24" s="203">
        <v>2</v>
      </c>
      <c r="E24" s="204">
        <v>10</v>
      </c>
      <c r="F24" s="212">
        <v>952</v>
      </c>
      <c r="G24" s="199">
        <v>50729250</v>
      </c>
      <c r="H24" s="200">
        <v>44731127</v>
      </c>
      <c r="I24" s="201">
        <f t="shared" si="0"/>
        <v>5998123</v>
      </c>
      <c r="J24" s="200">
        <v>0</v>
      </c>
      <c r="K24" s="201">
        <f t="shared" si="1"/>
        <v>5998123</v>
      </c>
      <c r="L24" s="202">
        <v>6188358</v>
      </c>
      <c r="M24" s="199">
        <f t="shared" si="2"/>
        <v>-190235</v>
      </c>
      <c r="N24" s="252">
        <f t="shared" si="3"/>
        <v>-3.0740787782</v>
      </c>
    </row>
    <row r="25" spans="1:14" ht="17.25" customHeight="1">
      <c r="A25" s="129">
        <v>20</v>
      </c>
      <c r="B25" s="133" t="s">
        <v>20</v>
      </c>
      <c r="C25" s="213">
        <v>74283</v>
      </c>
      <c r="D25" s="214">
        <v>2</v>
      </c>
      <c r="E25" s="215">
        <v>9</v>
      </c>
      <c r="F25" s="216">
        <v>924</v>
      </c>
      <c r="G25" s="205">
        <v>12307863</v>
      </c>
      <c r="H25" s="206">
        <v>10197854</v>
      </c>
      <c r="I25" s="207">
        <f t="shared" si="0"/>
        <v>2110009</v>
      </c>
      <c r="J25" s="200">
        <v>0</v>
      </c>
      <c r="K25" s="207">
        <f t="shared" si="1"/>
        <v>2110009</v>
      </c>
      <c r="L25" s="208">
        <v>2050404</v>
      </c>
      <c r="M25" s="205">
        <f t="shared" si="2"/>
        <v>59605</v>
      </c>
      <c r="N25" s="252">
        <f t="shared" si="3"/>
        <v>2.9069880863</v>
      </c>
    </row>
    <row r="26" spans="1:14" ht="17.25" customHeight="1">
      <c r="A26" s="127">
        <v>21</v>
      </c>
      <c r="B26" s="132" t="s">
        <v>21</v>
      </c>
      <c r="C26" s="209">
        <v>140899</v>
      </c>
      <c r="D26" s="197">
        <v>2</v>
      </c>
      <c r="E26" s="198">
        <v>10</v>
      </c>
      <c r="F26" s="210">
        <v>953</v>
      </c>
      <c r="G26" s="199">
        <v>20085340</v>
      </c>
      <c r="H26" s="200">
        <v>24381950</v>
      </c>
      <c r="I26" s="201">
        <f t="shared" si="0"/>
        <v>-4296610</v>
      </c>
      <c r="J26" s="200">
        <v>0</v>
      </c>
      <c r="K26" s="201">
        <f t="shared" si="1"/>
        <v>0</v>
      </c>
      <c r="L26" s="202">
        <v>0</v>
      </c>
      <c r="M26" s="199">
        <f t="shared" si="2"/>
        <v>0</v>
      </c>
      <c r="N26" s="119" t="str">
        <f t="shared" si="3"/>
        <v>－　</v>
      </c>
    </row>
    <row r="27" spans="1:14" ht="17.25" customHeight="1">
      <c r="A27" s="127">
        <v>22</v>
      </c>
      <c r="B27" s="132" t="s">
        <v>22</v>
      </c>
      <c r="C27" s="211">
        <v>145651</v>
      </c>
      <c r="D27" s="203">
        <v>2</v>
      </c>
      <c r="E27" s="204">
        <v>7</v>
      </c>
      <c r="F27" s="212">
        <v>848</v>
      </c>
      <c r="G27" s="199">
        <v>21648723</v>
      </c>
      <c r="H27" s="200">
        <v>18862992</v>
      </c>
      <c r="I27" s="201">
        <f t="shared" si="0"/>
        <v>2785731</v>
      </c>
      <c r="J27" s="200">
        <v>0</v>
      </c>
      <c r="K27" s="201">
        <f t="shared" si="1"/>
        <v>2785731</v>
      </c>
      <c r="L27" s="202">
        <v>2620752</v>
      </c>
      <c r="M27" s="199">
        <f t="shared" si="2"/>
        <v>164979</v>
      </c>
      <c r="N27" s="252">
        <f t="shared" si="3"/>
        <v>6.2951015586</v>
      </c>
    </row>
    <row r="28" spans="1:14" ht="17.25" customHeight="1">
      <c r="A28" s="127">
        <v>23</v>
      </c>
      <c r="B28" s="132" t="s">
        <v>23</v>
      </c>
      <c r="C28" s="211">
        <v>141083</v>
      </c>
      <c r="D28" s="203">
        <v>2</v>
      </c>
      <c r="E28" s="204">
        <v>10</v>
      </c>
      <c r="F28" s="212">
        <v>956</v>
      </c>
      <c r="G28" s="199">
        <v>21003492</v>
      </c>
      <c r="H28" s="200">
        <v>20227583</v>
      </c>
      <c r="I28" s="201">
        <f t="shared" si="0"/>
        <v>775909</v>
      </c>
      <c r="J28" s="200">
        <v>0</v>
      </c>
      <c r="K28" s="201">
        <f t="shared" si="1"/>
        <v>775909</v>
      </c>
      <c r="L28" s="202">
        <v>964920</v>
      </c>
      <c r="M28" s="199">
        <f t="shared" si="2"/>
        <v>-189011</v>
      </c>
      <c r="N28" s="252">
        <f t="shared" si="3"/>
        <v>-19.5882560212</v>
      </c>
    </row>
    <row r="29" spans="1:14" ht="17.25" customHeight="1">
      <c r="A29" s="127">
        <v>24</v>
      </c>
      <c r="B29" s="132" t="s">
        <v>24</v>
      </c>
      <c r="C29" s="211">
        <v>75346</v>
      </c>
      <c r="D29" s="203">
        <v>2</v>
      </c>
      <c r="E29" s="204">
        <v>9</v>
      </c>
      <c r="F29" s="212">
        <v>919</v>
      </c>
      <c r="G29" s="199">
        <v>12263990</v>
      </c>
      <c r="H29" s="200">
        <v>9889953</v>
      </c>
      <c r="I29" s="201">
        <f t="shared" si="0"/>
        <v>2374037</v>
      </c>
      <c r="J29" s="200">
        <v>0</v>
      </c>
      <c r="K29" s="201">
        <f t="shared" si="1"/>
        <v>2374037</v>
      </c>
      <c r="L29" s="202">
        <v>2354874</v>
      </c>
      <c r="M29" s="199">
        <f t="shared" si="2"/>
        <v>19163</v>
      </c>
      <c r="N29" s="252">
        <f t="shared" si="3"/>
        <v>0.8137590376</v>
      </c>
    </row>
    <row r="30" spans="1:14" ht="17.25" customHeight="1">
      <c r="A30" s="127">
        <v>25</v>
      </c>
      <c r="B30" s="133" t="s">
        <v>25</v>
      </c>
      <c r="C30" s="213">
        <v>83989</v>
      </c>
      <c r="D30" s="214">
        <v>2</v>
      </c>
      <c r="E30" s="215">
        <v>9</v>
      </c>
      <c r="F30" s="216">
        <v>917</v>
      </c>
      <c r="G30" s="205">
        <v>12548939</v>
      </c>
      <c r="H30" s="206">
        <v>13267857</v>
      </c>
      <c r="I30" s="207">
        <f t="shared" si="0"/>
        <v>-718918</v>
      </c>
      <c r="J30" s="200">
        <v>0</v>
      </c>
      <c r="K30" s="207">
        <f t="shared" si="1"/>
        <v>0</v>
      </c>
      <c r="L30" s="208">
        <v>164565</v>
      </c>
      <c r="M30" s="205">
        <f t="shared" si="2"/>
        <v>-164565</v>
      </c>
      <c r="N30" s="252" t="str">
        <f t="shared" si="3"/>
        <v>皆減　</v>
      </c>
    </row>
    <row r="31" spans="1:14" ht="17.25" customHeight="1">
      <c r="A31" s="131">
        <v>26</v>
      </c>
      <c r="B31" s="132" t="s">
        <v>26</v>
      </c>
      <c r="C31" s="196">
        <v>166017</v>
      </c>
      <c r="D31" s="203">
        <v>2</v>
      </c>
      <c r="E31" s="204">
        <v>9</v>
      </c>
      <c r="F31" s="196">
        <v>943</v>
      </c>
      <c r="G31" s="199">
        <v>25158115</v>
      </c>
      <c r="H31" s="200">
        <v>22143658</v>
      </c>
      <c r="I31" s="201">
        <f t="shared" si="0"/>
        <v>3014457</v>
      </c>
      <c r="J31" s="200">
        <v>0</v>
      </c>
      <c r="K31" s="201">
        <f t="shared" si="1"/>
        <v>3014457</v>
      </c>
      <c r="L31" s="202">
        <v>3092101</v>
      </c>
      <c r="M31" s="199">
        <f t="shared" si="2"/>
        <v>-77644</v>
      </c>
      <c r="N31" s="119">
        <f t="shared" si="3"/>
        <v>-2.511043462</v>
      </c>
    </row>
    <row r="32" spans="1:14" ht="17.25" customHeight="1">
      <c r="A32" s="127">
        <v>27</v>
      </c>
      <c r="B32" s="132" t="s">
        <v>27</v>
      </c>
      <c r="C32" s="196">
        <v>74748</v>
      </c>
      <c r="D32" s="203">
        <v>2</v>
      </c>
      <c r="E32" s="204">
        <v>7</v>
      </c>
      <c r="F32" s="196">
        <v>820</v>
      </c>
      <c r="G32" s="199">
        <v>12378694</v>
      </c>
      <c r="H32" s="200">
        <v>9258908</v>
      </c>
      <c r="I32" s="201">
        <f t="shared" si="0"/>
        <v>3119786</v>
      </c>
      <c r="J32" s="200">
        <v>0</v>
      </c>
      <c r="K32" s="201">
        <f t="shared" si="1"/>
        <v>3119786</v>
      </c>
      <c r="L32" s="202">
        <v>3139090</v>
      </c>
      <c r="M32" s="199">
        <f t="shared" si="2"/>
        <v>-19304</v>
      </c>
      <c r="N32" s="252">
        <f t="shared" si="3"/>
        <v>-0.6149552896</v>
      </c>
    </row>
    <row r="33" spans="1:14" ht="17.25" customHeight="1">
      <c r="A33" s="127">
        <v>28</v>
      </c>
      <c r="B33" s="132" t="s">
        <v>277</v>
      </c>
      <c r="C33" s="196">
        <v>150582</v>
      </c>
      <c r="D33" s="203">
        <v>1</v>
      </c>
      <c r="E33" s="204">
        <v>5</v>
      </c>
      <c r="F33" s="196">
        <v>572</v>
      </c>
      <c r="G33" s="199">
        <v>25667830</v>
      </c>
      <c r="H33" s="200">
        <v>20884378</v>
      </c>
      <c r="I33" s="201">
        <f t="shared" si="0"/>
        <v>4783452</v>
      </c>
      <c r="J33" s="200">
        <v>0</v>
      </c>
      <c r="K33" s="201">
        <f t="shared" si="1"/>
        <v>4783452</v>
      </c>
      <c r="L33" s="202">
        <v>4695775</v>
      </c>
      <c r="M33" s="199">
        <f t="shared" si="2"/>
        <v>87677</v>
      </c>
      <c r="N33" s="252">
        <f t="shared" si="3"/>
        <v>1.8671465307</v>
      </c>
    </row>
    <row r="34" spans="1:14" ht="17.25" customHeight="1">
      <c r="A34" s="127">
        <v>29</v>
      </c>
      <c r="B34" s="132" t="s">
        <v>29</v>
      </c>
      <c r="C34" s="196">
        <v>65201</v>
      </c>
      <c r="D34" s="203">
        <v>2</v>
      </c>
      <c r="E34" s="204">
        <v>6</v>
      </c>
      <c r="F34" s="196">
        <v>797</v>
      </c>
      <c r="G34" s="199">
        <v>10923660</v>
      </c>
      <c r="H34" s="200">
        <v>8085226</v>
      </c>
      <c r="I34" s="201">
        <f t="shared" si="0"/>
        <v>2838434</v>
      </c>
      <c r="J34" s="200">
        <v>0</v>
      </c>
      <c r="K34" s="201">
        <f t="shared" si="1"/>
        <v>2838434</v>
      </c>
      <c r="L34" s="202">
        <v>2820402</v>
      </c>
      <c r="M34" s="199">
        <f t="shared" si="2"/>
        <v>18032</v>
      </c>
      <c r="N34" s="252">
        <f t="shared" si="3"/>
        <v>0.6393414839</v>
      </c>
    </row>
    <row r="35" spans="1:14" ht="17.25" customHeight="1">
      <c r="A35" s="133">
        <v>30</v>
      </c>
      <c r="B35" s="133" t="s">
        <v>30</v>
      </c>
      <c r="C35" s="196">
        <v>93363</v>
      </c>
      <c r="D35" s="203">
        <v>2</v>
      </c>
      <c r="E35" s="204">
        <v>8</v>
      </c>
      <c r="F35" s="196">
        <v>854</v>
      </c>
      <c r="G35" s="205">
        <v>14603249</v>
      </c>
      <c r="H35" s="206">
        <v>14796870</v>
      </c>
      <c r="I35" s="207">
        <f t="shared" si="0"/>
        <v>-193621</v>
      </c>
      <c r="J35" s="200">
        <v>0</v>
      </c>
      <c r="K35" s="207">
        <f t="shared" si="1"/>
        <v>0</v>
      </c>
      <c r="L35" s="208">
        <v>384168</v>
      </c>
      <c r="M35" s="205">
        <f t="shared" si="2"/>
        <v>-384168</v>
      </c>
      <c r="N35" s="253" t="str">
        <f t="shared" si="3"/>
        <v>皆減　</v>
      </c>
    </row>
    <row r="36" spans="1:14" ht="17.25" customHeight="1">
      <c r="A36" s="127">
        <v>31</v>
      </c>
      <c r="B36" s="132" t="s">
        <v>31</v>
      </c>
      <c r="C36" s="209">
        <v>111859</v>
      </c>
      <c r="D36" s="197">
        <v>2</v>
      </c>
      <c r="E36" s="198">
        <v>9</v>
      </c>
      <c r="F36" s="210">
        <v>902</v>
      </c>
      <c r="G36" s="199">
        <v>17594022</v>
      </c>
      <c r="H36" s="200">
        <v>13890226</v>
      </c>
      <c r="I36" s="201">
        <f t="shared" si="0"/>
        <v>3703796</v>
      </c>
      <c r="J36" s="200">
        <v>0</v>
      </c>
      <c r="K36" s="201">
        <f t="shared" si="1"/>
        <v>3703796</v>
      </c>
      <c r="L36" s="202">
        <v>3660938</v>
      </c>
      <c r="M36" s="199">
        <f t="shared" si="2"/>
        <v>42858</v>
      </c>
      <c r="N36" s="119">
        <f t="shared" si="3"/>
        <v>1.1706835789</v>
      </c>
    </row>
    <row r="37" spans="1:14" ht="17.25" customHeight="1">
      <c r="A37" s="127">
        <v>32</v>
      </c>
      <c r="B37" s="132" t="s">
        <v>33</v>
      </c>
      <c r="C37" s="211">
        <v>142145</v>
      </c>
      <c r="D37" s="203">
        <v>2</v>
      </c>
      <c r="E37" s="204">
        <v>8</v>
      </c>
      <c r="F37" s="212">
        <v>856</v>
      </c>
      <c r="G37" s="199">
        <v>22438068</v>
      </c>
      <c r="H37" s="200">
        <v>20414956</v>
      </c>
      <c r="I37" s="201">
        <f t="shared" si="0"/>
        <v>2023112</v>
      </c>
      <c r="J37" s="200">
        <v>0</v>
      </c>
      <c r="K37" s="201">
        <f t="shared" si="1"/>
        <v>2023112</v>
      </c>
      <c r="L37" s="202">
        <v>1894580</v>
      </c>
      <c r="M37" s="199">
        <f t="shared" si="2"/>
        <v>128532</v>
      </c>
      <c r="N37" s="252">
        <f t="shared" si="3"/>
        <v>6.7841949139</v>
      </c>
    </row>
    <row r="38" spans="1:14" ht="17.25" customHeight="1">
      <c r="A38" s="127">
        <v>33</v>
      </c>
      <c r="B38" s="132" t="s">
        <v>34</v>
      </c>
      <c r="C38" s="211">
        <v>61499</v>
      </c>
      <c r="D38" s="203">
        <v>2</v>
      </c>
      <c r="E38" s="204">
        <v>7</v>
      </c>
      <c r="F38" s="212">
        <v>812</v>
      </c>
      <c r="G38" s="199">
        <v>10874926</v>
      </c>
      <c r="H38" s="200">
        <v>7834980</v>
      </c>
      <c r="I38" s="201">
        <f t="shared" si="0"/>
        <v>3039946</v>
      </c>
      <c r="J38" s="200">
        <v>0</v>
      </c>
      <c r="K38" s="201">
        <f t="shared" si="1"/>
        <v>3039946</v>
      </c>
      <c r="L38" s="202">
        <v>3049012</v>
      </c>
      <c r="M38" s="199">
        <f t="shared" si="2"/>
        <v>-9066</v>
      </c>
      <c r="N38" s="252">
        <f t="shared" si="3"/>
        <v>-0.297342221</v>
      </c>
    </row>
    <row r="39" spans="1:14" ht="17.25" customHeight="1">
      <c r="A39" s="127">
        <v>34</v>
      </c>
      <c r="B39" s="132" t="s">
        <v>35</v>
      </c>
      <c r="C39" s="211">
        <v>100275</v>
      </c>
      <c r="D39" s="203">
        <v>2</v>
      </c>
      <c r="E39" s="204">
        <v>6</v>
      </c>
      <c r="F39" s="212">
        <v>797</v>
      </c>
      <c r="G39" s="199">
        <v>16017893</v>
      </c>
      <c r="H39" s="200">
        <v>12523336</v>
      </c>
      <c r="I39" s="201">
        <f t="shared" si="0"/>
        <v>3494557</v>
      </c>
      <c r="J39" s="200">
        <v>0</v>
      </c>
      <c r="K39" s="201">
        <f t="shared" si="1"/>
        <v>3494557</v>
      </c>
      <c r="L39" s="202">
        <v>3417539</v>
      </c>
      <c r="M39" s="199">
        <f t="shared" si="2"/>
        <v>77018</v>
      </c>
      <c r="N39" s="252">
        <f t="shared" si="3"/>
        <v>2.2536099807</v>
      </c>
    </row>
    <row r="40" spans="1:14" ht="17.25" customHeight="1">
      <c r="A40" s="127">
        <v>35</v>
      </c>
      <c r="B40" s="132" t="s">
        <v>36</v>
      </c>
      <c r="C40" s="213">
        <v>50066</v>
      </c>
      <c r="D40" s="214">
        <v>2</v>
      </c>
      <c r="E40" s="215">
        <v>5</v>
      </c>
      <c r="F40" s="216">
        <v>718</v>
      </c>
      <c r="G40" s="205">
        <v>8999519</v>
      </c>
      <c r="H40" s="217">
        <v>6151820</v>
      </c>
      <c r="I40" s="207">
        <f t="shared" si="0"/>
        <v>2847699</v>
      </c>
      <c r="J40" s="200">
        <v>0</v>
      </c>
      <c r="K40" s="207">
        <f t="shared" si="1"/>
        <v>2847699</v>
      </c>
      <c r="L40" s="202">
        <v>2812351</v>
      </c>
      <c r="M40" s="205">
        <f t="shared" si="2"/>
        <v>35348</v>
      </c>
      <c r="N40" s="252">
        <f t="shared" si="3"/>
        <v>1.2568843647</v>
      </c>
    </row>
    <row r="41" spans="1:14" ht="17.25" customHeight="1">
      <c r="A41" s="131">
        <v>36</v>
      </c>
      <c r="B41" s="131" t="s">
        <v>114</v>
      </c>
      <c r="C41" s="196">
        <v>70117</v>
      </c>
      <c r="D41" s="203">
        <v>2</v>
      </c>
      <c r="E41" s="204">
        <v>7</v>
      </c>
      <c r="F41" s="196">
        <v>809</v>
      </c>
      <c r="G41" s="199">
        <v>11156628</v>
      </c>
      <c r="H41" s="200">
        <v>8990178</v>
      </c>
      <c r="I41" s="201">
        <f t="shared" si="0"/>
        <v>2166450</v>
      </c>
      <c r="J41" s="200">
        <v>0</v>
      </c>
      <c r="K41" s="201">
        <f t="shared" si="1"/>
        <v>2166450</v>
      </c>
      <c r="L41" s="218">
        <v>1971918</v>
      </c>
      <c r="M41" s="199">
        <f t="shared" si="2"/>
        <v>194532</v>
      </c>
      <c r="N41" s="119">
        <f t="shared" si="3"/>
        <v>9.8651160951</v>
      </c>
    </row>
    <row r="42" spans="1:14" ht="17.25" customHeight="1">
      <c r="A42" s="127">
        <v>37</v>
      </c>
      <c r="B42" s="132" t="s">
        <v>37</v>
      </c>
      <c r="C42" s="196">
        <v>54571</v>
      </c>
      <c r="D42" s="203">
        <v>2</v>
      </c>
      <c r="E42" s="204">
        <v>5</v>
      </c>
      <c r="F42" s="196">
        <v>715</v>
      </c>
      <c r="G42" s="199">
        <v>9414142</v>
      </c>
      <c r="H42" s="200">
        <v>7565327</v>
      </c>
      <c r="I42" s="201">
        <f t="shared" si="0"/>
        <v>1848815</v>
      </c>
      <c r="J42" s="200">
        <v>0</v>
      </c>
      <c r="K42" s="201">
        <f t="shared" si="1"/>
        <v>1848815</v>
      </c>
      <c r="L42" s="202">
        <v>1696190</v>
      </c>
      <c r="M42" s="199">
        <f t="shared" si="2"/>
        <v>152625</v>
      </c>
      <c r="N42" s="252">
        <f t="shared" si="3"/>
        <v>8.9981075233</v>
      </c>
    </row>
    <row r="43" spans="1:14" ht="17.25" customHeight="1">
      <c r="A43" s="127">
        <v>38</v>
      </c>
      <c r="B43" s="132" t="s">
        <v>38</v>
      </c>
      <c r="C43" s="196">
        <v>71979</v>
      </c>
      <c r="D43" s="203">
        <v>2</v>
      </c>
      <c r="E43" s="204">
        <v>8</v>
      </c>
      <c r="F43" s="196">
        <v>851</v>
      </c>
      <c r="G43" s="199">
        <v>11527697</v>
      </c>
      <c r="H43" s="200">
        <v>9155762</v>
      </c>
      <c r="I43" s="201">
        <f t="shared" si="0"/>
        <v>2371935</v>
      </c>
      <c r="J43" s="200">
        <v>0</v>
      </c>
      <c r="K43" s="201">
        <f t="shared" si="1"/>
        <v>2371935</v>
      </c>
      <c r="L43" s="202">
        <v>2201684</v>
      </c>
      <c r="M43" s="199">
        <f t="shared" si="2"/>
        <v>170251</v>
      </c>
      <c r="N43" s="252">
        <f t="shared" si="3"/>
        <v>7.7327627398</v>
      </c>
    </row>
    <row r="44" spans="1:14" ht="17.25" customHeight="1">
      <c r="A44" s="127">
        <v>39</v>
      </c>
      <c r="B44" s="132" t="s">
        <v>291</v>
      </c>
      <c r="C44" s="196">
        <v>113597</v>
      </c>
      <c r="D44" s="203">
        <v>2</v>
      </c>
      <c r="E44" s="204">
        <v>8</v>
      </c>
      <c r="F44" s="196">
        <v>893</v>
      </c>
      <c r="G44" s="199">
        <v>19219009</v>
      </c>
      <c r="H44" s="200">
        <v>14687729</v>
      </c>
      <c r="I44" s="201">
        <f t="shared" si="0"/>
        <v>4531280</v>
      </c>
      <c r="J44" s="200">
        <v>0</v>
      </c>
      <c r="K44" s="201">
        <f t="shared" si="1"/>
        <v>4531280</v>
      </c>
      <c r="L44" s="202">
        <v>4505513</v>
      </c>
      <c r="M44" s="199">
        <f t="shared" si="2"/>
        <v>25767</v>
      </c>
      <c r="N44" s="252">
        <f t="shared" si="3"/>
        <v>0.5718993597</v>
      </c>
    </row>
    <row r="45" spans="1:14" ht="17.25" customHeight="1" thickBot="1">
      <c r="A45" s="178">
        <v>40</v>
      </c>
      <c r="B45" s="178" t="s">
        <v>256</v>
      </c>
      <c r="C45" s="219">
        <v>52214</v>
      </c>
      <c r="D45" s="241">
        <v>2</v>
      </c>
      <c r="E45" s="242">
        <v>7</v>
      </c>
      <c r="F45" s="219">
        <v>805</v>
      </c>
      <c r="G45" s="220">
        <v>8670631</v>
      </c>
      <c r="H45" s="221">
        <v>6810207</v>
      </c>
      <c r="I45" s="222">
        <f>G45-H45</f>
        <v>1860424</v>
      </c>
      <c r="J45" s="200">
        <v>0</v>
      </c>
      <c r="K45" s="222">
        <f>IF((I45-J45)&lt;0,0,I45-J45)</f>
        <v>1860424</v>
      </c>
      <c r="L45" s="223">
        <v>1808889</v>
      </c>
      <c r="M45" s="220">
        <f>K45-L45</f>
        <v>51535</v>
      </c>
      <c r="N45" s="252">
        <f t="shared" si="3"/>
        <v>2.8489863115</v>
      </c>
    </row>
    <row r="46" spans="1:14" ht="20.25" customHeight="1" thickTop="1">
      <c r="A46" s="337" t="s">
        <v>227</v>
      </c>
      <c r="B46" s="337"/>
      <c r="C46" s="339">
        <f>SUM(C6:C45)</f>
        <v>6856182</v>
      </c>
      <c r="D46" s="352"/>
      <c r="E46" s="354"/>
      <c r="F46" s="341"/>
      <c r="G46" s="319">
        <f aca="true" t="shared" si="4" ref="G46:M46">SUM(G6:G45)</f>
        <v>1133068851</v>
      </c>
      <c r="H46" s="321">
        <f t="shared" si="4"/>
        <v>988203800</v>
      </c>
      <c r="I46" s="224">
        <f>SUM(I6:I45)-I47</f>
        <v>150074200</v>
      </c>
      <c r="J46" s="323">
        <f t="shared" si="4"/>
        <v>0</v>
      </c>
      <c r="K46" s="325">
        <f t="shared" si="4"/>
        <v>150074200</v>
      </c>
      <c r="L46" s="327">
        <f>SUM(L6:L45)</f>
        <v>157983090</v>
      </c>
      <c r="M46" s="356">
        <f t="shared" si="4"/>
        <v>-7908890</v>
      </c>
      <c r="N46" s="358">
        <f>IF(L46=0,IF(K46=0,"－　","皆増　"),IF(K46=0,"皆減　",ROUND(M46/L46*100,10)))</f>
        <v>-5.0061623684</v>
      </c>
    </row>
    <row r="47" spans="1:14" ht="20.25" customHeight="1">
      <c r="A47" s="338"/>
      <c r="B47" s="338"/>
      <c r="C47" s="340"/>
      <c r="D47" s="353"/>
      <c r="E47" s="355"/>
      <c r="F47" s="342"/>
      <c r="G47" s="320"/>
      <c r="H47" s="322"/>
      <c r="I47" s="225">
        <f>I26+I30+I35</f>
        <v>-5209149</v>
      </c>
      <c r="J47" s="324"/>
      <c r="K47" s="326"/>
      <c r="L47" s="328"/>
      <c r="M47" s="357"/>
      <c r="N47" s="359"/>
    </row>
    <row r="48" spans="1:14" ht="17.25" customHeight="1">
      <c r="A48" s="132">
        <v>41</v>
      </c>
      <c r="B48" s="132" t="s">
        <v>40</v>
      </c>
      <c r="C48" s="196">
        <v>44841</v>
      </c>
      <c r="D48" s="203">
        <v>2</v>
      </c>
      <c r="E48" s="204">
        <v>7</v>
      </c>
      <c r="F48" s="196">
        <v>820</v>
      </c>
      <c r="G48" s="199">
        <v>6945853</v>
      </c>
      <c r="H48" s="226">
        <v>5614524</v>
      </c>
      <c r="I48" s="201">
        <f aca="true" t="shared" si="5" ref="I48:I70">G48-H48</f>
        <v>1331329</v>
      </c>
      <c r="J48" s="200">
        <v>0</v>
      </c>
      <c r="K48" s="201">
        <f aca="true" t="shared" si="6" ref="K48:K70">IF((I48-J48)&lt;0,0,I48-J48)</f>
        <v>1331329</v>
      </c>
      <c r="L48" s="202">
        <v>1302442</v>
      </c>
      <c r="M48" s="199">
        <f aca="true" t="shared" si="7" ref="M48:M70">K48-L48</f>
        <v>28887</v>
      </c>
      <c r="N48" s="128">
        <f>IF(L48=0,IF(K48=0,"－　","皆増　"),IF(K48=0,"皆減　",ROUND(M48/L48*100,10)))</f>
        <v>2.2179106632</v>
      </c>
    </row>
    <row r="49" spans="1:14" ht="17.25" customHeight="1">
      <c r="A49" s="132">
        <v>42</v>
      </c>
      <c r="B49" s="132" t="s">
        <v>43</v>
      </c>
      <c r="C49" s="196">
        <v>38434</v>
      </c>
      <c r="D49" s="203">
        <v>2</v>
      </c>
      <c r="E49" s="204">
        <v>7</v>
      </c>
      <c r="F49" s="196">
        <v>848</v>
      </c>
      <c r="G49" s="199">
        <v>6368505</v>
      </c>
      <c r="H49" s="226">
        <v>6884848</v>
      </c>
      <c r="I49" s="201">
        <f t="shared" si="5"/>
        <v>-516343</v>
      </c>
      <c r="J49" s="200">
        <v>0</v>
      </c>
      <c r="K49" s="201">
        <f t="shared" si="6"/>
        <v>0</v>
      </c>
      <c r="L49" s="202">
        <v>54704</v>
      </c>
      <c r="M49" s="199">
        <f t="shared" si="7"/>
        <v>-54704</v>
      </c>
      <c r="N49" s="128" t="str">
        <f aca="true" t="shared" si="8" ref="N49:N70">IF(L49=0,IF(K49=0,"－　","皆増　"),IF(K49=0,"皆減　",ROUND(M49/L49*100,10)))</f>
        <v>皆減　</v>
      </c>
    </row>
    <row r="50" spans="1:14" ht="17.25" customHeight="1">
      <c r="A50" s="132">
        <v>43</v>
      </c>
      <c r="B50" s="132" t="s">
        <v>44</v>
      </c>
      <c r="C50" s="196">
        <v>35366</v>
      </c>
      <c r="D50" s="203">
        <v>2</v>
      </c>
      <c r="E50" s="204">
        <v>4</v>
      </c>
      <c r="F50" s="196">
        <v>694</v>
      </c>
      <c r="G50" s="199">
        <v>6162984</v>
      </c>
      <c r="H50" s="226">
        <v>3557827</v>
      </c>
      <c r="I50" s="201">
        <f t="shared" si="5"/>
        <v>2605157</v>
      </c>
      <c r="J50" s="200">
        <v>0</v>
      </c>
      <c r="K50" s="201">
        <f t="shared" si="6"/>
        <v>2605157</v>
      </c>
      <c r="L50" s="202">
        <v>2549428</v>
      </c>
      <c r="M50" s="199">
        <f t="shared" si="7"/>
        <v>55729</v>
      </c>
      <c r="N50" s="128">
        <f t="shared" si="8"/>
        <v>2.185941317</v>
      </c>
    </row>
    <row r="51" spans="1:14" ht="17.25" customHeight="1">
      <c r="A51" s="132">
        <v>44</v>
      </c>
      <c r="B51" s="132" t="s">
        <v>45</v>
      </c>
      <c r="C51" s="196">
        <v>11029</v>
      </c>
      <c r="D51" s="203">
        <v>2</v>
      </c>
      <c r="E51" s="204">
        <v>4</v>
      </c>
      <c r="F51" s="196">
        <v>697</v>
      </c>
      <c r="G51" s="199">
        <v>2891194</v>
      </c>
      <c r="H51" s="226">
        <v>1341393</v>
      </c>
      <c r="I51" s="201">
        <f t="shared" si="5"/>
        <v>1549801</v>
      </c>
      <c r="J51" s="200">
        <v>0</v>
      </c>
      <c r="K51" s="201">
        <f t="shared" si="6"/>
        <v>1549801</v>
      </c>
      <c r="L51" s="202">
        <v>1527193</v>
      </c>
      <c r="M51" s="199">
        <f t="shared" si="7"/>
        <v>22608</v>
      </c>
      <c r="N51" s="128">
        <f t="shared" si="8"/>
        <v>1.4803629928</v>
      </c>
    </row>
    <row r="52" spans="1:14" ht="17.25" customHeight="1">
      <c r="A52" s="133">
        <v>45</v>
      </c>
      <c r="B52" s="133" t="s">
        <v>46</v>
      </c>
      <c r="C52" s="196">
        <v>19732</v>
      </c>
      <c r="D52" s="203">
        <v>2</v>
      </c>
      <c r="E52" s="204">
        <v>4</v>
      </c>
      <c r="F52" s="196">
        <v>672</v>
      </c>
      <c r="G52" s="205">
        <v>3817414</v>
      </c>
      <c r="H52" s="217">
        <v>3109540</v>
      </c>
      <c r="I52" s="207">
        <f t="shared" si="5"/>
        <v>707874</v>
      </c>
      <c r="J52" s="200">
        <v>0</v>
      </c>
      <c r="K52" s="207">
        <f t="shared" si="6"/>
        <v>707874</v>
      </c>
      <c r="L52" s="208">
        <v>679435</v>
      </c>
      <c r="M52" s="205">
        <f t="shared" si="7"/>
        <v>28439</v>
      </c>
      <c r="N52" s="130">
        <f t="shared" si="8"/>
        <v>4.1856836931</v>
      </c>
    </row>
    <row r="53" spans="1:14" ht="17.25" customHeight="1">
      <c r="A53" s="131">
        <v>46</v>
      </c>
      <c r="B53" s="132" t="s">
        <v>47</v>
      </c>
      <c r="C53" s="209">
        <v>17889</v>
      </c>
      <c r="D53" s="197">
        <v>2</v>
      </c>
      <c r="E53" s="198">
        <v>4</v>
      </c>
      <c r="F53" s="210">
        <v>635</v>
      </c>
      <c r="G53" s="199">
        <v>3728693</v>
      </c>
      <c r="H53" s="226">
        <v>2730042</v>
      </c>
      <c r="I53" s="201">
        <f t="shared" si="5"/>
        <v>998651</v>
      </c>
      <c r="J53" s="200">
        <v>0</v>
      </c>
      <c r="K53" s="201">
        <f t="shared" si="6"/>
        <v>998651</v>
      </c>
      <c r="L53" s="202">
        <v>1028551</v>
      </c>
      <c r="M53" s="199">
        <f t="shared" si="7"/>
        <v>-29900</v>
      </c>
      <c r="N53" s="128">
        <f t="shared" si="8"/>
        <v>-2.9070021807</v>
      </c>
    </row>
    <row r="54" spans="1:14" ht="17.25" customHeight="1">
      <c r="A54" s="132">
        <v>47</v>
      </c>
      <c r="B54" s="132" t="s">
        <v>48</v>
      </c>
      <c r="C54" s="211">
        <v>28524</v>
      </c>
      <c r="D54" s="203">
        <v>2</v>
      </c>
      <c r="E54" s="204">
        <v>3</v>
      </c>
      <c r="F54" s="212">
        <v>586</v>
      </c>
      <c r="G54" s="199">
        <v>5694667</v>
      </c>
      <c r="H54" s="226">
        <v>3426151</v>
      </c>
      <c r="I54" s="201">
        <f t="shared" si="5"/>
        <v>2268516</v>
      </c>
      <c r="J54" s="200">
        <v>0</v>
      </c>
      <c r="K54" s="201">
        <f t="shared" si="6"/>
        <v>2268516</v>
      </c>
      <c r="L54" s="202">
        <v>2269011</v>
      </c>
      <c r="M54" s="199">
        <f t="shared" si="7"/>
        <v>-495</v>
      </c>
      <c r="N54" s="128">
        <f t="shared" si="8"/>
        <v>-0.0218156721</v>
      </c>
    </row>
    <row r="55" spans="1:14" ht="17.25" customHeight="1">
      <c r="A55" s="132">
        <v>48</v>
      </c>
      <c r="B55" s="132" t="s">
        <v>51</v>
      </c>
      <c r="C55" s="211">
        <v>19378</v>
      </c>
      <c r="D55" s="203">
        <v>2</v>
      </c>
      <c r="E55" s="204">
        <v>5</v>
      </c>
      <c r="F55" s="212">
        <v>703</v>
      </c>
      <c r="G55" s="199">
        <v>4384559</v>
      </c>
      <c r="H55" s="226">
        <v>3212201</v>
      </c>
      <c r="I55" s="201">
        <f t="shared" si="5"/>
        <v>1172358</v>
      </c>
      <c r="J55" s="200">
        <v>0</v>
      </c>
      <c r="K55" s="201">
        <f t="shared" si="6"/>
        <v>1172358</v>
      </c>
      <c r="L55" s="202">
        <v>1164703</v>
      </c>
      <c r="M55" s="199">
        <f t="shared" si="7"/>
        <v>7655</v>
      </c>
      <c r="N55" s="128">
        <f t="shared" si="8"/>
        <v>0.6572491013</v>
      </c>
    </row>
    <row r="56" spans="1:14" ht="17.25" customHeight="1">
      <c r="A56" s="132">
        <v>49</v>
      </c>
      <c r="B56" s="132" t="s">
        <v>52</v>
      </c>
      <c r="C56" s="211">
        <v>18192</v>
      </c>
      <c r="D56" s="203">
        <v>2</v>
      </c>
      <c r="E56" s="204">
        <v>4</v>
      </c>
      <c r="F56" s="212">
        <v>684</v>
      </c>
      <c r="G56" s="199">
        <v>4249738</v>
      </c>
      <c r="H56" s="226">
        <v>2773069</v>
      </c>
      <c r="I56" s="201">
        <f t="shared" si="5"/>
        <v>1476669</v>
      </c>
      <c r="J56" s="200">
        <v>0</v>
      </c>
      <c r="K56" s="201">
        <f t="shared" si="6"/>
        <v>1476669</v>
      </c>
      <c r="L56" s="202">
        <v>1584077</v>
      </c>
      <c r="M56" s="199">
        <f t="shared" si="7"/>
        <v>-107408</v>
      </c>
      <c r="N56" s="128">
        <f t="shared" si="8"/>
        <v>-6.7804784742</v>
      </c>
    </row>
    <row r="57" spans="1:14" ht="17.25" customHeight="1">
      <c r="A57" s="133">
        <v>50</v>
      </c>
      <c r="B57" s="133" t="s">
        <v>53</v>
      </c>
      <c r="C57" s="213">
        <v>13560</v>
      </c>
      <c r="D57" s="214">
        <v>2</v>
      </c>
      <c r="E57" s="215">
        <v>5</v>
      </c>
      <c r="F57" s="216">
        <v>702</v>
      </c>
      <c r="G57" s="205">
        <v>3359933</v>
      </c>
      <c r="H57" s="217">
        <v>1727482</v>
      </c>
      <c r="I57" s="207">
        <f t="shared" si="5"/>
        <v>1632451</v>
      </c>
      <c r="J57" s="200">
        <v>0</v>
      </c>
      <c r="K57" s="207">
        <f t="shared" si="6"/>
        <v>1632451</v>
      </c>
      <c r="L57" s="208">
        <v>1584882</v>
      </c>
      <c r="M57" s="205">
        <f t="shared" si="7"/>
        <v>47569</v>
      </c>
      <c r="N57" s="130">
        <f t="shared" si="8"/>
        <v>3.0014221879</v>
      </c>
    </row>
    <row r="58" spans="1:14" ht="17.25" customHeight="1">
      <c r="A58" s="131">
        <v>51</v>
      </c>
      <c r="B58" s="132" t="s">
        <v>196</v>
      </c>
      <c r="C58" s="196">
        <v>10540</v>
      </c>
      <c r="D58" s="203">
        <v>2</v>
      </c>
      <c r="E58" s="204">
        <v>4</v>
      </c>
      <c r="F58" s="196">
        <v>623</v>
      </c>
      <c r="G58" s="199">
        <v>3674972</v>
      </c>
      <c r="H58" s="226">
        <v>1389002</v>
      </c>
      <c r="I58" s="201">
        <f t="shared" si="5"/>
        <v>2285970</v>
      </c>
      <c r="J58" s="200">
        <v>0</v>
      </c>
      <c r="K58" s="201">
        <f t="shared" si="6"/>
        <v>2285970</v>
      </c>
      <c r="L58" s="202">
        <v>2264757</v>
      </c>
      <c r="M58" s="199">
        <f t="shared" si="7"/>
        <v>21213</v>
      </c>
      <c r="N58" s="128">
        <f t="shared" si="8"/>
        <v>0.9366567804</v>
      </c>
    </row>
    <row r="59" spans="1:14" ht="17.25" customHeight="1">
      <c r="A59" s="132">
        <v>52</v>
      </c>
      <c r="B59" s="132" t="s">
        <v>54</v>
      </c>
      <c r="C59" s="196">
        <v>7979</v>
      </c>
      <c r="D59" s="203">
        <v>2</v>
      </c>
      <c r="E59" s="204">
        <v>3</v>
      </c>
      <c r="F59" s="196">
        <v>511</v>
      </c>
      <c r="G59" s="199">
        <v>2264413</v>
      </c>
      <c r="H59" s="226">
        <v>1112150</v>
      </c>
      <c r="I59" s="201">
        <f t="shared" si="5"/>
        <v>1152263</v>
      </c>
      <c r="J59" s="200">
        <v>0</v>
      </c>
      <c r="K59" s="201">
        <f t="shared" si="6"/>
        <v>1152263</v>
      </c>
      <c r="L59" s="202">
        <v>1199788</v>
      </c>
      <c r="M59" s="199">
        <f t="shared" si="7"/>
        <v>-47525</v>
      </c>
      <c r="N59" s="128">
        <f t="shared" si="8"/>
        <v>-3.9611164639</v>
      </c>
    </row>
    <row r="60" spans="1:14" ht="17.25" customHeight="1">
      <c r="A60" s="132">
        <v>53</v>
      </c>
      <c r="B60" s="132" t="s">
        <v>55</v>
      </c>
      <c r="C60" s="196">
        <v>9302</v>
      </c>
      <c r="D60" s="203">
        <v>2</v>
      </c>
      <c r="E60" s="204">
        <v>2</v>
      </c>
      <c r="F60" s="196">
        <v>496</v>
      </c>
      <c r="G60" s="199">
        <v>2835873</v>
      </c>
      <c r="H60" s="226">
        <v>1121112</v>
      </c>
      <c r="I60" s="201">
        <f t="shared" si="5"/>
        <v>1714761</v>
      </c>
      <c r="J60" s="200">
        <v>0</v>
      </c>
      <c r="K60" s="201">
        <f t="shared" si="6"/>
        <v>1714761</v>
      </c>
      <c r="L60" s="202">
        <v>1756414</v>
      </c>
      <c r="M60" s="199">
        <f t="shared" si="7"/>
        <v>-41653</v>
      </c>
      <c r="N60" s="128">
        <f t="shared" si="8"/>
        <v>-2.371479617</v>
      </c>
    </row>
    <row r="61" spans="1:14" ht="17.25" customHeight="1">
      <c r="A61" s="132">
        <v>54</v>
      </c>
      <c r="B61" s="132" t="s">
        <v>56</v>
      </c>
      <c r="C61" s="196">
        <v>6807</v>
      </c>
      <c r="D61" s="203">
        <v>2</v>
      </c>
      <c r="E61" s="204">
        <v>3</v>
      </c>
      <c r="F61" s="196">
        <v>510</v>
      </c>
      <c r="G61" s="199">
        <v>2259657</v>
      </c>
      <c r="H61" s="226">
        <v>831908</v>
      </c>
      <c r="I61" s="201">
        <f t="shared" si="5"/>
        <v>1427749</v>
      </c>
      <c r="J61" s="200">
        <v>0</v>
      </c>
      <c r="K61" s="201">
        <f t="shared" si="6"/>
        <v>1427749</v>
      </c>
      <c r="L61" s="202">
        <v>1421889</v>
      </c>
      <c r="M61" s="199">
        <f t="shared" si="7"/>
        <v>5860</v>
      </c>
      <c r="N61" s="128">
        <f t="shared" si="8"/>
        <v>0.4121278103</v>
      </c>
    </row>
    <row r="62" spans="1:14" ht="17.25" customHeight="1">
      <c r="A62" s="133">
        <v>55</v>
      </c>
      <c r="B62" s="133" t="s">
        <v>292</v>
      </c>
      <c r="C62" s="213">
        <v>10928</v>
      </c>
      <c r="D62" s="214">
        <v>2</v>
      </c>
      <c r="E62" s="215">
        <v>2</v>
      </c>
      <c r="F62" s="216">
        <v>439</v>
      </c>
      <c r="G62" s="205">
        <v>4197588</v>
      </c>
      <c r="H62" s="217">
        <v>1248316</v>
      </c>
      <c r="I62" s="207">
        <f t="shared" si="5"/>
        <v>2949272</v>
      </c>
      <c r="J62" s="200">
        <v>0</v>
      </c>
      <c r="K62" s="207">
        <f t="shared" si="6"/>
        <v>2949272</v>
      </c>
      <c r="L62" s="208">
        <v>2961812</v>
      </c>
      <c r="M62" s="205">
        <f t="shared" si="7"/>
        <v>-12540</v>
      </c>
      <c r="N62" s="130">
        <f t="shared" si="8"/>
        <v>-0.4233894656</v>
      </c>
    </row>
    <row r="63" spans="1:14" ht="17.25" customHeight="1">
      <c r="A63" s="131">
        <v>56</v>
      </c>
      <c r="B63" s="132" t="s">
        <v>59</v>
      </c>
      <c r="C63" s="196">
        <v>2709</v>
      </c>
      <c r="D63" s="203">
        <v>2</v>
      </c>
      <c r="E63" s="204">
        <v>2</v>
      </c>
      <c r="F63" s="196">
        <v>473</v>
      </c>
      <c r="G63" s="199">
        <v>1548299</v>
      </c>
      <c r="H63" s="226">
        <v>279603</v>
      </c>
      <c r="I63" s="201">
        <f t="shared" si="5"/>
        <v>1268696</v>
      </c>
      <c r="J63" s="200">
        <v>0</v>
      </c>
      <c r="K63" s="201">
        <f t="shared" si="6"/>
        <v>1268696</v>
      </c>
      <c r="L63" s="202">
        <v>1257130</v>
      </c>
      <c r="M63" s="199">
        <f t="shared" si="7"/>
        <v>11566</v>
      </c>
      <c r="N63" s="128">
        <f t="shared" si="8"/>
        <v>0.9200321367</v>
      </c>
    </row>
    <row r="64" spans="1:14" ht="17.25" customHeight="1">
      <c r="A64" s="132">
        <v>57</v>
      </c>
      <c r="B64" s="132" t="s">
        <v>60</v>
      </c>
      <c r="C64" s="196">
        <v>11039</v>
      </c>
      <c r="D64" s="203">
        <v>2</v>
      </c>
      <c r="E64" s="204">
        <v>2</v>
      </c>
      <c r="F64" s="196">
        <v>487</v>
      </c>
      <c r="G64" s="199">
        <v>2953730</v>
      </c>
      <c r="H64" s="226">
        <v>1858841</v>
      </c>
      <c r="I64" s="201">
        <f t="shared" si="5"/>
        <v>1094889</v>
      </c>
      <c r="J64" s="200">
        <v>0</v>
      </c>
      <c r="K64" s="201">
        <f t="shared" si="6"/>
        <v>1094889</v>
      </c>
      <c r="L64" s="202">
        <v>1121364</v>
      </c>
      <c r="M64" s="199">
        <f t="shared" si="7"/>
        <v>-26475</v>
      </c>
      <c r="N64" s="128">
        <f t="shared" si="8"/>
        <v>-2.3609639689</v>
      </c>
    </row>
    <row r="65" spans="1:14" ht="17.25" customHeight="1">
      <c r="A65" s="132">
        <v>58</v>
      </c>
      <c r="B65" s="132" t="s">
        <v>293</v>
      </c>
      <c r="C65" s="196">
        <v>13359</v>
      </c>
      <c r="D65" s="203">
        <v>2</v>
      </c>
      <c r="E65" s="204">
        <v>3</v>
      </c>
      <c r="F65" s="196">
        <v>503</v>
      </c>
      <c r="G65" s="199">
        <v>3678221</v>
      </c>
      <c r="H65" s="226">
        <v>1815128</v>
      </c>
      <c r="I65" s="201">
        <f t="shared" si="5"/>
        <v>1863093</v>
      </c>
      <c r="J65" s="200">
        <v>0</v>
      </c>
      <c r="K65" s="201">
        <f t="shared" si="6"/>
        <v>1863093</v>
      </c>
      <c r="L65" s="202">
        <v>2032898</v>
      </c>
      <c r="M65" s="199">
        <f t="shared" si="7"/>
        <v>-169805</v>
      </c>
      <c r="N65" s="128">
        <f t="shared" si="8"/>
        <v>-8.3528539061</v>
      </c>
    </row>
    <row r="66" spans="1:14" ht="17.25" customHeight="1">
      <c r="A66" s="132">
        <v>59</v>
      </c>
      <c r="B66" s="132" t="s">
        <v>64</v>
      </c>
      <c r="C66" s="196">
        <v>30343</v>
      </c>
      <c r="D66" s="203">
        <v>2</v>
      </c>
      <c r="E66" s="204">
        <v>3</v>
      </c>
      <c r="F66" s="196">
        <v>528</v>
      </c>
      <c r="G66" s="199">
        <v>5285819</v>
      </c>
      <c r="H66" s="226">
        <v>3920879</v>
      </c>
      <c r="I66" s="201">
        <f t="shared" si="5"/>
        <v>1364940</v>
      </c>
      <c r="J66" s="200">
        <v>0</v>
      </c>
      <c r="K66" s="201">
        <f t="shared" si="6"/>
        <v>1364940</v>
      </c>
      <c r="L66" s="202">
        <v>1380563</v>
      </c>
      <c r="M66" s="199">
        <f t="shared" si="7"/>
        <v>-15623</v>
      </c>
      <c r="N66" s="128">
        <f t="shared" si="8"/>
        <v>-1.131639773</v>
      </c>
    </row>
    <row r="67" spans="1:14" ht="17.25" customHeight="1">
      <c r="A67" s="132">
        <v>60</v>
      </c>
      <c r="B67" s="133" t="s">
        <v>70</v>
      </c>
      <c r="C67" s="213">
        <v>32374</v>
      </c>
      <c r="D67" s="214">
        <v>2</v>
      </c>
      <c r="E67" s="215">
        <v>3</v>
      </c>
      <c r="F67" s="213">
        <v>509</v>
      </c>
      <c r="G67" s="205">
        <v>6227461</v>
      </c>
      <c r="H67" s="217">
        <v>4823882</v>
      </c>
      <c r="I67" s="207">
        <f t="shared" si="5"/>
        <v>1403579</v>
      </c>
      <c r="J67" s="200">
        <v>0</v>
      </c>
      <c r="K67" s="207">
        <f t="shared" si="6"/>
        <v>1403579</v>
      </c>
      <c r="L67" s="208">
        <v>1366346</v>
      </c>
      <c r="M67" s="205">
        <f t="shared" si="7"/>
        <v>37233</v>
      </c>
      <c r="N67" s="128">
        <f t="shared" si="8"/>
        <v>2.7250052329</v>
      </c>
    </row>
    <row r="68" spans="1:14" ht="17.25" customHeight="1">
      <c r="A68" s="131">
        <v>61</v>
      </c>
      <c r="B68" s="132" t="s">
        <v>75</v>
      </c>
      <c r="C68" s="196">
        <v>34147</v>
      </c>
      <c r="D68" s="203">
        <v>2</v>
      </c>
      <c r="E68" s="204">
        <v>6</v>
      </c>
      <c r="F68" s="196">
        <v>776</v>
      </c>
      <c r="G68" s="199">
        <v>6233358</v>
      </c>
      <c r="H68" s="226">
        <v>3642084</v>
      </c>
      <c r="I68" s="201">
        <f t="shared" si="5"/>
        <v>2591274</v>
      </c>
      <c r="J68" s="200">
        <v>0</v>
      </c>
      <c r="K68" s="201">
        <f t="shared" si="6"/>
        <v>2591274</v>
      </c>
      <c r="L68" s="202">
        <v>2580227</v>
      </c>
      <c r="M68" s="199">
        <f t="shared" si="7"/>
        <v>11047</v>
      </c>
      <c r="N68" s="254">
        <f t="shared" si="8"/>
        <v>0.4281406248</v>
      </c>
    </row>
    <row r="69" spans="1:14" ht="17.25" customHeight="1">
      <c r="A69" s="132">
        <v>62</v>
      </c>
      <c r="B69" s="132" t="s">
        <v>80</v>
      </c>
      <c r="C69" s="196">
        <v>43845</v>
      </c>
      <c r="D69" s="203">
        <v>2</v>
      </c>
      <c r="E69" s="204">
        <v>6</v>
      </c>
      <c r="F69" s="196">
        <v>755</v>
      </c>
      <c r="G69" s="199">
        <v>7755652</v>
      </c>
      <c r="H69" s="226">
        <v>5678086</v>
      </c>
      <c r="I69" s="201">
        <f t="shared" si="5"/>
        <v>2077566</v>
      </c>
      <c r="J69" s="200">
        <v>0</v>
      </c>
      <c r="K69" s="201">
        <f t="shared" si="6"/>
        <v>2077566</v>
      </c>
      <c r="L69" s="202">
        <v>2025100</v>
      </c>
      <c r="M69" s="199">
        <f t="shared" si="7"/>
        <v>52466</v>
      </c>
      <c r="N69" s="128">
        <f t="shared" si="8"/>
        <v>2.5907856402</v>
      </c>
    </row>
    <row r="70" spans="1:14" ht="17.25" customHeight="1" thickBot="1">
      <c r="A70" s="132">
        <v>63</v>
      </c>
      <c r="B70" s="132" t="s">
        <v>81</v>
      </c>
      <c r="C70" s="196">
        <v>28266</v>
      </c>
      <c r="D70" s="241">
        <v>2</v>
      </c>
      <c r="E70" s="242">
        <v>7</v>
      </c>
      <c r="F70" s="196">
        <v>827</v>
      </c>
      <c r="G70" s="199">
        <v>5251600</v>
      </c>
      <c r="H70" s="226">
        <v>3207578</v>
      </c>
      <c r="I70" s="201">
        <f t="shared" si="5"/>
        <v>2044022</v>
      </c>
      <c r="J70" s="200">
        <v>0</v>
      </c>
      <c r="K70" s="201">
        <f t="shared" si="6"/>
        <v>2044022</v>
      </c>
      <c r="L70" s="202">
        <v>2050291</v>
      </c>
      <c r="M70" s="199">
        <f t="shared" si="7"/>
        <v>-6269</v>
      </c>
      <c r="N70" s="128">
        <f t="shared" si="8"/>
        <v>-0.3057614748</v>
      </c>
    </row>
    <row r="71" spans="1:14" ht="20.25" customHeight="1" thickBot="1" thickTop="1">
      <c r="A71" s="331" t="s">
        <v>225</v>
      </c>
      <c r="B71" s="332"/>
      <c r="C71" s="333">
        <f>SUM(C48:C70)</f>
        <v>488583</v>
      </c>
      <c r="D71" s="349"/>
      <c r="E71" s="348"/>
      <c r="F71" s="347"/>
      <c r="G71" s="343">
        <f aca="true" t="shared" si="9" ref="G71:M71">SUM(G48:G70)</f>
        <v>101770183</v>
      </c>
      <c r="H71" s="346">
        <f t="shared" si="9"/>
        <v>65305646</v>
      </c>
      <c r="I71" s="227">
        <f>SUM(I48:I70)-I72</f>
        <v>36980880</v>
      </c>
      <c r="J71" s="345">
        <f t="shared" si="9"/>
        <v>0</v>
      </c>
      <c r="K71" s="344">
        <f t="shared" si="9"/>
        <v>36980880</v>
      </c>
      <c r="L71" s="333">
        <f t="shared" si="9"/>
        <v>37163005</v>
      </c>
      <c r="M71" s="343">
        <f t="shared" si="9"/>
        <v>-182125</v>
      </c>
      <c r="N71" s="350">
        <f>IF(L71=0,IF(K71=0,"－　","皆増　"),IF(K71=0,"皆減　",ROUND(M71/L71*100,10)))</f>
        <v>-0.4900707034</v>
      </c>
    </row>
    <row r="72" spans="1:14" ht="20.25" customHeight="1" thickBot="1" thickTop="1">
      <c r="A72" s="331"/>
      <c r="B72" s="332"/>
      <c r="C72" s="333"/>
      <c r="D72" s="349"/>
      <c r="E72" s="348"/>
      <c r="F72" s="347"/>
      <c r="G72" s="343"/>
      <c r="H72" s="346"/>
      <c r="I72" s="228">
        <f>I49</f>
        <v>-516343</v>
      </c>
      <c r="J72" s="345"/>
      <c r="K72" s="344"/>
      <c r="L72" s="333"/>
      <c r="M72" s="343"/>
      <c r="N72" s="350"/>
    </row>
    <row r="73" spans="1:14" ht="20.25" customHeight="1" thickBot="1" thickTop="1">
      <c r="A73" s="331" t="s">
        <v>226</v>
      </c>
      <c r="B73" s="332"/>
      <c r="C73" s="333">
        <f>SUM(C46,C71)</f>
        <v>7344765</v>
      </c>
      <c r="D73" s="349"/>
      <c r="E73" s="348"/>
      <c r="F73" s="347"/>
      <c r="G73" s="343">
        <f aca="true" t="shared" si="10" ref="G73:M73">SUM(G46,G71)</f>
        <v>1234839034</v>
      </c>
      <c r="H73" s="346">
        <f t="shared" si="10"/>
        <v>1053509446</v>
      </c>
      <c r="I73" s="224">
        <f>SUM(I46,I71)</f>
        <v>187055080</v>
      </c>
      <c r="J73" s="345">
        <f t="shared" si="10"/>
        <v>0</v>
      </c>
      <c r="K73" s="344">
        <f t="shared" si="10"/>
        <v>187055080</v>
      </c>
      <c r="L73" s="333">
        <f t="shared" si="10"/>
        <v>195146095</v>
      </c>
      <c r="M73" s="343">
        <f t="shared" si="10"/>
        <v>-8091015</v>
      </c>
      <c r="N73" s="350">
        <f>IF(L73=0,IF(K73=0,"－　","皆増　"),IF(K73=0,"皆減　",ROUND(M73/L73*100,10)))</f>
        <v>-4.1461321581</v>
      </c>
    </row>
    <row r="74" spans="1:14" ht="20.25" customHeight="1" thickBot="1" thickTop="1">
      <c r="A74" s="331"/>
      <c r="B74" s="332"/>
      <c r="C74" s="333"/>
      <c r="D74" s="349"/>
      <c r="E74" s="348"/>
      <c r="F74" s="347"/>
      <c r="G74" s="343"/>
      <c r="H74" s="346"/>
      <c r="I74" s="228">
        <f>I72+I47</f>
        <v>-5725492</v>
      </c>
      <c r="J74" s="345"/>
      <c r="K74" s="351"/>
      <c r="L74" s="333"/>
      <c r="M74" s="343"/>
      <c r="N74" s="350"/>
    </row>
    <row r="75" spans="2:14" ht="15" thickTop="1">
      <c r="B75" s="121"/>
      <c r="C75" s="182"/>
      <c r="D75" s="182"/>
      <c r="E75" s="182"/>
      <c r="F75" s="182"/>
      <c r="G75" s="182"/>
      <c r="H75" s="182"/>
      <c r="I75" s="182"/>
      <c r="J75" s="182"/>
      <c r="K75" s="182"/>
      <c r="L75" s="182"/>
      <c r="M75" s="183"/>
      <c r="N75" s="134"/>
    </row>
    <row r="76" spans="1:14" ht="18.75" customHeight="1">
      <c r="A76" s="121"/>
      <c r="C76" s="182"/>
      <c r="D76" s="182"/>
      <c r="E76" s="182"/>
      <c r="F76" s="182"/>
      <c r="G76" s="182"/>
      <c r="H76" s="182"/>
      <c r="I76" s="182"/>
      <c r="J76" s="182"/>
      <c r="K76" s="182"/>
      <c r="L76" s="182"/>
      <c r="M76" s="183"/>
      <c r="N76" s="134"/>
    </row>
    <row r="77" ht="14.25">
      <c r="N77" s="120"/>
    </row>
  </sheetData>
  <sheetProtection/>
  <mergeCells count="38">
    <mergeCell ref="N73:N74"/>
    <mergeCell ref="D46:D47"/>
    <mergeCell ref="E46:E47"/>
    <mergeCell ref="H73:H74"/>
    <mergeCell ref="G73:G74"/>
    <mergeCell ref="F73:F74"/>
    <mergeCell ref="E73:E74"/>
    <mergeCell ref="D73:D74"/>
    <mergeCell ref="M46:M47"/>
    <mergeCell ref="N46:N47"/>
    <mergeCell ref="C73:C74"/>
    <mergeCell ref="F71:F72"/>
    <mergeCell ref="E71:E72"/>
    <mergeCell ref="D71:D72"/>
    <mergeCell ref="N71:N72"/>
    <mergeCell ref="A73:B74"/>
    <mergeCell ref="M73:M74"/>
    <mergeCell ref="L73:L74"/>
    <mergeCell ref="K73:K74"/>
    <mergeCell ref="J73:J74"/>
    <mergeCell ref="M71:M72"/>
    <mergeCell ref="L71:L72"/>
    <mergeCell ref="K71:K72"/>
    <mergeCell ref="J71:J72"/>
    <mergeCell ref="H71:H72"/>
    <mergeCell ref="G71:G72"/>
    <mergeCell ref="A71:B72"/>
    <mergeCell ref="C71:C72"/>
    <mergeCell ref="A3:A5"/>
    <mergeCell ref="A46:B47"/>
    <mergeCell ref="C46:C47"/>
    <mergeCell ref="F46:F47"/>
    <mergeCell ref="G46:G47"/>
    <mergeCell ref="H46:H47"/>
    <mergeCell ref="J46:J47"/>
    <mergeCell ref="K46:K47"/>
    <mergeCell ref="L46:L47"/>
    <mergeCell ref="D4:E4"/>
  </mergeCells>
  <printOptions/>
  <pageMargins left="0.7874015748031497" right="0.3937007874015748" top="0.7874015748031497" bottom="0.3937007874015748" header="0.5118110236220472" footer="0.5118110236220472"/>
  <pageSetup fitToHeight="1" fitToWidth="1" horizontalDpi="600" verticalDpi="600" orientation="portrait" paperSize="9" scale="45" r:id="rId1"/>
  <rowBreaks count="1" manualBreakCount="1">
    <brk id="47"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F85"/>
  <sheetViews>
    <sheetView view="pageBreakPreview" zoomScale="154" zoomScaleNormal="130" zoomScaleSheetLayoutView="154" zoomScalePageLayoutView="0" workbookViewId="0" topLeftCell="A1">
      <selection activeCell="A1" sqref="A1"/>
    </sheetView>
  </sheetViews>
  <sheetFormatPr defaultColWidth="8.796875" defaultRowHeight="15"/>
  <cols>
    <col min="1" max="1" width="1.4921875" style="261" customWidth="1"/>
    <col min="2" max="2" width="23.69921875" style="261" customWidth="1"/>
    <col min="3" max="5" width="14.8984375" style="261" customWidth="1"/>
    <col min="6" max="6" width="9.69921875" style="263" customWidth="1"/>
    <col min="7" max="16384" width="9" style="261" customWidth="1"/>
  </cols>
  <sheetData>
    <row r="1" ht="12">
      <c r="B1" s="262" t="s">
        <v>307</v>
      </c>
    </row>
    <row r="2" spans="2:6" ht="12.75" customHeight="1">
      <c r="B2" s="67" t="s">
        <v>128</v>
      </c>
      <c r="F2" s="264" t="s">
        <v>201</v>
      </c>
    </row>
    <row r="3" spans="2:6" ht="10.5" customHeight="1">
      <c r="B3" s="360" t="s">
        <v>129</v>
      </c>
      <c r="C3" s="362" t="s">
        <v>202</v>
      </c>
      <c r="D3" s="363"/>
      <c r="E3" s="363"/>
      <c r="F3" s="364"/>
    </row>
    <row r="4" spans="2:6" ht="10.5" customHeight="1">
      <c r="B4" s="361"/>
      <c r="C4" s="265" t="s">
        <v>305</v>
      </c>
      <c r="D4" s="265" t="s">
        <v>295</v>
      </c>
      <c r="E4" s="266" t="s">
        <v>130</v>
      </c>
      <c r="F4" s="267" t="s">
        <v>131</v>
      </c>
    </row>
    <row r="5" spans="2:6" ht="12.75" customHeight="1">
      <c r="B5" s="268" t="s">
        <v>132</v>
      </c>
      <c r="C5" s="269">
        <v>88981232</v>
      </c>
      <c r="D5" s="269">
        <v>91258200</v>
      </c>
      <c r="E5" s="269">
        <f>C5-D5</f>
        <v>-2276968</v>
      </c>
      <c r="F5" s="270">
        <f>IF(E5=0,0,IF(D5=0,"　　 皆増",IF(C5=0,"　　 皆減",ROUND(E5/D5*100,1))))</f>
        <v>-2.5</v>
      </c>
    </row>
    <row r="6" spans="2:6" ht="10.5">
      <c r="B6" s="271" t="s">
        <v>204</v>
      </c>
      <c r="C6" s="272">
        <v>16051062</v>
      </c>
      <c r="D6" s="272">
        <v>16110638</v>
      </c>
      <c r="E6" s="272">
        <f>C6-D6</f>
        <v>-59576</v>
      </c>
      <c r="F6" s="243">
        <f>IF(E6=0,0,IF(D6=0,"　　 皆増",IF(C6=0,"　　 皆減",ROUND(E6/D6*100,1))))</f>
        <v>-0.4</v>
      </c>
    </row>
    <row r="7" spans="2:6" ht="10.5">
      <c r="B7" s="271" t="s">
        <v>257</v>
      </c>
      <c r="C7" s="272">
        <v>20123090</v>
      </c>
      <c r="D7" s="272">
        <v>21087928</v>
      </c>
      <c r="E7" s="272">
        <f>C7-D7</f>
        <v>-964838</v>
      </c>
      <c r="F7" s="243">
        <f>IF(E7=0,0,IF(D7=0,"　　 皆増",IF(C7=0,"　　 皆減",ROUND(E7/D7*100,1))))</f>
        <v>-4.6</v>
      </c>
    </row>
    <row r="8" spans="2:6" ht="10.5">
      <c r="B8" s="271" t="s">
        <v>133</v>
      </c>
      <c r="C8" s="273">
        <v>0</v>
      </c>
      <c r="D8" s="273">
        <v>0</v>
      </c>
      <c r="E8" s="273" t="s">
        <v>207</v>
      </c>
      <c r="F8" s="273" t="s">
        <v>207</v>
      </c>
    </row>
    <row r="9" spans="2:6" ht="10.5">
      <c r="B9" s="271" t="s">
        <v>134</v>
      </c>
      <c r="C9" s="273">
        <v>0</v>
      </c>
      <c r="D9" s="273">
        <v>0</v>
      </c>
      <c r="E9" s="273" t="s">
        <v>207</v>
      </c>
      <c r="F9" s="273" t="s">
        <v>207</v>
      </c>
    </row>
    <row r="10" spans="2:6" ht="10.5">
      <c r="B10" s="271" t="s">
        <v>135</v>
      </c>
      <c r="C10" s="272">
        <v>8108617</v>
      </c>
      <c r="D10" s="272">
        <v>8206663</v>
      </c>
      <c r="E10" s="272">
        <f aca="true" t="shared" si="0" ref="E10:E54">C10-D10</f>
        <v>-98046</v>
      </c>
      <c r="F10" s="243">
        <f>IF(E10=0,0,IF(D10=0,"　　 皆増",IF(C10=0,"　　 皆減",ROUND(E10/D10*100,2))))</f>
        <v>-1.19</v>
      </c>
    </row>
    <row r="11" spans="2:6" ht="11.25" customHeight="1">
      <c r="B11" s="271" t="s">
        <v>136</v>
      </c>
      <c r="C11" s="272">
        <v>4544886</v>
      </c>
      <c r="D11" s="272">
        <v>4630537</v>
      </c>
      <c r="E11" s="272">
        <f t="shared" si="0"/>
        <v>-85651</v>
      </c>
      <c r="F11" s="243">
        <f aca="true" t="shared" si="1" ref="F11:F54">IF(E11=0,0,IF(D11=0,"　　 皆増",IF(C11=0,"　　 皆減",ROUND(E11/D11*100,1))))</f>
        <v>-1.8</v>
      </c>
    </row>
    <row r="12" spans="2:6" ht="11.25" customHeight="1">
      <c r="B12" s="271" t="s">
        <v>258</v>
      </c>
      <c r="C12" s="272">
        <v>1257112</v>
      </c>
      <c r="D12" s="272">
        <v>1245901</v>
      </c>
      <c r="E12" s="272">
        <f>C12-D12</f>
        <v>11211</v>
      </c>
      <c r="F12" s="243">
        <f t="shared" si="1"/>
        <v>0.9</v>
      </c>
    </row>
    <row r="13" spans="2:6" ht="10.5">
      <c r="B13" s="271" t="s">
        <v>137</v>
      </c>
      <c r="C13" s="272">
        <v>15474332</v>
      </c>
      <c r="D13" s="272">
        <v>14977744</v>
      </c>
      <c r="E13" s="272">
        <f t="shared" si="0"/>
        <v>496588</v>
      </c>
      <c r="F13" s="243">
        <f t="shared" si="1"/>
        <v>3.3</v>
      </c>
    </row>
    <row r="14" spans="2:6" ht="10.5">
      <c r="B14" s="271" t="s">
        <v>138</v>
      </c>
      <c r="C14" s="272">
        <v>11166290</v>
      </c>
      <c r="D14" s="272">
        <v>11327799</v>
      </c>
      <c r="E14" s="272">
        <f t="shared" si="0"/>
        <v>-161509</v>
      </c>
      <c r="F14" s="243">
        <f t="shared" si="1"/>
        <v>-1.4</v>
      </c>
    </row>
    <row r="15" spans="2:6" ht="10.5">
      <c r="B15" s="274" t="s">
        <v>139</v>
      </c>
      <c r="C15" s="275">
        <f>SUM(C6:C14)</f>
        <v>76725389</v>
      </c>
      <c r="D15" s="275">
        <f>SUM(D6:D14)</f>
        <v>77587210</v>
      </c>
      <c r="E15" s="275">
        <f t="shared" si="0"/>
        <v>-861821</v>
      </c>
      <c r="F15" s="276">
        <f t="shared" si="1"/>
        <v>-1.1</v>
      </c>
    </row>
    <row r="16" spans="2:6" ht="10.5">
      <c r="B16" s="277" t="s">
        <v>140</v>
      </c>
      <c r="C16" s="278">
        <v>16185240</v>
      </c>
      <c r="D16" s="278">
        <v>16135403</v>
      </c>
      <c r="E16" s="278">
        <f t="shared" si="0"/>
        <v>49837</v>
      </c>
      <c r="F16" s="279">
        <f t="shared" si="1"/>
        <v>0.3</v>
      </c>
    </row>
    <row r="17" spans="2:6" ht="10.5">
      <c r="B17" s="271" t="s">
        <v>141</v>
      </c>
      <c r="C17" s="272">
        <v>13574493</v>
      </c>
      <c r="D17" s="272">
        <v>13723868</v>
      </c>
      <c r="E17" s="272">
        <f t="shared" si="0"/>
        <v>-149375</v>
      </c>
      <c r="F17" s="243">
        <f t="shared" si="1"/>
        <v>-1.1</v>
      </c>
    </row>
    <row r="18" spans="2:6" ht="10.5">
      <c r="B18" s="271" t="s">
        <v>142</v>
      </c>
      <c r="C18" s="272">
        <v>9367187</v>
      </c>
      <c r="D18" s="272">
        <v>8807887</v>
      </c>
      <c r="E18" s="272">
        <f t="shared" si="0"/>
        <v>559300</v>
      </c>
      <c r="F18" s="243">
        <f t="shared" si="1"/>
        <v>6.3</v>
      </c>
    </row>
    <row r="19" spans="2:6" ht="10.5">
      <c r="B19" s="271" t="s">
        <v>143</v>
      </c>
      <c r="C19" s="272">
        <v>7402122</v>
      </c>
      <c r="D19" s="272">
        <v>7479747</v>
      </c>
      <c r="E19" s="272">
        <f t="shared" si="0"/>
        <v>-77625</v>
      </c>
      <c r="F19" s="243">
        <f t="shared" si="1"/>
        <v>-1</v>
      </c>
    </row>
    <row r="20" spans="2:6" ht="10.5">
      <c r="B20" s="271" t="s">
        <v>144</v>
      </c>
      <c r="C20" s="272">
        <v>7157703</v>
      </c>
      <c r="D20" s="272">
        <v>7202455</v>
      </c>
      <c r="E20" s="272">
        <f t="shared" si="0"/>
        <v>-44752</v>
      </c>
      <c r="F20" s="243">
        <f t="shared" si="1"/>
        <v>-0.6</v>
      </c>
    </row>
    <row r="21" spans="2:6" ht="10.5">
      <c r="B21" s="271" t="s">
        <v>142</v>
      </c>
      <c r="C21" s="272">
        <v>4237805</v>
      </c>
      <c r="D21" s="272">
        <v>4075361</v>
      </c>
      <c r="E21" s="272">
        <f t="shared" si="0"/>
        <v>162444</v>
      </c>
      <c r="F21" s="243">
        <f t="shared" si="1"/>
        <v>4</v>
      </c>
    </row>
    <row r="22" spans="2:6" ht="10.5">
      <c r="B22" s="271" t="s">
        <v>213</v>
      </c>
      <c r="C22" s="272">
        <v>2876331</v>
      </c>
      <c r="D22" s="272">
        <v>2851114</v>
      </c>
      <c r="E22" s="272">
        <f t="shared" si="0"/>
        <v>25217</v>
      </c>
      <c r="F22" s="243">
        <f t="shared" si="1"/>
        <v>0.9</v>
      </c>
    </row>
    <row r="23" spans="2:6" ht="10.5">
      <c r="B23" s="271" t="s">
        <v>214</v>
      </c>
      <c r="C23" s="272">
        <v>458970</v>
      </c>
      <c r="D23" s="272">
        <v>463599</v>
      </c>
      <c r="E23" s="272">
        <f t="shared" si="0"/>
        <v>-4629</v>
      </c>
      <c r="F23" s="243">
        <f t="shared" si="1"/>
        <v>-1</v>
      </c>
    </row>
    <row r="24" spans="2:6" ht="10.5">
      <c r="B24" s="271" t="s">
        <v>215</v>
      </c>
      <c r="C24" s="272">
        <v>81961231</v>
      </c>
      <c r="D24" s="272">
        <v>82883946</v>
      </c>
      <c r="E24" s="272">
        <f t="shared" si="0"/>
        <v>-922715</v>
      </c>
      <c r="F24" s="243">
        <f t="shared" si="1"/>
        <v>-1.1</v>
      </c>
    </row>
    <row r="25" spans="2:6" ht="10.5">
      <c r="B25" s="280" t="s">
        <v>296</v>
      </c>
      <c r="C25" s="272">
        <v>1308450</v>
      </c>
      <c r="D25" s="272">
        <v>1366198</v>
      </c>
      <c r="E25" s="272">
        <f t="shared" si="0"/>
        <v>-57748</v>
      </c>
      <c r="F25" s="243">
        <f t="shared" si="1"/>
        <v>-4.2</v>
      </c>
    </row>
    <row r="26" spans="1:6" ht="10.5">
      <c r="A26" s="261" t="s">
        <v>145</v>
      </c>
      <c r="B26" s="281" t="s">
        <v>146</v>
      </c>
      <c r="C26" s="282">
        <f>SUM(C16:C25)</f>
        <v>144529532</v>
      </c>
      <c r="D26" s="282">
        <f>SUM(D16:D25)</f>
        <v>144989578</v>
      </c>
      <c r="E26" s="282">
        <f t="shared" si="0"/>
        <v>-460046</v>
      </c>
      <c r="F26" s="283">
        <f t="shared" si="1"/>
        <v>-0.3</v>
      </c>
    </row>
    <row r="27" spans="2:6" ht="10.5">
      <c r="B27" s="271" t="s">
        <v>147</v>
      </c>
      <c r="C27" s="272">
        <v>52571751</v>
      </c>
      <c r="D27" s="272">
        <v>52409902</v>
      </c>
      <c r="E27" s="272">
        <f t="shared" si="0"/>
        <v>161849</v>
      </c>
      <c r="F27" s="243">
        <f t="shared" si="1"/>
        <v>0.3</v>
      </c>
    </row>
    <row r="28" spans="2:6" ht="10.5">
      <c r="B28" s="271" t="s">
        <v>148</v>
      </c>
      <c r="C28" s="272">
        <v>180622895</v>
      </c>
      <c r="D28" s="272">
        <v>177642269</v>
      </c>
      <c r="E28" s="272">
        <f t="shared" si="0"/>
        <v>2980626</v>
      </c>
      <c r="F28" s="243">
        <f t="shared" si="1"/>
        <v>1.7</v>
      </c>
    </row>
    <row r="29" spans="2:6" ht="10.5">
      <c r="B29" s="271" t="s">
        <v>149</v>
      </c>
      <c r="C29" s="272">
        <v>77356699</v>
      </c>
      <c r="D29" s="272">
        <v>76330695</v>
      </c>
      <c r="E29" s="272">
        <f t="shared" si="0"/>
        <v>1026004</v>
      </c>
      <c r="F29" s="243">
        <f t="shared" si="1"/>
        <v>1.3</v>
      </c>
    </row>
    <row r="30" spans="2:6" ht="10.5">
      <c r="B30" s="271" t="s">
        <v>216</v>
      </c>
      <c r="C30" s="272">
        <v>115651062</v>
      </c>
      <c r="D30" s="272">
        <v>116107789</v>
      </c>
      <c r="E30" s="272">
        <f t="shared" si="0"/>
        <v>-456727</v>
      </c>
      <c r="F30" s="243">
        <f t="shared" si="1"/>
        <v>-0.4</v>
      </c>
    </row>
    <row r="31" spans="2:6" ht="10.5">
      <c r="B31" s="284" t="s">
        <v>217</v>
      </c>
      <c r="C31" s="272">
        <v>78924308</v>
      </c>
      <c r="D31" s="272">
        <v>77704891</v>
      </c>
      <c r="E31" s="272">
        <f t="shared" si="0"/>
        <v>1219417</v>
      </c>
      <c r="F31" s="243">
        <f t="shared" si="1"/>
        <v>1.6</v>
      </c>
    </row>
    <row r="32" spans="2:6" ht="10.5">
      <c r="B32" s="271" t="s">
        <v>150</v>
      </c>
      <c r="C32" s="272">
        <v>49711971</v>
      </c>
      <c r="D32" s="272">
        <v>51447814</v>
      </c>
      <c r="E32" s="272">
        <f t="shared" si="0"/>
        <v>-1735843</v>
      </c>
      <c r="F32" s="243">
        <f t="shared" si="1"/>
        <v>-3.4</v>
      </c>
    </row>
    <row r="33" spans="2:6" ht="10.5">
      <c r="B33" s="274" t="s">
        <v>151</v>
      </c>
      <c r="C33" s="275">
        <f>SUM(C27:C32)</f>
        <v>554838686</v>
      </c>
      <c r="D33" s="275">
        <f>SUM(D27:D32)</f>
        <v>551643360</v>
      </c>
      <c r="E33" s="275">
        <f t="shared" si="0"/>
        <v>3195326</v>
      </c>
      <c r="F33" s="276">
        <f t="shared" si="1"/>
        <v>0.6</v>
      </c>
    </row>
    <row r="34" spans="2:6" ht="10.5">
      <c r="B34" s="277" t="s">
        <v>152</v>
      </c>
      <c r="C34" s="278">
        <v>6542444</v>
      </c>
      <c r="D34" s="278">
        <v>7163600</v>
      </c>
      <c r="E34" s="278">
        <f t="shared" si="0"/>
        <v>-621156</v>
      </c>
      <c r="F34" s="279">
        <f t="shared" si="1"/>
        <v>-8.7</v>
      </c>
    </row>
    <row r="35" spans="2:6" ht="10.5">
      <c r="B35" s="271" t="s">
        <v>218</v>
      </c>
      <c r="C35" s="272">
        <v>1533105</v>
      </c>
      <c r="D35" s="272">
        <v>1237486</v>
      </c>
      <c r="E35" s="272">
        <f t="shared" si="0"/>
        <v>295619</v>
      </c>
      <c r="F35" s="243">
        <f t="shared" si="1"/>
        <v>23.9</v>
      </c>
    </row>
    <row r="36" spans="2:6" ht="10.5">
      <c r="B36" s="271" t="s">
        <v>153</v>
      </c>
      <c r="C36" s="272">
        <v>10838058</v>
      </c>
      <c r="D36" s="272">
        <v>11229576</v>
      </c>
      <c r="E36" s="272">
        <f t="shared" si="0"/>
        <v>-391518</v>
      </c>
      <c r="F36" s="243">
        <f t="shared" si="1"/>
        <v>-3.5</v>
      </c>
    </row>
    <row r="37" spans="2:6" ht="10.5">
      <c r="B37" s="281" t="s">
        <v>264</v>
      </c>
      <c r="C37" s="282">
        <f>SUM(C34:C36)</f>
        <v>18913607</v>
      </c>
      <c r="D37" s="282">
        <f>SUM(D34:D36)</f>
        <v>19630662</v>
      </c>
      <c r="E37" s="282">
        <f t="shared" si="0"/>
        <v>-717055</v>
      </c>
      <c r="F37" s="283">
        <f t="shared" si="1"/>
        <v>-3.7</v>
      </c>
    </row>
    <row r="38" spans="2:6" ht="10.5">
      <c r="B38" s="271" t="s">
        <v>154</v>
      </c>
      <c r="C38" s="272">
        <v>11239886</v>
      </c>
      <c r="D38" s="272">
        <v>11117866</v>
      </c>
      <c r="E38" s="272">
        <f t="shared" si="0"/>
        <v>122020</v>
      </c>
      <c r="F38" s="243">
        <f t="shared" si="1"/>
        <v>1.1</v>
      </c>
    </row>
    <row r="39" spans="2:6" ht="10.5">
      <c r="B39" s="271" t="s">
        <v>219</v>
      </c>
      <c r="C39" s="272">
        <v>2712538</v>
      </c>
      <c r="D39" s="272">
        <v>2809340</v>
      </c>
      <c r="E39" s="272">
        <f t="shared" si="0"/>
        <v>-96802</v>
      </c>
      <c r="F39" s="243">
        <f t="shared" si="1"/>
        <v>-3.4</v>
      </c>
    </row>
    <row r="40" spans="2:6" ht="10.5">
      <c r="B40" s="271" t="s">
        <v>220</v>
      </c>
      <c r="C40" s="272">
        <v>5997054</v>
      </c>
      <c r="D40" s="272">
        <v>6249555</v>
      </c>
      <c r="E40" s="272">
        <f t="shared" si="0"/>
        <v>-252501</v>
      </c>
      <c r="F40" s="243">
        <f t="shared" si="1"/>
        <v>-4</v>
      </c>
    </row>
    <row r="41" spans="2:6" ht="10.5">
      <c r="B41" s="271" t="s">
        <v>203</v>
      </c>
      <c r="C41" s="272">
        <v>52087600</v>
      </c>
      <c r="D41" s="272">
        <v>54141578</v>
      </c>
      <c r="E41" s="272">
        <f t="shared" si="0"/>
        <v>-2053978</v>
      </c>
      <c r="F41" s="243">
        <f t="shared" si="1"/>
        <v>-3.8</v>
      </c>
    </row>
    <row r="42" spans="2:6" ht="10.5">
      <c r="B42" s="271" t="s">
        <v>155</v>
      </c>
      <c r="C42" s="272">
        <v>2219244</v>
      </c>
      <c r="D42" s="272">
        <v>2225535</v>
      </c>
      <c r="E42" s="272">
        <f t="shared" si="0"/>
        <v>-6291</v>
      </c>
      <c r="F42" s="243">
        <f t="shared" si="1"/>
        <v>-0.3</v>
      </c>
    </row>
    <row r="43" spans="1:6" ht="10.5">
      <c r="A43" s="285"/>
      <c r="B43" s="274" t="s">
        <v>265</v>
      </c>
      <c r="C43" s="275">
        <f>SUM(C38:C42)</f>
        <v>74256322</v>
      </c>
      <c r="D43" s="275">
        <f>SUM(D38:D42)</f>
        <v>76543874</v>
      </c>
      <c r="E43" s="275">
        <f t="shared" si="0"/>
        <v>-2287552</v>
      </c>
      <c r="F43" s="276">
        <f t="shared" si="1"/>
        <v>-3</v>
      </c>
    </row>
    <row r="44" spans="2:6" ht="10.5">
      <c r="B44" s="268" t="s">
        <v>261</v>
      </c>
      <c r="C44" s="269">
        <v>15526720</v>
      </c>
      <c r="D44" s="269">
        <v>15486283</v>
      </c>
      <c r="E44" s="269">
        <f aca="true" t="shared" si="2" ref="E44:E49">C44-D44</f>
        <v>40437</v>
      </c>
      <c r="F44" s="270">
        <f aca="true" t="shared" si="3" ref="F44:F49">IF(E44=0,0,IF(D44=0,"　　 皆増",IF(C44=0,"　　 皆減",ROUND(E44/D44*100,1))))</f>
        <v>0.3</v>
      </c>
    </row>
    <row r="45" spans="2:6" ht="11.25" customHeight="1">
      <c r="B45" s="268" t="s">
        <v>262</v>
      </c>
      <c r="C45" s="269">
        <v>19445105</v>
      </c>
      <c r="D45" s="269">
        <v>19546038</v>
      </c>
      <c r="E45" s="269">
        <f t="shared" si="2"/>
        <v>-100933</v>
      </c>
      <c r="F45" s="270">
        <f t="shared" si="3"/>
        <v>-0.5</v>
      </c>
    </row>
    <row r="46" spans="2:6" ht="11.25" customHeight="1">
      <c r="B46" s="268" t="s">
        <v>278</v>
      </c>
      <c r="C46" s="269">
        <v>7112529</v>
      </c>
      <c r="D46" s="286">
        <v>7037647</v>
      </c>
      <c r="E46" s="269">
        <f t="shared" si="2"/>
        <v>74882</v>
      </c>
      <c r="F46" s="270">
        <f t="shared" si="3"/>
        <v>1.1</v>
      </c>
    </row>
    <row r="47" spans="2:6" ht="11.25" customHeight="1">
      <c r="B47" s="268" t="s">
        <v>294</v>
      </c>
      <c r="C47" s="269">
        <v>4452274</v>
      </c>
      <c r="D47" s="286">
        <v>4374738</v>
      </c>
      <c r="E47" s="269">
        <f t="shared" si="2"/>
        <v>77536</v>
      </c>
      <c r="F47" s="270">
        <f t="shared" si="3"/>
        <v>1.8</v>
      </c>
    </row>
    <row r="48" spans="2:6" ht="12.75" customHeight="1">
      <c r="B48" s="268" t="s">
        <v>310</v>
      </c>
      <c r="C48" s="269">
        <v>12360523</v>
      </c>
      <c r="D48" s="286">
        <v>9867763</v>
      </c>
      <c r="E48" s="269">
        <f t="shared" si="2"/>
        <v>2492760</v>
      </c>
      <c r="F48" s="270">
        <f t="shared" si="3"/>
        <v>25.3</v>
      </c>
    </row>
    <row r="49" spans="2:6" ht="12.75" customHeight="1">
      <c r="B49" s="268" t="s">
        <v>311</v>
      </c>
      <c r="C49" s="269">
        <v>0</v>
      </c>
      <c r="D49" s="286">
        <v>33125914</v>
      </c>
      <c r="E49" s="269">
        <f t="shared" si="2"/>
        <v>-33125914</v>
      </c>
      <c r="F49" s="270" t="str">
        <f t="shared" si="3"/>
        <v>　　 皆減</v>
      </c>
    </row>
    <row r="50" spans="2:6" ht="10.5" customHeight="1">
      <c r="B50" s="287" t="s">
        <v>156</v>
      </c>
      <c r="C50" s="259">
        <f>C5+C15+C26+C33+C37+C43+C45+C44+C46+C47+C48+C49</f>
        <v>1017141919</v>
      </c>
      <c r="D50" s="259">
        <f>D5+D15+D26+D33+D37+D43+D45+D44+D46+D47+D48+D49</f>
        <v>1051091267</v>
      </c>
      <c r="E50" s="259">
        <f t="shared" si="0"/>
        <v>-33949348</v>
      </c>
      <c r="F50" s="288">
        <f t="shared" si="1"/>
        <v>-3.2</v>
      </c>
    </row>
    <row r="51" spans="2:6" ht="10.5" customHeight="1">
      <c r="B51" s="289"/>
      <c r="C51" s="290"/>
      <c r="D51" s="290"/>
      <c r="E51" s="290"/>
      <c r="F51" s="291"/>
    </row>
    <row r="52" spans="2:6" ht="10.5">
      <c r="B52" s="360" t="s">
        <v>129</v>
      </c>
      <c r="C52" s="362" t="s">
        <v>200</v>
      </c>
      <c r="D52" s="363"/>
      <c r="E52" s="363"/>
      <c r="F52" s="364"/>
    </row>
    <row r="53" spans="2:6" ht="10.5">
      <c r="B53" s="361"/>
      <c r="C53" s="265" t="str">
        <f>C4</f>
        <v>令和４年度</v>
      </c>
      <c r="D53" s="265" t="str">
        <f>D4</f>
        <v>令和３年度</v>
      </c>
      <c r="E53" s="266" t="s">
        <v>130</v>
      </c>
      <c r="F53" s="292" t="s">
        <v>131</v>
      </c>
    </row>
    <row r="54" spans="2:6" ht="10.5">
      <c r="B54" s="271" t="s">
        <v>240</v>
      </c>
      <c r="C54" s="272">
        <v>187819</v>
      </c>
      <c r="D54" s="272">
        <v>138208</v>
      </c>
      <c r="E54" s="272">
        <f t="shared" si="0"/>
        <v>49611</v>
      </c>
      <c r="F54" s="293">
        <f t="shared" si="1"/>
        <v>35.9</v>
      </c>
    </row>
    <row r="55" spans="2:6" ht="10.5">
      <c r="B55" s="271" t="s">
        <v>241</v>
      </c>
      <c r="C55" s="272">
        <v>56692</v>
      </c>
      <c r="D55" s="272">
        <v>66654</v>
      </c>
      <c r="E55" s="272">
        <f aca="true" t="shared" si="4" ref="E55:E71">C55-D55</f>
        <v>-9962</v>
      </c>
      <c r="F55" s="293">
        <f aca="true" t="shared" si="5" ref="F55:F71">IF(E55=0,0,IF(D55=0,"　　 皆増",IF(C55=0,"　　 皆減",ROUND(E55/D55*100,1))))</f>
        <v>-14.9</v>
      </c>
    </row>
    <row r="56" spans="2:6" ht="10.5">
      <c r="B56" s="271" t="s">
        <v>313</v>
      </c>
      <c r="C56" s="272">
        <v>73027</v>
      </c>
      <c r="D56" s="272">
        <v>83263</v>
      </c>
      <c r="E56" s="272">
        <f t="shared" si="4"/>
        <v>-10236</v>
      </c>
      <c r="F56" s="293">
        <f t="shared" si="5"/>
        <v>-12.3</v>
      </c>
    </row>
    <row r="57" spans="2:6" ht="10.5">
      <c r="B57" s="271" t="s">
        <v>314</v>
      </c>
      <c r="C57" s="272">
        <v>2453260</v>
      </c>
      <c r="D57" s="272">
        <v>2664492</v>
      </c>
      <c r="E57" s="272">
        <f t="shared" si="4"/>
        <v>-211232</v>
      </c>
      <c r="F57" s="293">
        <f t="shared" si="5"/>
        <v>-7.9</v>
      </c>
    </row>
    <row r="58" spans="2:6" ht="10.5">
      <c r="B58" s="271" t="s">
        <v>242</v>
      </c>
      <c r="C58" s="272">
        <v>489331</v>
      </c>
      <c r="D58" s="272">
        <v>490223</v>
      </c>
      <c r="E58" s="272">
        <f t="shared" si="4"/>
        <v>-892</v>
      </c>
      <c r="F58" s="293">
        <f t="shared" si="5"/>
        <v>-0.2</v>
      </c>
    </row>
    <row r="59" spans="2:6" ht="10.5">
      <c r="B59" s="271" t="s">
        <v>243</v>
      </c>
      <c r="C59" s="273">
        <v>0</v>
      </c>
      <c r="D59" s="273">
        <v>0</v>
      </c>
      <c r="E59" s="273">
        <f t="shared" si="4"/>
        <v>0</v>
      </c>
      <c r="F59" s="273">
        <f t="shared" si="5"/>
        <v>0</v>
      </c>
    </row>
    <row r="60" spans="2:6" ht="10.5">
      <c r="B60" s="271" t="s">
        <v>244</v>
      </c>
      <c r="C60" s="272">
        <v>3442435</v>
      </c>
      <c r="D60" s="272">
        <v>3345977</v>
      </c>
      <c r="E60" s="272">
        <f t="shared" si="4"/>
        <v>96458</v>
      </c>
      <c r="F60" s="293">
        <f t="shared" si="5"/>
        <v>2.9</v>
      </c>
    </row>
    <row r="61" spans="2:6" ht="10.5">
      <c r="B61" s="271" t="s">
        <v>245</v>
      </c>
      <c r="C61" s="272">
        <v>3886845</v>
      </c>
      <c r="D61" s="272">
        <v>4803261</v>
      </c>
      <c r="E61" s="272">
        <f t="shared" si="4"/>
        <v>-916416</v>
      </c>
      <c r="F61" s="293">
        <f t="shared" si="5"/>
        <v>-19.1</v>
      </c>
    </row>
    <row r="62" spans="2:6" ht="10.5">
      <c r="B62" s="271" t="s">
        <v>246</v>
      </c>
      <c r="C62" s="272">
        <v>85946841</v>
      </c>
      <c r="D62" s="272">
        <v>84488117</v>
      </c>
      <c r="E62" s="272">
        <f t="shared" si="4"/>
        <v>1458724</v>
      </c>
      <c r="F62" s="293">
        <f t="shared" si="5"/>
        <v>1.7</v>
      </c>
    </row>
    <row r="63" spans="2:6" ht="10.5">
      <c r="B63" s="271" t="s">
        <v>297</v>
      </c>
      <c r="C63" s="272">
        <v>3746928</v>
      </c>
      <c r="D63" s="272">
        <v>4882099</v>
      </c>
      <c r="E63" s="272">
        <f t="shared" si="4"/>
        <v>-1135171</v>
      </c>
      <c r="F63" s="293">
        <f t="shared" si="5"/>
        <v>-23.3</v>
      </c>
    </row>
    <row r="64" spans="2:6" ht="10.5">
      <c r="B64" s="271" t="s">
        <v>298</v>
      </c>
      <c r="C64" s="272">
        <v>26755</v>
      </c>
      <c r="D64" s="272">
        <v>17244</v>
      </c>
      <c r="E64" s="272">
        <f t="shared" si="4"/>
        <v>9511</v>
      </c>
      <c r="F64" s="293">
        <f t="shared" si="5"/>
        <v>55.2</v>
      </c>
    </row>
    <row r="65" spans="2:6" ht="10.5">
      <c r="B65" s="271" t="s">
        <v>247</v>
      </c>
      <c r="C65" s="272">
        <v>0</v>
      </c>
      <c r="D65" s="272">
        <v>625</v>
      </c>
      <c r="E65" s="272">
        <f t="shared" si="4"/>
        <v>-625</v>
      </c>
      <c r="F65" s="293" t="str">
        <f t="shared" si="5"/>
        <v>　　 皆減</v>
      </c>
    </row>
    <row r="66" spans="2:6" ht="10.5">
      <c r="B66" s="271" t="s">
        <v>248</v>
      </c>
      <c r="C66" s="272">
        <v>238258</v>
      </c>
      <c r="D66" s="272">
        <v>242864</v>
      </c>
      <c r="E66" s="272">
        <f t="shared" si="4"/>
        <v>-4606</v>
      </c>
      <c r="F66" s="293">
        <f t="shared" si="5"/>
        <v>-1.9</v>
      </c>
    </row>
    <row r="67" spans="2:6" ht="10.5">
      <c r="B67" s="271" t="s">
        <v>249</v>
      </c>
      <c r="C67" s="272">
        <v>21169326</v>
      </c>
      <c r="D67" s="272">
        <v>21804153</v>
      </c>
      <c r="E67" s="272">
        <f t="shared" si="4"/>
        <v>-634827</v>
      </c>
      <c r="F67" s="293">
        <f t="shared" si="5"/>
        <v>-2.9</v>
      </c>
    </row>
    <row r="68" spans="2:6" ht="10.5">
      <c r="B68" s="271" t="s">
        <v>250</v>
      </c>
      <c r="C68" s="272">
        <v>0</v>
      </c>
      <c r="D68" s="272">
        <v>0</v>
      </c>
      <c r="E68" s="272">
        <f t="shared" si="4"/>
        <v>0</v>
      </c>
      <c r="F68" s="293">
        <f t="shared" si="5"/>
        <v>0</v>
      </c>
    </row>
    <row r="69" spans="2:6" ht="10.5">
      <c r="B69" s="271" t="s">
        <v>251</v>
      </c>
      <c r="C69" s="273">
        <v>0</v>
      </c>
      <c r="D69" s="273">
        <v>0</v>
      </c>
      <c r="E69" s="273">
        <f t="shared" si="4"/>
        <v>0</v>
      </c>
      <c r="F69" s="273">
        <f t="shared" si="5"/>
        <v>0</v>
      </c>
    </row>
    <row r="70" spans="2:6" ht="10.5">
      <c r="B70" s="271" t="s">
        <v>252</v>
      </c>
      <c r="C70" s="273">
        <v>11824314</v>
      </c>
      <c r="D70" s="273">
        <v>12686009</v>
      </c>
      <c r="E70" s="273">
        <f t="shared" si="4"/>
        <v>-861695</v>
      </c>
      <c r="F70" s="273">
        <f t="shared" si="5"/>
        <v>-6.8</v>
      </c>
    </row>
    <row r="71" spans="2:6" ht="10.5">
      <c r="B71" s="271" t="s">
        <v>253</v>
      </c>
      <c r="C71" s="272">
        <v>0</v>
      </c>
      <c r="D71" s="272">
        <v>0</v>
      </c>
      <c r="E71" s="272">
        <f t="shared" si="4"/>
        <v>0</v>
      </c>
      <c r="F71" s="293">
        <f t="shared" si="5"/>
        <v>0</v>
      </c>
    </row>
    <row r="72" spans="2:6" ht="10.5">
      <c r="B72" s="271"/>
      <c r="C72" s="273"/>
      <c r="D72" s="273"/>
      <c r="E72" s="273"/>
      <c r="F72" s="273"/>
    </row>
    <row r="73" spans="2:6" ht="10.5">
      <c r="B73" s="281" t="s">
        <v>157</v>
      </c>
      <c r="C73" s="282">
        <f>SUM(C54:C72)</f>
        <v>133541831</v>
      </c>
      <c r="D73" s="282">
        <f>SUM(D54:D72)</f>
        <v>135713189</v>
      </c>
      <c r="E73" s="282">
        <f>C73-D73</f>
        <v>-2171358</v>
      </c>
      <c r="F73" s="294">
        <f>IF(E73=0,0,IF(D73=0,"　　 皆増",IF(C73=0,"　　 皆減",ROUND(E73/D73*100,1))))</f>
        <v>-1.6</v>
      </c>
    </row>
    <row r="74" spans="2:6" ht="10.5">
      <c r="B74" s="295"/>
      <c r="C74" s="296"/>
      <c r="D74" s="296"/>
      <c r="E74" s="296"/>
      <c r="F74" s="297"/>
    </row>
    <row r="75" spans="2:6" ht="10.5">
      <c r="B75" s="360" t="s">
        <v>129</v>
      </c>
      <c r="C75" s="365" t="s">
        <v>259</v>
      </c>
      <c r="D75" s="366"/>
      <c r="E75" s="366"/>
      <c r="F75" s="367"/>
    </row>
    <row r="76" spans="2:6" ht="10.5">
      <c r="B76" s="361"/>
      <c r="C76" s="265" t="str">
        <f>C4</f>
        <v>令和４年度</v>
      </c>
      <c r="D76" s="265" t="str">
        <f>D4</f>
        <v>令和３年度</v>
      </c>
      <c r="E76" s="266" t="s">
        <v>130</v>
      </c>
      <c r="F76" s="292" t="s">
        <v>131</v>
      </c>
    </row>
    <row r="77" spans="2:6" ht="10.5">
      <c r="B77" s="271" t="s">
        <v>205</v>
      </c>
      <c r="C77" s="272">
        <v>115435510</v>
      </c>
      <c r="D77" s="272">
        <v>124587294</v>
      </c>
      <c r="E77" s="272">
        <f>C77-D77</f>
        <v>-9151784</v>
      </c>
      <c r="F77" s="293">
        <f>IF(E77=0,0,IF(D77=0,"　　 皆増",IF(C77=0,"　　 皆減",ROUND(E77/D77*100,1))))</f>
        <v>-7.3</v>
      </c>
    </row>
    <row r="78" spans="2:6" ht="10.5">
      <c r="B78" s="271" t="s">
        <v>208</v>
      </c>
      <c r="C78" s="272">
        <v>4460374</v>
      </c>
      <c r="D78" s="272">
        <v>4600799</v>
      </c>
      <c r="E78" s="272">
        <f>C78-D78</f>
        <v>-140425</v>
      </c>
      <c r="F78" s="293">
        <f>IF(E78=0,0,IF(D78=0,"　　 皆増",IF(C78=0,"　　 皆減",ROUND(E78/D78*100,1))))</f>
        <v>-3.1</v>
      </c>
    </row>
    <row r="79" spans="2:6" ht="12.75" customHeight="1">
      <c r="B79" s="274" t="s">
        <v>206</v>
      </c>
      <c r="C79" s="275">
        <f>SUM(C77:C78)</f>
        <v>119895884</v>
      </c>
      <c r="D79" s="275">
        <f>SUM(D77:D78)</f>
        <v>129188093</v>
      </c>
      <c r="E79" s="275">
        <f>C79-D79</f>
        <v>-9292209</v>
      </c>
      <c r="F79" s="298">
        <f>IF(E79=0,0,IF(D79=0,"　　 皆増",IF(C79=0,"　　 皆減",ROUND(E79/D79*100,1))))</f>
        <v>-7.2</v>
      </c>
    </row>
    <row r="80" spans="2:6" ht="12.75" customHeight="1">
      <c r="B80" s="289"/>
      <c r="C80" s="290"/>
      <c r="D80" s="290"/>
      <c r="E80" s="290"/>
      <c r="F80" s="299"/>
    </row>
    <row r="81" spans="2:6" ht="12.75" customHeight="1">
      <c r="B81" s="287" t="s">
        <v>158</v>
      </c>
      <c r="C81" s="259">
        <f>C50+C73+C79</f>
        <v>1270579634</v>
      </c>
      <c r="D81" s="259">
        <f>D50+D73+D79</f>
        <v>1315992549</v>
      </c>
      <c r="E81" s="259">
        <f>C81-D81</f>
        <v>-45412915</v>
      </c>
      <c r="F81" s="300">
        <f>IF(E81=0,0,IF(D81=0,"　　 皆増",IF(C81=0,"　　 皆減",ROUND(E81/D81*100,1))))</f>
        <v>-3.5</v>
      </c>
    </row>
    <row r="82" spans="2:6" ht="12.75" customHeight="1">
      <c r="B82" s="301" t="s">
        <v>260</v>
      </c>
      <c r="C82" s="269">
        <v>35753331</v>
      </c>
      <c r="D82" s="269">
        <v>120897503</v>
      </c>
      <c r="E82" s="269">
        <f>C82-D82</f>
        <v>-85144172</v>
      </c>
      <c r="F82" s="302">
        <f>IF(E82=0,0,IF(D82=0,"　　 皆増",IF(C82=0,"　　 皆減",ROUND(E82/D82*100,1))))</f>
        <v>-70.4</v>
      </c>
    </row>
    <row r="83" spans="2:6" ht="10.5" customHeight="1">
      <c r="B83" s="287" t="s">
        <v>159</v>
      </c>
      <c r="C83" s="259">
        <f>SUM(C81-C82)</f>
        <v>1234826303</v>
      </c>
      <c r="D83" s="259">
        <f>SUM(D81-D82)</f>
        <v>1195095046</v>
      </c>
      <c r="E83" s="259">
        <f>C83-D83</f>
        <v>39731257</v>
      </c>
      <c r="F83" s="300">
        <f>IF(E83=0,0,IF(D83=0,"　　 皆増",IF(C83=0,"　　 皆減",ROUND(E83/D83*100,1))))</f>
        <v>3.3</v>
      </c>
    </row>
    <row r="84" spans="2:6" ht="10.5">
      <c r="B84" s="303" t="s">
        <v>263</v>
      </c>
      <c r="C84" s="260">
        <f>C83</f>
        <v>1234826303</v>
      </c>
      <c r="D84" s="260">
        <f>D83</f>
        <v>1195095046</v>
      </c>
      <c r="E84" s="259">
        <f>C84-D84</f>
        <v>39731257</v>
      </c>
      <c r="F84" s="300">
        <f>IF(E84=0,0,IF(D84=0,"　　 皆増",IF(C84=0,"　　 皆減",ROUND(E84/D84*100,1))))</f>
        <v>3.3</v>
      </c>
    </row>
    <row r="85" ht="10.5">
      <c r="B85" s="67" t="s">
        <v>266</v>
      </c>
    </row>
  </sheetData>
  <sheetProtection/>
  <mergeCells count="6">
    <mergeCell ref="B52:B53"/>
    <mergeCell ref="C52:F52"/>
    <mergeCell ref="B3:B4"/>
    <mergeCell ref="C3:F3"/>
    <mergeCell ref="C75:F75"/>
    <mergeCell ref="B75:B76"/>
  </mergeCells>
  <printOptions/>
  <pageMargins left="0.7874015748031497" right="0.3937007874015748" top="0.7874015748031497" bottom="0.3937007874015748" header="0.5118110236220472" footer="0.5118110236220472"/>
  <pageSetup fitToHeight="1" fitToWidth="1" horizontalDpi="600" verticalDpi="600" orientation="portrait" paperSize="9" scale="80" r:id="rId1"/>
  <rowBreaks count="1" manualBreakCount="1">
    <brk id="81" max="5" man="1"/>
  </rowBreaks>
</worksheet>
</file>

<file path=xl/worksheets/sheet7.xml><?xml version="1.0" encoding="utf-8"?>
<worksheet xmlns="http://schemas.openxmlformats.org/spreadsheetml/2006/main" xmlns:r="http://schemas.openxmlformats.org/officeDocument/2006/relationships">
  <sheetPr>
    <pageSetUpPr fitToPage="1"/>
  </sheetPr>
  <dimension ref="B1:G50"/>
  <sheetViews>
    <sheetView view="pageBreakPreview" zoomScale="180" zoomScaleNormal="130" zoomScaleSheetLayoutView="180" zoomScalePageLayoutView="0" workbookViewId="0" topLeftCell="A1">
      <selection activeCell="A1" sqref="A1"/>
    </sheetView>
  </sheetViews>
  <sheetFormatPr defaultColWidth="8.796875" defaultRowHeight="9.75" customHeight="1"/>
  <cols>
    <col min="1" max="1" width="3.5" style="67" customWidth="1"/>
    <col min="2" max="2" width="7.8984375" style="67" customWidth="1"/>
    <col min="3" max="3" width="17.5" style="67" customWidth="1"/>
    <col min="4" max="6" width="12.59765625" style="69" customWidth="1"/>
    <col min="7" max="7" width="9.09765625" style="68" customWidth="1"/>
    <col min="8" max="16384" width="9" style="67" customWidth="1"/>
  </cols>
  <sheetData>
    <row r="1" spans="2:7" s="137" customFormat="1" ht="14.25" customHeight="1">
      <c r="B1" s="370" t="s">
        <v>309</v>
      </c>
      <c r="C1" s="370"/>
      <c r="D1" s="370"/>
      <c r="E1" s="370"/>
      <c r="F1" s="370"/>
      <c r="G1" s="370"/>
    </row>
    <row r="2" spans="2:7" s="137" customFormat="1" ht="14.25" customHeight="1">
      <c r="B2" s="137" t="s">
        <v>160</v>
      </c>
      <c r="D2" s="138"/>
      <c r="E2" s="138"/>
      <c r="F2" s="371" t="s">
        <v>210</v>
      </c>
      <c r="G2" s="371"/>
    </row>
    <row r="3" spans="2:7" s="137" customFormat="1" ht="14.25" customHeight="1">
      <c r="B3" s="372" t="s">
        <v>161</v>
      </c>
      <c r="C3" s="373"/>
      <c r="D3" s="139" t="s">
        <v>305</v>
      </c>
      <c r="E3" s="139" t="s">
        <v>308</v>
      </c>
      <c r="F3" s="140" t="s">
        <v>130</v>
      </c>
      <c r="G3" s="141" t="s">
        <v>209</v>
      </c>
    </row>
    <row r="4" spans="2:7" s="137" customFormat="1" ht="14.25" customHeight="1">
      <c r="B4" s="374" t="s">
        <v>162</v>
      </c>
      <c r="C4" s="136" t="s">
        <v>163</v>
      </c>
      <c r="D4" s="165">
        <v>9954299</v>
      </c>
      <c r="E4" s="165">
        <v>9871798</v>
      </c>
      <c r="F4" s="165">
        <f>D4-E4</f>
        <v>82501</v>
      </c>
      <c r="G4" s="166">
        <f aca="true" t="shared" si="0" ref="G4:G26">IF(F4=0,0,IF(E4=0,"　　　 皆増",IF(D4=0,"　　　 皆減",ROUND(F4/E4*100,1))))</f>
        <v>0.8</v>
      </c>
    </row>
    <row r="5" spans="2:7" s="137" customFormat="1" ht="14.25" customHeight="1">
      <c r="B5" s="374"/>
      <c r="C5" s="135" t="s">
        <v>164</v>
      </c>
      <c r="D5" s="231">
        <v>17084087</v>
      </c>
      <c r="E5" s="231">
        <v>16936452</v>
      </c>
      <c r="F5" s="231">
        <f aca="true" t="shared" si="1" ref="F5:F49">D5-E5</f>
        <v>147635</v>
      </c>
      <c r="G5" s="232">
        <f t="shared" si="0"/>
        <v>0.9</v>
      </c>
    </row>
    <row r="6" spans="2:7" s="137" customFormat="1" ht="14.25" customHeight="1">
      <c r="B6" s="374"/>
      <c r="C6" s="135" t="s">
        <v>268</v>
      </c>
      <c r="D6" s="231">
        <v>393470759</v>
      </c>
      <c r="E6" s="231">
        <v>375697169</v>
      </c>
      <c r="F6" s="231">
        <f t="shared" si="1"/>
        <v>17773590</v>
      </c>
      <c r="G6" s="232">
        <f t="shared" si="0"/>
        <v>4.7</v>
      </c>
    </row>
    <row r="7" spans="2:7" s="137" customFormat="1" ht="14.25" customHeight="1">
      <c r="B7" s="374"/>
      <c r="C7" s="142" t="s">
        <v>165</v>
      </c>
      <c r="D7" s="233">
        <v>28148662</v>
      </c>
      <c r="E7" s="233">
        <v>15379632</v>
      </c>
      <c r="F7" s="233">
        <f t="shared" si="1"/>
        <v>12769030</v>
      </c>
      <c r="G7" s="234">
        <f t="shared" si="0"/>
        <v>83</v>
      </c>
    </row>
    <row r="8" spans="2:7" s="137" customFormat="1" ht="14.25" customHeight="1">
      <c r="B8" s="374"/>
      <c r="C8" s="175" t="s">
        <v>166</v>
      </c>
      <c r="D8" s="169">
        <f>D4+D6</f>
        <v>403425058</v>
      </c>
      <c r="E8" s="169">
        <f>E4+E6</f>
        <v>385568967</v>
      </c>
      <c r="F8" s="169">
        <f t="shared" si="1"/>
        <v>17856091</v>
      </c>
      <c r="G8" s="171">
        <f t="shared" si="0"/>
        <v>4.6</v>
      </c>
    </row>
    <row r="9" spans="2:7" s="137" customFormat="1" ht="14.25" customHeight="1">
      <c r="B9" s="374"/>
      <c r="C9" s="175" t="s">
        <v>167</v>
      </c>
      <c r="D9" s="169">
        <f>D5+D7</f>
        <v>45232749</v>
      </c>
      <c r="E9" s="169">
        <f>E5+E7</f>
        <v>32316084</v>
      </c>
      <c r="F9" s="169">
        <f t="shared" si="1"/>
        <v>12916665</v>
      </c>
      <c r="G9" s="171">
        <f t="shared" si="0"/>
        <v>40</v>
      </c>
    </row>
    <row r="10" spans="2:7" s="137" customFormat="1" ht="14.25" customHeight="1">
      <c r="B10" s="374"/>
      <c r="C10" s="176" t="s">
        <v>168</v>
      </c>
      <c r="D10" s="173">
        <f>D8+D9</f>
        <v>448657807</v>
      </c>
      <c r="E10" s="173">
        <f>E8+E9</f>
        <v>417885051</v>
      </c>
      <c r="F10" s="173">
        <f t="shared" si="1"/>
        <v>30772756</v>
      </c>
      <c r="G10" s="177">
        <f t="shared" si="0"/>
        <v>7.4</v>
      </c>
    </row>
    <row r="11" spans="2:7" s="137" customFormat="1" ht="14.25" customHeight="1">
      <c r="B11" s="374" t="s">
        <v>169</v>
      </c>
      <c r="C11" s="136" t="s">
        <v>170</v>
      </c>
      <c r="D11" s="165">
        <v>148311730</v>
      </c>
      <c r="E11" s="165">
        <v>145717337</v>
      </c>
      <c r="F11" s="165">
        <f t="shared" si="1"/>
        <v>2594393</v>
      </c>
      <c r="G11" s="166">
        <f t="shared" si="0"/>
        <v>1.8</v>
      </c>
    </row>
    <row r="12" spans="2:7" s="137" customFormat="1" ht="14.25" customHeight="1">
      <c r="B12" s="374"/>
      <c r="C12" s="135" t="s">
        <v>171</v>
      </c>
      <c r="D12" s="231">
        <v>153659822</v>
      </c>
      <c r="E12" s="231">
        <v>147768653</v>
      </c>
      <c r="F12" s="231">
        <f t="shared" si="1"/>
        <v>5891169</v>
      </c>
      <c r="G12" s="232">
        <f t="shared" si="0"/>
        <v>4</v>
      </c>
    </row>
    <row r="13" spans="2:7" s="137" customFormat="1" ht="14.25" customHeight="1">
      <c r="B13" s="374"/>
      <c r="C13" s="142" t="s">
        <v>172</v>
      </c>
      <c r="D13" s="233">
        <v>50603824</v>
      </c>
      <c r="E13" s="233">
        <v>49439195</v>
      </c>
      <c r="F13" s="233">
        <f t="shared" si="1"/>
        <v>1164629</v>
      </c>
      <c r="G13" s="234">
        <f t="shared" si="0"/>
        <v>2.4</v>
      </c>
    </row>
    <row r="14" spans="2:7" s="137" customFormat="1" ht="14.25" customHeight="1">
      <c r="B14" s="374"/>
      <c r="C14" s="176" t="s">
        <v>173</v>
      </c>
      <c r="D14" s="173">
        <f>SUM(D11:D13)</f>
        <v>352575376</v>
      </c>
      <c r="E14" s="173">
        <f>SUM(E11:E13)</f>
        <v>342925185</v>
      </c>
      <c r="F14" s="173">
        <f t="shared" si="1"/>
        <v>9650191</v>
      </c>
      <c r="G14" s="177">
        <f t="shared" si="0"/>
        <v>2.8</v>
      </c>
    </row>
    <row r="15" spans="2:7" s="167" customFormat="1" ht="14.25" customHeight="1">
      <c r="B15" s="375" t="s">
        <v>174</v>
      </c>
      <c r="C15" s="376"/>
      <c r="D15" s="165">
        <v>10034913</v>
      </c>
      <c r="E15" s="165">
        <v>9557933</v>
      </c>
      <c r="F15" s="165">
        <f t="shared" si="1"/>
        <v>476980</v>
      </c>
      <c r="G15" s="166">
        <f t="shared" si="0"/>
        <v>5</v>
      </c>
    </row>
    <row r="16" spans="2:7" s="137" customFormat="1" ht="14.25" customHeight="1">
      <c r="B16" s="368" t="s">
        <v>269</v>
      </c>
      <c r="C16" s="369"/>
      <c r="D16" s="231">
        <v>601308</v>
      </c>
      <c r="E16" s="231">
        <v>314807</v>
      </c>
      <c r="F16" s="231">
        <f>D16-E16</f>
        <v>286501</v>
      </c>
      <c r="G16" s="250">
        <f>IF(F16=0,0,IF(E16=0,"　　　 皆増",IF(D16=0,"　　　 皆減",ROUND(F16/E16*100,1))))</f>
        <v>91</v>
      </c>
    </row>
    <row r="17" spans="2:7" s="137" customFormat="1" ht="14.25" customHeight="1">
      <c r="B17" s="368" t="s">
        <v>175</v>
      </c>
      <c r="C17" s="369"/>
      <c r="D17" s="231">
        <v>36910845</v>
      </c>
      <c r="E17" s="231">
        <v>36960761</v>
      </c>
      <c r="F17" s="231">
        <f t="shared" si="1"/>
        <v>-49916</v>
      </c>
      <c r="G17" s="232">
        <f t="shared" si="0"/>
        <v>-0.1</v>
      </c>
    </row>
    <row r="18" spans="2:7" s="137" customFormat="1" ht="14.25" customHeight="1">
      <c r="B18" s="368" t="s">
        <v>176</v>
      </c>
      <c r="C18" s="369"/>
      <c r="D18" s="231">
        <v>18310</v>
      </c>
      <c r="E18" s="231">
        <v>18522</v>
      </c>
      <c r="F18" s="231">
        <f t="shared" si="1"/>
        <v>-212</v>
      </c>
      <c r="G18" s="232">
        <f t="shared" si="0"/>
        <v>-1.1</v>
      </c>
    </row>
    <row r="19" spans="2:7" s="137" customFormat="1" ht="14.25" customHeight="1">
      <c r="B19" s="368" t="s">
        <v>177</v>
      </c>
      <c r="C19" s="369"/>
      <c r="D19" s="231">
        <v>7215868</v>
      </c>
      <c r="E19" s="231">
        <v>7100039</v>
      </c>
      <c r="F19" s="231">
        <f t="shared" si="1"/>
        <v>115829</v>
      </c>
      <c r="G19" s="232">
        <f t="shared" si="0"/>
        <v>1.6</v>
      </c>
    </row>
    <row r="20" spans="2:7" s="137" customFormat="1" ht="14.25" customHeight="1">
      <c r="B20" s="368" t="s">
        <v>178</v>
      </c>
      <c r="C20" s="369"/>
      <c r="D20" s="231">
        <v>436527</v>
      </c>
      <c r="E20" s="231">
        <v>646349</v>
      </c>
      <c r="F20" s="231">
        <f t="shared" si="1"/>
        <v>-209822</v>
      </c>
      <c r="G20" s="232">
        <f t="shared" si="0"/>
        <v>-32.5</v>
      </c>
    </row>
    <row r="21" spans="2:7" s="137" customFormat="1" ht="14.25" customHeight="1">
      <c r="B21" s="368" t="s">
        <v>179</v>
      </c>
      <c r="C21" s="369"/>
      <c r="D21" s="231">
        <v>3876332</v>
      </c>
      <c r="E21" s="231">
        <v>3561217</v>
      </c>
      <c r="F21" s="231">
        <f t="shared" si="1"/>
        <v>315115</v>
      </c>
      <c r="G21" s="232">
        <f t="shared" si="0"/>
        <v>8.8</v>
      </c>
    </row>
    <row r="22" spans="2:7" s="137" customFormat="1" ht="14.25" customHeight="1">
      <c r="B22" s="368" t="s">
        <v>180</v>
      </c>
      <c r="C22" s="369"/>
      <c r="D22" s="231">
        <v>5721133</v>
      </c>
      <c r="E22" s="231">
        <v>3958920</v>
      </c>
      <c r="F22" s="231">
        <f>D22-E22</f>
        <v>1762213</v>
      </c>
      <c r="G22" s="232">
        <f>IF(F22=0,0,IF(E22=0,"　　　 皆増",IF(D22=0,"　　　 皆減",ROUND(F22/E22*100,1))))</f>
        <v>44.5</v>
      </c>
    </row>
    <row r="23" spans="2:7" s="137" customFormat="1" ht="14.25" customHeight="1">
      <c r="B23" s="368" t="s">
        <v>279</v>
      </c>
      <c r="C23" s="369"/>
      <c r="D23" s="231">
        <v>9702043</v>
      </c>
      <c r="E23" s="231">
        <v>7023474</v>
      </c>
      <c r="F23" s="231">
        <f>D23-E23</f>
        <v>2678569</v>
      </c>
      <c r="G23" s="232">
        <f>IF(F23=0,0,IF(E23=0,"　　　 皆増",IF(D23=0,"　　　 皆減",ROUND(F23/E23*100,1))))</f>
        <v>38.1</v>
      </c>
    </row>
    <row r="24" spans="2:7" s="137" customFormat="1" ht="14.25" customHeight="1">
      <c r="B24" s="368" t="s">
        <v>181</v>
      </c>
      <c r="C24" s="369"/>
      <c r="D24" s="231">
        <v>140230411</v>
      </c>
      <c r="E24" s="231">
        <v>134804182</v>
      </c>
      <c r="F24" s="231">
        <f t="shared" si="1"/>
        <v>5426229</v>
      </c>
      <c r="G24" s="232">
        <f t="shared" si="0"/>
        <v>4</v>
      </c>
    </row>
    <row r="25" spans="2:7" s="137" customFormat="1" ht="14.25" customHeight="1">
      <c r="B25" s="368" t="s">
        <v>182</v>
      </c>
      <c r="C25" s="369"/>
      <c r="D25" s="231">
        <v>2339579</v>
      </c>
      <c r="E25" s="231">
        <v>2411006</v>
      </c>
      <c r="F25" s="231">
        <f t="shared" si="1"/>
        <v>-71427</v>
      </c>
      <c r="G25" s="232">
        <f t="shared" si="0"/>
        <v>-3</v>
      </c>
    </row>
    <row r="26" spans="2:7" s="137" customFormat="1" ht="14.25" customHeight="1">
      <c r="B26" s="368" t="s">
        <v>183</v>
      </c>
      <c r="C26" s="369"/>
      <c r="D26" s="231">
        <v>1080644</v>
      </c>
      <c r="E26" s="231">
        <v>996377</v>
      </c>
      <c r="F26" s="231">
        <f t="shared" si="1"/>
        <v>84267</v>
      </c>
      <c r="G26" s="232">
        <f t="shared" si="0"/>
        <v>8.5</v>
      </c>
    </row>
    <row r="27" spans="2:7" s="137" customFormat="1" ht="14.25" customHeight="1">
      <c r="B27" s="368" t="s">
        <v>184</v>
      </c>
      <c r="C27" s="369"/>
      <c r="D27" s="231">
        <v>0</v>
      </c>
      <c r="E27" s="231">
        <v>0</v>
      </c>
      <c r="F27" s="231">
        <f t="shared" si="1"/>
        <v>0</v>
      </c>
      <c r="G27" s="232">
        <f>IF(F27=0,0,IF(E27=0,"　　　 皆増",IF(D27=0,"　　　 皆減",ROUND(F27/E27*100,1))))</f>
        <v>0</v>
      </c>
    </row>
    <row r="28" spans="2:7" s="137" customFormat="1" ht="14.25" customHeight="1">
      <c r="B28" s="368" t="s">
        <v>185</v>
      </c>
      <c r="C28" s="369"/>
      <c r="D28" s="231">
        <v>5075924</v>
      </c>
      <c r="E28" s="231">
        <v>4921646</v>
      </c>
      <c r="F28" s="231">
        <f>D28-E28</f>
        <v>154278</v>
      </c>
      <c r="G28" s="232">
        <f>IF(F28=0,0,IF(E28=0,"　　　 皆増",IF(D28=0,"　　　 皆減",ROUND(F28/E28*100,1))))</f>
        <v>3.1</v>
      </c>
    </row>
    <row r="29" spans="2:7" s="137" customFormat="1" ht="14.25" customHeight="1">
      <c r="B29" s="368" t="s">
        <v>280</v>
      </c>
      <c r="C29" s="369"/>
      <c r="D29" s="231">
        <v>2494672</v>
      </c>
      <c r="E29" s="231">
        <v>1985928</v>
      </c>
      <c r="F29" s="231">
        <f>D29-E29</f>
        <v>508744</v>
      </c>
      <c r="G29" s="250">
        <f>IF(F29=0,0,IF(E29=0,"　　　 皆増",IF(D29=0,"　　　 皆減",ROUND(F29/E29*100,1))))</f>
        <v>25.6</v>
      </c>
    </row>
    <row r="30" spans="2:7" s="137" customFormat="1" ht="14.25" customHeight="1">
      <c r="B30" s="368" t="s">
        <v>274</v>
      </c>
      <c r="C30" s="369"/>
      <c r="D30" s="231">
        <v>0</v>
      </c>
      <c r="E30" s="231">
        <v>0</v>
      </c>
      <c r="F30" s="235" t="s">
        <v>207</v>
      </c>
      <c r="G30" s="235" t="s">
        <v>207</v>
      </c>
    </row>
    <row r="31" spans="2:7" s="137" customFormat="1" ht="14.25" customHeight="1">
      <c r="B31" s="368" t="s">
        <v>239</v>
      </c>
      <c r="C31" s="369"/>
      <c r="D31" s="231">
        <v>4817944</v>
      </c>
      <c r="E31" s="231">
        <v>4797532</v>
      </c>
      <c r="F31" s="231">
        <f>D31-E31</f>
        <v>20412</v>
      </c>
      <c r="G31" s="232">
        <f>IF(F31=0,0,IF(E31=0,"　　　 皆増",IF(D31=0,"　　　 皆減",ROUND(F31/E31*100,1))))</f>
        <v>0.4</v>
      </c>
    </row>
    <row r="32" spans="2:7" s="137" customFormat="1" ht="14.25" customHeight="1">
      <c r="B32" s="368" t="s">
        <v>186</v>
      </c>
      <c r="C32" s="369"/>
      <c r="D32" s="231">
        <v>20215</v>
      </c>
      <c r="E32" s="231">
        <v>18681</v>
      </c>
      <c r="F32" s="231">
        <f>D32-E32</f>
        <v>1534</v>
      </c>
      <c r="G32" s="232">
        <f>IF(F32=0,0,IF(E32=0,"　　　 皆増",IF(D32=0,"　　　 皆減",ROUND(F32/E32*100,1))))</f>
        <v>8.2</v>
      </c>
    </row>
    <row r="33" spans="2:7" s="137" customFormat="1" ht="14.25" customHeight="1">
      <c r="B33" s="368" t="s">
        <v>187</v>
      </c>
      <c r="C33" s="369"/>
      <c r="D33" s="231">
        <v>12041253</v>
      </c>
      <c r="E33" s="231">
        <v>11868285</v>
      </c>
      <c r="F33" s="231">
        <f t="shared" si="1"/>
        <v>172968</v>
      </c>
      <c r="G33" s="232">
        <f>IF(F33=0,0,IF(E33=0,"　　　 皆増",IF(D33=0,"　　　 皆減",ROUND(F33/E33*100,1))))</f>
        <v>1.5</v>
      </c>
    </row>
    <row r="34" spans="2:7" s="137" customFormat="1" ht="14.25" customHeight="1">
      <c r="B34" s="368" t="s">
        <v>188</v>
      </c>
      <c r="C34" s="369"/>
      <c r="D34" s="231">
        <v>0</v>
      </c>
      <c r="E34" s="231">
        <v>0</v>
      </c>
      <c r="F34" s="235" t="s">
        <v>207</v>
      </c>
      <c r="G34" s="235" t="s">
        <v>207</v>
      </c>
    </row>
    <row r="35" spans="2:7" s="137" customFormat="1" ht="14.25" customHeight="1">
      <c r="B35" s="368" t="s">
        <v>270</v>
      </c>
      <c r="C35" s="369"/>
      <c r="D35" s="231">
        <v>1000181</v>
      </c>
      <c r="E35" s="231">
        <v>767540</v>
      </c>
      <c r="F35" s="231">
        <f t="shared" si="1"/>
        <v>232641</v>
      </c>
      <c r="G35" s="250">
        <f>IF(F35=0,0,IF(E35=0,"　　　 皆増",IF(D35=0,"　　　 皆減",ROUND(F35/E35*100,1))))</f>
        <v>30.3</v>
      </c>
    </row>
    <row r="36" spans="2:7" s="137" customFormat="1" ht="14.25" customHeight="1">
      <c r="B36" s="377" t="s">
        <v>189</v>
      </c>
      <c r="C36" s="378"/>
      <c r="D36" s="236">
        <v>1138896</v>
      </c>
      <c r="E36" s="236">
        <v>1116360</v>
      </c>
      <c r="F36" s="236">
        <f t="shared" si="1"/>
        <v>22536</v>
      </c>
      <c r="G36" s="237">
        <f aca="true" t="shared" si="2" ref="G36:G49">IF(F36=0,0,IF(E36=0,"　　　 皆増",IF(D36=0,"　　　 皆減",ROUND(F36/E36*100,1))))</f>
        <v>2</v>
      </c>
    </row>
    <row r="37" spans="2:7" s="137" customFormat="1" ht="14.25" customHeight="1">
      <c r="B37" s="379" t="s">
        <v>168</v>
      </c>
      <c r="C37" s="380"/>
      <c r="D37" s="169">
        <f>D10+D14+SUM(D15:D36)</f>
        <v>1045990181</v>
      </c>
      <c r="E37" s="169">
        <f>E10+E14+SUM(E15:E36)</f>
        <v>993639795</v>
      </c>
      <c r="F37" s="173">
        <f t="shared" si="1"/>
        <v>52350386</v>
      </c>
      <c r="G37" s="174">
        <f t="shared" si="2"/>
        <v>5.3</v>
      </c>
    </row>
    <row r="38" spans="2:7" s="137" customFormat="1" ht="14.25" customHeight="1">
      <c r="B38" s="381" t="s">
        <v>254</v>
      </c>
      <c r="C38" s="382"/>
      <c r="D38" s="165">
        <v>4390</v>
      </c>
      <c r="E38" s="165">
        <v>8915</v>
      </c>
      <c r="F38" s="165">
        <f>D38-E38</f>
        <v>-4525</v>
      </c>
      <c r="G38" s="166">
        <f>IF(F38=0,0,IF(E38=0,"　　　 皆増",IF(D38=0,"　　　 皆減",ROUND(F38/E38*100,1))))</f>
        <v>-50.8</v>
      </c>
    </row>
    <row r="39" spans="2:7" s="137" customFormat="1" ht="14.25" customHeight="1">
      <c r="B39" s="385" t="s">
        <v>271</v>
      </c>
      <c r="C39" s="386"/>
      <c r="D39" s="231">
        <v>7349487</v>
      </c>
      <c r="E39" s="231">
        <v>6154412</v>
      </c>
      <c r="F39" s="231">
        <f>D39-E39</f>
        <v>1195075</v>
      </c>
      <c r="G39" s="232">
        <f>IF(F39=0,0,IF(E39=0,"　　　 皆増",IF(D39=0,"　　　 皆減",ROUND(F39/E39*100,1))))</f>
        <v>19.4</v>
      </c>
    </row>
    <row r="40" spans="2:7" s="137" customFormat="1" ht="14.25" customHeight="1">
      <c r="B40" s="385" t="s">
        <v>272</v>
      </c>
      <c r="C40" s="386"/>
      <c r="D40" s="231">
        <v>0</v>
      </c>
      <c r="E40" s="231">
        <v>611151</v>
      </c>
      <c r="F40" s="231">
        <f>D40-E40</f>
        <v>-611151</v>
      </c>
      <c r="G40" s="250" t="str">
        <f>IF(F40=0,0,IF(E40=0,"　　　 皆増",IF(D40=0,"　　　 皆減",ROUND(F40/E40*100,1))))</f>
        <v>　　　 皆減</v>
      </c>
    </row>
    <row r="41" spans="2:7" s="137" customFormat="1" ht="14.25" customHeight="1">
      <c r="B41" s="393" t="s">
        <v>273</v>
      </c>
      <c r="C41" s="394"/>
      <c r="D41" s="236">
        <v>0</v>
      </c>
      <c r="E41" s="236">
        <v>249633</v>
      </c>
      <c r="F41" s="236">
        <f>D41-E41</f>
        <v>-249633</v>
      </c>
      <c r="G41" s="251" t="str">
        <f t="shared" si="2"/>
        <v>　　　 皆減</v>
      </c>
    </row>
    <row r="42" spans="2:7" s="137" customFormat="1" ht="14.25" customHeight="1">
      <c r="B42" s="379" t="s">
        <v>211</v>
      </c>
      <c r="C42" s="380"/>
      <c r="D42" s="172">
        <f>D37+SUM(D38:D41)</f>
        <v>1053344058</v>
      </c>
      <c r="E42" s="172">
        <f>E37+SUM(E38:E41)</f>
        <v>1000663906</v>
      </c>
      <c r="F42" s="173">
        <f t="shared" si="1"/>
        <v>52680152</v>
      </c>
      <c r="G42" s="174">
        <f t="shared" si="2"/>
        <v>5.3</v>
      </c>
    </row>
    <row r="43" spans="2:7" s="137" customFormat="1" ht="14.25" customHeight="1">
      <c r="B43" s="395" t="s">
        <v>190</v>
      </c>
      <c r="C43" s="396"/>
      <c r="D43" s="238">
        <v>25505</v>
      </c>
      <c r="E43" s="238">
        <v>23692</v>
      </c>
      <c r="F43" s="240">
        <f t="shared" si="1"/>
        <v>1813</v>
      </c>
      <c r="G43" s="239">
        <f t="shared" si="2"/>
        <v>7.7</v>
      </c>
    </row>
    <row r="44" spans="2:7" s="137" customFormat="1" ht="14.25" customHeight="1">
      <c r="B44" s="379" t="s">
        <v>212</v>
      </c>
      <c r="C44" s="380"/>
      <c r="D44" s="169">
        <f>D42-D43</f>
        <v>1053318553</v>
      </c>
      <c r="E44" s="169">
        <f>E42-E43</f>
        <v>1000640214</v>
      </c>
      <c r="F44" s="170">
        <f t="shared" si="1"/>
        <v>52678339</v>
      </c>
      <c r="G44" s="171">
        <f t="shared" si="2"/>
        <v>5.3</v>
      </c>
    </row>
    <row r="45" spans="2:7" s="137" customFormat="1" ht="14.25" customHeight="1">
      <c r="B45" s="397" t="s">
        <v>191</v>
      </c>
      <c r="C45" s="398"/>
      <c r="D45" s="165">
        <v>190893</v>
      </c>
      <c r="E45" s="165">
        <v>663569</v>
      </c>
      <c r="F45" s="165">
        <f t="shared" si="1"/>
        <v>-472676</v>
      </c>
      <c r="G45" s="166">
        <f>IF(F45=0,0,IF(E45=0,"　　　 皆増",IF(D45=0,"　　　 皆減",ROUND(F45/E45*100,1))))</f>
        <v>-71.2</v>
      </c>
    </row>
    <row r="46" spans="2:7" s="137" customFormat="1" ht="14.25" customHeight="1">
      <c r="B46" s="383" t="s">
        <v>192</v>
      </c>
      <c r="C46" s="384"/>
      <c r="D46" s="169">
        <f>D44+D45</f>
        <v>1053509446</v>
      </c>
      <c r="E46" s="169">
        <f>E44+E45</f>
        <v>1001303783</v>
      </c>
      <c r="F46" s="169">
        <f t="shared" si="1"/>
        <v>52205663</v>
      </c>
      <c r="G46" s="171">
        <f t="shared" si="2"/>
        <v>5.2</v>
      </c>
    </row>
    <row r="47" spans="2:7" s="137" customFormat="1" ht="14.25" customHeight="1">
      <c r="B47" s="387" t="s">
        <v>306</v>
      </c>
      <c r="C47" s="388"/>
      <c r="D47" s="231">
        <f>'（3）基準財政需要額対前年度比較'!C83</f>
        <v>1234826303</v>
      </c>
      <c r="E47" s="231">
        <f>'（3）基準財政需要額対前年度比較'!D83</f>
        <v>1195095046</v>
      </c>
      <c r="F47" s="231">
        <f t="shared" si="1"/>
        <v>39731257</v>
      </c>
      <c r="G47" s="232">
        <f t="shared" si="2"/>
        <v>3.3</v>
      </c>
    </row>
    <row r="48" spans="2:7" s="137" customFormat="1" ht="14.25" customHeight="1">
      <c r="B48" s="389" t="s">
        <v>193</v>
      </c>
      <c r="C48" s="390"/>
      <c r="D48" s="231">
        <v>12731</v>
      </c>
      <c r="E48" s="231">
        <v>-639999</v>
      </c>
      <c r="F48" s="231">
        <f t="shared" si="1"/>
        <v>652730</v>
      </c>
      <c r="G48" s="232">
        <f>IF(F48=0,0,IF(E48=0,"　　　 皆増",IF(D48=0,"　　　 皆減",ROUND(F48/E48*100,1))))</f>
        <v>-102</v>
      </c>
    </row>
    <row r="49" spans="2:7" s="137" customFormat="1" ht="14.25" customHeight="1">
      <c r="B49" s="391" t="s">
        <v>194</v>
      </c>
      <c r="C49" s="392"/>
      <c r="D49" s="173">
        <f>D47+D48</f>
        <v>1234839034</v>
      </c>
      <c r="E49" s="173">
        <f>E47+E48</f>
        <v>1194455047</v>
      </c>
      <c r="F49" s="173">
        <f t="shared" si="1"/>
        <v>40383987</v>
      </c>
      <c r="G49" s="177">
        <f t="shared" si="2"/>
        <v>3.4</v>
      </c>
    </row>
    <row r="50" spans="2:7" s="137" customFormat="1" ht="14.25" customHeight="1">
      <c r="B50" s="137" t="s">
        <v>267</v>
      </c>
      <c r="D50" s="138"/>
      <c r="E50" s="138"/>
      <c r="F50" s="138"/>
      <c r="G50" s="143"/>
    </row>
  </sheetData>
  <sheetProtection/>
  <mergeCells count="40">
    <mergeCell ref="B47:C47"/>
    <mergeCell ref="B48:C48"/>
    <mergeCell ref="B49:C49"/>
    <mergeCell ref="B41:C41"/>
    <mergeCell ref="B42:C42"/>
    <mergeCell ref="B43:C43"/>
    <mergeCell ref="B44:C44"/>
    <mergeCell ref="B45:C45"/>
    <mergeCell ref="B35:C35"/>
    <mergeCell ref="B36:C36"/>
    <mergeCell ref="B37:C37"/>
    <mergeCell ref="B38:C38"/>
    <mergeCell ref="B46:C46"/>
    <mergeCell ref="B34:C34"/>
    <mergeCell ref="B40:C40"/>
    <mergeCell ref="B39:C39"/>
    <mergeCell ref="B16:C16"/>
    <mergeCell ref="B31:C31"/>
    <mergeCell ref="B20:C20"/>
    <mergeCell ref="B21:C21"/>
    <mergeCell ref="B22:C22"/>
    <mergeCell ref="B27:C27"/>
    <mergeCell ref="B28:C28"/>
    <mergeCell ref="B30:C30"/>
    <mergeCell ref="B24:C24"/>
    <mergeCell ref="B25:C25"/>
    <mergeCell ref="B1:G1"/>
    <mergeCell ref="F2:G2"/>
    <mergeCell ref="B3:C3"/>
    <mergeCell ref="B4:B10"/>
    <mergeCell ref="B11:B14"/>
    <mergeCell ref="B15:C15"/>
    <mergeCell ref="B17:C17"/>
    <mergeCell ref="B18:C18"/>
    <mergeCell ref="B19:C19"/>
    <mergeCell ref="B26:C26"/>
    <mergeCell ref="B32:C32"/>
    <mergeCell ref="B33:C33"/>
    <mergeCell ref="B23:C23"/>
    <mergeCell ref="B29:C29"/>
  </mergeCells>
  <printOptions/>
  <pageMargins left="0.7874015748031497" right="0.3937007874015748" top="0.7874015748031497" bottom="0.3937007874015748" header="0.5118110236220472" footer="0.5118110236220472"/>
  <pageSetup fitToHeight="0"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市町村課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庶務係長</dc:creator>
  <cp:keywords/>
  <dc:description/>
  <cp:lastModifiedBy> </cp:lastModifiedBy>
  <cp:lastPrinted>2022-12-16T05:48:18Z</cp:lastPrinted>
  <dcterms:created xsi:type="dcterms:W3CDTF">1999-04-02T06:42:12Z</dcterms:created>
  <dcterms:modified xsi:type="dcterms:W3CDTF">2022-12-16T05:48:48Z</dcterms:modified>
  <cp:category/>
  <cp:version/>
  <cp:contentType/>
  <cp:contentStatus/>
</cp:coreProperties>
</file>