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32760" windowWidth="5805" windowHeight="6885" activeTab="0"/>
  </bookViews>
  <sheets>
    <sheet name="別表" sheetId="1" r:id="rId1"/>
  </sheets>
  <definedNames>
    <definedName name="_xlfn.IFERROR" hidden="1">#NAME?</definedName>
    <definedName name="_xlnm.Print_Area" localSheetId="0">'別表'!$A$1:$L$36</definedName>
  </definedNames>
  <calcPr fullCalcOnLoad="1"/>
</workbook>
</file>

<file path=xl/sharedStrings.xml><?xml version="1.0" encoding="utf-8"?>
<sst xmlns="http://schemas.openxmlformats.org/spreadsheetml/2006/main" count="100" uniqueCount="60">
  <si>
    <t>Ａ</t>
  </si>
  <si>
    <t>Ｂ</t>
  </si>
  <si>
    <t>小　　　　　　計</t>
  </si>
  <si>
    <t>国　　　　　税</t>
  </si>
  <si>
    <t>区　　　　　　　　　分</t>
  </si>
  <si>
    <t>当初予算額</t>
  </si>
  <si>
    <t>補　正　額</t>
  </si>
  <si>
    <t>補　正　後</t>
  </si>
  <si>
    <t>一　　　　　般　　　　　会　　　　　計</t>
  </si>
  <si>
    <t>地方交付税</t>
  </si>
  <si>
    <t>内　訳</t>
  </si>
  <si>
    <t>普  通  交  付  税</t>
  </si>
  <si>
    <t>特  別  交  付  税</t>
  </si>
  <si>
    <t>地　方　交　付　税　の　総　額</t>
  </si>
  <si>
    <t>別表</t>
  </si>
  <si>
    <t>　臨時財政対策特例加算額</t>
  </si>
  <si>
    <t>-</t>
  </si>
  <si>
    <t>Ａ＋Ｂ　Ｃ</t>
  </si>
  <si>
    <t>増 減 額</t>
  </si>
  <si>
    <t>増 減 率</t>
  </si>
  <si>
    <t>Ｃ－Ｃ'　Ｄ</t>
  </si>
  <si>
    <t>補 正 後 の 比 較</t>
  </si>
  <si>
    <t>Ｄ/Ｃ'×100</t>
  </si>
  <si>
    <t>（単位：億円、％）</t>
  </si>
  <si>
    <t>Ａ'</t>
  </si>
  <si>
    <t>Ｂ'</t>
  </si>
  <si>
    <t>Ａ'＋Ｂ'　Ｃ'</t>
  </si>
  <si>
    <t>　特別会計借入金償還額</t>
  </si>
  <si>
    <t xml:space="preserve"> 所　　得　　税　（ア）</t>
  </si>
  <si>
    <t xml:space="preserve"> 法　　人　　税　（イ）</t>
  </si>
  <si>
    <t xml:space="preserve"> 酒　　　　　税　（ウ）</t>
  </si>
  <si>
    <t xml:space="preserve"> 消　　費　　税　（エ）</t>
  </si>
  <si>
    <t>　地方法人税法定率分</t>
  </si>
  <si>
    <t xml:space="preserve"> 　（ア）×３３．１％</t>
  </si>
  <si>
    <t xml:space="preserve">   （イ）×３３．１％</t>
  </si>
  <si>
    <t>　 （ウ）×５０％</t>
  </si>
  <si>
    <t>小　　計（法定率分等）</t>
  </si>
  <si>
    <t>　既往法定加算等</t>
  </si>
  <si>
    <t xml:space="preserve">計(一般会計繰入れ) </t>
  </si>
  <si>
    <t>　特別会計借入金等利子
　充当分</t>
  </si>
  <si>
    <t>　特別会計剰余金の活用</t>
  </si>
  <si>
    <t>計</t>
  </si>
  <si>
    <t>合　　　計</t>
  </si>
  <si>
    <t>　地方公共団体金融機構の公庫債権
　金利変動準備金の活用</t>
  </si>
  <si>
    <t>-</t>
  </si>
  <si>
    <t>　前年度からの繰越金</t>
  </si>
  <si>
    <t>　翌年度への繰越金</t>
  </si>
  <si>
    <t>（注）　１　各欄において表示単位未満を四捨五入しており、表内において一致しない箇所がある。</t>
  </si>
  <si>
    <t>特　別　会　計</t>
  </si>
  <si>
    <t>　臨時財政対策債
　振替加算額</t>
  </si>
  <si>
    <t>　返還金</t>
  </si>
  <si>
    <t xml:space="preserve">   （エ）×１９．５％</t>
  </si>
  <si>
    <t>令　和　３　年　度</t>
  </si>
  <si>
    <t>令　和　４　年　度</t>
  </si>
  <si>
    <t>皆減</t>
  </si>
  <si>
    <t>-0</t>
  </si>
  <si>
    <t>皆減</t>
  </si>
  <si>
    <t>　過年度国税4税決算精算分</t>
  </si>
  <si>
    <t>過年度補正予算精算分</t>
  </si>
  <si>
    <t>　過年度地方法人税決算
　精算分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</si>
</sst>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0_);[Red]\(0\)"/>
    <numFmt numFmtId="179" formatCode="#,##0.0_ ;[Red]\-#,##0.0\ "/>
    <numFmt numFmtId="180" formatCode="#,##0_ "/>
    <numFmt numFmtId="181" formatCode="#,##0.0_ "/>
    <numFmt numFmtId="182" formatCode="#,##0.0"/>
    <numFmt numFmtId="183" formatCode="0.0_ "/>
    <numFmt numFmtId="184" formatCode="#,##0.0;&quot;▲ &quot;#,##0.0"/>
    <numFmt numFmtId="185" formatCode="#,##0;&quot;▲ &quot;#,##0"/>
    <numFmt numFmtId="186" formatCode="#,##0_);[Red]\(#,##0\)"/>
    <numFmt numFmtId="187" formatCode="0;&quot;▲ &quot;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38" fontId="4" fillId="33" borderId="0" xfId="48" applyFont="1" applyFill="1" applyAlignment="1">
      <alignment/>
    </xf>
    <xf numFmtId="38" fontId="2" fillId="33" borderId="0" xfId="48" applyFont="1" applyFill="1" applyAlignment="1">
      <alignment/>
    </xf>
    <xf numFmtId="38" fontId="3" fillId="33" borderId="0" xfId="48" applyFont="1" applyFill="1" applyAlignment="1">
      <alignment horizontal="center"/>
    </xf>
    <xf numFmtId="38" fontId="2" fillId="33" borderId="0" xfId="48" applyFont="1" applyFill="1" applyBorder="1" applyAlignment="1">
      <alignment horizontal="right" vertical="center"/>
    </xf>
    <xf numFmtId="38" fontId="2" fillId="33" borderId="0" xfId="48" applyFont="1" applyFill="1" applyBorder="1" applyAlignment="1">
      <alignment/>
    </xf>
    <xf numFmtId="38" fontId="2" fillId="33" borderId="10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horizontal="center" vertical="center"/>
    </xf>
    <xf numFmtId="38" fontId="2" fillId="33" borderId="12" xfId="48" applyFont="1" applyFill="1" applyBorder="1" applyAlignment="1">
      <alignment horizontal="center" vertical="center"/>
    </xf>
    <xf numFmtId="38" fontId="2" fillId="33" borderId="13" xfId="48" applyFont="1" applyFill="1" applyBorder="1" applyAlignment="1">
      <alignment horizontal="center" vertical="center"/>
    </xf>
    <xf numFmtId="38" fontId="2" fillId="33" borderId="14" xfId="48" applyFont="1" applyFill="1" applyBorder="1" applyAlignment="1">
      <alignment horizontal="right" vertical="center"/>
    </xf>
    <xf numFmtId="38" fontId="2" fillId="33" borderId="15" xfId="48" applyFont="1" applyFill="1" applyBorder="1" applyAlignment="1">
      <alignment horizontal="right" vertical="center"/>
    </xf>
    <xf numFmtId="38" fontId="2" fillId="33" borderId="16" xfId="48" applyFont="1" applyFill="1" applyBorder="1" applyAlignment="1">
      <alignment horizontal="right" vertical="center"/>
    </xf>
    <xf numFmtId="38" fontId="2" fillId="33" borderId="16" xfId="48" applyFont="1" applyFill="1" applyBorder="1" applyAlignment="1">
      <alignment horizontal="right" vertical="center" shrinkToFit="1"/>
    </xf>
    <xf numFmtId="185" fontId="4" fillId="33" borderId="17" xfId="48" applyNumberFormat="1" applyFont="1" applyFill="1" applyBorder="1" applyAlignment="1">
      <alignment horizontal="right" vertical="center"/>
    </xf>
    <xf numFmtId="185" fontId="4" fillId="33" borderId="18" xfId="48" applyNumberFormat="1" applyFont="1" applyFill="1" applyBorder="1" applyAlignment="1" quotePrefix="1">
      <alignment horizontal="right" vertical="center"/>
    </xf>
    <xf numFmtId="185" fontId="4" fillId="33" borderId="19" xfId="48" applyNumberFormat="1" applyFont="1" applyFill="1" applyBorder="1" applyAlignment="1">
      <alignment horizontal="right" vertical="center"/>
    </xf>
    <xf numFmtId="184" fontId="4" fillId="33" borderId="19" xfId="48" applyNumberFormat="1" applyFont="1" applyFill="1" applyBorder="1" applyAlignment="1">
      <alignment horizontal="right" vertical="center"/>
    </xf>
    <xf numFmtId="185" fontId="4" fillId="33" borderId="20" xfId="48" applyNumberFormat="1" applyFont="1" applyFill="1" applyBorder="1" applyAlignment="1">
      <alignment horizontal="right" vertical="center"/>
    </xf>
    <xf numFmtId="185" fontId="4" fillId="33" borderId="21" xfId="48" applyNumberFormat="1" applyFont="1" applyFill="1" applyBorder="1" applyAlignment="1">
      <alignment horizontal="right" vertical="center"/>
    </xf>
    <xf numFmtId="185" fontId="4" fillId="33" borderId="13" xfId="48" applyNumberFormat="1" applyFont="1" applyFill="1" applyBorder="1" applyAlignment="1">
      <alignment horizontal="right" vertical="center"/>
    </xf>
    <xf numFmtId="184" fontId="4" fillId="33" borderId="13" xfId="48" applyNumberFormat="1" applyFont="1" applyFill="1" applyBorder="1" applyAlignment="1">
      <alignment horizontal="right" vertical="center"/>
    </xf>
    <xf numFmtId="185" fontId="4" fillId="33" borderId="22" xfId="48" applyNumberFormat="1" applyFont="1" applyFill="1" applyBorder="1" applyAlignment="1" quotePrefix="1">
      <alignment horizontal="right" vertical="center"/>
    </xf>
    <xf numFmtId="185" fontId="4" fillId="33" borderId="14" xfId="48" applyNumberFormat="1" applyFont="1" applyFill="1" applyBorder="1" applyAlignment="1">
      <alignment horizontal="right" vertical="center"/>
    </xf>
    <xf numFmtId="185" fontId="4" fillId="33" borderId="15" xfId="48" applyNumberFormat="1" applyFont="1" applyFill="1" applyBorder="1" applyAlignment="1" quotePrefix="1">
      <alignment horizontal="right" vertical="center"/>
    </xf>
    <xf numFmtId="185" fontId="4" fillId="33" borderId="16" xfId="48" applyNumberFormat="1" applyFont="1" applyFill="1" applyBorder="1" applyAlignment="1">
      <alignment horizontal="right" vertical="center"/>
    </xf>
    <xf numFmtId="184" fontId="4" fillId="33" borderId="16" xfId="48" applyNumberFormat="1" applyFont="1" applyFill="1" applyBorder="1" applyAlignment="1">
      <alignment horizontal="right" vertical="center"/>
    </xf>
    <xf numFmtId="184" fontId="4" fillId="33" borderId="13" xfId="48" applyNumberFormat="1" applyFont="1" applyFill="1" applyBorder="1" applyAlignment="1" quotePrefix="1">
      <alignment horizontal="right" vertical="center"/>
    </xf>
    <xf numFmtId="185" fontId="4" fillId="33" borderId="22" xfId="48" applyNumberFormat="1" applyFont="1" applyFill="1" applyBorder="1" applyAlignment="1">
      <alignment horizontal="right" vertical="center"/>
    </xf>
    <xf numFmtId="185" fontId="4" fillId="33" borderId="23" xfId="48" applyNumberFormat="1" applyFont="1" applyFill="1" applyBorder="1" applyAlignment="1">
      <alignment horizontal="right" vertical="center"/>
    </xf>
    <xf numFmtId="185" fontId="4" fillId="33" borderId="24" xfId="48" applyNumberFormat="1" applyFont="1" applyFill="1" applyBorder="1" applyAlignment="1">
      <alignment horizontal="right" vertical="center"/>
    </xf>
    <xf numFmtId="185" fontId="4" fillId="33" borderId="25" xfId="48" applyNumberFormat="1" applyFont="1" applyFill="1" applyBorder="1" applyAlignment="1">
      <alignment horizontal="right" vertical="center"/>
    </xf>
    <xf numFmtId="184" fontId="4" fillId="33" borderId="25" xfId="48" applyNumberFormat="1" applyFont="1" applyFill="1" applyBorder="1" applyAlignment="1">
      <alignment horizontal="right" vertical="center"/>
    </xf>
    <xf numFmtId="38" fontId="4" fillId="33" borderId="22" xfId="48" applyFont="1" applyFill="1" applyBorder="1" applyAlignment="1">
      <alignment horizontal="right" vertical="center"/>
    </xf>
    <xf numFmtId="185" fontId="4" fillId="33" borderId="26" xfId="48" applyNumberFormat="1" applyFont="1" applyFill="1" applyBorder="1" applyAlignment="1">
      <alignment horizontal="right" vertical="center"/>
    </xf>
    <xf numFmtId="185" fontId="4" fillId="33" borderId="27" xfId="48" applyNumberFormat="1" applyFont="1" applyFill="1" applyBorder="1" applyAlignment="1">
      <alignment horizontal="right" vertical="center"/>
    </xf>
    <xf numFmtId="38" fontId="4" fillId="33" borderId="28" xfId="48" applyFont="1" applyFill="1" applyBorder="1" applyAlignment="1">
      <alignment horizontal="right" vertical="center"/>
    </xf>
    <xf numFmtId="185" fontId="4" fillId="33" borderId="15" xfId="48" applyNumberFormat="1" applyFont="1" applyFill="1" applyBorder="1" applyAlignment="1">
      <alignment horizontal="right" vertical="center"/>
    </xf>
    <xf numFmtId="178" fontId="4" fillId="33" borderId="22" xfId="48" applyNumberFormat="1" applyFont="1" applyFill="1" applyBorder="1" applyAlignment="1">
      <alignment horizontal="right" vertical="center"/>
    </xf>
    <xf numFmtId="178" fontId="4" fillId="33" borderId="24" xfId="48" applyNumberFormat="1" applyFont="1" applyFill="1" applyBorder="1" applyAlignment="1">
      <alignment horizontal="right" vertical="center"/>
    </xf>
    <xf numFmtId="38" fontId="4" fillId="33" borderId="24" xfId="48" applyFont="1" applyFill="1" applyBorder="1" applyAlignment="1">
      <alignment horizontal="right" vertical="center"/>
    </xf>
    <xf numFmtId="185" fontId="5" fillId="33" borderId="14" xfId="48" applyNumberFormat="1" applyFont="1" applyFill="1" applyBorder="1" applyAlignment="1">
      <alignment horizontal="right" vertical="center"/>
    </xf>
    <xf numFmtId="185" fontId="5" fillId="33" borderId="15" xfId="48" applyNumberFormat="1" applyFont="1" applyFill="1" applyBorder="1" applyAlignment="1">
      <alignment horizontal="right" vertical="center"/>
    </xf>
    <xf numFmtId="185" fontId="5" fillId="33" borderId="16" xfId="48" applyNumberFormat="1" applyFont="1" applyFill="1" applyBorder="1" applyAlignment="1">
      <alignment horizontal="right" vertical="center"/>
    </xf>
    <xf numFmtId="184" fontId="5" fillId="33" borderId="16" xfId="48" applyNumberFormat="1" applyFont="1" applyFill="1" applyBorder="1" applyAlignment="1">
      <alignment horizontal="right" vertical="center"/>
    </xf>
    <xf numFmtId="184" fontId="4" fillId="33" borderId="19" xfId="48" applyNumberFormat="1" applyFont="1" applyFill="1" applyBorder="1" applyAlignment="1" quotePrefix="1">
      <alignment horizontal="right" vertical="center"/>
    </xf>
    <xf numFmtId="185" fontId="4" fillId="33" borderId="20" xfId="48" applyNumberFormat="1" applyFont="1" applyFill="1" applyBorder="1" applyAlignment="1" quotePrefix="1">
      <alignment horizontal="right" vertical="center"/>
    </xf>
    <xf numFmtId="185" fontId="4" fillId="33" borderId="13" xfId="48" applyNumberFormat="1" applyFont="1" applyFill="1" applyBorder="1" applyAlignment="1" quotePrefix="1">
      <alignment horizontal="right" vertical="center"/>
    </xf>
    <xf numFmtId="38" fontId="4" fillId="33" borderId="13" xfId="48" applyFont="1" applyFill="1" applyBorder="1" applyAlignment="1" quotePrefix="1">
      <alignment horizontal="right" vertical="center"/>
    </xf>
    <xf numFmtId="185" fontId="4" fillId="33" borderId="29" xfId="48" applyNumberFormat="1" applyFont="1" applyFill="1" applyBorder="1" applyAlignment="1">
      <alignment horizontal="right" vertical="center"/>
    </xf>
    <xf numFmtId="185" fontId="4" fillId="33" borderId="30" xfId="48" applyNumberFormat="1" applyFont="1" applyFill="1" applyBorder="1" applyAlignment="1">
      <alignment horizontal="right" vertical="center"/>
    </xf>
    <xf numFmtId="185" fontId="4" fillId="33" borderId="31" xfId="48" applyNumberFormat="1" applyFont="1" applyFill="1" applyBorder="1" applyAlignment="1">
      <alignment horizontal="right" vertical="center"/>
    </xf>
    <xf numFmtId="184" fontId="4" fillId="33" borderId="31" xfId="48" applyNumberFormat="1" applyFont="1" applyFill="1" applyBorder="1" applyAlignment="1">
      <alignment horizontal="right" vertical="center" shrinkToFit="1"/>
    </xf>
    <xf numFmtId="184" fontId="5" fillId="33" borderId="16" xfId="48" applyNumberFormat="1" applyFont="1" applyFill="1" applyBorder="1" applyAlignment="1">
      <alignment horizontal="right" vertical="center" shrinkToFit="1"/>
    </xf>
    <xf numFmtId="185" fontId="5" fillId="33" borderId="32" xfId="48" applyNumberFormat="1" applyFont="1" applyFill="1" applyBorder="1" applyAlignment="1">
      <alignment horizontal="right" vertical="center"/>
    </xf>
    <xf numFmtId="38" fontId="5" fillId="33" borderId="33" xfId="48" applyFont="1" applyFill="1" applyBorder="1" applyAlignment="1">
      <alignment horizontal="right" vertical="center"/>
    </xf>
    <xf numFmtId="185" fontId="5" fillId="33" borderId="19" xfId="48" applyNumberFormat="1" applyFont="1" applyFill="1" applyBorder="1" applyAlignment="1">
      <alignment horizontal="right" vertical="center"/>
    </xf>
    <xf numFmtId="184" fontId="5" fillId="33" borderId="19" xfId="48" applyNumberFormat="1" applyFont="1" applyFill="1" applyBorder="1" applyAlignment="1">
      <alignment horizontal="right" vertical="center"/>
    </xf>
    <xf numFmtId="38" fontId="2" fillId="33" borderId="25" xfId="48" applyFont="1" applyFill="1" applyBorder="1" applyAlignment="1">
      <alignment horizontal="center" vertical="center"/>
    </xf>
    <xf numFmtId="185" fontId="4" fillId="33" borderId="12" xfId="48" applyNumberFormat="1" applyFont="1" applyFill="1" applyBorder="1" applyAlignment="1">
      <alignment horizontal="right" vertical="center"/>
    </xf>
    <xf numFmtId="184" fontId="4" fillId="33" borderId="12" xfId="48" applyNumberFormat="1" applyFont="1" applyFill="1" applyBorder="1" applyAlignment="1">
      <alignment horizontal="right" vertical="center"/>
    </xf>
    <xf numFmtId="38" fontId="2" fillId="33" borderId="34" xfId="48" applyFont="1" applyFill="1" applyBorder="1" applyAlignment="1">
      <alignment horizontal="center" vertical="center"/>
    </xf>
    <xf numFmtId="185" fontId="4" fillId="33" borderId="35" xfId="48" applyNumberFormat="1" applyFont="1" applyFill="1" applyBorder="1" applyAlignment="1">
      <alignment horizontal="right" vertical="center"/>
    </xf>
    <xf numFmtId="38" fontId="4" fillId="33" borderId="36" xfId="48" applyNumberFormat="1" applyFont="1" applyFill="1" applyBorder="1" applyAlignment="1">
      <alignment horizontal="right" vertical="center"/>
    </xf>
    <xf numFmtId="185" fontId="4" fillId="33" borderId="34" xfId="48" applyNumberFormat="1" applyFont="1" applyFill="1" applyBorder="1" applyAlignment="1">
      <alignment horizontal="right" vertical="center"/>
    </xf>
    <xf numFmtId="184" fontId="4" fillId="33" borderId="34" xfId="48" applyNumberFormat="1" applyFont="1" applyFill="1" applyBorder="1" applyAlignment="1">
      <alignment horizontal="right" vertical="center"/>
    </xf>
    <xf numFmtId="38" fontId="2" fillId="33" borderId="0" xfId="48" applyFont="1" applyFill="1" applyAlignment="1">
      <alignment vertical="center"/>
    </xf>
    <xf numFmtId="38" fontId="2" fillId="33" borderId="37" xfId="48" applyFont="1" applyFill="1" applyBorder="1" applyAlignment="1">
      <alignment horizontal="right" vertical="center"/>
    </xf>
    <xf numFmtId="185" fontId="4" fillId="33" borderId="38" xfId="48" applyNumberFormat="1" applyFont="1" applyFill="1" applyBorder="1" applyAlignment="1">
      <alignment horizontal="right" vertical="center"/>
    </xf>
    <xf numFmtId="185" fontId="4" fillId="33" borderId="37" xfId="48" applyNumberFormat="1" applyFont="1" applyFill="1" applyBorder="1" applyAlignment="1">
      <alignment horizontal="right" vertical="center"/>
    </xf>
    <xf numFmtId="185" fontId="4" fillId="33" borderId="39" xfId="48" applyNumberFormat="1" applyFont="1" applyFill="1" applyBorder="1" applyAlignment="1">
      <alignment horizontal="right" vertical="center"/>
    </xf>
    <xf numFmtId="185" fontId="5" fillId="33" borderId="37" xfId="48" applyNumberFormat="1" applyFont="1" applyFill="1" applyBorder="1" applyAlignment="1">
      <alignment horizontal="right" vertical="center"/>
    </xf>
    <xf numFmtId="185" fontId="4" fillId="33" borderId="0" xfId="48" applyNumberFormat="1" applyFont="1" applyFill="1" applyBorder="1" applyAlignment="1">
      <alignment horizontal="right" vertical="center"/>
    </xf>
    <xf numFmtId="38" fontId="2" fillId="33" borderId="21" xfId="48" applyFont="1" applyFill="1" applyBorder="1" applyAlignment="1">
      <alignment horizontal="center" vertical="center"/>
    </xf>
    <xf numFmtId="185" fontId="4" fillId="33" borderId="21" xfId="48" applyNumberFormat="1" applyFont="1" applyFill="1" applyBorder="1" applyAlignment="1" quotePrefix="1">
      <alignment horizontal="right" vertical="center"/>
    </xf>
    <xf numFmtId="185" fontId="4" fillId="33" borderId="40" xfId="48" applyNumberFormat="1" applyFont="1" applyFill="1" applyBorder="1" applyAlignment="1">
      <alignment horizontal="right" vertical="center"/>
    </xf>
    <xf numFmtId="185" fontId="4" fillId="33" borderId="41" xfId="48" applyNumberFormat="1" applyFont="1" applyFill="1" applyBorder="1" applyAlignment="1">
      <alignment horizontal="right" vertical="center"/>
    </xf>
    <xf numFmtId="185" fontId="4" fillId="33" borderId="42" xfId="48" applyNumberFormat="1" applyFont="1" applyFill="1" applyBorder="1" applyAlignment="1" quotePrefix="1">
      <alignment horizontal="right" vertical="center"/>
    </xf>
    <xf numFmtId="38" fontId="2" fillId="33" borderId="16" xfId="48" applyFont="1" applyFill="1" applyBorder="1" applyAlignment="1">
      <alignment horizontal="center" vertical="center"/>
    </xf>
    <xf numFmtId="184" fontId="4" fillId="33" borderId="43" xfId="48" applyNumberFormat="1" applyFont="1" applyFill="1" applyBorder="1" applyAlignment="1">
      <alignment horizontal="right" vertical="center"/>
    </xf>
    <xf numFmtId="185" fontId="4" fillId="33" borderId="18" xfId="48" applyNumberFormat="1" applyFont="1" applyFill="1" applyBorder="1" applyAlignment="1">
      <alignment horizontal="right" vertical="center"/>
    </xf>
    <xf numFmtId="185" fontId="4" fillId="33" borderId="28" xfId="48" applyNumberFormat="1" applyFont="1" applyFill="1" applyBorder="1" applyAlignment="1">
      <alignment horizontal="right" vertical="center"/>
    </xf>
    <xf numFmtId="185" fontId="4" fillId="33" borderId="42" xfId="48" applyNumberFormat="1" applyFont="1" applyFill="1" applyBorder="1" applyAlignment="1">
      <alignment horizontal="right" vertical="center"/>
    </xf>
    <xf numFmtId="185" fontId="5" fillId="33" borderId="18" xfId="48" applyNumberFormat="1" applyFont="1" applyFill="1" applyBorder="1" applyAlignment="1">
      <alignment horizontal="right" vertical="center"/>
    </xf>
    <xf numFmtId="185" fontId="5" fillId="33" borderId="44" xfId="48" applyNumberFormat="1" applyFont="1" applyFill="1" applyBorder="1" applyAlignment="1">
      <alignment horizontal="right" vertical="center"/>
    </xf>
    <xf numFmtId="185" fontId="4" fillId="33" borderId="11" xfId="48" applyNumberFormat="1" applyFont="1" applyFill="1" applyBorder="1" applyAlignment="1">
      <alignment horizontal="right" vertical="center"/>
    </xf>
    <xf numFmtId="185" fontId="4" fillId="33" borderId="45" xfId="48" applyNumberFormat="1" applyFont="1" applyFill="1" applyBorder="1" applyAlignment="1">
      <alignment horizontal="right" vertical="center"/>
    </xf>
    <xf numFmtId="185" fontId="4" fillId="33" borderId="36" xfId="48" applyNumberFormat="1" applyFont="1" applyFill="1" applyBorder="1" applyAlignment="1">
      <alignment horizontal="right" vertical="center"/>
    </xf>
    <xf numFmtId="185" fontId="4" fillId="33" borderId="46" xfId="48" applyNumberFormat="1" applyFont="1" applyFill="1" applyBorder="1" applyAlignment="1">
      <alignment horizontal="right" vertical="center"/>
    </xf>
    <xf numFmtId="38" fontId="3" fillId="33" borderId="0" xfId="48" applyFont="1" applyFill="1" applyAlignment="1">
      <alignment horizontal="center" vertical="center"/>
    </xf>
    <xf numFmtId="38" fontId="2" fillId="33" borderId="17" xfId="48" applyFont="1" applyFill="1" applyBorder="1" applyAlignment="1">
      <alignment horizontal="center" vertical="center" textRotation="255"/>
    </xf>
    <xf numFmtId="38" fontId="2" fillId="33" borderId="20" xfId="48" applyFont="1" applyFill="1" applyBorder="1" applyAlignment="1">
      <alignment horizontal="center" vertical="center" textRotation="255"/>
    </xf>
    <xf numFmtId="38" fontId="2" fillId="33" borderId="14" xfId="48" applyFont="1" applyFill="1" applyBorder="1" applyAlignment="1">
      <alignment horizontal="center" vertical="center" textRotation="255"/>
    </xf>
    <xf numFmtId="38" fontId="2" fillId="33" borderId="0" xfId="48" applyFont="1" applyFill="1" applyBorder="1" applyAlignment="1">
      <alignment vertical="center" wrapText="1"/>
    </xf>
    <xf numFmtId="38" fontId="2" fillId="33" borderId="47" xfId="48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 textRotation="255"/>
    </xf>
    <xf numFmtId="0" fontId="0" fillId="33" borderId="14" xfId="0" applyFont="1" applyFill="1" applyBorder="1" applyAlignment="1">
      <alignment horizontal="center" vertical="center" textRotation="255"/>
    </xf>
    <xf numFmtId="38" fontId="2" fillId="33" borderId="48" xfId="48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38" fontId="2" fillId="33" borderId="50" xfId="48" applyFont="1" applyFill="1" applyBorder="1" applyAlignment="1">
      <alignment horizontal="center" vertical="center"/>
    </xf>
    <xf numFmtId="38" fontId="2" fillId="33" borderId="51" xfId="48" applyFont="1" applyFill="1" applyBorder="1" applyAlignment="1">
      <alignment horizontal="center" vertical="center"/>
    </xf>
    <xf numFmtId="38" fontId="2" fillId="33" borderId="52" xfId="48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38" fontId="2" fillId="33" borderId="0" xfId="48" applyFont="1" applyFill="1" applyBorder="1" applyAlignment="1">
      <alignment horizontal="center" vertical="center"/>
    </xf>
    <xf numFmtId="38" fontId="2" fillId="33" borderId="47" xfId="48" applyFont="1" applyFill="1" applyBorder="1" applyAlignment="1">
      <alignment horizontal="center" vertical="center"/>
    </xf>
    <xf numFmtId="38" fontId="2" fillId="33" borderId="50" xfId="48" applyFont="1" applyFill="1" applyBorder="1" applyAlignment="1">
      <alignment horizontal="left" vertical="center" wrapText="1"/>
    </xf>
    <xf numFmtId="38" fontId="2" fillId="33" borderId="51" xfId="48" applyFont="1" applyFill="1" applyBorder="1" applyAlignment="1">
      <alignment horizontal="left" vertical="center" wrapText="1"/>
    </xf>
    <xf numFmtId="38" fontId="2" fillId="33" borderId="48" xfId="48" applyFont="1" applyFill="1" applyBorder="1" applyAlignment="1">
      <alignment vertical="center"/>
    </xf>
    <xf numFmtId="38" fontId="2" fillId="33" borderId="49" xfId="48" applyFont="1" applyFill="1" applyBorder="1" applyAlignment="1">
      <alignment vertical="center"/>
    </xf>
    <xf numFmtId="38" fontId="2" fillId="33" borderId="44" xfId="48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38" fontId="2" fillId="33" borderId="42" xfId="48" applyFont="1" applyFill="1" applyBorder="1" applyAlignment="1">
      <alignment horizontal="center" vertical="center"/>
    </xf>
    <xf numFmtId="38" fontId="6" fillId="33" borderId="42" xfId="48" applyFont="1" applyFill="1" applyBorder="1" applyAlignment="1">
      <alignment horizontal="left" vertical="center" wrapText="1"/>
    </xf>
    <xf numFmtId="38" fontId="6" fillId="33" borderId="47" xfId="48" applyFont="1" applyFill="1" applyBorder="1" applyAlignment="1">
      <alignment horizontal="left" vertical="center" wrapText="1"/>
    </xf>
    <xf numFmtId="38" fontId="2" fillId="33" borderId="15" xfId="48" applyFont="1" applyFill="1" applyBorder="1" applyAlignment="1">
      <alignment horizontal="center" vertical="center"/>
    </xf>
    <xf numFmtId="38" fontId="2" fillId="33" borderId="16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horizontal="center" vertical="center" textRotation="255"/>
    </xf>
    <xf numFmtId="38" fontId="2" fillId="33" borderId="15" xfId="48" applyFont="1" applyFill="1" applyBorder="1" applyAlignment="1">
      <alignment horizontal="center" vertical="center" textRotation="255"/>
    </xf>
    <xf numFmtId="38" fontId="2" fillId="33" borderId="42" xfId="48" applyFont="1" applyFill="1" applyBorder="1" applyAlignment="1">
      <alignment horizontal="left" vertical="center" wrapText="1"/>
    </xf>
    <xf numFmtId="38" fontId="2" fillId="33" borderId="47" xfId="48" applyFont="1" applyFill="1" applyBorder="1" applyAlignment="1">
      <alignment horizontal="left" vertical="center" wrapText="1"/>
    </xf>
    <xf numFmtId="38" fontId="2" fillId="33" borderId="33" xfId="48" applyFont="1" applyFill="1" applyBorder="1" applyAlignment="1">
      <alignment horizontal="center" vertical="center"/>
    </xf>
    <xf numFmtId="38" fontId="2" fillId="33" borderId="54" xfId="48" applyFont="1" applyFill="1" applyBorder="1" applyAlignment="1">
      <alignment horizontal="center" vertical="center"/>
    </xf>
    <xf numFmtId="38" fontId="2" fillId="33" borderId="55" xfId="48" applyFont="1" applyFill="1" applyBorder="1" applyAlignment="1">
      <alignment horizontal="left" vertical="center"/>
    </xf>
    <xf numFmtId="38" fontId="2" fillId="33" borderId="56" xfId="48" applyFont="1" applyFill="1" applyBorder="1" applyAlignment="1">
      <alignment horizontal="left" vertical="center"/>
    </xf>
    <xf numFmtId="38" fontId="2" fillId="33" borderId="47" xfId="48" applyFont="1" applyFill="1" applyBorder="1" applyAlignment="1">
      <alignment horizontal="left" vertical="center"/>
    </xf>
    <xf numFmtId="38" fontId="2" fillId="33" borderId="42" xfId="48" applyFont="1" applyFill="1" applyBorder="1" applyAlignment="1">
      <alignment horizontal="left" vertical="center"/>
    </xf>
    <xf numFmtId="38" fontId="2" fillId="33" borderId="42" xfId="48" applyFont="1" applyFill="1" applyBorder="1" applyAlignment="1">
      <alignment vertical="center" wrapText="1"/>
    </xf>
    <xf numFmtId="38" fontId="2" fillId="33" borderId="57" xfId="48" applyFont="1" applyFill="1" applyBorder="1" applyAlignment="1">
      <alignment horizontal="center" vertical="center"/>
    </xf>
    <xf numFmtId="38" fontId="2" fillId="33" borderId="58" xfId="48" applyFont="1" applyFill="1" applyBorder="1" applyAlignment="1">
      <alignment horizontal="center" vertical="center"/>
    </xf>
    <xf numFmtId="38" fontId="2" fillId="33" borderId="47" xfId="48" applyFont="1" applyFill="1" applyBorder="1" applyAlignment="1">
      <alignment vertical="center" wrapText="1"/>
    </xf>
    <xf numFmtId="38" fontId="2" fillId="33" borderId="59" xfId="48" applyFont="1" applyFill="1" applyBorder="1" applyAlignment="1">
      <alignment horizontal="center" vertical="center"/>
    </xf>
    <xf numFmtId="38" fontId="2" fillId="33" borderId="41" xfId="48" applyFont="1" applyFill="1" applyBorder="1" applyAlignment="1">
      <alignment horizontal="center" vertical="center" wrapText="1"/>
    </xf>
    <xf numFmtId="38" fontId="2" fillId="33" borderId="43" xfId="48" applyFont="1" applyFill="1" applyBorder="1" applyAlignment="1">
      <alignment horizontal="center" vertical="center" wrapText="1"/>
    </xf>
    <xf numFmtId="38" fontId="2" fillId="33" borderId="60" xfId="48" applyFont="1" applyFill="1" applyBorder="1" applyAlignment="1">
      <alignment horizontal="left" vertical="center"/>
    </xf>
    <xf numFmtId="38" fontId="2" fillId="33" borderId="44" xfId="48" applyFont="1" applyFill="1" applyBorder="1" applyAlignment="1">
      <alignment horizontal="left" vertical="center"/>
    </xf>
    <xf numFmtId="38" fontId="2" fillId="33" borderId="61" xfId="48" applyFont="1" applyFill="1" applyBorder="1" applyAlignment="1">
      <alignment horizontal="center" vertical="center"/>
    </xf>
    <xf numFmtId="38" fontId="2" fillId="33" borderId="0" xfId="48" applyFont="1" applyFill="1" applyBorder="1" applyAlignment="1">
      <alignment vertical="center"/>
    </xf>
    <xf numFmtId="180" fontId="2" fillId="33" borderId="49" xfId="48" applyNumberFormat="1" applyFont="1" applyFill="1" applyBorder="1" applyAlignment="1">
      <alignment horizontal="center" vertical="center"/>
    </xf>
    <xf numFmtId="180" fontId="2" fillId="33" borderId="44" xfId="48" applyNumberFormat="1" applyFont="1" applyFill="1" applyBorder="1" applyAlignment="1">
      <alignment horizontal="center" vertical="center"/>
    </xf>
    <xf numFmtId="38" fontId="2" fillId="33" borderId="0" xfId="48" applyFont="1" applyFill="1" applyBorder="1" applyAlignment="1">
      <alignment horizontal="left" vertical="center" wrapText="1"/>
    </xf>
    <xf numFmtId="38" fontId="2" fillId="33" borderId="62" xfId="48" applyFont="1" applyFill="1" applyBorder="1" applyAlignment="1">
      <alignment vertical="center"/>
    </xf>
    <xf numFmtId="38" fontId="2" fillId="33" borderId="57" xfId="48" applyFont="1" applyFill="1" applyBorder="1" applyAlignment="1">
      <alignment vertical="center"/>
    </xf>
    <xf numFmtId="38" fontId="2" fillId="33" borderId="58" xfId="48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 textRotation="255"/>
    </xf>
    <xf numFmtId="0" fontId="7" fillId="33" borderId="20" xfId="0" applyFont="1" applyFill="1" applyBorder="1" applyAlignment="1">
      <alignment horizontal="center" vertical="center" textRotation="255"/>
    </xf>
    <xf numFmtId="0" fontId="7" fillId="33" borderId="14" xfId="0" applyFont="1" applyFill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6"/>
  <sheetViews>
    <sheetView tabSelected="1" view="pageBreakPreview" zoomScale="90" zoomScaleSheetLayoutView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22.5" customHeight="1"/>
  <cols>
    <col min="1" max="1" width="1.37890625" style="2" customWidth="1"/>
    <col min="2" max="2" width="2.75390625" style="2" customWidth="1"/>
    <col min="3" max="3" width="2.625" style="2" customWidth="1"/>
    <col min="4" max="4" width="17.00390625" style="2" customWidth="1"/>
    <col min="5" max="12" width="9.875" style="2" customWidth="1"/>
    <col min="13" max="13" width="4.625" style="2" customWidth="1"/>
    <col min="14" max="16384" width="9.00390625" style="2" customWidth="1"/>
  </cols>
  <sheetData>
    <row r="1" ht="15" customHeight="1">
      <c r="B1" s="1" t="s">
        <v>14</v>
      </c>
    </row>
    <row r="2" spans="2:13" ht="21" customHeight="1">
      <c r="B2" s="89" t="s">
        <v>13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3"/>
    </row>
    <row r="3" spans="12:13" ht="15" customHeight="1" thickBot="1">
      <c r="L3" s="4" t="s">
        <v>23</v>
      </c>
      <c r="M3" s="5"/>
    </row>
    <row r="4" spans="2:13" ht="15.75" customHeight="1">
      <c r="B4" s="108"/>
      <c r="C4" s="109"/>
      <c r="D4" s="110"/>
      <c r="E4" s="97" t="s">
        <v>53</v>
      </c>
      <c r="F4" s="98"/>
      <c r="G4" s="99"/>
      <c r="H4" s="97" t="s">
        <v>52</v>
      </c>
      <c r="I4" s="98"/>
      <c r="J4" s="99"/>
      <c r="K4" s="102" t="s">
        <v>21</v>
      </c>
      <c r="L4" s="103"/>
      <c r="M4" s="5"/>
    </row>
    <row r="5" spans="2:12" ht="15.75" customHeight="1">
      <c r="B5" s="137" t="s">
        <v>4</v>
      </c>
      <c r="C5" s="104"/>
      <c r="D5" s="105"/>
      <c r="E5" s="6" t="s">
        <v>5</v>
      </c>
      <c r="F5" s="7" t="s">
        <v>6</v>
      </c>
      <c r="G5" s="8" t="s">
        <v>7</v>
      </c>
      <c r="H5" s="6" t="s">
        <v>5</v>
      </c>
      <c r="I5" s="7" t="s">
        <v>6</v>
      </c>
      <c r="J5" s="8" t="s">
        <v>7</v>
      </c>
      <c r="K5" s="73" t="s">
        <v>18</v>
      </c>
      <c r="L5" s="9" t="s">
        <v>19</v>
      </c>
    </row>
    <row r="6" spans="2:12" ht="15.75" customHeight="1" thickBot="1">
      <c r="B6" s="142"/>
      <c r="C6" s="143"/>
      <c r="D6" s="144"/>
      <c r="E6" s="10" t="s">
        <v>0</v>
      </c>
      <c r="F6" s="11" t="s">
        <v>1</v>
      </c>
      <c r="G6" s="12" t="s">
        <v>17</v>
      </c>
      <c r="H6" s="10" t="s">
        <v>24</v>
      </c>
      <c r="I6" s="11" t="s">
        <v>25</v>
      </c>
      <c r="J6" s="13" t="s">
        <v>26</v>
      </c>
      <c r="K6" s="67" t="s">
        <v>20</v>
      </c>
      <c r="L6" s="78" t="s">
        <v>22</v>
      </c>
    </row>
    <row r="7" spans="2:12" ht="21.75" customHeight="1">
      <c r="B7" s="90" t="s">
        <v>3</v>
      </c>
      <c r="C7" s="139" t="s">
        <v>28</v>
      </c>
      <c r="D7" s="140"/>
      <c r="E7" s="14">
        <v>203820</v>
      </c>
      <c r="F7" s="80">
        <v>16370</v>
      </c>
      <c r="G7" s="16">
        <f>IF(E7="-",0,E7)+IF(F7="-",0,F7)</f>
        <v>220190</v>
      </c>
      <c r="H7" s="14">
        <v>186670</v>
      </c>
      <c r="I7" s="15">
        <v>13600</v>
      </c>
      <c r="J7" s="16">
        <v>200270</v>
      </c>
      <c r="K7" s="68">
        <f>_xlfn.IFERROR(G7-J7,"-")</f>
        <v>19920</v>
      </c>
      <c r="L7" s="17">
        <f>ROUND(K7/J7*100,1)</f>
        <v>9.9</v>
      </c>
    </row>
    <row r="8" spans="2:12" ht="21.75" customHeight="1">
      <c r="B8" s="91"/>
      <c r="C8" s="104" t="s">
        <v>29</v>
      </c>
      <c r="D8" s="105"/>
      <c r="E8" s="18">
        <v>133360</v>
      </c>
      <c r="F8" s="28">
        <v>4510</v>
      </c>
      <c r="G8" s="20">
        <f>IF(E8="-",0,E8)+IF(F8="-",0,F8)</f>
        <v>137870</v>
      </c>
      <c r="H8" s="18">
        <v>89970</v>
      </c>
      <c r="I8" s="19">
        <v>38900</v>
      </c>
      <c r="J8" s="20">
        <v>128870</v>
      </c>
      <c r="K8" s="19">
        <f>_xlfn.IFERROR(G8-J8,"-")</f>
        <v>9000</v>
      </c>
      <c r="L8" s="21">
        <f aca="true" t="shared" si="0" ref="L8:L35">ROUND(K8/J8*100,1)</f>
        <v>7</v>
      </c>
    </row>
    <row r="9" spans="2:12" ht="21.75" customHeight="1">
      <c r="B9" s="91"/>
      <c r="C9" s="113" t="s">
        <v>30</v>
      </c>
      <c r="D9" s="105"/>
      <c r="E9" s="18">
        <v>11280</v>
      </c>
      <c r="F9" s="22" t="s">
        <v>16</v>
      </c>
      <c r="G9" s="20">
        <f>IF(E9="-",0,E9)+IF(F9="-",0,F9)</f>
        <v>11280</v>
      </c>
      <c r="H9" s="18">
        <v>11760</v>
      </c>
      <c r="I9" s="22" t="s">
        <v>16</v>
      </c>
      <c r="J9" s="20">
        <v>11760</v>
      </c>
      <c r="K9" s="19">
        <f aca="true" t="shared" si="1" ref="K9:K34">_xlfn.IFERROR(G9-J9,"-")</f>
        <v>-480</v>
      </c>
      <c r="L9" s="21">
        <f t="shared" si="0"/>
        <v>-4.1</v>
      </c>
    </row>
    <row r="10" spans="2:12" ht="21.75" customHeight="1" thickBot="1">
      <c r="B10" s="92"/>
      <c r="C10" s="129" t="s">
        <v>31</v>
      </c>
      <c r="D10" s="130"/>
      <c r="E10" s="23">
        <v>215730</v>
      </c>
      <c r="F10" s="24">
        <v>5880</v>
      </c>
      <c r="G10" s="25">
        <f>IF(E10="-",0,E10)+IF(F10="-",0,F10)</f>
        <v>221610</v>
      </c>
      <c r="H10" s="23">
        <v>202840</v>
      </c>
      <c r="I10" s="24">
        <v>8240</v>
      </c>
      <c r="J10" s="25">
        <v>211080</v>
      </c>
      <c r="K10" s="69">
        <f t="shared" si="1"/>
        <v>10530</v>
      </c>
      <c r="L10" s="26">
        <f t="shared" si="0"/>
        <v>5</v>
      </c>
    </row>
    <row r="11" spans="2:12" ht="21.75" customHeight="1">
      <c r="B11" s="91" t="s">
        <v>8</v>
      </c>
      <c r="C11" s="93" t="s">
        <v>33</v>
      </c>
      <c r="D11" s="94"/>
      <c r="E11" s="18">
        <v>67464</v>
      </c>
      <c r="F11" s="22">
        <f>ROUND(F7*0.331,0)</f>
        <v>5418</v>
      </c>
      <c r="G11" s="20">
        <v>72883</v>
      </c>
      <c r="H11" s="18">
        <v>61788</v>
      </c>
      <c r="I11" s="22">
        <v>4502</v>
      </c>
      <c r="J11" s="20">
        <v>66289</v>
      </c>
      <c r="K11" s="19">
        <v>6594</v>
      </c>
      <c r="L11" s="27">
        <f t="shared" si="0"/>
        <v>9.9</v>
      </c>
    </row>
    <row r="12" spans="2:12" ht="21.75" customHeight="1">
      <c r="B12" s="95"/>
      <c r="C12" s="93" t="s">
        <v>34</v>
      </c>
      <c r="D12" s="94"/>
      <c r="E12" s="18">
        <v>44142</v>
      </c>
      <c r="F12" s="77">
        <f>ROUND(F8*0.331,0)</f>
        <v>1493</v>
      </c>
      <c r="G12" s="20">
        <f aca="true" t="shared" si="2" ref="G12:G19">IF(E12="-",0,E12)+IF(F12="-",0,F12)</f>
        <v>45635</v>
      </c>
      <c r="H12" s="18">
        <v>29780</v>
      </c>
      <c r="I12" s="22">
        <v>12876</v>
      </c>
      <c r="J12" s="20">
        <v>42656</v>
      </c>
      <c r="K12" s="19">
        <f t="shared" si="1"/>
        <v>2979</v>
      </c>
      <c r="L12" s="21">
        <f t="shared" si="0"/>
        <v>7</v>
      </c>
    </row>
    <row r="13" spans="2:12" ht="21.75" customHeight="1">
      <c r="B13" s="95"/>
      <c r="C13" s="128" t="s">
        <v>35</v>
      </c>
      <c r="D13" s="94"/>
      <c r="E13" s="18">
        <v>5640</v>
      </c>
      <c r="F13" s="77" t="s">
        <v>16</v>
      </c>
      <c r="G13" s="20">
        <f t="shared" si="2"/>
        <v>5640</v>
      </c>
      <c r="H13" s="18">
        <v>5880</v>
      </c>
      <c r="I13" s="22" t="s">
        <v>16</v>
      </c>
      <c r="J13" s="20">
        <v>5880</v>
      </c>
      <c r="K13" s="19">
        <f t="shared" si="1"/>
        <v>-240</v>
      </c>
      <c r="L13" s="21">
        <f t="shared" si="0"/>
        <v>-4.1</v>
      </c>
    </row>
    <row r="14" spans="2:12" ht="21.75" customHeight="1">
      <c r="B14" s="95"/>
      <c r="C14" s="138" t="s">
        <v>51</v>
      </c>
      <c r="D14" s="94"/>
      <c r="E14" s="18">
        <v>42067</v>
      </c>
      <c r="F14" s="81">
        <f>ROUND(F10*0.195,0)</f>
        <v>1147</v>
      </c>
      <c r="G14" s="35">
        <f t="shared" si="2"/>
        <v>43214</v>
      </c>
      <c r="H14" s="18">
        <v>39554</v>
      </c>
      <c r="I14" s="28">
        <v>1607</v>
      </c>
      <c r="J14" s="20">
        <v>41161</v>
      </c>
      <c r="K14" s="19">
        <f t="shared" si="1"/>
        <v>2053</v>
      </c>
      <c r="L14" s="21">
        <f t="shared" si="0"/>
        <v>5</v>
      </c>
    </row>
    <row r="15" spans="2:12" ht="22.5" customHeight="1">
      <c r="B15" s="95"/>
      <c r="C15" s="100" t="s">
        <v>2</v>
      </c>
      <c r="D15" s="101"/>
      <c r="E15" s="29">
        <v>159314</v>
      </c>
      <c r="F15" s="30">
        <f>SUM(F11:F14)</f>
        <v>8058</v>
      </c>
      <c r="G15" s="31">
        <f t="shared" si="2"/>
        <v>167372</v>
      </c>
      <c r="H15" s="29">
        <v>137002</v>
      </c>
      <c r="I15" s="30">
        <v>18984</v>
      </c>
      <c r="J15" s="31">
        <v>155986</v>
      </c>
      <c r="K15" s="70">
        <f>_xlfn.IFERROR(G15-J15,"-")</f>
        <v>11386</v>
      </c>
      <c r="L15" s="32">
        <f t="shared" si="0"/>
        <v>7.3</v>
      </c>
    </row>
    <row r="16" spans="2:12" ht="21.75" customHeight="1">
      <c r="B16" s="95"/>
      <c r="C16" s="120" t="s">
        <v>57</v>
      </c>
      <c r="D16" s="126"/>
      <c r="E16" s="18">
        <v>-449</v>
      </c>
      <c r="F16" s="82">
        <f>F18-F15</f>
        <v>8290</v>
      </c>
      <c r="G16" s="20">
        <f t="shared" si="2"/>
        <v>7841</v>
      </c>
      <c r="H16" s="18" t="s">
        <v>16</v>
      </c>
      <c r="I16" s="33">
        <v>16132</v>
      </c>
      <c r="J16" s="20">
        <v>16132</v>
      </c>
      <c r="K16" s="19">
        <f>_xlfn.IFERROR(G16-IF(J16="-",0,J16),"-")</f>
        <v>-8291</v>
      </c>
      <c r="L16" s="60">
        <f t="shared" si="0"/>
        <v>-51.4</v>
      </c>
    </row>
    <row r="17" spans="2:12" ht="21.75" customHeight="1">
      <c r="B17" s="95"/>
      <c r="C17" s="133" t="s">
        <v>58</v>
      </c>
      <c r="D17" s="134"/>
      <c r="E17" s="34">
        <v>-2461</v>
      </c>
      <c r="F17" s="76" t="s">
        <v>16</v>
      </c>
      <c r="G17" s="35">
        <f t="shared" si="2"/>
        <v>-2461</v>
      </c>
      <c r="H17" s="34">
        <v>-3004</v>
      </c>
      <c r="I17" s="36" t="s">
        <v>44</v>
      </c>
      <c r="J17" s="35">
        <v>-3004</v>
      </c>
      <c r="K17" s="34">
        <v>544</v>
      </c>
      <c r="L17" s="79">
        <f t="shared" si="0"/>
        <v>-18.1</v>
      </c>
    </row>
    <row r="18" spans="2:12" ht="22.5" customHeight="1" thickBot="1">
      <c r="B18" s="95"/>
      <c r="C18" s="132" t="s">
        <v>36</v>
      </c>
      <c r="D18" s="130"/>
      <c r="E18" s="23">
        <v>156404</v>
      </c>
      <c r="F18" s="37">
        <v>16348</v>
      </c>
      <c r="G18" s="25">
        <v>172753</v>
      </c>
      <c r="H18" s="23">
        <v>133997</v>
      </c>
      <c r="I18" s="37">
        <v>35117</v>
      </c>
      <c r="J18" s="25">
        <v>169114</v>
      </c>
      <c r="K18" s="69">
        <v>3639</v>
      </c>
      <c r="L18" s="26">
        <f t="shared" si="0"/>
        <v>2.2</v>
      </c>
    </row>
    <row r="19" spans="2:12" ht="21.75" customHeight="1">
      <c r="B19" s="95"/>
      <c r="C19" s="128" t="s">
        <v>37</v>
      </c>
      <c r="D19" s="131"/>
      <c r="E19" s="18">
        <v>154</v>
      </c>
      <c r="F19" s="38" t="s">
        <v>16</v>
      </c>
      <c r="G19" s="59">
        <f t="shared" si="2"/>
        <v>154</v>
      </c>
      <c r="H19" s="19">
        <v>4746</v>
      </c>
      <c r="I19" s="38" t="s">
        <v>16</v>
      </c>
      <c r="J19" s="20">
        <v>4746</v>
      </c>
      <c r="K19" s="19">
        <f t="shared" si="1"/>
        <v>-4592</v>
      </c>
      <c r="L19" s="21">
        <f t="shared" si="0"/>
        <v>-96.8</v>
      </c>
    </row>
    <row r="20" spans="2:12" ht="21.75" customHeight="1">
      <c r="B20" s="95"/>
      <c r="C20" s="106" t="s">
        <v>15</v>
      </c>
      <c r="D20" s="107"/>
      <c r="E20" s="29" t="s">
        <v>16</v>
      </c>
      <c r="F20" s="39" t="s">
        <v>16</v>
      </c>
      <c r="G20" s="31" t="s">
        <v>44</v>
      </c>
      <c r="H20" s="70">
        <v>17169</v>
      </c>
      <c r="I20" s="40" t="s">
        <v>16</v>
      </c>
      <c r="J20" s="31">
        <v>17169</v>
      </c>
      <c r="K20" s="70">
        <v>-17169</v>
      </c>
      <c r="L20" s="32" t="s">
        <v>54</v>
      </c>
    </row>
    <row r="21" spans="2:12" ht="29.25" customHeight="1">
      <c r="B21" s="95"/>
      <c r="C21" s="106" t="s">
        <v>49</v>
      </c>
      <c r="D21" s="107"/>
      <c r="E21" s="29" t="s">
        <v>16</v>
      </c>
      <c r="F21" s="39" t="s">
        <v>16</v>
      </c>
      <c r="G21" s="31" t="s">
        <v>44</v>
      </c>
      <c r="H21" s="70" t="s">
        <v>16</v>
      </c>
      <c r="I21" s="40" t="s">
        <v>16</v>
      </c>
      <c r="J21" s="31" t="s">
        <v>16</v>
      </c>
      <c r="K21" s="70" t="str">
        <f t="shared" si="1"/>
        <v>-</v>
      </c>
      <c r="L21" s="32" t="s">
        <v>44</v>
      </c>
    </row>
    <row r="22" spans="2:12" ht="22.5" customHeight="1" thickBot="1">
      <c r="B22" s="96"/>
      <c r="C22" s="132" t="s">
        <v>38</v>
      </c>
      <c r="D22" s="130"/>
      <c r="E22" s="41">
        <v>156558</v>
      </c>
      <c r="F22" s="42">
        <v>16348</v>
      </c>
      <c r="G22" s="43">
        <v>172907</v>
      </c>
      <c r="H22" s="71">
        <v>155912</v>
      </c>
      <c r="I22" s="42">
        <v>35117</v>
      </c>
      <c r="J22" s="43">
        <v>191029</v>
      </c>
      <c r="K22" s="71">
        <v>-18122</v>
      </c>
      <c r="L22" s="44">
        <f t="shared" si="0"/>
        <v>-9.5</v>
      </c>
    </row>
    <row r="23" spans="2:12" ht="22.5" customHeight="1">
      <c r="B23" s="145" t="s">
        <v>48</v>
      </c>
      <c r="C23" s="135" t="s">
        <v>32</v>
      </c>
      <c r="D23" s="136"/>
      <c r="E23" s="18">
        <v>17127</v>
      </c>
      <c r="F23" s="28">
        <v>1086</v>
      </c>
      <c r="G23" s="20">
        <f>E23+F23</f>
        <v>18213</v>
      </c>
      <c r="H23" s="19">
        <v>13232</v>
      </c>
      <c r="I23" s="28">
        <v>3805</v>
      </c>
      <c r="J23" s="20">
        <v>17037</v>
      </c>
      <c r="K23" s="68">
        <f>_xlfn.IFERROR(G23-J23,"-")</f>
        <v>1176</v>
      </c>
      <c r="L23" s="45">
        <f>ROUND(K23/J23*100,1)</f>
        <v>6.9</v>
      </c>
    </row>
    <row r="24" spans="2:12" ht="22.5" customHeight="1">
      <c r="B24" s="146"/>
      <c r="C24" s="120" t="s">
        <v>59</v>
      </c>
      <c r="D24" s="121"/>
      <c r="E24" s="46" t="s">
        <v>55</v>
      </c>
      <c r="F24" s="28">
        <v>1777</v>
      </c>
      <c r="G24" s="20">
        <f>E24+F24</f>
        <v>1777</v>
      </c>
      <c r="H24" s="19" t="s">
        <v>16</v>
      </c>
      <c r="I24" s="28">
        <v>3840</v>
      </c>
      <c r="J24" s="20">
        <f>I24</f>
        <v>3840</v>
      </c>
      <c r="K24" s="72">
        <f>_xlfn.IFERROR(G24-J24,"-")</f>
        <v>-2063</v>
      </c>
      <c r="L24" s="27">
        <f>ROUND(K24/J24*100,1)</f>
        <v>-53.7</v>
      </c>
    </row>
    <row r="25" spans="2:12" ht="22.5" customHeight="1">
      <c r="B25" s="146"/>
      <c r="C25" s="120" t="s">
        <v>50</v>
      </c>
      <c r="D25" s="121"/>
      <c r="E25" s="18">
        <v>1</v>
      </c>
      <c r="F25" s="28" t="s">
        <v>16</v>
      </c>
      <c r="G25" s="20">
        <v>1</v>
      </c>
      <c r="H25" s="19">
        <v>1</v>
      </c>
      <c r="I25" s="28" t="s">
        <v>16</v>
      </c>
      <c r="J25" s="20">
        <v>1</v>
      </c>
      <c r="K25" s="19">
        <f t="shared" si="1"/>
        <v>0</v>
      </c>
      <c r="L25" s="27">
        <v>92.4</v>
      </c>
    </row>
    <row r="26" spans="2:12" ht="21.75" customHeight="1">
      <c r="B26" s="146"/>
      <c r="C26" s="127" t="s">
        <v>27</v>
      </c>
      <c r="D26" s="126"/>
      <c r="E26" s="18">
        <v>-5000</v>
      </c>
      <c r="F26" s="28" t="s">
        <v>16</v>
      </c>
      <c r="G26" s="20">
        <f>E26</f>
        <v>-5000</v>
      </c>
      <c r="H26" s="19" t="s">
        <v>16</v>
      </c>
      <c r="I26" s="28">
        <v>-8500</v>
      </c>
      <c r="J26" s="20">
        <v>-8500</v>
      </c>
      <c r="K26" s="74">
        <f t="shared" si="1"/>
        <v>3500</v>
      </c>
      <c r="L26" s="21">
        <f t="shared" si="0"/>
        <v>-41.2</v>
      </c>
    </row>
    <row r="27" spans="2:12" ht="21.75" customHeight="1">
      <c r="B27" s="146"/>
      <c r="C27" s="141" t="s">
        <v>39</v>
      </c>
      <c r="D27" s="126"/>
      <c r="E27" s="18">
        <v>-709</v>
      </c>
      <c r="F27" s="28" t="s">
        <v>16</v>
      </c>
      <c r="G27" s="20">
        <f>E27</f>
        <v>-709</v>
      </c>
      <c r="H27" s="19">
        <v>-760</v>
      </c>
      <c r="I27" s="38" t="s">
        <v>16</v>
      </c>
      <c r="J27" s="20">
        <v>-760</v>
      </c>
      <c r="K27" s="74">
        <f t="shared" si="1"/>
        <v>51</v>
      </c>
      <c r="L27" s="27">
        <f t="shared" si="0"/>
        <v>-6.7</v>
      </c>
    </row>
    <row r="28" spans="2:12" ht="21.75" customHeight="1">
      <c r="B28" s="146"/>
      <c r="C28" s="127" t="s">
        <v>40</v>
      </c>
      <c r="D28" s="126"/>
      <c r="E28" s="18" t="s">
        <v>16</v>
      </c>
      <c r="F28" s="28" t="s">
        <v>44</v>
      </c>
      <c r="G28" s="20" t="str">
        <f>F28</f>
        <v>-</v>
      </c>
      <c r="H28" s="19">
        <v>1500</v>
      </c>
      <c r="I28" s="38" t="s">
        <v>16</v>
      </c>
      <c r="J28" s="20">
        <v>1500</v>
      </c>
      <c r="K28" s="19">
        <f>_xlfn.IFERROR(IF(G28="-",0,G28)-J28,"-")</f>
        <v>-1500</v>
      </c>
      <c r="L28" s="21" t="s">
        <v>56</v>
      </c>
    </row>
    <row r="29" spans="2:12" ht="21" customHeight="1">
      <c r="B29" s="146"/>
      <c r="C29" s="114" t="s">
        <v>43</v>
      </c>
      <c r="D29" s="115"/>
      <c r="E29" s="18" t="s">
        <v>16</v>
      </c>
      <c r="F29" s="28" t="s">
        <v>16</v>
      </c>
      <c r="G29" s="20" t="s">
        <v>44</v>
      </c>
      <c r="H29" s="19">
        <v>2000</v>
      </c>
      <c r="I29" s="28">
        <v>-2000</v>
      </c>
      <c r="J29" s="20" t="s">
        <v>16</v>
      </c>
      <c r="K29" s="19" t="str">
        <f t="shared" si="1"/>
        <v>-</v>
      </c>
      <c r="L29" s="21" t="s">
        <v>44</v>
      </c>
    </row>
    <row r="30" spans="2:12" ht="21.75" customHeight="1">
      <c r="B30" s="146"/>
      <c r="C30" s="127" t="s">
        <v>45</v>
      </c>
      <c r="D30" s="126"/>
      <c r="E30" s="18">
        <v>12561</v>
      </c>
      <c r="F30" s="28" t="s">
        <v>44</v>
      </c>
      <c r="G30" s="47">
        <f>E30</f>
        <v>12561</v>
      </c>
      <c r="H30" s="19">
        <v>2500</v>
      </c>
      <c r="I30" s="38" t="s">
        <v>16</v>
      </c>
      <c r="J30" s="48">
        <v>2500</v>
      </c>
      <c r="K30" s="19">
        <f t="shared" si="1"/>
        <v>10061</v>
      </c>
      <c r="L30" s="21">
        <f t="shared" si="0"/>
        <v>402.4</v>
      </c>
    </row>
    <row r="31" spans="2:12" ht="22.5" customHeight="1" thickBot="1">
      <c r="B31" s="146"/>
      <c r="C31" s="124" t="s">
        <v>46</v>
      </c>
      <c r="D31" s="125"/>
      <c r="E31" s="49" t="s">
        <v>16</v>
      </c>
      <c r="F31" s="50">
        <v>-14242</v>
      </c>
      <c r="G31" s="51">
        <f>IF(E31="-",0,E31)+IF(F31="-",0,F31)</f>
        <v>-14242</v>
      </c>
      <c r="H31" s="75" t="s">
        <v>16</v>
      </c>
      <c r="I31" s="50">
        <v>-12561</v>
      </c>
      <c r="J31" s="51">
        <v>-12561</v>
      </c>
      <c r="K31" s="75">
        <f t="shared" si="1"/>
        <v>-1681</v>
      </c>
      <c r="L31" s="52">
        <f t="shared" si="0"/>
        <v>13.4</v>
      </c>
    </row>
    <row r="32" spans="2:12" ht="22.5" customHeight="1" thickBot="1" thickTop="1">
      <c r="B32" s="147"/>
      <c r="C32" s="116" t="s">
        <v>41</v>
      </c>
      <c r="D32" s="117"/>
      <c r="E32" s="41">
        <v>180538</v>
      </c>
      <c r="F32" s="42">
        <f>F33</f>
        <v>4970</v>
      </c>
      <c r="G32" s="43">
        <f>E32+F32</f>
        <v>185508</v>
      </c>
      <c r="H32" s="71">
        <v>174385</v>
      </c>
      <c r="I32" s="42">
        <v>19700</v>
      </c>
      <c r="J32" s="43">
        <v>194085</v>
      </c>
      <c r="K32" s="71">
        <f>_xlfn.IFERROR(G32-J32,"-")</f>
        <v>-8577</v>
      </c>
      <c r="L32" s="53">
        <f t="shared" si="0"/>
        <v>-4.4</v>
      </c>
    </row>
    <row r="33" spans="2:12" ht="22.5" customHeight="1">
      <c r="B33" s="90" t="s">
        <v>9</v>
      </c>
      <c r="C33" s="122" t="s">
        <v>42</v>
      </c>
      <c r="D33" s="123"/>
      <c r="E33" s="54">
        <v>180538</v>
      </c>
      <c r="F33" s="83">
        <v>4970</v>
      </c>
      <c r="G33" s="84">
        <f>E33+F33</f>
        <v>185508</v>
      </c>
      <c r="H33" s="54">
        <v>174385</v>
      </c>
      <c r="I33" s="55">
        <v>19700</v>
      </c>
      <c r="J33" s="56">
        <v>194085</v>
      </c>
      <c r="K33" s="54">
        <f t="shared" si="1"/>
        <v>-8577</v>
      </c>
      <c r="L33" s="57">
        <f t="shared" si="0"/>
        <v>-4.4</v>
      </c>
    </row>
    <row r="34" spans="2:12" ht="22.5" customHeight="1">
      <c r="B34" s="111"/>
      <c r="C34" s="118" t="s">
        <v>10</v>
      </c>
      <c r="D34" s="58" t="s">
        <v>11</v>
      </c>
      <c r="E34" s="29">
        <v>169705</v>
      </c>
      <c r="F34" s="85">
        <v>4671</v>
      </c>
      <c r="G34" s="86">
        <f>E34+F34</f>
        <v>174376</v>
      </c>
      <c r="H34" s="29">
        <v>163921</v>
      </c>
      <c r="I34" s="40">
        <v>19418</v>
      </c>
      <c r="J34" s="59">
        <v>183339</v>
      </c>
      <c r="K34" s="34">
        <f t="shared" si="1"/>
        <v>-8963</v>
      </c>
      <c r="L34" s="60">
        <f t="shared" si="0"/>
        <v>-4.9</v>
      </c>
    </row>
    <row r="35" spans="2:12" ht="22.5" customHeight="1" thickBot="1">
      <c r="B35" s="112"/>
      <c r="C35" s="119"/>
      <c r="D35" s="61" t="s">
        <v>12</v>
      </c>
      <c r="E35" s="62">
        <v>10833</v>
      </c>
      <c r="F35" s="87">
        <v>298</v>
      </c>
      <c r="G35" s="88">
        <f>E35+F35</f>
        <v>11131</v>
      </c>
      <c r="H35" s="62">
        <v>10464</v>
      </c>
      <c r="I35" s="63">
        <v>282</v>
      </c>
      <c r="J35" s="64">
        <v>10746</v>
      </c>
      <c r="K35" s="23">
        <v>386</v>
      </c>
      <c r="L35" s="65">
        <f t="shared" si="0"/>
        <v>3.6</v>
      </c>
    </row>
    <row r="36" ht="11.25" customHeight="1">
      <c r="B36" s="66" t="s">
        <v>47</v>
      </c>
    </row>
    <row r="37" ht="10.5" customHeight="1"/>
    <row r="38" ht="13.5" customHeight="1"/>
    <row r="39" ht="14.25" customHeight="1"/>
  </sheetData>
  <sheetProtection/>
  <mergeCells count="39">
    <mergeCell ref="B5:D5"/>
    <mergeCell ref="C14:D14"/>
    <mergeCell ref="C7:D7"/>
    <mergeCell ref="C27:D27"/>
    <mergeCell ref="C26:D26"/>
    <mergeCell ref="C12:D12"/>
    <mergeCell ref="B6:D6"/>
    <mergeCell ref="C18:D18"/>
    <mergeCell ref="B23:B32"/>
    <mergeCell ref="C30:D30"/>
    <mergeCell ref="C16:D16"/>
    <mergeCell ref="C28:D28"/>
    <mergeCell ref="C13:D13"/>
    <mergeCell ref="C10:D10"/>
    <mergeCell ref="C19:D19"/>
    <mergeCell ref="C22:D22"/>
    <mergeCell ref="C17:D17"/>
    <mergeCell ref="C23:D23"/>
    <mergeCell ref="C25:D25"/>
    <mergeCell ref="B4:D4"/>
    <mergeCell ref="B33:B35"/>
    <mergeCell ref="C9:D9"/>
    <mergeCell ref="C29:D29"/>
    <mergeCell ref="C32:D32"/>
    <mergeCell ref="C34:C35"/>
    <mergeCell ref="C24:D24"/>
    <mergeCell ref="C20:D20"/>
    <mergeCell ref="C33:D33"/>
    <mergeCell ref="C31:D31"/>
    <mergeCell ref="B2:L2"/>
    <mergeCell ref="B7:B10"/>
    <mergeCell ref="C11:D11"/>
    <mergeCell ref="B11:B22"/>
    <mergeCell ref="H4:J4"/>
    <mergeCell ref="C15:D15"/>
    <mergeCell ref="E4:G4"/>
    <mergeCell ref="K4:L4"/>
    <mergeCell ref="C8:D8"/>
    <mergeCell ref="C21:D21"/>
  </mergeCells>
  <printOptions/>
  <pageMargins left="0.5905511811023623" right="0.3937007874015748" top="0.7480314960629921" bottom="0.6692913385826772" header="0.4330708661417323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 </cp:lastModifiedBy>
  <cp:lastPrinted>2022-12-16T01:44:00Z</cp:lastPrinted>
  <dcterms:created xsi:type="dcterms:W3CDTF">1999-11-17T04:13:28Z</dcterms:created>
  <dcterms:modified xsi:type="dcterms:W3CDTF">2022-12-16T01:44:02Z</dcterms:modified>
  <cp:category/>
  <cp:version/>
  <cp:contentType/>
  <cp:contentStatus/>
</cp:coreProperties>
</file>