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filterPrivacy="1"/>
  <xr:revisionPtr revIDLastSave="0" documentId="13_ncr:1_{D33893A4-9588-427F-BBD7-75B75991DF81}" xr6:coauthVersionLast="36" xr6:coauthVersionMax="36" xr10:uidLastSave="{00000000-0000-0000-0000-000000000000}"/>
  <bookViews>
    <workbookView xWindow="0" yWindow="0" windowWidth="20145" windowHeight="7140" activeTab="2" xr2:uid="{00000000-000D-0000-FFFF-FFFF00000000}"/>
  </bookViews>
  <sheets>
    <sheet name="はじめに " sheetId="7" r:id="rId1"/>
    <sheet name="内訳表記入例" sheetId="11" r:id="rId2"/>
    <sheet name="申請書" sheetId="5" r:id="rId3"/>
    <sheet name="事業所一覧表" sheetId="3" r:id="rId4"/>
    <sheet name="内訳表1" sheetId="1" r:id="rId5"/>
    <sheet name="【参考】薬事承認を受けた抗原検査キット" sheetId="8" r:id="rId6"/>
  </sheets>
  <definedNames>
    <definedName name="_xlnm._FilterDatabase" localSheetId="5" hidden="1">【参考】薬事承認を受けた抗原検査キット!$A$4:$D$60</definedName>
    <definedName name="_xlnm.Print_Area" localSheetId="0">'はじめに '!$A$1:$AI$25</definedName>
    <definedName name="_xlnm.Print_Area" localSheetId="3">事業所一覧表!$A$1:$F$54</definedName>
    <definedName name="_xlnm.Print_Area" localSheetId="2">申請書!$A$1:$U$41</definedName>
    <definedName name="_xlnm.Print_Area" localSheetId="4">内訳表1!$A$1:$H$51</definedName>
    <definedName name="_xlnm.Print_Area" localSheetId="1">内訳表記入例!$A$1:$H$53</definedName>
    <definedName name="キット名">抗原キット[[#All],[品目名]]</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0" i="5" l="1"/>
  <c r="V28" i="5" l="1"/>
  <c r="V6" i="5"/>
  <c r="V23" i="5"/>
  <c r="G44" i="11"/>
  <c r="F44" i="11"/>
  <c r="E44" i="11"/>
  <c r="D44" i="11"/>
  <c r="H24" i="11"/>
  <c r="G19" i="11"/>
  <c r="E19" i="11"/>
  <c r="D19" i="11"/>
  <c r="H18" i="11"/>
  <c r="H17" i="11"/>
  <c r="H16" i="11"/>
  <c r="H15" i="11"/>
  <c r="H14" i="11"/>
  <c r="H13" i="11"/>
  <c r="H12" i="11"/>
  <c r="H44" i="11" l="1"/>
  <c r="H19" i="11"/>
  <c r="F44" i="1"/>
  <c r="G44" i="1"/>
  <c r="E44" i="1"/>
  <c r="D44" i="1"/>
  <c r="H24" i="1"/>
  <c r="G19" i="1" l="1"/>
  <c r="E19" i="1"/>
  <c r="D19" i="1"/>
  <c r="B37" i="3"/>
  <c r="B11" i="3"/>
  <c r="F39" i="3"/>
  <c r="C34" i="3"/>
  <c r="D42" i="3"/>
  <c r="C23" i="3"/>
  <c r="C14" i="3"/>
  <c r="B29" i="3"/>
  <c r="B23" i="3"/>
  <c r="F30" i="3"/>
  <c r="F32" i="3"/>
  <c r="D40" i="3"/>
  <c r="D12" i="3"/>
  <c r="F25" i="3"/>
  <c r="B15" i="3"/>
  <c r="F16" i="3"/>
  <c r="F29" i="3"/>
  <c r="F24" i="3"/>
  <c r="C33" i="3"/>
  <c r="B26" i="3"/>
  <c r="F13" i="3"/>
  <c r="D27" i="3"/>
  <c r="B19" i="3"/>
  <c r="F28" i="3"/>
  <c r="D24" i="3"/>
  <c r="F40" i="3"/>
  <c r="F34" i="3"/>
  <c r="C41" i="3"/>
  <c r="F6" i="3"/>
  <c r="C12" i="3"/>
  <c r="F47" i="3"/>
  <c r="F51" i="3"/>
  <c r="D28" i="3"/>
  <c r="D5" i="3"/>
  <c r="B34" i="3"/>
  <c r="C37" i="3"/>
  <c r="B35" i="3"/>
  <c r="B3" i="3"/>
  <c r="D38" i="3"/>
  <c r="B43" i="3"/>
  <c r="D16" i="3"/>
  <c r="B45" i="3"/>
  <c r="D34" i="3"/>
  <c r="B4" i="3"/>
  <c r="F20" i="3"/>
  <c r="F46" i="3"/>
  <c r="B25" i="3"/>
  <c r="F21" i="3"/>
  <c r="C4" i="3"/>
  <c r="B22" i="3"/>
  <c r="F27" i="3"/>
  <c r="C20" i="3"/>
  <c r="C16" i="3"/>
  <c r="C28" i="3"/>
  <c r="C32" i="3"/>
  <c r="C36" i="3"/>
  <c r="C11" i="3"/>
  <c r="C7" i="3"/>
  <c r="C27" i="3"/>
  <c r="C52" i="3"/>
  <c r="B9" i="3"/>
  <c r="C18" i="3"/>
  <c r="B28" i="3"/>
  <c r="F38" i="3"/>
  <c r="C26" i="3"/>
  <c r="D46" i="3"/>
  <c r="D9" i="3"/>
  <c r="C43" i="3"/>
  <c r="F10" i="3"/>
  <c r="F18" i="3"/>
  <c r="B12" i="3"/>
  <c r="D8" i="3"/>
  <c r="D13" i="3"/>
  <c r="D30" i="3"/>
  <c r="D25" i="3"/>
  <c r="B42" i="3"/>
  <c r="F31" i="3"/>
  <c r="F43" i="3"/>
  <c r="D18" i="3"/>
  <c r="F23" i="3"/>
  <c r="C6" i="3"/>
  <c r="C10" i="3"/>
  <c r="F50" i="3"/>
  <c r="F35" i="3"/>
  <c r="F52" i="3"/>
  <c r="B41" i="3"/>
  <c r="B5" i="3"/>
  <c r="C22" i="3"/>
  <c r="D6" i="3"/>
  <c r="C17" i="3"/>
  <c r="D26" i="3"/>
  <c r="D37" i="3"/>
  <c r="D11" i="3"/>
  <c r="F5" i="3"/>
  <c r="F45" i="3"/>
  <c r="F49" i="3"/>
  <c r="B48" i="3"/>
  <c r="B18" i="3"/>
  <c r="B51" i="3"/>
  <c r="D52" i="3"/>
  <c r="C35" i="3"/>
  <c r="F4" i="3"/>
  <c r="D45" i="3"/>
  <c r="B6" i="3"/>
  <c r="D49" i="3"/>
  <c r="D7" i="3"/>
  <c r="B44" i="3"/>
  <c r="D19" i="3"/>
  <c r="B33" i="3"/>
  <c r="C24" i="3"/>
  <c r="C42" i="3"/>
  <c r="D23" i="3"/>
  <c r="F11" i="3"/>
  <c r="D15" i="3"/>
  <c r="B17" i="3"/>
  <c r="D20" i="3"/>
  <c r="B14" i="3"/>
  <c r="F33" i="3"/>
  <c r="F26" i="3"/>
  <c r="D36" i="3"/>
  <c r="C9" i="3"/>
  <c r="B39" i="3"/>
  <c r="B52" i="3"/>
  <c r="F41" i="3"/>
  <c r="D47" i="3"/>
  <c r="B47" i="3"/>
  <c r="B10" i="3"/>
  <c r="C31" i="3"/>
  <c r="C38" i="3"/>
  <c r="C30" i="3"/>
  <c r="F19" i="3"/>
  <c r="C13" i="3"/>
  <c r="C3" i="3"/>
  <c r="D29" i="3"/>
  <c r="B32" i="3"/>
  <c r="D43" i="3"/>
  <c r="D17" i="3"/>
  <c r="D33" i="3"/>
  <c r="C29" i="3"/>
  <c r="C45" i="3"/>
  <c r="C47" i="3"/>
  <c r="C49" i="3"/>
  <c r="C51" i="3"/>
  <c r="F14" i="3"/>
  <c r="D10" i="3"/>
  <c r="D14" i="3"/>
  <c r="C44" i="3"/>
  <c r="C46" i="3"/>
  <c r="C48" i="3"/>
  <c r="C50" i="3"/>
  <c r="F7" i="3"/>
  <c r="D48" i="3"/>
  <c r="F15" i="3"/>
  <c r="F48" i="3"/>
  <c r="B40" i="3"/>
  <c r="F42" i="3"/>
  <c r="B46" i="3"/>
  <c r="B27" i="3"/>
  <c r="D44" i="3"/>
  <c r="F44" i="3"/>
  <c r="D50" i="3"/>
  <c r="D41" i="3"/>
  <c r="B30" i="3"/>
  <c r="D51" i="3"/>
  <c r="F37" i="3"/>
  <c r="F17" i="3"/>
  <c r="D35" i="3"/>
  <c r="F36" i="3"/>
  <c r="B38" i="3"/>
  <c r="D39" i="3"/>
  <c r="C15" i="3"/>
  <c r="B8" i="3"/>
  <c r="C21" i="3"/>
  <c r="F8" i="3"/>
  <c r="C5" i="3"/>
  <c r="C39" i="3"/>
  <c r="B13" i="3"/>
  <c r="B31" i="3"/>
  <c r="C19" i="3"/>
  <c r="D31" i="3"/>
  <c r="D32" i="3"/>
  <c r="D22" i="3"/>
  <c r="B50" i="3"/>
  <c r="D4" i="3"/>
  <c r="B7" i="3"/>
  <c r="F9" i="3"/>
  <c r="B16" i="3"/>
  <c r="C40" i="3"/>
  <c r="B21" i="3"/>
  <c r="B49" i="3"/>
  <c r="B20" i="3"/>
  <c r="D21" i="3"/>
  <c r="F22" i="3"/>
  <c r="B24" i="3"/>
  <c r="C8" i="3"/>
  <c r="C25" i="3"/>
  <c r="B36" i="3"/>
  <c r="F12" i="3"/>
  <c r="D3" i="3"/>
  <c r="E21" i="3" l="1"/>
  <c r="E4" i="3"/>
  <c r="E22" i="3"/>
  <c r="E32" i="3"/>
  <c r="E31" i="3"/>
  <c r="E39" i="3"/>
  <c r="E35" i="3"/>
  <c r="E51" i="3"/>
  <c r="E41" i="3"/>
  <c r="E50" i="3"/>
  <c r="E44" i="3"/>
  <c r="E48" i="3"/>
  <c r="E14" i="3"/>
  <c r="E10" i="3"/>
  <c r="E33" i="3"/>
  <c r="E17" i="3"/>
  <c r="E43" i="3"/>
  <c r="E29" i="3"/>
  <c r="E47" i="3"/>
  <c r="E36" i="3"/>
  <c r="E20" i="3"/>
  <c r="E15" i="3"/>
  <c r="E23" i="3"/>
  <c r="E19" i="3"/>
  <c r="E7" i="3"/>
  <c r="E49" i="3"/>
  <c r="E45" i="3"/>
  <c r="E52" i="3"/>
  <c r="E11" i="3"/>
  <c r="E37" i="3"/>
  <c r="E26" i="3"/>
  <c r="E6" i="3"/>
  <c r="E18" i="3"/>
  <c r="E25" i="3"/>
  <c r="E30" i="3"/>
  <c r="E13" i="3"/>
  <c r="E8" i="3"/>
  <c r="E9" i="3"/>
  <c r="E46" i="3"/>
  <c r="E34" i="3"/>
  <c r="E16" i="3"/>
  <c r="E38" i="3"/>
  <c r="E5" i="3"/>
  <c r="E28" i="3"/>
  <c r="E24" i="3"/>
  <c r="E27" i="3"/>
  <c r="E12" i="3"/>
  <c r="E40" i="3"/>
  <c r="E42" i="3"/>
  <c r="E3" i="3"/>
  <c r="H44" i="1"/>
  <c r="H13" i="1"/>
  <c r="H14" i="1"/>
  <c r="H15" i="1"/>
  <c r="H16" i="1"/>
  <c r="H17" i="1"/>
  <c r="H18" i="1"/>
  <c r="H12" i="1"/>
  <c r="H19" i="1" l="1"/>
  <c r="F3" i="3"/>
  <c r="E53" i="3" l="1"/>
  <c r="M25" i="5"/>
  <c r="D53" i="3"/>
  <c r="F53" i="3"/>
  <c r="F54" i="3" l="1"/>
  <c r="C21" i="5" s="1"/>
</calcChain>
</file>

<file path=xl/sharedStrings.xml><?xml version="1.0" encoding="utf-8"?>
<sst xmlns="http://schemas.openxmlformats.org/spreadsheetml/2006/main" count="433" uniqueCount="250">
  <si>
    <t>様式第１号</t>
    <rPh sb="0" eb="2">
      <t>ヨウシキ</t>
    </rPh>
    <rPh sb="2" eb="3">
      <t>ダイ</t>
    </rPh>
    <rPh sb="4" eb="5">
      <t>ゴウ</t>
    </rPh>
    <phoneticPr fontId="6"/>
  </si>
  <si>
    <t>事業所・施設の名称</t>
    <rPh sb="0" eb="3">
      <t>ジギョウショ</t>
    </rPh>
    <rPh sb="4" eb="6">
      <t>シセツ</t>
    </rPh>
    <rPh sb="7" eb="9">
      <t>メイショウ</t>
    </rPh>
    <phoneticPr fontId="6"/>
  </si>
  <si>
    <t>サービス種別</t>
    <rPh sb="4" eb="6">
      <t>シュベツ</t>
    </rPh>
    <phoneticPr fontId="6"/>
  </si>
  <si>
    <t>事業所・施設の所在地</t>
    <rPh sb="0" eb="3">
      <t>ジギョウショ</t>
    </rPh>
    <rPh sb="4" eb="6">
      <t>シセツ</t>
    </rPh>
    <rPh sb="7" eb="10">
      <t>ショザイチ</t>
    </rPh>
    <phoneticPr fontId="6"/>
  </si>
  <si>
    <t>担当者</t>
    <rPh sb="0" eb="3">
      <t>タントウシャ</t>
    </rPh>
    <phoneticPr fontId="6"/>
  </si>
  <si>
    <t>連絡先</t>
    <rPh sb="0" eb="3">
      <t>レンラクサキ</t>
    </rPh>
    <phoneticPr fontId="6"/>
  </si>
  <si>
    <t>事業所番号</t>
    <rPh sb="0" eb="3">
      <t>ジギョウショ</t>
    </rPh>
    <rPh sb="3" eb="5">
      <t>バンゴウ</t>
    </rPh>
    <phoneticPr fontId="6"/>
  </si>
  <si>
    <t>使用した抗原定性検査キット</t>
    <rPh sb="0" eb="2">
      <t>シヨウ</t>
    </rPh>
    <rPh sb="4" eb="6">
      <t>コウゲン</t>
    </rPh>
    <rPh sb="6" eb="8">
      <t>テイセイ</t>
    </rPh>
    <rPh sb="8" eb="10">
      <t>ケンサ</t>
    </rPh>
    <phoneticPr fontId="6"/>
  </si>
  <si>
    <t>No.</t>
    <phoneticPr fontId="6"/>
  </si>
  <si>
    <t>抗原検査キットの品目名</t>
    <rPh sb="0" eb="2">
      <t>コウゲン</t>
    </rPh>
    <rPh sb="2" eb="4">
      <t>ケンサ</t>
    </rPh>
    <rPh sb="8" eb="10">
      <t>ヒンモク</t>
    </rPh>
    <rPh sb="10" eb="11">
      <t>メイ</t>
    </rPh>
    <phoneticPr fontId="6"/>
  </si>
  <si>
    <t>使用キット数</t>
    <rPh sb="0" eb="2">
      <t>シヨウ</t>
    </rPh>
    <rPh sb="5" eb="6">
      <t>スウ</t>
    </rPh>
    <phoneticPr fontId="6"/>
  </si>
  <si>
    <t>補助対象経費</t>
    <rPh sb="0" eb="2">
      <t>ホジョ</t>
    </rPh>
    <rPh sb="2" eb="4">
      <t>タイショウ</t>
    </rPh>
    <rPh sb="4" eb="6">
      <t>ケイヒ</t>
    </rPh>
    <phoneticPr fontId="6"/>
  </si>
  <si>
    <t>１キット
あたりの単価</t>
    <rPh sb="9" eb="11">
      <t>タンカ</t>
    </rPh>
    <phoneticPr fontId="6"/>
  </si>
  <si>
    <t>購入キット数</t>
    <rPh sb="0" eb="2">
      <t>コウニュウ</t>
    </rPh>
    <rPh sb="5" eb="6">
      <t>スウ</t>
    </rPh>
    <phoneticPr fontId="6"/>
  </si>
  <si>
    <t>合計</t>
    <rPh sb="0" eb="2">
      <t>ゴウケイ</t>
    </rPh>
    <phoneticPr fontId="6"/>
  </si>
  <si>
    <t>＜注意事項＞</t>
    <phoneticPr fontId="6"/>
  </si>
  <si>
    <t>・令和4年7月23日以降に使用した抗原定性検査キット購入費が対象です。</t>
    <phoneticPr fontId="6"/>
  </si>
  <si>
    <t>・使用キット数は、別紙１（抗原定性検査キットによる頻回検査の実績中間報告）及び別紙２（抗原定性検査キットに</t>
    <phoneticPr fontId="6"/>
  </si>
  <si>
    <t>よる頻回検査の実績最終報告）の検査数と一致させてください。なお、職員数×実施期間の週数×週２回を上限とします。</t>
    <phoneticPr fontId="6"/>
  </si>
  <si>
    <t>・補助対象金額は、次の(1)と(2)を比較して、いずれか低い方の額となります。</t>
    <phoneticPr fontId="6"/>
  </si>
  <si>
    <t>(1)単価1,500円（消費税込み）×頻回検査のために使用した数（職員数×実施期間の週数×週2回が上限）</t>
    <phoneticPr fontId="6"/>
  </si>
  <si>
    <t>(2)施設・事業所の抗原検査キット購入単価×頻回検査のために使用した数（職員数×実施期間の週数×週2回が上限）</t>
    <phoneticPr fontId="6"/>
  </si>
  <si>
    <t>事業所・施設名</t>
    <rPh sb="0" eb="2">
      <t>ジギョウ</t>
    </rPh>
    <rPh sb="2" eb="3">
      <t>ショ</t>
    </rPh>
    <rPh sb="4" eb="6">
      <t>シセツ</t>
    </rPh>
    <rPh sb="6" eb="7">
      <t>メイ</t>
    </rPh>
    <phoneticPr fontId="6"/>
  </si>
  <si>
    <t>使用キット数
（合計）</t>
    <rPh sb="0" eb="2">
      <t>シヨウ</t>
    </rPh>
    <rPh sb="5" eb="6">
      <t>スウ</t>
    </rPh>
    <rPh sb="8" eb="10">
      <t>ゴウケイ</t>
    </rPh>
    <phoneticPr fontId="6"/>
  </si>
  <si>
    <t>（宛先）埼玉県知事</t>
    <rPh sb="1" eb="3">
      <t>アテサキ</t>
    </rPh>
    <rPh sb="4" eb="6">
      <t>サイタマ</t>
    </rPh>
    <rPh sb="6" eb="7">
      <t>ケン</t>
    </rPh>
    <rPh sb="7" eb="9">
      <t>チジ</t>
    </rPh>
    <phoneticPr fontId="6"/>
  </si>
  <si>
    <t>郵便番号</t>
    <rPh sb="0" eb="4">
      <t>ユウビンバンゴウ</t>
    </rPh>
    <phoneticPr fontId="6"/>
  </si>
  <si>
    <t>法人所在地</t>
    <rPh sb="0" eb="2">
      <t>ホウジン</t>
    </rPh>
    <rPh sb="2" eb="5">
      <t>ショザイチ</t>
    </rPh>
    <phoneticPr fontId="6"/>
  </si>
  <si>
    <t>法人名</t>
    <rPh sb="0" eb="2">
      <t>ホウジン</t>
    </rPh>
    <rPh sb="2" eb="3">
      <t>メイ</t>
    </rPh>
    <phoneticPr fontId="6"/>
  </si>
  <si>
    <t>代表者職名</t>
    <rPh sb="0" eb="3">
      <t>ダイヒョウシャ</t>
    </rPh>
    <rPh sb="3" eb="5">
      <t>ショクメイ</t>
    </rPh>
    <phoneticPr fontId="6"/>
  </si>
  <si>
    <t>　令和４年度埼玉県高齢者施設等職員の頻回検査実施事業費補助金の交付を受けたいの</t>
    <phoneticPr fontId="6"/>
  </si>
  <si>
    <t>で、交付要綱第６条の規定により、次のとおり申請します。</t>
    <phoneticPr fontId="6"/>
  </si>
  <si>
    <t>１　申請額</t>
    <rPh sb="2" eb="5">
      <t>シンセイガク</t>
    </rPh>
    <phoneticPr fontId="6"/>
  </si>
  <si>
    <t>円</t>
    <rPh sb="0" eb="1">
      <t>エン</t>
    </rPh>
    <phoneticPr fontId="6"/>
  </si>
  <si>
    <t>２　検査実施期間</t>
    <rPh sb="2" eb="4">
      <t>ケンサ</t>
    </rPh>
    <rPh sb="4" eb="6">
      <t>ジッシ</t>
    </rPh>
    <rPh sb="6" eb="8">
      <t>キカン</t>
    </rPh>
    <phoneticPr fontId="6"/>
  </si>
  <si>
    <t>金融機関名</t>
    <rPh sb="0" eb="2">
      <t>キンユウ</t>
    </rPh>
    <rPh sb="2" eb="4">
      <t>キカン</t>
    </rPh>
    <rPh sb="4" eb="5">
      <t>メイ</t>
    </rPh>
    <phoneticPr fontId="6"/>
  </si>
  <si>
    <t>金融機関コード</t>
    <rPh sb="0" eb="2">
      <t>キンユウ</t>
    </rPh>
    <rPh sb="2" eb="4">
      <t>キカン</t>
    </rPh>
    <phoneticPr fontId="6"/>
  </si>
  <si>
    <t>支店名</t>
    <rPh sb="0" eb="3">
      <t>シテンメイ</t>
    </rPh>
    <phoneticPr fontId="6"/>
  </si>
  <si>
    <t>支店コード</t>
    <rPh sb="0" eb="2">
      <t>シテン</t>
    </rPh>
    <phoneticPr fontId="6"/>
  </si>
  <si>
    <t>口座種別</t>
    <rPh sb="0" eb="2">
      <t>コウザ</t>
    </rPh>
    <rPh sb="2" eb="4">
      <t>シュベツ</t>
    </rPh>
    <phoneticPr fontId="6"/>
  </si>
  <si>
    <t>口座番号</t>
    <rPh sb="0" eb="2">
      <t>コウザ</t>
    </rPh>
    <rPh sb="2" eb="4">
      <t>バンゴウ</t>
    </rPh>
    <phoneticPr fontId="6"/>
  </si>
  <si>
    <t>口座名義</t>
    <rPh sb="0" eb="2">
      <t>コウザ</t>
    </rPh>
    <rPh sb="2" eb="4">
      <t>メイギ</t>
    </rPh>
    <phoneticPr fontId="6"/>
  </si>
  <si>
    <t>口座名義（カナ）</t>
    <rPh sb="0" eb="2">
      <t>コウザ</t>
    </rPh>
    <rPh sb="2" eb="4">
      <t>メイギ</t>
    </rPh>
    <phoneticPr fontId="6"/>
  </si>
  <si>
    <t>「暴力団員による不当な行為の防止等に関する法律」に規定する暴力団員が代表者、</t>
    <rPh sb="1" eb="3">
      <t>ボウリョク</t>
    </rPh>
    <rPh sb="3" eb="5">
      <t>ダンイン</t>
    </rPh>
    <rPh sb="8" eb="10">
      <t>フトウ</t>
    </rPh>
    <rPh sb="11" eb="13">
      <t>コウイ</t>
    </rPh>
    <rPh sb="14" eb="16">
      <t>ボウシ</t>
    </rPh>
    <rPh sb="16" eb="17">
      <t>トウ</t>
    </rPh>
    <rPh sb="18" eb="19">
      <t>カン</t>
    </rPh>
    <rPh sb="21" eb="23">
      <t>ホウリツ</t>
    </rPh>
    <rPh sb="25" eb="27">
      <t>キテイ</t>
    </rPh>
    <rPh sb="29" eb="31">
      <t>ボウリョク</t>
    </rPh>
    <rPh sb="31" eb="33">
      <t>ダンイン</t>
    </rPh>
    <rPh sb="34" eb="37">
      <t>ダイヒョウシャ</t>
    </rPh>
    <phoneticPr fontId="6"/>
  </si>
  <si>
    <t>構成員である団体は本補助金を申請できません。</t>
    <rPh sb="0" eb="3">
      <t>コウセイイン</t>
    </rPh>
    <rPh sb="6" eb="8">
      <t>ダンタイ</t>
    </rPh>
    <rPh sb="9" eb="10">
      <t>ホン</t>
    </rPh>
    <rPh sb="10" eb="13">
      <t>ホジョキン</t>
    </rPh>
    <rPh sb="14" eb="16">
      <t>シンセイ</t>
    </rPh>
    <phoneticPr fontId="6"/>
  </si>
  <si>
    <t>及び延滞金を県に納付していただきます。</t>
    <phoneticPr fontId="6"/>
  </si>
  <si>
    <t>申請内容に虚偽が判明した場合は、当該補助金の返納に加え、規則に定める加算金</t>
    <rPh sb="0" eb="2">
      <t>シンセイ</t>
    </rPh>
    <rPh sb="2" eb="4">
      <t>ナイヨウ</t>
    </rPh>
    <rPh sb="5" eb="7">
      <t>キョギ</t>
    </rPh>
    <rPh sb="8" eb="10">
      <t>ハンメイ</t>
    </rPh>
    <rPh sb="12" eb="14">
      <t>バアイ</t>
    </rPh>
    <rPh sb="16" eb="18">
      <t>トウガイ</t>
    </rPh>
    <rPh sb="18" eb="21">
      <t>ホジョキン</t>
    </rPh>
    <rPh sb="22" eb="24">
      <t>ヘンノウ</t>
    </rPh>
    <rPh sb="25" eb="26">
      <t>クワ</t>
    </rPh>
    <rPh sb="28" eb="30">
      <t>キソク</t>
    </rPh>
    <rPh sb="31" eb="32">
      <t>サダ</t>
    </rPh>
    <rPh sb="34" eb="36">
      <t>カサン</t>
    </rPh>
    <rPh sb="36" eb="37">
      <t>キン</t>
    </rPh>
    <phoneticPr fontId="6"/>
  </si>
  <si>
    <t>令和</t>
    <rPh sb="0" eb="2">
      <t>レイワ</t>
    </rPh>
    <phoneticPr fontId="6"/>
  </si>
  <si>
    <t>年</t>
    <rPh sb="0" eb="1">
      <t>ネン</t>
    </rPh>
    <phoneticPr fontId="6"/>
  </si>
  <si>
    <t>月</t>
    <rPh sb="0" eb="1">
      <t>ガツ</t>
    </rPh>
    <phoneticPr fontId="6"/>
  </si>
  <si>
    <t>日</t>
    <rPh sb="0" eb="1">
      <t>ニチ</t>
    </rPh>
    <phoneticPr fontId="6"/>
  </si>
  <si>
    <t>～</t>
    <phoneticPr fontId="6"/>
  </si>
  <si>
    <t>代表者名</t>
    <rPh sb="0" eb="3">
      <t>ダイヒョウシャ</t>
    </rPh>
    <rPh sb="3" eb="4">
      <t>メイ</t>
    </rPh>
    <phoneticPr fontId="6"/>
  </si>
  <si>
    <t>令和４年度埼玉県高齢者施設等職員の頻回検査実施事業費補助金交付申請書</t>
    <rPh sb="29" eb="31">
      <t>コウフ</t>
    </rPh>
    <rPh sb="31" eb="34">
      <t>シンセイショ</t>
    </rPh>
    <phoneticPr fontId="6"/>
  </si>
  <si>
    <t>３　補助対象事業所</t>
    <rPh sb="2" eb="4">
      <t>ホジョ</t>
    </rPh>
    <rPh sb="4" eb="6">
      <t>タイショウ</t>
    </rPh>
    <rPh sb="6" eb="9">
      <t>ジギョウショ</t>
    </rPh>
    <phoneticPr fontId="6"/>
  </si>
  <si>
    <t>４　補助金の振込先</t>
    <rPh sb="2" eb="5">
      <t>ホジョキン</t>
    </rPh>
    <rPh sb="6" eb="8">
      <t>フリコミ</t>
    </rPh>
    <rPh sb="8" eb="9">
      <t>サキ</t>
    </rPh>
    <phoneticPr fontId="6"/>
  </si>
  <si>
    <t>５　注意事項</t>
    <rPh sb="2" eb="4">
      <t>チュウイ</t>
    </rPh>
    <rPh sb="4" eb="6">
      <t>ジコウ</t>
    </rPh>
    <phoneticPr fontId="6"/>
  </si>
  <si>
    <t>①</t>
    <phoneticPr fontId="13"/>
  </si>
  <si>
    <t>②</t>
    <phoneticPr fontId="13"/>
  </si>
  <si>
    <t>③</t>
    <phoneticPr fontId="13"/>
  </si>
  <si>
    <t>シートに、各個票の申請額等の情報が反映されているか確認してください。</t>
    <rPh sb="5" eb="6">
      <t>カク</t>
    </rPh>
    <rPh sb="6" eb="8">
      <t>コヒョウ</t>
    </rPh>
    <rPh sb="9" eb="12">
      <t>シンセイガク</t>
    </rPh>
    <rPh sb="12" eb="13">
      <t>トウ</t>
    </rPh>
    <rPh sb="14" eb="16">
      <t>ジョウホウ</t>
    </rPh>
    <rPh sb="17" eb="19">
      <t>ハンエイ</t>
    </rPh>
    <rPh sb="25" eb="27">
      <t>カクニン</t>
    </rPh>
    <phoneticPr fontId="13"/>
  </si>
  <si>
    <t>（このシートでは情報の確認のみで、作業は不要です）</t>
    <rPh sb="8" eb="10">
      <t>ジョウホウ</t>
    </rPh>
    <rPh sb="11" eb="13">
      <t>カクニン</t>
    </rPh>
    <rPh sb="17" eb="19">
      <t>サギョウ</t>
    </rPh>
    <rPh sb="20" eb="22">
      <t>フヨウ</t>
    </rPh>
    <phoneticPr fontId="13"/>
  </si>
  <si>
    <t>～本申請書における作業は以上です。その他必要な資料については、別途作成してください～</t>
    <rPh sb="1" eb="2">
      <t>ホン</t>
    </rPh>
    <rPh sb="2" eb="5">
      <t>シンセイショ</t>
    </rPh>
    <rPh sb="9" eb="11">
      <t>サギョウ</t>
    </rPh>
    <rPh sb="12" eb="14">
      <t>イジョウ</t>
    </rPh>
    <rPh sb="19" eb="20">
      <t>タ</t>
    </rPh>
    <rPh sb="20" eb="22">
      <t>ヒツヨウ</t>
    </rPh>
    <rPh sb="23" eb="25">
      <t>シリョウ</t>
    </rPh>
    <rPh sb="31" eb="33">
      <t>ベット</t>
    </rPh>
    <rPh sb="33" eb="35">
      <t>サクセイ</t>
    </rPh>
    <phoneticPr fontId="13"/>
  </si>
  <si>
    <t>抗原検査キット補助金申請書作成手順</t>
    <rPh sb="0" eb="2">
      <t>コウゲン</t>
    </rPh>
    <rPh sb="2" eb="4">
      <t>ケンサ</t>
    </rPh>
    <rPh sb="7" eb="10">
      <t>ホジョキン</t>
    </rPh>
    <rPh sb="10" eb="13">
      <t>シンセイショ</t>
    </rPh>
    <rPh sb="13" eb="15">
      <t>サクセイ</t>
    </rPh>
    <rPh sb="15" eb="17">
      <t>テジュン</t>
    </rPh>
    <phoneticPr fontId="13"/>
  </si>
  <si>
    <t>作業するシート名：「申請書」</t>
    <rPh sb="0" eb="2">
      <t>サギョウ</t>
    </rPh>
    <rPh sb="7" eb="8">
      <t>メイ</t>
    </rPh>
    <rPh sb="10" eb="12">
      <t>シンセイ</t>
    </rPh>
    <rPh sb="12" eb="13">
      <t>ショ</t>
    </rPh>
    <phoneticPr fontId="13"/>
  </si>
  <si>
    <t>作業するシート名：「内訳表1」</t>
    <rPh sb="0" eb="2">
      <t>サギョウ</t>
    </rPh>
    <rPh sb="7" eb="8">
      <t>メイ</t>
    </rPh>
    <rPh sb="10" eb="12">
      <t>ウチワケ</t>
    </rPh>
    <rPh sb="12" eb="13">
      <t>ヒョウ</t>
    </rPh>
    <phoneticPr fontId="13"/>
  </si>
  <si>
    <t>別紙１　内訳表について、各事業所・サービス種別毎に作成してください。</t>
    <rPh sb="0" eb="2">
      <t>ベッシ</t>
    </rPh>
    <rPh sb="4" eb="6">
      <t>ウチワケ</t>
    </rPh>
    <rPh sb="6" eb="7">
      <t>ヒョウ</t>
    </rPh>
    <rPh sb="12" eb="13">
      <t>カク</t>
    </rPh>
    <rPh sb="13" eb="16">
      <t>ジギョウショ</t>
    </rPh>
    <rPh sb="21" eb="23">
      <t>シュベツ</t>
    </rPh>
    <rPh sb="23" eb="24">
      <t>ゴト</t>
    </rPh>
    <rPh sb="25" eb="27">
      <t>サクセイ</t>
    </rPh>
    <phoneticPr fontId="13"/>
  </si>
  <si>
    <t>申請する事業所・サービスが複数ある場合は、シート「内訳表1」をコピーし、シート名を「内訳表●」</t>
    <rPh sb="0" eb="2">
      <t>シンセイ</t>
    </rPh>
    <rPh sb="4" eb="7">
      <t>ジギョウショ</t>
    </rPh>
    <rPh sb="13" eb="15">
      <t>フクスウ</t>
    </rPh>
    <rPh sb="17" eb="19">
      <t>バアイ</t>
    </rPh>
    <rPh sb="25" eb="27">
      <t>ウチワケ</t>
    </rPh>
    <rPh sb="27" eb="28">
      <t>ヒョウ</t>
    </rPh>
    <rPh sb="39" eb="40">
      <t>メイ</t>
    </rPh>
    <rPh sb="42" eb="44">
      <t>ウチワケ</t>
    </rPh>
    <rPh sb="44" eb="45">
      <t>ヒョウ</t>
    </rPh>
    <phoneticPr fontId="13"/>
  </si>
  <si>
    <t>作業するシート名「事業所一覧表」</t>
    <rPh sb="0" eb="2">
      <t>サギョウ</t>
    </rPh>
    <rPh sb="7" eb="8">
      <t>メイ</t>
    </rPh>
    <rPh sb="9" eb="12">
      <t>ジギョウショ</t>
    </rPh>
    <rPh sb="12" eb="14">
      <t>イチラン</t>
    </rPh>
    <rPh sb="14" eb="15">
      <t>ヒョウ</t>
    </rPh>
    <phoneticPr fontId="13"/>
  </si>
  <si>
    <t>E-mail</t>
    <phoneticPr fontId="6"/>
  </si>
  <si>
    <t>製造販売業者名</t>
  </si>
  <si>
    <t>検査法</t>
  </si>
  <si>
    <t>承認日</t>
  </si>
  <si>
    <t>エスプライン SARS-CoV-2</t>
    <phoneticPr fontId="7"/>
  </si>
  <si>
    <t>富士レビオ株式会社</t>
  </si>
  <si>
    <t>抗原検査法_x000D_
				（簡易キット）</t>
  </si>
  <si>
    <t>クイックナビ-COVID19 Ag</t>
  </si>
  <si>
    <t>デンカ株式会社</t>
  </si>
  <si>
    <t>株式会社タウンズ</t>
  </si>
  <si>
    <t>ＳＡＲＳコロナウイルス抗原キットＲａｐｉｉｍ　ＳＡＲＳ－ＣｏＶ－２－Ｎ　ＰＲＴ－Ｃ２Ｎ０１Ａ</t>
    <phoneticPr fontId="7"/>
  </si>
  <si>
    <t>キヤノンメディカルシステムズ株式会社</t>
  </si>
  <si>
    <t>抗原検査法_x000D_
				（定性）</t>
  </si>
  <si>
    <t>ルミラ・ダイアグノスティクス・ジャパン株式会社</t>
  </si>
  <si>
    <t>アボット　ダイアグノスティクス　メディカル株式会社</t>
  </si>
  <si>
    <t>日本ベクトン・ディッキンソン株式会社</t>
  </si>
  <si>
    <t>アドテック株式会社</t>
  </si>
  <si>
    <t>ロシュ・ダイアグノスティックス株式会社</t>
  </si>
  <si>
    <t>富士フイルム株式会社</t>
  </si>
  <si>
    <t>Quidel Corporation</t>
  </si>
  <si>
    <t>株式会社　ミズホメディー</t>
  </si>
  <si>
    <t>アルフレッサ ファーマ株式会社</t>
  </si>
  <si>
    <t>コージンバイオ株式会社</t>
  </si>
  <si>
    <t>株式会社ニチレイバイオサイエンス</t>
  </si>
  <si>
    <t>東洋紡株式会社</t>
  </si>
  <si>
    <t>ロート製薬株式会社</t>
  </si>
  <si>
    <t>積水メディカル株式会社</t>
  </si>
  <si>
    <t>有限会社プライムファイン_x000D_
				（令和４年２月20日付けで東京貿易メディシス株式会社から承継）</t>
  </si>
  <si>
    <t>株式会社マルコム</t>
  </si>
  <si>
    <t>セルスペクト株式会社</t>
  </si>
  <si>
    <t>株式会社 ミズホメディー</t>
  </si>
  <si>
    <t>株式会社医学生物学研究所</t>
  </si>
  <si>
    <t>栄研化学株式会社</t>
  </si>
  <si>
    <t>シーメンスヘルスケア・ダイアグノスティクス株式会社</t>
  </si>
  <si>
    <t>タカラバイオ株式会社</t>
  </si>
  <si>
    <t>株式会社カネカ</t>
  </si>
  <si>
    <t>積水メディカル株式会社</t>
    <phoneticPr fontId="7"/>
  </si>
  <si>
    <t>抗原検査法_x000D_
					（簡易キット）</t>
  </si>
  <si>
    <t>クイック チェイサー SARS-CoV-2/RSV</t>
    <phoneticPr fontId="7"/>
  </si>
  <si>
    <t>株式会社ミズホメディー</t>
    <phoneticPr fontId="7"/>
  </si>
  <si>
    <t>抗原検査法（簡易キット）</t>
    <phoneticPr fontId="7"/>
  </si>
  <si>
    <t>介護老人保健施設</t>
  </si>
  <si>
    <t>介護医療院</t>
  </si>
  <si>
    <t>介護療養型医療施設</t>
  </si>
  <si>
    <t>養護老人ホーム</t>
  </si>
  <si>
    <t>軽費老人ホーム</t>
  </si>
  <si>
    <t>有料老人ホーム</t>
  </si>
  <si>
    <t>サービス付き高齢者向け住宅</t>
  </si>
  <si>
    <t>訪問介護</t>
  </si>
  <si>
    <t>訪問入浴介護</t>
  </si>
  <si>
    <t>通所リハビリテーション</t>
  </si>
  <si>
    <t>小規模多機能型居宅介護</t>
  </si>
  <si>
    <t>看護小規模多機能型居宅介護</t>
  </si>
  <si>
    <t>Panbio COVID-19 Antigen ラピッド テスト</t>
    <phoneticPr fontId="6"/>
  </si>
  <si>
    <t>品目名</t>
    <phoneticPr fontId="6"/>
  </si>
  <si>
    <t>ルミラ・SARS-CoV-2 Ag　テストストリップ</t>
    <phoneticPr fontId="6"/>
  </si>
  <si>
    <t>BD　ベリター　SARS-CoV-2　コロナウイルス抗原キット</t>
    <phoneticPr fontId="6"/>
  </si>
  <si>
    <t>さいたま市浦和区高砂3-15-1</t>
    <rPh sb="4" eb="5">
      <t>シ</t>
    </rPh>
    <rPh sb="5" eb="7">
      <t>ウラワ</t>
    </rPh>
    <rPh sb="7" eb="8">
      <t>ク</t>
    </rPh>
    <rPh sb="8" eb="10">
      <t>タカサゴ</t>
    </rPh>
    <phoneticPr fontId="6"/>
  </si>
  <si>
    <t>048-830-3254</t>
    <phoneticPr fontId="6"/>
  </si>
  <si>
    <t>合計</t>
    <rPh sb="0" eb="2">
      <t>ゴウケイ</t>
    </rPh>
    <phoneticPr fontId="6"/>
  </si>
  <si>
    <t>地域密着型介護老人福祉施設入所者生活介護（地域密着型特別養護老人ホーム）</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1" eb="23">
      <t>チイキ</t>
    </rPh>
    <rPh sb="23" eb="26">
      <t>ミッチャクガタ</t>
    </rPh>
    <phoneticPr fontId="5"/>
  </si>
  <si>
    <t>通所介護</t>
  </si>
  <si>
    <t>認知症対応型通所介護</t>
    <rPh sb="0" eb="3">
      <t>ニンチショウ</t>
    </rPh>
    <rPh sb="3" eb="6">
      <t>タイオウガタ</t>
    </rPh>
    <rPh sb="8" eb="10">
      <t>カイゴ</t>
    </rPh>
    <phoneticPr fontId="5"/>
  </si>
  <si>
    <t>地域密着型通所介護</t>
    <rPh sb="0" eb="2">
      <t>チイキ</t>
    </rPh>
    <rPh sb="2" eb="5">
      <t>ミッチャクガタ</t>
    </rPh>
    <rPh sb="5" eb="7">
      <t>ツウショ</t>
    </rPh>
    <rPh sb="7" eb="9">
      <t>カイゴ</t>
    </rPh>
    <phoneticPr fontId="5"/>
  </si>
  <si>
    <t>短期入所生活介護</t>
    <rPh sb="0" eb="2">
      <t>タンキ</t>
    </rPh>
    <rPh sb="2" eb="4">
      <t>ニュウショ</t>
    </rPh>
    <rPh sb="4" eb="6">
      <t>セイカツ</t>
    </rPh>
    <rPh sb="6" eb="8">
      <t>カイゴ</t>
    </rPh>
    <phoneticPr fontId="5"/>
  </si>
  <si>
    <t>短期入所療養介護</t>
    <rPh sb="0" eb="2">
      <t>タンキ</t>
    </rPh>
    <rPh sb="2" eb="4">
      <t>ニュウショ</t>
    </rPh>
    <rPh sb="4" eb="6">
      <t>リョウヨウ</t>
    </rPh>
    <rPh sb="6" eb="8">
      <t>カイゴ</t>
    </rPh>
    <phoneticPr fontId="5"/>
  </si>
  <si>
    <t>訪問リハビリテーション</t>
  </si>
  <si>
    <t>訪問看護</t>
  </si>
  <si>
    <t>居宅介護支援</t>
    <rPh sb="4" eb="6">
      <t>シエン</t>
    </rPh>
    <phoneticPr fontId="5"/>
  </si>
  <si>
    <t>認知症対応型共同生活介護</t>
    <rPh sb="3" eb="6">
      <t>タイオウガタ</t>
    </rPh>
    <rPh sb="6" eb="8">
      <t>キョウドウ</t>
    </rPh>
    <rPh sb="8" eb="10">
      <t>セイカツ</t>
    </rPh>
    <rPh sb="10" eb="12">
      <t>カイゴ</t>
    </rPh>
    <phoneticPr fontId="5"/>
  </si>
  <si>
    <t>特別養護老人ホームコバトン苑</t>
    <rPh sb="0" eb="2">
      <t>トクベツ</t>
    </rPh>
    <rPh sb="2" eb="4">
      <t>ヨウゴ</t>
    </rPh>
    <rPh sb="4" eb="6">
      <t>ロウジン</t>
    </rPh>
    <rPh sb="13" eb="14">
      <t>エン</t>
    </rPh>
    <phoneticPr fontId="6"/>
  </si>
  <si>
    <t>着色セルを入力してください。</t>
    <rPh sb="0" eb="2">
      <t>チャクショク</t>
    </rPh>
    <rPh sb="5" eb="7">
      <t>ニュウリョク</t>
    </rPh>
    <phoneticPr fontId="13"/>
  </si>
  <si>
    <t>SARS-CoV-2　ラピッド抗原テスト</t>
    <phoneticPr fontId="6"/>
  </si>
  <si>
    <t>富士ドライケム　IMMUNO AG ハンディ　COVID-19 Ag</t>
    <phoneticPr fontId="6"/>
  </si>
  <si>
    <t>Sofia アナライザー用 SARS-CoV-2 FIA</t>
    <phoneticPr fontId="6"/>
  </si>
  <si>
    <t>クイック　チェイサー　Auto SARS-CoV-2</t>
    <phoneticPr fontId="6"/>
  </si>
  <si>
    <t>富士ドライケム　IMMUNO AG　カートリッジ　COVID-19 Ag</t>
    <phoneticPr fontId="6"/>
  </si>
  <si>
    <t>アルソニック　ＣＯＶＩＤ－１９　Ａｇ</t>
    <phoneticPr fontId="6"/>
  </si>
  <si>
    <t>ＫＢＭ　ラインチェック　ｎＣｏＶ（スティックタイプ）</t>
    <phoneticPr fontId="6"/>
  </si>
  <si>
    <t>COVID-19 and Influenza A+B抗原コンボテスト「ニチレイバイオ」</t>
    <phoneticPr fontId="6"/>
  </si>
  <si>
    <t>イムノアロー SARS-CoV-2</t>
    <phoneticPr fontId="6"/>
  </si>
  <si>
    <t>ラピッドテスタ　ＳＡＲＳ－ＣｏＶ－２</t>
    <phoneticPr fontId="6"/>
  </si>
  <si>
    <t>AFIAS COVID-19抗原　テストカートリッジ</t>
    <phoneticPr fontId="6"/>
  </si>
  <si>
    <t>クイックナビ－Flu+COVID19 Ag</t>
    <phoneticPr fontId="6"/>
  </si>
  <si>
    <t>スタンダードQ COVID-19 Ag</t>
    <phoneticPr fontId="6"/>
  </si>
  <si>
    <t>エスプライン SARS-CoV-2&amp;Flu A+B</t>
    <phoneticPr fontId="6"/>
  </si>
  <si>
    <t>クオンパスCOVID-19 抗原検査キット</t>
    <phoneticPr fontId="6"/>
  </si>
  <si>
    <t>イムノファイン　SARS-CoV-2</t>
    <phoneticPr fontId="6"/>
  </si>
  <si>
    <t>KBM　ラインチェック nCoV/Flu</t>
    <phoneticPr fontId="6"/>
  </si>
  <si>
    <t>クイック　チェイサー　SARS-CoV-2/Flu</t>
    <phoneticPr fontId="6"/>
  </si>
  <si>
    <t>クイック　チェイサー　SARS-CoV-2/Flu A,B</t>
    <phoneticPr fontId="6"/>
  </si>
  <si>
    <t>アドテスト SARS-CoV-2/Flu</t>
    <phoneticPr fontId="6"/>
  </si>
  <si>
    <t>プライマルスクリーン SARS-CoV-2/Flu</t>
    <phoneticPr fontId="6"/>
  </si>
  <si>
    <t>GLINE-2019-nCoV Agキット</t>
    <phoneticPr fontId="6"/>
  </si>
  <si>
    <t>Exdia EKテスト COVID-19 Ag</t>
    <phoneticPr fontId="6"/>
  </si>
  <si>
    <t>クリニテストCOVID-19 抗原迅速テスト</t>
    <phoneticPr fontId="6"/>
  </si>
  <si>
    <t>アドテスト SARS-CoV-2 NEO</t>
    <phoneticPr fontId="6"/>
  </si>
  <si>
    <t>COVID-19抗原テスト「ニチレイバイオ」</t>
    <phoneticPr fontId="6"/>
  </si>
  <si>
    <t>HEALGEN COVID-19 抗原迅速テスト</t>
    <phoneticPr fontId="6"/>
  </si>
  <si>
    <t>ルミラ・SARS-CoV-2 &amp; Flu A/B テストストリップ</t>
    <phoneticPr fontId="6"/>
  </si>
  <si>
    <t>クイックチェイサー SARS-CoV-2</t>
    <phoneticPr fontId="6"/>
  </si>
  <si>
    <t>カネカ イムノクロマト SARS-CoV-2 Ag</t>
    <phoneticPr fontId="6"/>
  </si>
  <si>
    <t>アンスペクトコーワ SARS-CoV-2</t>
    <phoneticPr fontId="6"/>
  </si>
  <si>
    <t>エスプライン SARS-CoV-2 N</t>
    <phoneticPr fontId="6"/>
  </si>
  <si>
    <t>ラピッドテスタ RSV&amp;SARS-CoV-2</t>
    <phoneticPr fontId="6"/>
  </si>
  <si>
    <t>ラピッドテスタ FLU&amp;SARS-CoV-2</t>
    <phoneticPr fontId="6"/>
  </si>
  <si>
    <t>KBM ラインチェック nCoV</t>
    <phoneticPr fontId="6"/>
  </si>
  <si>
    <t>介護老人福祉施設</t>
    <rPh sb="4" eb="6">
      <t>フクシ</t>
    </rPh>
    <rPh sb="6" eb="8">
      <t>シセツ</t>
    </rPh>
    <phoneticPr fontId="6"/>
  </si>
  <si>
    <t>別紙１　内訳表兼実績報告書</t>
    <rPh sb="0" eb="2">
      <t>ベッシ</t>
    </rPh>
    <rPh sb="4" eb="6">
      <t>ウチワケ</t>
    </rPh>
    <rPh sb="6" eb="7">
      <t>ヒョウ</t>
    </rPh>
    <rPh sb="7" eb="8">
      <t>ケン</t>
    </rPh>
    <rPh sb="8" eb="10">
      <t>ジッセキ</t>
    </rPh>
    <rPh sb="10" eb="13">
      <t>ホウコクショ</t>
    </rPh>
    <phoneticPr fontId="7"/>
  </si>
  <si>
    <t>検査人数及び検査結果</t>
    <rPh sb="0" eb="2">
      <t>ケンサ</t>
    </rPh>
    <rPh sb="2" eb="4">
      <t>ニンズウ</t>
    </rPh>
    <rPh sb="4" eb="5">
      <t>オヨ</t>
    </rPh>
    <rPh sb="6" eb="8">
      <t>ケンサ</t>
    </rPh>
    <rPh sb="8" eb="10">
      <t>ケッカ</t>
    </rPh>
    <phoneticPr fontId="6"/>
  </si>
  <si>
    <t>期間</t>
    <rPh sb="0" eb="2">
      <t>キカン</t>
    </rPh>
    <phoneticPr fontId="6"/>
  </si>
  <si>
    <t>回</t>
    <rPh sb="0" eb="1">
      <t>カイ</t>
    </rPh>
    <phoneticPr fontId="6"/>
  </si>
  <si>
    <t>未実施</t>
    <rPh sb="0" eb="3">
      <t>ミジッシ</t>
    </rPh>
    <phoneticPr fontId="6"/>
  </si>
  <si>
    <t>検査人数</t>
    <rPh sb="0" eb="2">
      <t>ケンサ</t>
    </rPh>
    <rPh sb="2" eb="4">
      <t>ニンズウ</t>
    </rPh>
    <phoneticPr fontId="6"/>
  </si>
  <si>
    <t>抗原定性検査での
陽性判定者数</t>
    <rPh sb="0" eb="2">
      <t>コウゲン</t>
    </rPh>
    <rPh sb="2" eb="4">
      <t>テイセイ</t>
    </rPh>
    <rPh sb="4" eb="6">
      <t>ケンサ</t>
    </rPh>
    <rPh sb="9" eb="11">
      <t>ヨウセイ</t>
    </rPh>
    <rPh sb="11" eb="13">
      <t>ハンテイ</t>
    </rPh>
    <rPh sb="13" eb="14">
      <t>シャ</t>
    </rPh>
    <rPh sb="14" eb="15">
      <t>スウ</t>
    </rPh>
    <phoneticPr fontId="6"/>
  </si>
  <si>
    <t>購入金額
（税込）</t>
    <rPh sb="0" eb="2">
      <t>コウニュウ</t>
    </rPh>
    <rPh sb="2" eb="4">
      <t>キンガク</t>
    </rPh>
    <rPh sb="6" eb="8">
      <t>ゼイコ</t>
    </rPh>
    <phoneticPr fontId="6"/>
  </si>
  <si>
    <t>医師による
確定診断者数</t>
    <rPh sb="0" eb="2">
      <t>イシ</t>
    </rPh>
    <rPh sb="6" eb="8">
      <t>カクテイ</t>
    </rPh>
    <rPh sb="8" eb="10">
      <t>シンダン</t>
    </rPh>
    <rPh sb="10" eb="11">
      <t>シャ</t>
    </rPh>
    <rPh sb="11" eb="12">
      <t>スウ</t>
    </rPh>
    <phoneticPr fontId="6"/>
  </si>
  <si>
    <t>エラーチェック</t>
    <phoneticPr fontId="6"/>
  </si>
  <si>
    <t>１回目</t>
    <rPh sb="1" eb="3">
      <t>カイメ</t>
    </rPh>
    <phoneticPr fontId="6"/>
  </si>
  <si>
    <t>２回目</t>
    <rPh sb="1" eb="3">
      <t>カイメ</t>
    </rPh>
    <phoneticPr fontId="6"/>
  </si>
  <si>
    <t>【1週目】
7/23～7/29</t>
    <rPh sb="2" eb="4">
      <t>シュウメ</t>
    </rPh>
    <phoneticPr fontId="3"/>
  </si>
  <si>
    <t>【2週目】
7/30～8/5</t>
    <phoneticPr fontId="6"/>
  </si>
  <si>
    <t>【3週目】
8/6～8/12</t>
    <phoneticPr fontId="6"/>
  </si>
  <si>
    <t>計</t>
    <rPh sb="0" eb="1">
      <t>ケイ</t>
    </rPh>
    <phoneticPr fontId="6"/>
  </si>
  <si>
    <r>
      <rPr>
        <b/>
        <sz val="11"/>
        <rFont val="ＭＳ Ｐゴシック"/>
        <family val="3"/>
        <charset val="128"/>
      </rPr>
      <t>（●は１からの</t>
    </r>
    <r>
      <rPr>
        <sz val="11"/>
        <rFont val="ＭＳ Ｐゴシック"/>
        <family val="3"/>
        <charset val="128"/>
      </rPr>
      <t>通し番号（半角））に修正してから入力をしてください。</t>
    </r>
    <rPh sb="7" eb="8">
      <t>トオ</t>
    </rPh>
    <rPh sb="9" eb="11">
      <t>バンゴウ</t>
    </rPh>
    <rPh sb="12" eb="14">
      <t>ハンカク</t>
    </rPh>
    <rPh sb="17" eb="19">
      <t>シュウセイ</t>
    </rPh>
    <rPh sb="23" eb="25">
      <t>ニュウリョク</t>
    </rPh>
    <phoneticPr fontId="13"/>
  </si>
  <si>
    <t>プロラスト　SARS-CoV-2 Ag</t>
    <phoneticPr fontId="6"/>
  </si>
  <si>
    <t>アドテスト　SARS-CoV-2</t>
    <phoneticPr fontId="6"/>
  </si>
  <si>
    <t>チェックMR-COV19</t>
    <phoneticPr fontId="6"/>
  </si>
  <si>
    <t>ドゥーテストCOV19</t>
    <phoneticPr fontId="6"/>
  </si>
  <si>
    <t>イムノエース SARS-CoV-2/Flu／</t>
    <phoneticPr fontId="6"/>
  </si>
  <si>
    <t>キャピリア SARS-CoV-2/Flu</t>
    <phoneticPr fontId="6"/>
  </si>
  <si>
    <t>イムノエースSARS-CoV-2 Ⅱ</t>
    <phoneticPr fontId="6"/>
  </si>
  <si>
    <t>キャピリアSARS-CoV-2 Ⅱ</t>
    <phoneticPr fontId="6"/>
  </si>
  <si>
    <t>キャピリアSARS-CoV-2 Saliva</t>
    <phoneticPr fontId="6"/>
  </si>
  <si>
    <t>イムノエースSARS-CoV-2 Saliva</t>
    <phoneticPr fontId="6"/>
  </si>
  <si>
    <t>イムノエース SARS-CoV-2</t>
    <phoneticPr fontId="6"/>
  </si>
  <si>
    <t>キャピリア SARS-CoV-2</t>
    <phoneticPr fontId="6"/>
  </si>
  <si>
    <t>Ⅴトラスト SARS-CoV-2 Ag</t>
    <phoneticPr fontId="6"/>
  </si>
  <si>
    <t>ニプロ株式会社</t>
    <phoneticPr fontId="6"/>
  </si>
  <si>
    <t>抗原検査法（簡易キット）</t>
    <phoneticPr fontId="6"/>
  </si>
  <si>
    <t>SARS-CoV-2 &amp; Flu A/B ラピッド抗原テスト</t>
    <phoneticPr fontId="6"/>
  </si>
  <si>
    <t>ロシュ・ダイアグノスティックス株式会社</t>
    <phoneticPr fontId="6"/>
  </si>
  <si>
    <t>GLINE-SARS-CoV-2&amp;FluA+Bキット</t>
    <phoneticPr fontId="6"/>
  </si>
  <si>
    <t>株式会社医学生物学研究所</t>
    <phoneticPr fontId="6"/>
  </si>
  <si>
    <t>別紙２　内訳表兼実績報告書</t>
    <rPh sb="0" eb="2">
      <t>ベッシ</t>
    </rPh>
    <rPh sb="4" eb="6">
      <t>ウチワケ</t>
    </rPh>
    <rPh sb="6" eb="7">
      <t>ヒョウ</t>
    </rPh>
    <rPh sb="7" eb="8">
      <t>ケン</t>
    </rPh>
    <rPh sb="8" eb="10">
      <t>ジッセキ</t>
    </rPh>
    <rPh sb="10" eb="13">
      <t>ホウコクショ</t>
    </rPh>
    <phoneticPr fontId="7"/>
  </si>
  <si>
    <t>別紙１　事業所一覧表</t>
    <rPh sb="0" eb="2">
      <t>ベッシ</t>
    </rPh>
    <rPh sb="4" eb="7">
      <t>ジギョウショ</t>
    </rPh>
    <rPh sb="7" eb="9">
      <t>イチラン</t>
    </rPh>
    <rPh sb="9" eb="10">
      <t>ヒョウ</t>
    </rPh>
    <phoneticPr fontId="6"/>
  </si>
  <si>
    <t>1 普通預金</t>
    <rPh sb="2" eb="4">
      <t>フツウ</t>
    </rPh>
    <rPh sb="4" eb="6">
      <t>ヨキン</t>
    </rPh>
    <phoneticPr fontId="6"/>
  </si>
  <si>
    <t>2 当座預金</t>
    <rPh sb="2" eb="4">
      <t>トウザ</t>
    </rPh>
    <rPh sb="4" eb="6">
      <t>ヨキン</t>
    </rPh>
    <phoneticPr fontId="6"/>
  </si>
  <si>
    <t>3 貯蓄預金</t>
    <rPh sb="2" eb="4">
      <t>チョチク</t>
    </rPh>
    <rPh sb="4" eb="6">
      <t>ヨキン</t>
    </rPh>
    <phoneticPr fontId="6"/>
  </si>
  <si>
    <t>4 その他</t>
    <rPh sb="4" eb="5">
      <t>タ</t>
    </rPh>
    <phoneticPr fontId="6"/>
  </si>
  <si>
    <t>金融機関コード、支店コード、口座番号は半角英数で入力してください</t>
    <phoneticPr fontId="6"/>
  </si>
  <si>
    <t>通帳の見開き等に記載されているカナ名義を正確に入力してください。</t>
    <rPh sb="0" eb="2">
      <t>ツウチョウ</t>
    </rPh>
    <rPh sb="3" eb="5">
      <t>ミヒラ</t>
    </rPh>
    <rPh sb="6" eb="7">
      <t>トウ</t>
    </rPh>
    <rPh sb="8" eb="10">
      <t>キサイ</t>
    </rPh>
    <rPh sb="17" eb="19">
      <t>メイギ</t>
    </rPh>
    <rPh sb="20" eb="22">
      <t>セイカク</t>
    </rPh>
    <rPh sb="23" eb="25">
      <t>ニュウリョク</t>
    </rPh>
    <phoneticPr fontId="6"/>
  </si>
  <si>
    <t>別紙１　事業所一覧表のとおり</t>
    <rPh sb="0" eb="2">
      <t>ベッシ</t>
    </rPh>
    <rPh sb="4" eb="7">
      <t>ジギョウショ</t>
    </rPh>
    <rPh sb="7" eb="9">
      <t>イチラン</t>
    </rPh>
    <rPh sb="9" eb="10">
      <t>ヒョウ</t>
    </rPh>
    <phoneticPr fontId="6"/>
  </si>
  <si>
    <t>（</t>
    <phoneticPr fontId="6"/>
  </si>
  <si>
    <t>事業所）</t>
    <rPh sb="0" eb="3">
      <t>ジギョウショ</t>
    </rPh>
    <phoneticPr fontId="6"/>
  </si>
  <si>
    <t>【4週目】
8/13～8/19</t>
    <phoneticPr fontId="6"/>
  </si>
  <si>
    <t>【5週目】
8/20～8/26</t>
    <phoneticPr fontId="6"/>
  </si>
  <si>
    <t>【6週目】
8/27～9/2</t>
    <phoneticPr fontId="6"/>
  </si>
  <si>
    <t>【7週目】
9/3～9/9</t>
    <phoneticPr fontId="6"/>
  </si>
  <si>
    <t>【8週目】
9/10～9/16</t>
    <phoneticPr fontId="6"/>
  </si>
  <si>
    <t>○</t>
  </si>
  <si>
    <t>埼玉　太郎</t>
    <rPh sb="0" eb="2">
      <t>サイタマ</t>
    </rPh>
    <rPh sb="3" eb="5">
      <t>タロウ</t>
    </rPh>
    <phoneticPr fontId="6"/>
  </si>
  <si>
    <t>記入例</t>
    <rPh sb="0" eb="2">
      <t>キニュウ</t>
    </rPh>
    <rPh sb="2" eb="3">
      <t>レイ</t>
    </rPh>
    <phoneticPr fontId="6"/>
  </si>
  <si>
    <t>【2週目】
7/30～8/5</t>
  </si>
  <si>
    <t>【3週目】
8/6～8/12</t>
  </si>
  <si>
    <t>【9週目】
9/17～9/23</t>
    <phoneticPr fontId="6"/>
  </si>
  <si>
    <t>【10週目】
9/24～9/30</t>
    <phoneticPr fontId="6"/>
  </si>
  <si>
    <t>【4週目】
8/13～8/19</t>
    <phoneticPr fontId="6"/>
  </si>
  <si>
    <t>【5週目】
8/20～8/26</t>
    <phoneticPr fontId="6"/>
  </si>
  <si>
    <t>【6週目】
8/27～9/2</t>
    <phoneticPr fontId="6"/>
  </si>
  <si>
    <t>【7週目】
9/3～9/9</t>
    <phoneticPr fontId="6"/>
  </si>
  <si>
    <t>【8週目】
9/10～9/16</t>
    <phoneticPr fontId="6"/>
  </si>
  <si>
    <t>【9週目】
9/17～9/23</t>
    <phoneticPr fontId="6"/>
  </si>
  <si>
    <t>【10週目】
9/24～9/30</t>
    <phoneticPr fontId="6"/>
  </si>
  <si>
    <t>・陽性判定者数は、実人数（同じ人が複数回陽性が出たとしても、最初の１回のみカウント）としてください。</t>
    <rPh sb="1" eb="2">
      <t>ヨウ</t>
    </rPh>
    <rPh sb="2" eb="3">
      <t>セイ</t>
    </rPh>
    <rPh sb="3" eb="5">
      <t>ハンテイ</t>
    </rPh>
    <rPh sb="5" eb="6">
      <t>シャ</t>
    </rPh>
    <rPh sb="6" eb="7">
      <t>スウ</t>
    </rPh>
    <rPh sb="9" eb="10">
      <t>ジツ</t>
    </rPh>
    <rPh sb="10" eb="12">
      <t>ニンズウ</t>
    </rPh>
    <rPh sb="13" eb="14">
      <t>オナ</t>
    </rPh>
    <rPh sb="15" eb="16">
      <t>ヒト</t>
    </rPh>
    <rPh sb="17" eb="19">
      <t>フクスウ</t>
    </rPh>
    <rPh sb="19" eb="20">
      <t>カイ</t>
    </rPh>
    <rPh sb="20" eb="21">
      <t>ヨウ</t>
    </rPh>
    <rPh sb="21" eb="22">
      <t>セイ</t>
    </rPh>
    <rPh sb="23" eb="24">
      <t>デ</t>
    </rPh>
    <rPh sb="30" eb="32">
      <t>サイショ</t>
    </rPh>
    <rPh sb="34" eb="35">
      <t>カイ</t>
    </rPh>
    <phoneticPr fontId="6"/>
  </si>
  <si>
    <t>薬事承認を受けている抗原検査キット一覧（R4.9.14現在）</t>
    <rPh sb="0" eb="4">
      <t>ヤクジショウニン</t>
    </rPh>
    <rPh sb="5" eb="6">
      <t>ウ</t>
    </rPh>
    <rPh sb="10" eb="14">
      <t>コウゲンケンサ</t>
    </rPh>
    <rPh sb="17" eb="19">
      <t>イチラン</t>
    </rPh>
    <rPh sb="27" eb="29">
      <t>ゲンザイ</t>
    </rPh>
    <phoneticPr fontId="7"/>
  </si>
  <si>
    <t>①補助上限</t>
    <rPh sb="1" eb="3">
      <t>ホジョ</t>
    </rPh>
    <rPh sb="3" eb="5">
      <t>ジョウゲン</t>
    </rPh>
    <phoneticPr fontId="6"/>
  </si>
  <si>
    <t>②補助対象経費</t>
    <rPh sb="1" eb="3">
      <t>ホジョ</t>
    </rPh>
    <rPh sb="3" eb="5">
      <t>タイショウ</t>
    </rPh>
    <rPh sb="5" eb="7">
      <t>ケイヒ</t>
    </rPh>
    <phoneticPr fontId="6"/>
  </si>
  <si>
    <t>補助金交付申請額
（①の合計と②の合計を比較して少ない方）</t>
    <rPh sb="0" eb="2">
      <t>ホジョ</t>
    </rPh>
    <rPh sb="2" eb="3">
      <t>キン</t>
    </rPh>
    <rPh sb="3" eb="5">
      <t>コウフ</t>
    </rPh>
    <rPh sb="5" eb="8">
      <t>シンセイガク</t>
    </rPh>
    <rPh sb="12" eb="14">
      <t>ゴウケイ</t>
    </rPh>
    <rPh sb="17" eb="19">
      <t>ゴウケイ</t>
    </rPh>
    <rPh sb="20" eb="22">
      <t>ヒカク</t>
    </rPh>
    <rPh sb="24" eb="25">
      <t>スク</t>
    </rPh>
    <rPh sb="27" eb="28">
      <t>ホウ</t>
    </rPh>
    <phoneticPr fontId="6"/>
  </si>
  <si>
    <t>④　作業するシート名「申請書」</t>
    <rPh sb="2" eb="4">
      <t>サギョウ</t>
    </rPh>
    <rPh sb="9" eb="10">
      <t>メイ</t>
    </rPh>
    <rPh sb="11" eb="14">
      <t>シンセイショ</t>
    </rPh>
    <phoneticPr fontId="6"/>
  </si>
  <si>
    <t>申請額に、「事業所一覧表」下部に記載されている補助金交付申請額が反映されているか</t>
    <rPh sb="0" eb="3">
      <t>シンセイガク</t>
    </rPh>
    <rPh sb="6" eb="9">
      <t>ジギョウショ</t>
    </rPh>
    <rPh sb="9" eb="11">
      <t>イチラン</t>
    </rPh>
    <rPh sb="11" eb="12">
      <t>ヒョウ</t>
    </rPh>
    <rPh sb="13" eb="15">
      <t>カブ</t>
    </rPh>
    <rPh sb="16" eb="18">
      <t>キサイ</t>
    </rPh>
    <rPh sb="23" eb="26">
      <t>ホジョキン</t>
    </rPh>
    <rPh sb="26" eb="28">
      <t>コウフ</t>
    </rPh>
    <rPh sb="28" eb="31">
      <t>シンセイガク</t>
    </rPh>
    <rPh sb="32" eb="34">
      <t>ハンエイ</t>
    </rPh>
    <phoneticPr fontId="6"/>
  </si>
  <si>
    <t>確認してください。</t>
    <rPh sb="0" eb="2">
      <t>カクニン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</si>
</sst>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4">
    <font>
      <sz val="11"/>
      <color theme="1"/>
      <name val="Yu Gothic"/>
      <family val="2"/>
      <scheme val="minor"/>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6"/>
      <name val="Yu Gothic"/>
      <family val="3"/>
      <charset val="128"/>
      <scheme val="minor"/>
    </font>
    <font>
      <sz val="6"/>
      <name val="ＭＳ Ｐゴシック"/>
      <family val="2"/>
      <charset val="128"/>
    </font>
    <font>
      <sz val="12"/>
      <color theme="1"/>
      <name val="Yu Gothic"/>
      <family val="2"/>
      <scheme val="minor"/>
    </font>
    <font>
      <sz val="12"/>
      <color theme="1"/>
      <name val="Yu Gothic"/>
      <family val="3"/>
      <charset val="128"/>
      <scheme val="minor"/>
    </font>
    <font>
      <sz val="10.5"/>
      <color theme="1"/>
      <name val="Yu Gothic"/>
      <family val="2"/>
      <scheme val="minor"/>
    </font>
    <font>
      <sz val="11"/>
      <name val="ＭＳ Ｐゴシック"/>
      <family val="3"/>
      <charset val="128"/>
    </font>
    <font>
      <b/>
      <sz val="11"/>
      <name val="ＭＳ Ｐゴシック"/>
      <family val="3"/>
      <charset val="128"/>
    </font>
    <font>
      <sz val="6"/>
      <name val="ＭＳ Ｐゴシック"/>
      <family val="3"/>
      <charset val="128"/>
    </font>
    <font>
      <sz val="10"/>
      <color theme="1"/>
      <name val="Yu Gothic"/>
      <family val="2"/>
      <scheme val="minor"/>
    </font>
    <font>
      <sz val="10"/>
      <color theme="1"/>
      <name val="Yu Gothic"/>
      <family val="3"/>
      <charset val="128"/>
      <scheme val="minor"/>
    </font>
    <font>
      <b/>
      <sz val="12"/>
      <color rgb="FFFF0000"/>
      <name val="Yu Gothic"/>
      <family val="3"/>
      <charset val="128"/>
      <scheme val="minor"/>
    </font>
    <font>
      <b/>
      <sz val="11"/>
      <color theme="1"/>
      <name val="ＭＳ Ｐゴシック"/>
      <family val="3"/>
      <charset val="128"/>
    </font>
    <font>
      <sz val="9"/>
      <color theme="1"/>
      <name val="Yu Gothic"/>
      <family val="2"/>
      <scheme val="minor"/>
    </font>
    <font>
      <b/>
      <sz val="14"/>
      <color rgb="FFFF0000"/>
      <name val="Yu Gothic"/>
      <family val="3"/>
      <charset val="128"/>
      <scheme val="minor"/>
    </font>
    <font>
      <b/>
      <sz val="12"/>
      <color rgb="FFFF0000"/>
      <name val="游ゴシック"/>
      <family val="3"/>
      <charset val="128"/>
    </font>
    <font>
      <sz val="12"/>
      <color theme="1"/>
      <name val="游ゴシック"/>
      <family val="3"/>
      <charset val="128"/>
    </font>
    <font>
      <sz val="10"/>
      <name val="游ゴシック"/>
      <family val="3"/>
      <charset val="128"/>
    </font>
    <font>
      <u/>
      <sz val="10"/>
      <color theme="1"/>
      <name val="Yu Gothic"/>
      <family val="3"/>
      <charset val="128"/>
      <scheme val="minor"/>
    </font>
  </fonts>
  <fills count="3">
    <fill>
      <patternFill patternType="none"/>
    </fill>
    <fill>
      <patternFill patternType="gray125"/>
    </fill>
    <fill>
      <patternFill patternType="solid">
        <fgColor theme="4"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theme="4" tint="0.39997558519241921"/>
      </top>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0" fontId="5" fillId="0" borderId="0">
      <alignment vertical="center"/>
    </xf>
    <xf numFmtId="38" fontId="5" fillId="0" borderId="0" applyFont="0" applyFill="0" applyBorder="0" applyAlignment="0" applyProtection="0">
      <alignment vertical="center"/>
    </xf>
    <xf numFmtId="0" fontId="11" fillId="0" borderId="0">
      <alignment vertical="center"/>
    </xf>
    <xf numFmtId="0" fontId="4" fillId="0" borderId="0">
      <alignment vertical="center"/>
    </xf>
  </cellStyleXfs>
  <cellXfs count="92">
    <xf numFmtId="0" fontId="0" fillId="0" borderId="0" xfId="0"/>
    <xf numFmtId="0" fontId="0" fillId="0" borderId="1" xfId="0" applyBorder="1"/>
    <xf numFmtId="176" fontId="0" fillId="0" borderId="1" xfId="0" applyNumberFormat="1" applyBorder="1"/>
    <xf numFmtId="0" fontId="0" fillId="0" borderId="0" xfId="0" applyAlignment="1"/>
    <xf numFmtId="0" fontId="9" fillId="0" borderId="0" xfId="0" applyFont="1"/>
    <xf numFmtId="0" fontId="8" fillId="0" borderId="0" xfId="0" applyFont="1"/>
    <xf numFmtId="0" fontId="9" fillId="0" borderId="0" xfId="0" applyFont="1" applyAlignment="1">
      <alignment horizontal="right"/>
    </xf>
    <xf numFmtId="0" fontId="12" fillId="0" borderId="0" xfId="3" applyFont="1" applyAlignment="1">
      <alignment horizontal="centerContinuous" vertical="center"/>
    </xf>
    <xf numFmtId="0" fontId="11" fillId="0" borderId="0" xfId="3">
      <alignment vertical="center"/>
    </xf>
    <xf numFmtId="0" fontId="12" fillId="0" borderId="0" xfId="3" applyFont="1">
      <alignment vertical="center"/>
    </xf>
    <xf numFmtId="0" fontId="0" fillId="0" borderId="1" xfId="0" applyFill="1" applyBorder="1"/>
    <xf numFmtId="0" fontId="0" fillId="0" borderId="1" xfId="0" applyFill="1" applyBorder="1" applyAlignment="1">
      <alignment horizontal="center"/>
    </xf>
    <xf numFmtId="0" fontId="0" fillId="0" borderId="1" xfId="0" applyFill="1" applyBorder="1" applyAlignment="1">
      <alignment horizontal="center" wrapText="1"/>
    </xf>
    <xf numFmtId="176" fontId="0" fillId="0" borderId="1" xfId="0" applyNumberFormat="1" applyFill="1" applyBorder="1"/>
    <xf numFmtId="0" fontId="0" fillId="0" borderId="3" xfId="0" applyFont="1" applyFill="1" applyBorder="1"/>
    <xf numFmtId="0" fontId="4" fillId="0" borderId="0" xfId="4">
      <alignment vertical="center"/>
    </xf>
    <xf numFmtId="0" fontId="15" fillId="0" borderId="0" xfId="0" applyFont="1"/>
    <xf numFmtId="176" fontId="15" fillId="0" borderId="1" xfId="0" applyNumberFormat="1" applyFont="1" applyBorder="1"/>
    <xf numFmtId="0" fontId="16" fillId="0" borderId="0" xfId="0" applyFont="1"/>
    <xf numFmtId="0" fontId="2" fillId="0" borderId="0" xfId="1" applyFont="1">
      <alignment vertical="center"/>
    </xf>
    <xf numFmtId="0" fontId="14" fillId="0" borderId="1" xfId="0" applyFont="1" applyBorder="1"/>
    <xf numFmtId="0" fontId="15" fillId="0" borderId="1" xfId="0" applyFont="1" applyBorder="1" applyAlignment="1">
      <alignment wrapText="1"/>
    </xf>
    <xf numFmtId="0" fontId="0" fillId="0" borderId="0" xfId="0" applyBorder="1" applyAlignment="1">
      <alignment horizontal="center"/>
    </xf>
    <xf numFmtId="0" fontId="14" fillId="0" borderId="0" xfId="0" applyFont="1" applyBorder="1"/>
    <xf numFmtId="0" fontId="14" fillId="0" borderId="1" xfId="0" applyFont="1" applyBorder="1" applyAlignment="1">
      <alignment vertical="center"/>
    </xf>
    <xf numFmtId="0" fontId="14" fillId="0" borderId="1" xfId="0" applyFont="1" applyBorder="1" applyAlignment="1">
      <alignment horizontal="left" vertical="center"/>
    </xf>
    <xf numFmtId="0" fontId="17" fillId="0" borderId="0" xfId="4" applyNumberFormat="1" applyFont="1" applyFill="1" applyBorder="1" applyAlignment="1">
      <alignment vertical="center"/>
    </xf>
    <xf numFmtId="0" fontId="2" fillId="0" borderId="5" xfId="4" applyNumberFormat="1" applyFont="1" applyFill="1" applyBorder="1" applyAlignment="1">
      <alignment vertical="center"/>
    </xf>
    <xf numFmtId="58" fontId="2" fillId="0" borderId="5" xfId="4" applyNumberFormat="1" applyFont="1" applyFill="1" applyBorder="1" applyAlignment="1">
      <alignment vertical="center"/>
    </xf>
    <xf numFmtId="0" fontId="2" fillId="0" borderId="5" xfId="4" applyNumberFormat="1" applyFont="1" applyFill="1" applyBorder="1" applyAlignment="1">
      <alignment vertical="center" wrapText="1"/>
    </xf>
    <xf numFmtId="58" fontId="2" fillId="0" borderId="5" xfId="4" applyNumberFormat="1" applyFont="1" applyFill="1" applyBorder="1" applyAlignment="1">
      <alignment vertical="center" wrapText="1"/>
    </xf>
    <xf numFmtId="176" fontId="0" fillId="2" borderId="1" xfId="0" applyNumberFormat="1" applyFill="1" applyBorder="1" applyAlignment="1">
      <alignment horizontal="right"/>
    </xf>
    <xf numFmtId="176" fontId="0" fillId="2" borderId="1" xfId="0" applyNumberFormat="1" applyFill="1" applyBorder="1"/>
    <xf numFmtId="0" fontId="14" fillId="2" borderId="1" xfId="0" applyFont="1" applyFill="1" applyBorder="1"/>
    <xf numFmtId="0" fontId="18" fillId="0" borderId="1" xfId="0" applyFont="1" applyBorder="1"/>
    <xf numFmtId="0" fontId="14" fillId="0" borderId="1" xfId="0" applyFont="1" applyFill="1" applyBorder="1"/>
    <xf numFmtId="176" fontId="0" fillId="2" borderId="1" xfId="0" applyNumberFormat="1" applyFill="1" applyBorder="1" applyAlignment="1" applyProtection="1">
      <alignment horizontal="right"/>
      <protection locked="0"/>
    </xf>
    <xf numFmtId="176" fontId="0" fillId="2" borderId="1" xfId="0" applyNumberFormat="1" applyFill="1" applyBorder="1" applyProtection="1">
      <protection locked="0"/>
    </xf>
    <xf numFmtId="0" fontId="14" fillId="2" borderId="1" xfId="0" applyFont="1" applyFill="1" applyBorder="1" applyProtection="1">
      <protection locked="0"/>
    </xf>
    <xf numFmtId="0" fontId="9" fillId="2" borderId="0" xfId="0" applyFont="1" applyFill="1" applyProtection="1">
      <protection locked="0"/>
    </xf>
    <xf numFmtId="0" fontId="8" fillId="2" borderId="0" xfId="0" applyFont="1" applyFill="1" applyProtection="1">
      <protection locked="0"/>
    </xf>
    <xf numFmtId="0" fontId="19" fillId="0" borderId="0" xfId="0" applyFont="1" applyAlignment="1">
      <alignment horizontal="left"/>
    </xf>
    <xf numFmtId="0" fontId="16" fillId="0" borderId="0" xfId="0" applyFont="1" applyAlignment="1">
      <alignment vertical="center"/>
    </xf>
    <xf numFmtId="0" fontId="0" fillId="0" borderId="0" xfId="0" applyAlignment="1">
      <alignment vertical="center"/>
    </xf>
    <xf numFmtId="0" fontId="20" fillId="0" borderId="0" xfId="0" applyFont="1" applyAlignment="1">
      <alignment vertical="center"/>
    </xf>
    <xf numFmtId="0" fontId="21" fillId="0" borderId="0" xfId="1" applyFont="1">
      <alignment vertical="center"/>
    </xf>
    <xf numFmtId="0" fontId="14" fillId="2" borderId="1" xfId="0" applyFont="1" applyFill="1" applyBorder="1" applyAlignment="1">
      <alignment horizontal="center"/>
    </xf>
    <xf numFmtId="0" fontId="1" fillId="0" borderId="0" xfId="4" applyFont="1">
      <alignment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5" fillId="0" borderId="11" xfId="0" applyFont="1" applyBorder="1" applyAlignment="1">
      <alignment horizontal="center" vertical="center" wrapText="1"/>
    </xf>
    <xf numFmtId="0" fontId="22"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5" fillId="0" borderId="13" xfId="0" applyFont="1" applyBorder="1"/>
    <xf numFmtId="176" fontId="15" fillId="0" borderId="14" xfId="0" applyNumberFormat="1" applyFont="1" applyBorder="1"/>
    <xf numFmtId="0" fontId="0" fillId="0" borderId="15" xfId="0" applyBorder="1"/>
    <xf numFmtId="176" fontId="15" fillId="0" borderId="18" xfId="0" applyNumberFormat="1" applyFont="1" applyBorder="1"/>
    <xf numFmtId="176" fontId="15" fillId="0" borderId="19" xfId="0" applyNumberFormat="1" applyFont="1" applyBorder="1"/>
    <xf numFmtId="176" fontId="23" fillId="0" borderId="9" xfId="0" applyNumberFormat="1" applyFont="1" applyBorder="1" applyAlignment="1">
      <alignment horizontal="right" vertical="center"/>
    </xf>
    <xf numFmtId="0" fontId="0" fillId="0" borderId="4" xfId="0" applyFill="1" applyBorder="1" applyAlignment="1">
      <alignment horizontal="center"/>
    </xf>
    <xf numFmtId="0" fontId="0" fillId="0" borderId="2" xfId="0" applyFill="1" applyBorder="1" applyAlignment="1">
      <alignment horizontal="center"/>
    </xf>
    <xf numFmtId="0" fontId="14" fillId="2" borderId="4" xfId="0" applyFont="1" applyFill="1" applyBorder="1" applyAlignment="1">
      <alignment horizontal="center" wrapText="1"/>
    </xf>
    <xf numFmtId="0" fontId="14" fillId="2" borderId="2" xfId="0" applyFont="1" applyFill="1" applyBorder="1" applyAlignment="1">
      <alignment horizontal="center" wrapText="1"/>
    </xf>
    <xf numFmtId="0" fontId="0" fillId="0" borderId="1" xfId="0" applyBorder="1" applyAlignment="1">
      <alignment horizontal="center" vertical="center"/>
    </xf>
    <xf numFmtId="0" fontId="14" fillId="0" borderId="1" xfId="0" applyFont="1" applyBorder="1" applyAlignment="1">
      <alignment horizontal="center"/>
    </xf>
    <xf numFmtId="0" fontId="15" fillId="2" borderId="1" xfId="0" applyFont="1" applyFill="1" applyBorder="1" applyAlignment="1">
      <alignment horizontal="center" wrapText="1"/>
    </xf>
    <xf numFmtId="0" fontId="0" fillId="2" borderId="1" xfId="0" applyFill="1" applyBorder="1" applyAlignment="1">
      <alignment horizontal="center" wrapText="1"/>
    </xf>
    <xf numFmtId="0" fontId="0" fillId="2" borderId="1" xfId="0" applyFill="1" applyBorder="1" applyAlignment="1">
      <alignment horizontal="center"/>
    </xf>
    <xf numFmtId="0" fontId="0" fillId="0" borderId="4" xfId="0" applyFill="1" applyBorder="1" applyAlignment="1">
      <alignment horizontal="left"/>
    </xf>
    <xf numFmtId="0" fontId="0" fillId="0" borderId="2" xfId="0" applyFill="1" applyBorder="1" applyAlignment="1">
      <alignment horizontal="left"/>
    </xf>
    <xf numFmtId="0" fontId="0" fillId="2" borderId="1" xfId="0" applyFill="1" applyBorder="1" applyAlignment="1">
      <alignment horizontal="left"/>
    </xf>
    <xf numFmtId="0" fontId="19" fillId="0" borderId="0" xfId="0" applyFont="1" applyAlignment="1">
      <alignment horizontal="center" vertical="center"/>
    </xf>
    <xf numFmtId="0" fontId="19" fillId="0" borderId="6" xfId="0" applyFont="1" applyBorder="1" applyAlignment="1">
      <alignment horizontal="center" vertical="center"/>
    </xf>
    <xf numFmtId="0" fontId="16" fillId="0" borderId="0" xfId="0" applyFont="1" applyAlignment="1">
      <alignment horizontal="left" vertical="center"/>
    </xf>
    <xf numFmtId="0" fontId="8" fillId="0" borderId="0" xfId="0" applyFont="1" applyAlignment="1">
      <alignment horizontal="center"/>
    </xf>
    <xf numFmtId="176" fontId="9" fillId="0" borderId="0" xfId="0" applyNumberFormat="1" applyFont="1" applyFill="1" applyAlignment="1">
      <alignment horizontal="right"/>
    </xf>
    <xf numFmtId="0" fontId="10" fillId="2" borderId="0" xfId="0" applyFont="1" applyFill="1" applyAlignment="1" applyProtection="1">
      <alignment horizontal="left"/>
      <protection locked="0"/>
    </xf>
    <xf numFmtId="0" fontId="10" fillId="0" borderId="0" xfId="0" applyFont="1" applyAlignment="1">
      <alignment horizontal="center"/>
    </xf>
    <xf numFmtId="0" fontId="9" fillId="0" borderId="0" xfId="0" applyFont="1" applyAlignment="1">
      <alignment horizontal="center"/>
    </xf>
    <xf numFmtId="0" fontId="9" fillId="2" borderId="1" xfId="0" applyFont="1" applyFill="1" applyBorder="1" applyAlignment="1" applyProtection="1">
      <alignment horizontal="left"/>
      <protection locked="0"/>
    </xf>
    <xf numFmtId="0" fontId="9" fillId="0" borderId="1" xfId="0" applyFont="1" applyBorder="1" applyAlignment="1">
      <alignment horizontal="center"/>
    </xf>
    <xf numFmtId="176" fontId="14" fillId="0" borderId="16" xfId="0" applyNumberFormat="1" applyFont="1" applyBorder="1" applyAlignment="1">
      <alignment horizontal="center"/>
    </xf>
    <xf numFmtId="176" fontId="15" fillId="0" borderId="17" xfId="0" applyNumberFormat="1" applyFont="1" applyBorder="1" applyAlignment="1">
      <alignment horizontal="center"/>
    </xf>
    <xf numFmtId="0" fontId="14" fillId="0" borderId="7" xfId="0" applyFont="1" applyBorder="1" applyAlignment="1">
      <alignment horizontal="center" vertical="center" wrapText="1"/>
    </xf>
    <xf numFmtId="0" fontId="15" fillId="0" borderId="8" xfId="0" applyFont="1" applyBorder="1" applyAlignment="1">
      <alignment horizontal="center" vertical="center"/>
    </xf>
    <xf numFmtId="0" fontId="15" fillId="2"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wrapText="1"/>
      <protection locked="0"/>
    </xf>
    <xf numFmtId="0" fontId="0" fillId="2" borderId="1" xfId="0" applyFill="1" applyBorder="1" applyAlignment="1" applyProtection="1">
      <alignment horizontal="center" wrapText="1"/>
      <protection locked="0"/>
    </xf>
    <xf numFmtId="0" fontId="0" fillId="2" borderId="1" xfId="0" applyFill="1" applyBorder="1" applyAlignment="1" applyProtection="1">
      <alignment horizontal="center"/>
      <protection locked="0"/>
    </xf>
    <xf numFmtId="0" fontId="14" fillId="2" borderId="4" xfId="0" applyFont="1" applyFill="1" applyBorder="1" applyAlignment="1" applyProtection="1">
      <alignment horizontal="left" wrapText="1"/>
      <protection locked="0"/>
    </xf>
    <xf numFmtId="0" fontId="14" fillId="2" borderId="2" xfId="0" applyFont="1" applyFill="1" applyBorder="1" applyAlignment="1" applyProtection="1">
      <alignment horizontal="left" wrapText="1"/>
      <protection locked="0"/>
    </xf>
    <xf numFmtId="0" fontId="0" fillId="2" borderId="1" xfId="0" applyFill="1" applyBorder="1" applyAlignment="1" applyProtection="1">
      <alignment horizontal="left"/>
      <protection locked="0"/>
    </xf>
  </cellXfs>
  <cellStyles count="5">
    <cellStyle name="桁区切り 2" xfId="2" xr:uid="{4840B47F-A319-49C6-8AFF-C2CBC6165185}"/>
    <cellStyle name="標準" xfId="0" builtinId="0"/>
    <cellStyle name="標準 2" xfId="1" xr:uid="{B4D375FD-E295-4ADC-AE74-F3965E09E4AD}"/>
    <cellStyle name="標準 3" xfId="3" xr:uid="{BB1AA06D-1154-4A63-8972-E3C949B6FF26}"/>
    <cellStyle name="標準 4" xfId="4" xr:uid="{C0612B2A-4F70-4564-9917-951AA34F083F}"/>
  </cellStyles>
  <dxfs count="7">
    <dxf>
      <font>
        <b val="0"/>
        <i val="0"/>
        <strike val="0"/>
        <condense val="0"/>
        <extend val="0"/>
        <outline val="0"/>
        <shadow val="0"/>
        <u val="none"/>
        <vertAlign val="baseline"/>
        <sz val="11"/>
        <color theme="1"/>
        <name val="ＭＳ Ｐゴシック"/>
        <family val="2"/>
        <charset val="128"/>
        <scheme val="none"/>
      </font>
      <numFmt numFmtId="45" formatCode="[$-411]ggge&quot;年&quot;m&quot;月&quot;d&quot;日&quot;"/>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ＭＳ Ｐゴシック"/>
        <family val="2"/>
        <charset val="128"/>
        <scheme val="none"/>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ＭＳ Ｐゴシック"/>
        <family val="2"/>
        <charset val="128"/>
        <scheme val="none"/>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ＭＳ Ｐゴシック"/>
        <family val="2"/>
        <charset val="128"/>
        <scheme val="none"/>
      </font>
      <numFmt numFmtId="0" formatCode="General"/>
      <fill>
        <patternFill patternType="none">
          <fgColor indexed="64"/>
          <bgColor auto="1"/>
        </patternFill>
      </fill>
      <alignment horizontal="general" vertical="center" textRotation="0" wrapText="0" indent="0" justifyLastLine="0" shrinkToFit="0" readingOrder="0"/>
      <border diagonalUp="0" diagonalDown="0" outline="0">
        <left/>
        <right/>
        <top style="thin">
          <color theme="4" tint="0.39997558519241921"/>
        </top>
        <bottom/>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ＭＳ Ｐゴシック"/>
        <family val="2"/>
        <charset val="128"/>
        <scheme val="none"/>
      </font>
      <numFmt numFmtId="0" formatCode="General"/>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1"/>
        <color theme="1"/>
        <name val="ＭＳ Ｐゴシック"/>
        <family val="3"/>
        <charset val="128"/>
        <scheme val="none"/>
      </font>
      <numFmt numFmtId="0" formatCode="General"/>
      <fill>
        <patternFill patternType="none">
          <fgColor indexed="64"/>
          <bgColor auto="1"/>
        </patternFill>
      </fill>
      <alignment horizontal="general"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4E9FE1D-6B2E-4875-A9AE-D1A3F38F1F44}" name="抗原キット" displayName="抗原キット" ref="A3:D60" totalsRowShown="0" headerRowDxfId="6" dataDxfId="5" tableBorderDxfId="4" headerRowCellStyle="標準 4" dataCellStyle="標準 4">
  <autoFilter ref="A3:D60" xr:uid="{26475D98-9F4C-46AE-81B4-068300C63D10}"/>
  <tableColumns count="4">
    <tableColumn id="1" xr3:uid="{66B39A46-B838-47DA-811B-383C67730660}" name="品目名" dataDxfId="3" dataCellStyle="標準 4"/>
    <tableColumn id="2" xr3:uid="{05E39E5B-A3EE-43A8-8299-929680A02541}" name="製造販売業者名" dataDxfId="2" dataCellStyle="標準 4"/>
    <tableColumn id="3" xr3:uid="{D1DDD2DE-06B0-4205-80E3-389FE933E47F}" name="検査法" dataDxfId="1" dataCellStyle="標準 4"/>
    <tableColumn id="4" xr3:uid="{DFC56B33-A240-4303-AC6E-92FA209BD98B}" name="承認日" dataDxfId="0" dataCellStyle="標準 4"/>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3ADEB-1FB7-413F-97B5-572FAD79AB87}">
  <sheetPr>
    <tabColor rgb="FFFFFF00"/>
  </sheetPr>
  <dimension ref="A2:AI24"/>
  <sheetViews>
    <sheetView view="pageBreakPreview" zoomScaleNormal="115" zoomScaleSheetLayoutView="100" workbookViewId="0">
      <selection activeCell="AA15" sqref="AA15"/>
    </sheetView>
  </sheetViews>
  <sheetFormatPr defaultColWidth="2.5" defaultRowHeight="15" customHeight="1"/>
  <cols>
    <col min="1" max="16384" width="2.5" style="8"/>
  </cols>
  <sheetData>
    <row r="2" spans="1:35" ht="15" customHeight="1">
      <c r="A2" s="7" t="s">
        <v>62</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row>
    <row r="5" spans="1:35" s="9" customFormat="1" ht="15" customHeight="1">
      <c r="A5" s="9" t="s">
        <v>56</v>
      </c>
      <c r="B5" s="9" t="s">
        <v>63</v>
      </c>
    </row>
    <row r="6" spans="1:35" ht="15" customHeight="1">
      <c r="B6" s="8" t="s">
        <v>139</v>
      </c>
    </row>
    <row r="9" spans="1:35" s="9" customFormat="1" ht="15" customHeight="1">
      <c r="A9" s="9" t="s">
        <v>57</v>
      </c>
      <c r="B9" s="9" t="s">
        <v>64</v>
      </c>
    </row>
    <row r="10" spans="1:35" ht="15" customHeight="1">
      <c r="B10" s="8" t="s">
        <v>65</v>
      </c>
    </row>
    <row r="11" spans="1:35" ht="15" customHeight="1">
      <c r="B11" s="8" t="s">
        <v>66</v>
      </c>
    </row>
    <row r="12" spans="1:35" ht="15" customHeight="1">
      <c r="B12" s="8" t="s">
        <v>192</v>
      </c>
    </row>
    <row r="15" spans="1:35" s="9" customFormat="1" ht="15" customHeight="1">
      <c r="A15" s="9" t="s">
        <v>58</v>
      </c>
      <c r="B15" s="9" t="s">
        <v>67</v>
      </c>
    </row>
    <row r="16" spans="1:35" ht="15" customHeight="1">
      <c r="B16" s="8" t="s">
        <v>59</v>
      </c>
    </row>
    <row r="17" spans="1:35" ht="15" customHeight="1">
      <c r="B17" s="8" t="s">
        <v>60</v>
      </c>
    </row>
    <row r="19" spans="1:35" ht="15" customHeight="1">
      <c r="A19" s="9" t="s">
        <v>247</v>
      </c>
    </row>
    <row r="20" spans="1:35" ht="15" customHeight="1">
      <c r="B20" s="8" t="s">
        <v>248</v>
      </c>
    </row>
    <row r="21" spans="1:35" ht="15" customHeight="1">
      <c r="B21" s="8" t="s">
        <v>249</v>
      </c>
    </row>
    <row r="24" spans="1:35" ht="15" customHeight="1">
      <c r="A24" s="7" t="s">
        <v>61</v>
      </c>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row>
  </sheetData>
  <phoneticPr fontId="6"/>
  <pageMargins left="0.7" right="0.7"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224D8-0724-430C-8415-7F1660EE378D}">
  <sheetPr>
    <tabColor theme="7"/>
    <pageSetUpPr fitToPage="1"/>
  </sheetPr>
  <dimension ref="A1:K53"/>
  <sheetViews>
    <sheetView view="pageBreakPreview" zoomScale="85" zoomScaleNormal="100" zoomScaleSheetLayoutView="85" workbookViewId="0">
      <selection activeCell="I4" sqref="I4"/>
    </sheetView>
  </sheetViews>
  <sheetFormatPr defaultRowHeight="18.75"/>
  <cols>
    <col min="1" max="1" width="3.75" customWidth="1"/>
    <col min="2" max="3" width="15.5" customWidth="1"/>
    <col min="4" max="4" width="13.75" customWidth="1"/>
    <col min="5" max="5" width="12.5" customWidth="1"/>
    <col min="6" max="6" width="17.625" customWidth="1"/>
    <col min="7" max="7" width="15.75" customWidth="1"/>
    <col min="8" max="8" width="38.625" customWidth="1"/>
    <col min="11" max="11" width="0" hidden="1" customWidth="1"/>
  </cols>
  <sheetData>
    <row r="1" spans="1:11">
      <c r="A1" s="19" t="s">
        <v>176</v>
      </c>
      <c r="H1" s="71" t="s">
        <v>230</v>
      </c>
      <c r="K1" t="s">
        <v>175</v>
      </c>
    </row>
    <row r="2" spans="1:11" ht="10.5" customHeight="1">
      <c r="H2" s="72"/>
      <c r="K2" t="s">
        <v>128</v>
      </c>
    </row>
    <row r="3" spans="1:11">
      <c r="B3" s="68" t="s">
        <v>1</v>
      </c>
      <c r="C3" s="69"/>
      <c r="D3" s="70" t="s">
        <v>138</v>
      </c>
      <c r="E3" s="70"/>
      <c r="F3" s="70"/>
      <c r="G3" s="70"/>
      <c r="H3" s="70"/>
      <c r="K3" t="s">
        <v>109</v>
      </c>
    </row>
    <row r="4" spans="1:11">
      <c r="B4" s="68" t="s">
        <v>6</v>
      </c>
      <c r="C4" s="69"/>
      <c r="D4" s="70">
        <v>1111111111</v>
      </c>
      <c r="E4" s="70"/>
      <c r="F4" s="70"/>
      <c r="G4" s="70"/>
      <c r="H4" s="70"/>
      <c r="K4" t="s">
        <v>110</v>
      </c>
    </row>
    <row r="5" spans="1:11">
      <c r="B5" s="68" t="s">
        <v>2</v>
      </c>
      <c r="C5" s="69"/>
      <c r="D5" s="70" t="s">
        <v>175</v>
      </c>
      <c r="E5" s="70"/>
      <c r="F5" s="70"/>
      <c r="G5" s="70"/>
      <c r="H5" s="70"/>
      <c r="K5" t="s">
        <v>111</v>
      </c>
    </row>
    <row r="6" spans="1:11">
      <c r="B6" s="68" t="s">
        <v>3</v>
      </c>
      <c r="C6" s="69"/>
      <c r="D6" s="70" t="s">
        <v>125</v>
      </c>
      <c r="E6" s="70"/>
      <c r="F6" s="70"/>
      <c r="G6" s="70"/>
      <c r="H6" s="70"/>
      <c r="K6" t="s">
        <v>114</v>
      </c>
    </row>
    <row r="7" spans="1:11">
      <c r="B7" s="68" t="s">
        <v>5</v>
      </c>
      <c r="C7" s="69"/>
      <c r="D7" s="70" t="s">
        <v>126</v>
      </c>
      <c r="E7" s="70"/>
      <c r="F7" s="70"/>
      <c r="G7" s="70"/>
      <c r="H7" s="70"/>
      <c r="K7" t="s">
        <v>115</v>
      </c>
    </row>
    <row r="8" spans="1:11">
      <c r="B8" s="68" t="s">
        <v>4</v>
      </c>
      <c r="C8" s="69"/>
      <c r="D8" s="70" t="s">
        <v>229</v>
      </c>
      <c r="E8" s="70"/>
      <c r="F8" s="70"/>
      <c r="G8" s="70"/>
      <c r="H8" s="70"/>
      <c r="K8" t="s">
        <v>137</v>
      </c>
    </row>
    <row r="9" spans="1:11" ht="10.5" customHeight="1">
      <c r="K9" t="s">
        <v>112</v>
      </c>
    </row>
    <row r="10" spans="1:11">
      <c r="A10" t="s">
        <v>7</v>
      </c>
      <c r="K10" t="s">
        <v>113</v>
      </c>
    </row>
    <row r="11" spans="1:11" ht="39.75" customHeight="1">
      <c r="A11" s="10" t="s">
        <v>8</v>
      </c>
      <c r="B11" s="68" t="s">
        <v>9</v>
      </c>
      <c r="C11" s="69"/>
      <c r="D11" s="12" t="s">
        <v>183</v>
      </c>
      <c r="E11" s="11" t="s">
        <v>13</v>
      </c>
      <c r="F11" s="12" t="s">
        <v>12</v>
      </c>
      <c r="G11" s="11" t="s">
        <v>10</v>
      </c>
      <c r="H11" s="11" t="s">
        <v>11</v>
      </c>
      <c r="K11" t="s">
        <v>129</v>
      </c>
    </row>
    <row r="12" spans="1:11" ht="16.5" customHeight="1">
      <c r="A12" s="1">
        <v>1</v>
      </c>
      <c r="B12" s="61" t="s">
        <v>75</v>
      </c>
      <c r="C12" s="62"/>
      <c r="D12" s="31">
        <v>1748500</v>
      </c>
      <c r="E12" s="31">
        <v>1300</v>
      </c>
      <c r="F12" s="32">
        <v>1345</v>
      </c>
      <c r="G12" s="32">
        <v>1254</v>
      </c>
      <c r="H12" s="2">
        <f>F12*G12</f>
        <v>1686630</v>
      </c>
      <c r="K12" t="s">
        <v>118</v>
      </c>
    </row>
    <row r="13" spans="1:11" ht="16.5" customHeight="1">
      <c r="A13" s="1">
        <v>2</v>
      </c>
      <c r="B13" s="61"/>
      <c r="C13" s="62"/>
      <c r="D13" s="31"/>
      <c r="E13" s="31"/>
      <c r="F13" s="32"/>
      <c r="G13" s="32"/>
      <c r="H13" s="2">
        <f t="shared" ref="H13:H18" si="0">F13*G13</f>
        <v>0</v>
      </c>
      <c r="K13" t="s">
        <v>130</v>
      </c>
    </row>
    <row r="14" spans="1:11" ht="16.5" customHeight="1">
      <c r="A14" s="1">
        <v>3</v>
      </c>
      <c r="B14" s="61"/>
      <c r="C14" s="62"/>
      <c r="D14" s="31"/>
      <c r="E14" s="31"/>
      <c r="F14" s="32"/>
      <c r="G14" s="32"/>
      <c r="H14" s="2">
        <f t="shared" si="0"/>
        <v>0</v>
      </c>
      <c r="K14" t="s">
        <v>131</v>
      </c>
    </row>
    <row r="15" spans="1:11" ht="16.5" customHeight="1">
      <c r="A15" s="1">
        <v>4</v>
      </c>
      <c r="B15" s="61"/>
      <c r="C15" s="62"/>
      <c r="D15" s="31"/>
      <c r="E15" s="31"/>
      <c r="F15" s="32"/>
      <c r="G15" s="32"/>
      <c r="H15" s="2">
        <f t="shared" si="0"/>
        <v>0</v>
      </c>
      <c r="K15" t="s">
        <v>132</v>
      </c>
    </row>
    <row r="16" spans="1:11" ht="16.5" customHeight="1">
      <c r="A16" s="1">
        <v>5</v>
      </c>
      <c r="B16" s="61"/>
      <c r="C16" s="62"/>
      <c r="D16" s="31"/>
      <c r="E16" s="31"/>
      <c r="F16" s="32"/>
      <c r="G16" s="32"/>
      <c r="H16" s="2">
        <f t="shared" si="0"/>
        <v>0</v>
      </c>
      <c r="K16" t="s">
        <v>133</v>
      </c>
    </row>
    <row r="17" spans="1:11" ht="16.5" customHeight="1">
      <c r="A17" s="1">
        <v>6</v>
      </c>
      <c r="B17" s="61"/>
      <c r="C17" s="62"/>
      <c r="D17" s="31"/>
      <c r="E17" s="31"/>
      <c r="F17" s="32"/>
      <c r="G17" s="32"/>
      <c r="H17" s="2">
        <f t="shared" si="0"/>
        <v>0</v>
      </c>
      <c r="K17" t="s">
        <v>116</v>
      </c>
    </row>
    <row r="18" spans="1:11" ht="16.5" customHeight="1">
      <c r="A18" s="1">
        <v>7</v>
      </c>
      <c r="B18" s="61"/>
      <c r="C18" s="62"/>
      <c r="D18" s="31"/>
      <c r="E18" s="31"/>
      <c r="F18" s="32"/>
      <c r="G18" s="32"/>
      <c r="H18" s="2">
        <f t="shared" si="0"/>
        <v>0</v>
      </c>
      <c r="K18" t="s">
        <v>117</v>
      </c>
    </row>
    <row r="19" spans="1:11" ht="16.5" customHeight="1">
      <c r="A19" s="10"/>
      <c r="B19" s="59" t="s">
        <v>14</v>
      </c>
      <c r="C19" s="60"/>
      <c r="D19" s="13">
        <f>SUM(D12:D18)</f>
        <v>1748500</v>
      </c>
      <c r="E19" s="13">
        <f>SUM(E12:E18)</f>
        <v>1300</v>
      </c>
      <c r="F19" s="14"/>
      <c r="G19" s="13">
        <f>SUM(G12:G18)</f>
        <v>1254</v>
      </c>
      <c r="H19" s="13">
        <f>SUM(H12:H18)</f>
        <v>1686630</v>
      </c>
      <c r="K19" t="s">
        <v>134</v>
      </c>
    </row>
    <row r="20" spans="1:11" ht="10.5" customHeight="1">
      <c r="K20" t="s">
        <v>135</v>
      </c>
    </row>
    <row r="21" spans="1:11" ht="12" customHeight="1">
      <c r="K21" t="s">
        <v>119</v>
      </c>
    </row>
    <row r="22" spans="1:11">
      <c r="A22" t="s">
        <v>177</v>
      </c>
      <c r="K22" t="s">
        <v>120</v>
      </c>
    </row>
    <row r="23" spans="1:11" ht="40.5" customHeight="1">
      <c r="A23" s="64" t="s">
        <v>178</v>
      </c>
      <c r="B23" s="64"/>
      <c r="C23" s="20" t="s">
        <v>179</v>
      </c>
      <c r="D23" s="20" t="s">
        <v>180</v>
      </c>
      <c r="E23" s="20" t="s">
        <v>181</v>
      </c>
      <c r="F23" s="21" t="s">
        <v>182</v>
      </c>
      <c r="G23" s="21" t="s">
        <v>184</v>
      </c>
      <c r="H23" s="20" t="s">
        <v>185</v>
      </c>
      <c r="K23" t="s">
        <v>136</v>
      </c>
    </row>
    <row r="24" spans="1:11" ht="20.100000000000001" customHeight="1">
      <c r="A24" s="65" t="s">
        <v>188</v>
      </c>
      <c r="B24" s="65"/>
      <c r="C24" s="33" t="s">
        <v>186</v>
      </c>
      <c r="D24" s="46" t="s">
        <v>228</v>
      </c>
      <c r="E24" s="33"/>
      <c r="F24" s="33"/>
      <c r="G24" s="33"/>
      <c r="H24" s="20" t="str">
        <f>IF(E24="","",IF(E24&lt;=F24,"検査人数より陽性判定数が多くなっています。",IF(AND(F24&gt;0,G24=""),"陽性確定数を入れてください",IF(F24&gt;=G24,"","陽性確定数より陽性判定数が多くなっています。"))))</f>
        <v/>
      </c>
    </row>
    <row r="25" spans="1:11" ht="20.100000000000001" customHeight="1">
      <c r="A25" s="65"/>
      <c r="B25" s="65"/>
      <c r="C25" s="33" t="s">
        <v>187</v>
      </c>
      <c r="D25" s="46" t="s">
        <v>228</v>
      </c>
      <c r="E25" s="33"/>
      <c r="F25" s="33"/>
      <c r="G25" s="33"/>
      <c r="H25" s="20"/>
    </row>
    <row r="26" spans="1:11" ht="20.100000000000001" customHeight="1">
      <c r="A26" s="65" t="s">
        <v>189</v>
      </c>
      <c r="B26" s="65"/>
      <c r="C26" s="33" t="s">
        <v>186</v>
      </c>
      <c r="D26" s="46"/>
      <c r="E26" s="33">
        <v>70</v>
      </c>
      <c r="F26" s="33">
        <v>0</v>
      </c>
      <c r="G26" s="33"/>
      <c r="H26" s="20"/>
    </row>
    <row r="27" spans="1:11" ht="20.100000000000001" customHeight="1">
      <c r="A27" s="65"/>
      <c r="B27" s="65"/>
      <c r="C27" s="33" t="s">
        <v>187</v>
      </c>
      <c r="D27" s="46"/>
      <c r="E27" s="33">
        <v>70</v>
      </c>
      <c r="F27" s="33">
        <v>0</v>
      </c>
      <c r="G27" s="33"/>
      <c r="H27" s="20"/>
    </row>
    <row r="28" spans="1:11" ht="20.100000000000001" customHeight="1">
      <c r="A28" s="65" t="s">
        <v>190</v>
      </c>
      <c r="B28" s="65"/>
      <c r="C28" s="33" t="s">
        <v>186</v>
      </c>
      <c r="D28" s="46"/>
      <c r="E28" s="33">
        <v>70</v>
      </c>
      <c r="F28" s="33">
        <v>1</v>
      </c>
      <c r="G28" s="33">
        <v>1</v>
      </c>
      <c r="H28" s="20"/>
    </row>
    <row r="29" spans="1:11" ht="20.100000000000001" customHeight="1">
      <c r="A29" s="65"/>
      <c r="B29" s="65"/>
      <c r="C29" s="33" t="s">
        <v>187</v>
      </c>
      <c r="D29" s="46"/>
      <c r="E29" s="33">
        <v>69</v>
      </c>
      <c r="F29" s="33">
        <v>0</v>
      </c>
      <c r="G29" s="33"/>
      <c r="H29" s="20"/>
    </row>
    <row r="30" spans="1:11" ht="20.100000000000001" customHeight="1">
      <c r="A30" s="66" t="s">
        <v>223</v>
      </c>
      <c r="B30" s="67"/>
      <c r="C30" s="33" t="s">
        <v>186</v>
      </c>
      <c r="D30" s="46"/>
      <c r="E30" s="33">
        <v>69</v>
      </c>
      <c r="F30" s="33">
        <v>0</v>
      </c>
      <c r="G30" s="33"/>
      <c r="H30" s="20"/>
    </row>
    <row r="31" spans="1:11" ht="20.100000000000001" customHeight="1">
      <c r="A31" s="67"/>
      <c r="B31" s="67"/>
      <c r="C31" s="33" t="s">
        <v>187</v>
      </c>
      <c r="D31" s="46"/>
      <c r="E31" s="33">
        <v>70</v>
      </c>
      <c r="F31" s="33">
        <v>3</v>
      </c>
      <c r="G31" s="33">
        <v>1</v>
      </c>
      <c r="H31" s="20"/>
    </row>
    <row r="32" spans="1:11" ht="20.100000000000001" customHeight="1">
      <c r="A32" s="66" t="s">
        <v>224</v>
      </c>
      <c r="B32" s="67"/>
      <c r="C32" s="33" t="s">
        <v>186</v>
      </c>
      <c r="D32" s="46"/>
      <c r="E32" s="33">
        <v>69</v>
      </c>
      <c r="F32" s="33">
        <v>0</v>
      </c>
      <c r="G32" s="33"/>
      <c r="H32" s="20"/>
    </row>
    <row r="33" spans="1:8" ht="20.100000000000001" customHeight="1">
      <c r="A33" s="67"/>
      <c r="B33" s="67"/>
      <c r="C33" s="33" t="s">
        <v>187</v>
      </c>
      <c r="D33" s="46"/>
      <c r="E33" s="33">
        <v>69</v>
      </c>
      <c r="F33" s="33">
        <v>0</v>
      </c>
      <c r="G33" s="33"/>
      <c r="H33" s="20"/>
    </row>
    <row r="34" spans="1:8" ht="20.100000000000001" customHeight="1">
      <c r="A34" s="66" t="s">
        <v>225</v>
      </c>
      <c r="B34" s="67"/>
      <c r="C34" s="33" t="s">
        <v>186</v>
      </c>
      <c r="D34" s="46"/>
      <c r="E34" s="33">
        <v>69</v>
      </c>
      <c r="F34" s="33">
        <v>0</v>
      </c>
      <c r="G34" s="33"/>
      <c r="H34" s="20"/>
    </row>
    <row r="35" spans="1:8" ht="20.100000000000001" customHeight="1">
      <c r="A35" s="67"/>
      <c r="B35" s="67"/>
      <c r="C35" s="33" t="s">
        <v>187</v>
      </c>
      <c r="D35" s="46"/>
      <c r="E35" s="33">
        <v>69</v>
      </c>
      <c r="F35" s="33">
        <v>0</v>
      </c>
      <c r="G35" s="33"/>
      <c r="H35" s="20"/>
    </row>
    <row r="36" spans="1:8" ht="20.100000000000001" customHeight="1">
      <c r="A36" s="66" t="s">
        <v>226</v>
      </c>
      <c r="B36" s="67"/>
      <c r="C36" s="33" t="s">
        <v>186</v>
      </c>
      <c r="D36" s="46"/>
      <c r="E36" s="33">
        <v>70</v>
      </c>
      <c r="F36" s="33">
        <v>0</v>
      </c>
      <c r="G36" s="33"/>
      <c r="H36" s="20"/>
    </row>
    <row r="37" spans="1:8" ht="20.100000000000001" customHeight="1">
      <c r="A37" s="67"/>
      <c r="B37" s="67"/>
      <c r="C37" s="33" t="s">
        <v>187</v>
      </c>
      <c r="D37" s="46"/>
      <c r="E37" s="33">
        <v>70</v>
      </c>
      <c r="F37" s="33">
        <v>0</v>
      </c>
      <c r="G37" s="33"/>
      <c r="H37" s="20"/>
    </row>
    <row r="38" spans="1:8" ht="20.100000000000001" customHeight="1">
      <c r="A38" s="66" t="s">
        <v>227</v>
      </c>
      <c r="B38" s="67"/>
      <c r="C38" s="33" t="s">
        <v>186</v>
      </c>
      <c r="D38" s="46"/>
      <c r="E38" s="33">
        <v>70</v>
      </c>
      <c r="F38" s="33">
        <v>0</v>
      </c>
      <c r="G38" s="33"/>
      <c r="H38" s="20"/>
    </row>
    <row r="39" spans="1:8" ht="20.100000000000001" customHeight="1">
      <c r="A39" s="67"/>
      <c r="B39" s="67"/>
      <c r="C39" s="33" t="s">
        <v>187</v>
      </c>
      <c r="D39" s="46"/>
      <c r="E39" s="33">
        <v>70</v>
      </c>
      <c r="F39" s="33">
        <v>0</v>
      </c>
      <c r="G39" s="33"/>
      <c r="H39" s="20"/>
    </row>
    <row r="40" spans="1:8" ht="20.100000000000001" customHeight="1">
      <c r="A40" s="66" t="s">
        <v>240</v>
      </c>
      <c r="B40" s="67"/>
      <c r="C40" s="33" t="s">
        <v>186</v>
      </c>
      <c r="D40" s="46"/>
      <c r="E40" s="33">
        <v>70</v>
      </c>
      <c r="F40" s="33">
        <v>0</v>
      </c>
      <c r="G40" s="33"/>
      <c r="H40" s="20"/>
    </row>
    <row r="41" spans="1:8" ht="20.100000000000001" customHeight="1">
      <c r="A41" s="67"/>
      <c r="B41" s="67"/>
      <c r="C41" s="33" t="s">
        <v>187</v>
      </c>
      <c r="D41" s="46"/>
      <c r="E41" s="33">
        <v>70</v>
      </c>
      <c r="F41" s="33">
        <v>0</v>
      </c>
      <c r="G41" s="33"/>
      <c r="H41" s="20"/>
    </row>
    <row r="42" spans="1:8" ht="20.100000000000001" customHeight="1">
      <c r="A42" s="66" t="s">
        <v>241</v>
      </c>
      <c r="B42" s="67"/>
      <c r="C42" s="33" t="s">
        <v>186</v>
      </c>
      <c r="D42" s="46"/>
      <c r="E42" s="33">
        <v>70</v>
      </c>
      <c r="F42" s="33">
        <v>0</v>
      </c>
      <c r="G42" s="33"/>
      <c r="H42" s="20"/>
    </row>
    <row r="43" spans="1:8" ht="20.100000000000001" customHeight="1">
      <c r="A43" s="67"/>
      <c r="B43" s="67"/>
      <c r="C43" s="33" t="s">
        <v>187</v>
      </c>
      <c r="D43" s="46"/>
      <c r="E43" s="33">
        <v>70</v>
      </c>
      <c r="F43" s="33">
        <v>0</v>
      </c>
      <c r="G43" s="33"/>
      <c r="H43" s="20"/>
    </row>
    <row r="44" spans="1:8" ht="35.25" customHeight="1">
      <c r="A44" s="63" t="s">
        <v>191</v>
      </c>
      <c r="B44" s="63"/>
      <c r="C44" s="63"/>
      <c r="D44" s="24">
        <f>COUNTA(D24:D43)</f>
        <v>2</v>
      </c>
      <c r="E44" s="24">
        <f>SUM(E24:E43)</f>
        <v>1254</v>
      </c>
      <c r="F44" s="24">
        <f t="shared" ref="F44:G44" si="1">SUM(F24:F43)</f>
        <v>4</v>
      </c>
      <c r="G44" s="24">
        <f t="shared" si="1"/>
        <v>2</v>
      </c>
      <c r="H44" s="25" t="str">
        <f>IF(E44=G19,"","使用キット数と検査人数が一致しません")</f>
        <v/>
      </c>
    </row>
    <row r="45" spans="1:8" ht="20.100000000000001" customHeight="1">
      <c r="A45" s="22"/>
      <c r="B45" s="22"/>
      <c r="C45" s="23"/>
      <c r="D45" s="23"/>
      <c r="E45" s="23"/>
      <c r="F45" s="23"/>
      <c r="G45" s="23"/>
      <c r="H45" s="23"/>
    </row>
    <row r="46" spans="1:8" ht="16.5" customHeight="1">
      <c r="A46" t="s">
        <v>15</v>
      </c>
    </row>
    <row r="47" spans="1:8">
      <c r="A47" t="s">
        <v>16</v>
      </c>
    </row>
    <row r="48" spans="1:8">
      <c r="A48" t="s">
        <v>17</v>
      </c>
    </row>
    <row r="49" spans="1:1">
      <c r="A49" t="s">
        <v>18</v>
      </c>
    </row>
    <row r="50" spans="1:1">
      <c r="A50" t="s">
        <v>19</v>
      </c>
    </row>
    <row r="51" spans="1:1">
      <c r="A51" t="s">
        <v>20</v>
      </c>
    </row>
    <row r="52" spans="1:1">
      <c r="A52" t="s">
        <v>21</v>
      </c>
    </row>
    <row r="53" spans="1:1">
      <c r="A53" t="s">
        <v>242</v>
      </c>
    </row>
  </sheetData>
  <mergeCells count="34">
    <mergeCell ref="H1:H2"/>
    <mergeCell ref="B3:C3"/>
    <mergeCell ref="D3:H3"/>
    <mergeCell ref="B4:C4"/>
    <mergeCell ref="D4:H4"/>
    <mergeCell ref="B17:C17"/>
    <mergeCell ref="B18:C18"/>
    <mergeCell ref="B8:C8"/>
    <mergeCell ref="D8:H8"/>
    <mergeCell ref="B11:C11"/>
    <mergeCell ref="B12:C12"/>
    <mergeCell ref="B13:C13"/>
    <mergeCell ref="B5:C5"/>
    <mergeCell ref="D5:H5"/>
    <mergeCell ref="B6:C6"/>
    <mergeCell ref="D6:H6"/>
    <mergeCell ref="B7:C7"/>
    <mergeCell ref="D7:H7"/>
    <mergeCell ref="B19:C19"/>
    <mergeCell ref="B14:C14"/>
    <mergeCell ref="B15:C15"/>
    <mergeCell ref="A44:C44"/>
    <mergeCell ref="A23:B23"/>
    <mergeCell ref="A24:B25"/>
    <mergeCell ref="A26:B27"/>
    <mergeCell ref="A28:B29"/>
    <mergeCell ref="A30:B31"/>
    <mergeCell ref="A32:B33"/>
    <mergeCell ref="A34:B35"/>
    <mergeCell ref="A36:B37"/>
    <mergeCell ref="A38:B39"/>
    <mergeCell ref="A40:B41"/>
    <mergeCell ref="A42:B43"/>
    <mergeCell ref="B16:C16"/>
  </mergeCells>
  <phoneticPr fontId="6"/>
  <dataValidations count="2">
    <dataValidation type="list" allowBlank="1" showInputMessage="1" showErrorMessage="1" sqref="D24:D43" xr:uid="{AA10A501-0320-445D-8E8F-5F61C0C8C741}">
      <formula1>"○"</formula1>
    </dataValidation>
    <dataValidation type="list" allowBlank="1" showInputMessage="1" showErrorMessage="1" sqref="D5:H5" xr:uid="{0F93039B-2A59-48FA-BE04-CAE1C3B6BF1A}">
      <formula1>$K$1:$K$23</formula1>
    </dataValidation>
  </dataValidations>
  <pageMargins left="0.25" right="0.25" top="0.75" bottom="0.75" header="0.3" footer="0.3"/>
  <pageSetup paperSize="9" scale="69"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A3B66CA2-A6BD-4EB6-B9D8-B46466FCBD37}">
          <x14:formula1>
            <xm:f>【参考】薬事承認を受けた抗原検査キット!$A$4:$A$57</xm:f>
          </x14:formula1>
          <xm:sqref>B12:B18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9D362-3A93-4441-857B-BC760D79E627}">
  <dimension ref="A1:V48"/>
  <sheetViews>
    <sheetView tabSelected="1" view="pageBreakPreview" zoomScale="115" zoomScaleNormal="100" zoomScaleSheetLayoutView="115" workbookViewId="0">
      <selection activeCell="D13" sqref="D13"/>
    </sheetView>
  </sheetViews>
  <sheetFormatPr defaultRowHeight="18.75"/>
  <cols>
    <col min="2" max="2" width="11.5" customWidth="1"/>
    <col min="3" max="3" width="4.875" customWidth="1"/>
    <col min="4" max="10" width="3.125" customWidth="1"/>
    <col min="11" max="11" width="4.875" customWidth="1"/>
    <col min="12" max="21" width="3.125" customWidth="1"/>
    <col min="22" max="22" width="78.375" customWidth="1"/>
  </cols>
  <sheetData>
    <row r="1" spans="1:22">
      <c r="A1" t="s">
        <v>0</v>
      </c>
    </row>
    <row r="3" spans="1:22" ht="19.5">
      <c r="A3" s="74" t="s">
        <v>52</v>
      </c>
      <c r="B3" s="74"/>
      <c r="C3" s="74"/>
      <c r="D3" s="74"/>
      <c r="E3" s="74"/>
      <c r="F3" s="74"/>
      <c r="G3" s="74"/>
      <c r="H3" s="74"/>
      <c r="I3" s="74"/>
      <c r="J3" s="74"/>
      <c r="K3" s="74"/>
      <c r="L3" s="74"/>
      <c r="M3" s="74"/>
      <c r="N3" s="74"/>
      <c r="O3" s="74"/>
      <c r="P3" s="74"/>
      <c r="Q3" s="74"/>
      <c r="R3" s="74"/>
      <c r="S3" s="74"/>
      <c r="T3" s="74"/>
      <c r="U3" s="74"/>
    </row>
    <row r="4" spans="1:22">
      <c r="A4" s="3"/>
      <c r="B4" s="3"/>
      <c r="C4" s="3"/>
      <c r="D4" s="3"/>
      <c r="E4" s="3"/>
      <c r="F4" s="3"/>
      <c r="G4" s="3"/>
      <c r="H4" s="3"/>
      <c r="I4" s="3"/>
      <c r="J4" s="3"/>
      <c r="K4" s="3"/>
      <c r="L4" s="3"/>
      <c r="M4" s="3"/>
      <c r="N4" s="3"/>
      <c r="O4" s="3"/>
      <c r="P4" s="3"/>
      <c r="Q4" s="3"/>
      <c r="R4" s="3"/>
    </row>
    <row r="6" spans="1:22" ht="24">
      <c r="N6" s="74" t="s">
        <v>46</v>
      </c>
      <c r="O6" s="78"/>
      <c r="P6" s="39"/>
      <c r="Q6" s="4" t="s">
        <v>47</v>
      </c>
      <c r="R6" s="39"/>
      <c r="S6" s="4" t="s">
        <v>48</v>
      </c>
      <c r="T6" s="39"/>
      <c r="U6" s="4" t="s">
        <v>49</v>
      </c>
      <c r="V6" s="41" t="str">
        <f>IF(OR(P6="",R6="",T6="")=TRUE,"申請年月日を入力してください","")</f>
        <v>申請年月日を入力してください</v>
      </c>
    </row>
    <row r="8" spans="1:22" ht="19.5">
      <c r="A8" s="5" t="s">
        <v>24</v>
      </c>
    </row>
    <row r="10" spans="1:22" ht="18.75" customHeight="1">
      <c r="H10" s="77" t="s">
        <v>25</v>
      </c>
      <c r="I10" s="77"/>
      <c r="J10" s="77"/>
      <c r="K10" s="77"/>
      <c r="L10" s="76"/>
      <c r="M10" s="76"/>
      <c r="N10" s="76"/>
      <c r="O10" s="76"/>
      <c r="P10" s="76"/>
      <c r="Q10" s="76"/>
      <c r="R10" s="76"/>
      <c r="S10" s="76"/>
      <c r="T10" s="76"/>
      <c r="U10" s="76"/>
      <c r="V10" s="73" t="str">
        <f>IF(OR(L10="",L11="",L12="",L13="",L14="",L15="",L16="")=TRUE,"申請者情報を入力してください","")</f>
        <v>申請者情報を入力してください</v>
      </c>
    </row>
    <row r="11" spans="1:22" ht="18.75" customHeight="1">
      <c r="H11" s="77" t="s">
        <v>26</v>
      </c>
      <c r="I11" s="77"/>
      <c r="J11" s="77"/>
      <c r="K11" s="77"/>
      <c r="L11" s="76"/>
      <c r="M11" s="76"/>
      <c r="N11" s="76"/>
      <c r="O11" s="76"/>
      <c r="P11" s="76"/>
      <c r="Q11" s="76"/>
      <c r="R11" s="76"/>
      <c r="S11" s="76"/>
      <c r="T11" s="76"/>
      <c r="U11" s="76"/>
      <c r="V11" s="73"/>
    </row>
    <row r="12" spans="1:22" ht="18.75" customHeight="1">
      <c r="H12" s="77" t="s">
        <v>27</v>
      </c>
      <c r="I12" s="77"/>
      <c r="J12" s="77"/>
      <c r="K12" s="77"/>
      <c r="L12" s="76"/>
      <c r="M12" s="76"/>
      <c r="N12" s="76"/>
      <c r="O12" s="76"/>
      <c r="P12" s="76"/>
      <c r="Q12" s="76"/>
      <c r="R12" s="76"/>
      <c r="S12" s="76"/>
      <c r="T12" s="76"/>
      <c r="U12" s="76"/>
      <c r="V12" s="73"/>
    </row>
    <row r="13" spans="1:22" ht="18.75" customHeight="1">
      <c r="H13" s="77" t="s">
        <v>28</v>
      </c>
      <c r="I13" s="77"/>
      <c r="J13" s="77"/>
      <c r="K13" s="77"/>
      <c r="L13" s="76"/>
      <c r="M13" s="76"/>
      <c r="N13" s="76"/>
      <c r="O13" s="76"/>
      <c r="P13" s="76"/>
      <c r="Q13" s="76"/>
      <c r="R13" s="76"/>
      <c r="S13" s="76"/>
      <c r="T13" s="76"/>
      <c r="U13" s="76"/>
      <c r="V13" s="73"/>
    </row>
    <row r="14" spans="1:22" ht="18.75" customHeight="1">
      <c r="H14" s="77" t="s">
        <v>51</v>
      </c>
      <c r="I14" s="77"/>
      <c r="J14" s="77"/>
      <c r="K14" s="77"/>
      <c r="L14" s="76"/>
      <c r="M14" s="76"/>
      <c r="N14" s="76"/>
      <c r="O14" s="76"/>
      <c r="P14" s="76"/>
      <c r="Q14" s="76"/>
      <c r="R14" s="76"/>
      <c r="S14" s="76"/>
      <c r="T14" s="76"/>
      <c r="U14" s="76"/>
      <c r="V14" s="73"/>
    </row>
    <row r="15" spans="1:22" ht="18.75" customHeight="1">
      <c r="H15" s="77" t="s">
        <v>5</v>
      </c>
      <c r="I15" s="77"/>
      <c r="J15" s="77"/>
      <c r="K15" s="77"/>
      <c r="L15" s="76"/>
      <c r="M15" s="76"/>
      <c r="N15" s="76"/>
      <c r="O15" s="76"/>
      <c r="P15" s="76"/>
      <c r="Q15" s="76"/>
      <c r="R15" s="76"/>
      <c r="S15" s="76"/>
      <c r="T15" s="76"/>
      <c r="U15" s="76"/>
      <c r="V15" s="73"/>
    </row>
    <row r="16" spans="1:22" ht="18.75" customHeight="1">
      <c r="H16" s="77" t="s">
        <v>68</v>
      </c>
      <c r="I16" s="77"/>
      <c r="J16" s="77"/>
      <c r="K16" s="77"/>
      <c r="L16" s="76"/>
      <c r="M16" s="76"/>
      <c r="N16" s="76"/>
      <c r="O16" s="76"/>
      <c r="P16" s="76"/>
      <c r="Q16" s="76"/>
      <c r="R16" s="76"/>
      <c r="S16" s="76"/>
      <c r="T16" s="76"/>
      <c r="U16" s="76"/>
      <c r="V16" s="73"/>
    </row>
    <row r="18" spans="1:22" ht="19.5">
      <c r="A18" s="5" t="s">
        <v>29</v>
      </c>
    </row>
    <row r="19" spans="1:22" ht="19.5">
      <c r="A19" s="4" t="s">
        <v>30</v>
      </c>
    </row>
    <row r="21" spans="1:22" ht="19.5">
      <c r="A21" s="5" t="s">
        <v>31</v>
      </c>
      <c r="B21" s="5"/>
      <c r="C21" s="75">
        <f ca="1">事業所一覧表!F54</f>
        <v>0</v>
      </c>
      <c r="D21" s="75"/>
      <c r="E21" s="75"/>
      <c r="F21" s="75"/>
      <c r="G21" s="5" t="s">
        <v>32</v>
      </c>
      <c r="H21" s="5"/>
      <c r="I21" s="5"/>
      <c r="J21" s="5"/>
      <c r="K21" s="5"/>
      <c r="L21" s="5"/>
      <c r="M21" s="5"/>
      <c r="N21" s="5"/>
      <c r="O21" s="5"/>
      <c r="P21" s="5"/>
      <c r="Q21" s="5"/>
      <c r="R21" s="5"/>
    </row>
    <row r="22" spans="1:22" ht="19.5">
      <c r="A22" s="5"/>
      <c r="B22" s="5"/>
      <c r="C22" s="5"/>
      <c r="D22" s="5"/>
      <c r="E22" s="5"/>
      <c r="F22" s="5"/>
      <c r="G22" s="5"/>
      <c r="H22" s="5"/>
      <c r="I22" s="5"/>
      <c r="J22" s="5"/>
      <c r="K22" s="5"/>
      <c r="L22" s="5"/>
      <c r="M22" s="5"/>
      <c r="N22" s="5"/>
      <c r="O22" s="5"/>
      <c r="P22" s="5"/>
      <c r="Q22" s="5"/>
      <c r="R22" s="5"/>
    </row>
    <row r="23" spans="1:22" ht="19.5">
      <c r="A23" s="5" t="s">
        <v>33</v>
      </c>
      <c r="B23" s="5"/>
      <c r="C23" s="6" t="s">
        <v>46</v>
      </c>
      <c r="D23" s="40"/>
      <c r="E23" s="5" t="s">
        <v>47</v>
      </c>
      <c r="F23" s="40"/>
      <c r="G23" s="5" t="s">
        <v>48</v>
      </c>
      <c r="H23" s="40"/>
      <c r="I23" s="5" t="s">
        <v>49</v>
      </c>
      <c r="J23" s="5" t="s">
        <v>50</v>
      </c>
      <c r="K23" s="5" t="s">
        <v>46</v>
      </c>
      <c r="L23" s="40"/>
      <c r="M23" s="5" t="s">
        <v>47</v>
      </c>
      <c r="N23" s="40"/>
      <c r="O23" s="5" t="s">
        <v>48</v>
      </c>
      <c r="P23" s="40"/>
      <c r="Q23" s="5" t="s">
        <v>49</v>
      </c>
      <c r="R23" s="5"/>
      <c r="V23" s="18" t="str">
        <f>IF(OR(D23="",F23="",H23="",L23="",N23="",P23="")=TRUE,"検査実施期間を入力してください","")</f>
        <v>検査実施期間を入力してください</v>
      </c>
    </row>
    <row r="24" spans="1:22" ht="19.5">
      <c r="A24" s="5"/>
      <c r="B24" s="5"/>
      <c r="C24" s="5"/>
      <c r="D24" s="5"/>
      <c r="E24" s="5"/>
      <c r="F24" s="5"/>
      <c r="G24" s="5"/>
      <c r="H24" s="5"/>
      <c r="I24" s="5"/>
      <c r="J24" s="5"/>
      <c r="K24" s="5"/>
      <c r="L24" s="5"/>
      <c r="M24" s="5"/>
      <c r="N24" s="5"/>
      <c r="O24" s="5"/>
      <c r="P24" s="5"/>
      <c r="Q24" s="5"/>
      <c r="R24" s="5"/>
    </row>
    <row r="25" spans="1:22" ht="19.5">
      <c r="A25" s="5" t="s">
        <v>53</v>
      </c>
      <c r="B25" s="5"/>
      <c r="C25" s="5" t="s">
        <v>220</v>
      </c>
      <c r="D25" s="5"/>
      <c r="E25" s="5"/>
      <c r="F25" s="5"/>
      <c r="G25" s="5"/>
      <c r="H25" s="5"/>
      <c r="I25" s="5"/>
      <c r="J25" s="5"/>
      <c r="K25" s="5"/>
      <c r="L25" s="5" t="s">
        <v>221</v>
      </c>
      <c r="M25" s="5">
        <f ca="1">COUNTA(事業所一覧表!B3:B42)-COUNTIF(事業所一覧表!B3:B42,"")</f>
        <v>1</v>
      </c>
      <c r="N25" s="5" t="s">
        <v>222</v>
      </c>
      <c r="O25" s="5"/>
      <c r="P25" s="5"/>
      <c r="Q25" s="5"/>
      <c r="R25" s="5"/>
    </row>
    <row r="26" spans="1:22" ht="19.5">
      <c r="A26" s="5"/>
      <c r="B26" s="5"/>
      <c r="C26" s="5"/>
      <c r="D26" s="5"/>
      <c r="E26" s="5"/>
      <c r="F26" s="5"/>
      <c r="G26" s="5"/>
      <c r="H26" s="5"/>
      <c r="I26" s="5"/>
      <c r="J26" s="5"/>
      <c r="K26" s="5"/>
      <c r="L26" s="5"/>
      <c r="M26" s="5"/>
      <c r="N26" s="5"/>
      <c r="O26" s="5"/>
      <c r="P26" s="5"/>
      <c r="Q26" s="5"/>
      <c r="R26" s="5"/>
    </row>
    <row r="27" spans="1:22" ht="19.5">
      <c r="A27" s="5" t="s">
        <v>54</v>
      </c>
      <c r="B27" s="5"/>
      <c r="C27" s="5"/>
      <c r="D27" s="5"/>
      <c r="E27" s="5"/>
      <c r="F27" s="5"/>
      <c r="G27" s="5"/>
      <c r="H27" s="5"/>
      <c r="I27" s="5"/>
      <c r="J27" s="5"/>
      <c r="K27" s="5"/>
      <c r="L27" s="5"/>
      <c r="M27" s="5"/>
      <c r="N27" s="5"/>
      <c r="O27" s="5"/>
      <c r="P27" s="5"/>
      <c r="Q27" s="5"/>
      <c r="R27" s="5"/>
    </row>
    <row r="28" spans="1:22" ht="19.5">
      <c r="A28" s="80" t="s">
        <v>34</v>
      </c>
      <c r="B28" s="80"/>
      <c r="C28" s="79"/>
      <c r="D28" s="79"/>
      <c r="E28" s="79"/>
      <c r="F28" s="79"/>
      <c r="G28" s="79"/>
      <c r="H28" s="79"/>
      <c r="I28" s="79"/>
      <c r="J28" s="79"/>
      <c r="K28" s="79"/>
      <c r="L28" s="5"/>
      <c r="M28" s="5"/>
      <c r="N28" s="5"/>
      <c r="O28" s="5"/>
      <c r="P28" s="5"/>
      <c r="Q28" s="5"/>
      <c r="R28" s="5"/>
      <c r="V28" s="42" t="str">
        <f>IF(OR(C28="",C29="",C30="",C31="",C32="",C33="",C34="",C35="")=TRUE,"振込先情報を入力してください","")</f>
        <v>振込先情報を入力してください</v>
      </c>
    </row>
    <row r="29" spans="1:22" ht="19.5">
      <c r="A29" s="80" t="s">
        <v>35</v>
      </c>
      <c r="B29" s="80"/>
      <c r="C29" s="79"/>
      <c r="D29" s="79"/>
      <c r="E29" s="79"/>
      <c r="F29" s="79"/>
      <c r="G29" s="79"/>
      <c r="H29" s="79"/>
      <c r="I29" s="79"/>
      <c r="J29" s="79"/>
      <c r="K29" s="79"/>
      <c r="L29" s="5"/>
      <c r="M29" s="5"/>
      <c r="N29" s="5"/>
      <c r="O29" s="5"/>
      <c r="P29" s="5"/>
      <c r="Q29" s="5"/>
      <c r="R29" s="5"/>
      <c r="V29" s="43"/>
    </row>
    <row r="30" spans="1:22" ht="19.5">
      <c r="A30" s="80" t="s">
        <v>36</v>
      </c>
      <c r="B30" s="80"/>
      <c r="C30" s="79"/>
      <c r="D30" s="79"/>
      <c r="E30" s="79"/>
      <c r="F30" s="79"/>
      <c r="G30" s="79"/>
      <c r="H30" s="79"/>
      <c r="I30" s="79"/>
      <c r="J30" s="79"/>
      <c r="K30" s="79"/>
      <c r="L30" s="5"/>
      <c r="M30" s="5"/>
      <c r="N30" s="5"/>
      <c r="O30" s="5"/>
      <c r="P30" s="5"/>
      <c r="Q30" s="5"/>
      <c r="R30" s="5"/>
      <c r="V30" s="44" t="s">
        <v>218</v>
      </c>
    </row>
    <row r="31" spans="1:22" ht="19.5">
      <c r="A31" s="80" t="s">
        <v>37</v>
      </c>
      <c r="B31" s="80"/>
      <c r="C31" s="79"/>
      <c r="D31" s="79"/>
      <c r="E31" s="79"/>
      <c r="F31" s="79"/>
      <c r="G31" s="79"/>
      <c r="H31" s="79"/>
      <c r="I31" s="79"/>
      <c r="J31" s="79"/>
      <c r="K31" s="79"/>
      <c r="L31" s="5"/>
      <c r="M31" s="5"/>
      <c r="N31" s="5"/>
      <c r="O31" s="5"/>
      <c r="P31" s="5"/>
      <c r="Q31" s="5"/>
      <c r="R31" s="5"/>
      <c r="V31" s="43"/>
    </row>
    <row r="32" spans="1:22" ht="19.5">
      <c r="A32" s="80" t="s">
        <v>38</v>
      </c>
      <c r="B32" s="80"/>
      <c r="C32" s="79"/>
      <c r="D32" s="79"/>
      <c r="E32" s="79"/>
      <c r="F32" s="79"/>
      <c r="G32" s="79"/>
      <c r="H32" s="79"/>
      <c r="I32" s="79"/>
      <c r="J32" s="79"/>
      <c r="K32" s="79"/>
      <c r="L32" s="5"/>
      <c r="M32" s="5"/>
      <c r="N32" s="5"/>
      <c r="O32" s="5"/>
      <c r="P32" s="5"/>
      <c r="Q32" s="5"/>
      <c r="R32" s="5"/>
      <c r="V32" s="43"/>
    </row>
    <row r="33" spans="1:22" ht="19.5">
      <c r="A33" s="80" t="s">
        <v>39</v>
      </c>
      <c r="B33" s="80"/>
      <c r="C33" s="79"/>
      <c r="D33" s="79"/>
      <c r="E33" s="79"/>
      <c r="F33" s="79"/>
      <c r="G33" s="79"/>
      <c r="H33" s="79"/>
      <c r="I33" s="79"/>
      <c r="J33" s="79"/>
      <c r="K33" s="79"/>
      <c r="L33" s="5"/>
      <c r="M33" s="5"/>
      <c r="N33" s="5"/>
      <c r="O33" s="5"/>
      <c r="P33" s="5"/>
      <c r="Q33" s="5"/>
      <c r="R33" s="5"/>
      <c r="V33" s="43"/>
    </row>
    <row r="34" spans="1:22" ht="19.5">
      <c r="A34" s="80" t="s">
        <v>40</v>
      </c>
      <c r="B34" s="80"/>
      <c r="C34" s="79"/>
      <c r="D34" s="79"/>
      <c r="E34" s="79"/>
      <c r="F34" s="79"/>
      <c r="G34" s="79"/>
      <c r="H34" s="79"/>
      <c r="I34" s="79"/>
      <c r="J34" s="79"/>
      <c r="K34" s="79"/>
      <c r="L34" s="5"/>
      <c r="M34" s="5"/>
      <c r="N34" s="5"/>
      <c r="O34" s="5"/>
      <c r="P34" s="5"/>
      <c r="Q34" s="5"/>
      <c r="R34" s="5"/>
      <c r="V34" s="43"/>
    </row>
    <row r="35" spans="1:22" ht="19.5">
      <c r="A35" s="80" t="s">
        <v>41</v>
      </c>
      <c r="B35" s="80"/>
      <c r="C35" s="79"/>
      <c r="D35" s="79"/>
      <c r="E35" s="79"/>
      <c r="F35" s="79"/>
      <c r="G35" s="79"/>
      <c r="H35" s="79"/>
      <c r="I35" s="79"/>
      <c r="J35" s="79"/>
      <c r="K35" s="79"/>
      <c r="L35" s="5"/>
      <c r="M35" s="5"/>
      <c r="N35" s="5"/>
      <c r="O35" s="5"/>
      <c r="P35" s="5"/>
      <c r="Q35" s="5"/>
      <c r="R35" s="5"/>
      <c r="V35" s="42" t="s">
        <v>219</v>
      </c>
    </row>
    <row r="36" spans="1:22" ht="19.5">
      <c r="A36" s="5"/>
      <c r="B36" s="5"/>
      <c r="C36" s="5"/>
      <c r="D36" s="5"/>
      <c r="E36" s="5"/>
      <c r="F36" s="5"/>
      <c r="G36" s="5"/>
      <c r="H36" s="5"/>
      <c r="I36" s="5"/>
      <c r="J36" s="5"/>
      <c r="K36" s="5"/>
      <c r="L36" s="5"/>
      <c r="M36" s="5"/>
      <c r="N36" s="5"/>
      <c r="O36" s="5"/>
      <c r="P36" s="5"/>
      <c r="Q36" s="5"/>
      <c r="R36" s="5"/>
    </row>
    <row r="37" spans="1:22" ht="19.5">
      <c r="A37" s="5" t="s">
        <v>55</v>
      </c>
      <c r="B37" s="5"/>
      <c r="C37" s="5"/>
      <c r="D37" s="5"/>
      <c r="E37" s="5"/>
      <c r="F37" s="5"/>
      <c r="G37" s="5"/>
      <c r="H37" s="5"/>
      <c r="I37" s="5"/>
      <c r="J37" s="5"/>
      <c r="K37" s="5"/>
      <c r="L37" s="5"/>
      <c r="M37" s="5"/>
      <c r="N37" s="5"/>
      <c r="O37" s="5"/>
      <c r="P37" s="5"/>
      <c r="Q37" s="5"/>
      <c r="R37" s="5"/>
    </row>
    <row r="38" spans="1:22" ht="19.5">
      <c r="A38" s="5" t="s">
        <v>42</v>
      </c>
      <c r="B38" s="5"/>
      <c r="C38" s="5"/>
      <c r="D38" s="5"/>
      <c r="E38" s="5"/>
      <c r="F38" s="5"/>
      <c r="G38" s="5"/>
      <c r="H38" s="5"/>
      <c r="I38" s="5"/>
      <c r="J38" s="5"/>
      <c r="K38" s="5"/>
      <c r="L38" s="5"/>
      <c r="M38" s="5"/>
      <c r="N38" s="5"/>
      <c r="O38" s="5"/>
      <c r="P38" s="5"/>
      <c r="Q38" s="5"/>
      <c r="R38" s="5"/>
    </row>
    <row r="39" spans="1:22" ht="19.5">
      <c r="A39" s="5" t="s">
        <v>43</v>
      </c>
      <c r="B39" s="5"/>
      <c r="C39" s="5"/>
      <c r="D39" s="5"/>
      <c r="E39" s="5"/>
      <c r="F39" s="5"/>
      <c r="G39" s="5"/>
      <c r="H39" s="5"/>
      <c r="I39" s="5"/>
      <c r="J39" s="5"/>
      <c r="K39" s="5"/>
      <c r="L39" s="5"/>
      <c r="M39" s="5"/>
      <c r="N39" s="5"/>
      <c r="O39" s="5"/>
      <c r="P39" s="5"/>
      <c r="Q39" s="5"/>
      <c r="R39" s="5"/>
    </row>
    <row r="40" spans="1:22" ht="19.5">
      <c r="A40" s="5" t="s">
        <v>45</v>
      </c>
      <c r="B40" s="5"/>
      <c r="C40" s="5"/>
      <c r="D40" s="5"/>
      <c r="E40" s="5"/>
      <c r="F40" s="5"/>
      <c r="G40" s="5"/>
      <c r="H40" s="5"/>
      <c r="I40" s="5"/>
      <c r="J40" s="5"/>
      <c r="K40" s="5"/>
      <c r="L40" s="5"/>
      <c r="M40" s="5"/>
      <c r="N40" s="5"/>
      <c r="O40" s="5"/>
      <c r="P40" s="5"/>
      <c r="Q40" s="5"/>
      <c r="R40" s="5"/>
    </row>
    <row r="41" spans="1:22" ht="19.5">
      <c r="A41" s="5" t="s">
        <v>44</v>
      </c>
      <c r="B41" s="5"/>
      <c r="C41" s="5"/>
      <c r="D41" s="5"/>
      <c r="E41" s="5"/>
      <c r="F41" s="5"/>
      <c r="G41" s="5"/>
      <c r="H41" s="5"/>
      <c r="I41" s="5"/>
      <c r="J41" s="5"/>
      <c r="K41" s="5"/>
      <c r="L41" s="5"/>
      <c r="M41" s="5"/>
      <c r="N41" s="5"/>
      <c r="O41" s="5"/>
      <c r="P41" s="5"/>
      <c r="Q41" s="5"/>
      <c r="R41" s="5"/>
    </row>
    <row r="45" spans="1:22" hidden="1">
      <c r="A45" t="s">
        <v>214</v>
      </c>
    </row>
    <row r="46" spans="1:22" hidden="1">
      <c r="A46" t="s">
        <v>215</v>
      </c>
    </row>
    <row r="47" spans="1:22" hidden="1">
      <c r="A47" t="s">
        <v>216</v>
      </c>
    </row>
    <row r="48" spans="1:22" hidden="1">
      <c r="A48" t="s">
        <v>217</v>
      </c>
    </row>
  </sheetData>
  <sheetProtection algorithmName="SHA-512" hashValue="f7Fbi0gtwaqJ3oWREiX1JmqDJCT3T8gf1/GyY/IV1e5KsG/7UFmHhTH4cbdf4Rjlm77HocxhdlHLyeMtIz1jAQ==" saltValue="6omiVWtGq8HC4wSkbU1QHw==" spinCount="100000" sheet="1" objects="1" scenarios="1"/>
  <mergeCells count="34">
    <mergeCell ref="A34:B34"/>
    <mergeCell ref="A35:B35"/>
    <mergeCell ref="A28:B28"/>
    <mergeCell ref="A29:B29"/>
    <mergeCell ref="A30:B30"/>
    <mergeCell ref="A31:B31"/>
    <mergeCell ref="A32:B32"/>
    <mergeCell ref="A33:B33"/>
    <mergeCell ref="C34:K34"/>
    <mergeCell ref="C35:K35"/>
    <mergeCell ref="L16:U16"/>
    <mergeCell ref="H16:K16"/>
    <mergeCell ref="C28:K28"/>
    <mergeCell ref="C29:K29"/>
    <mergeCell ref="C30:K30"/>
    <mergeCell ref="C31:K31"/>
    <mergeCell ref="C32:K32"/>
    <mergeCell ref="C33:K33"/>
    <mergeCell ref="V10:V16"/>
    <mergeCell ref="A3:U3"/>
    <mergeCell ref="C21:F21"/>
    <mergeCell ref="L10:U10"/>
    <mergeCell ref="L11:U11"/>
    <mergeCell ref="L12:U12"/>
    <mergeCell ref="L13:U13"/>
    <mergeCell ref="L14:U14"/>
    <mergeCell ref="L15:U15"/>
    <mergeCell ref="H10:K10"/>
    <mergeCell ref="H11:K11"/>
    <mergeCell ref="H12:K12"/>
    <mergeCell ref="H13:K13"/>
    <mergeCell ref="H14:K14"/>
    <mergeCell ref="H15:K15"/>
    <mergeCell ref="N6:O6"/>
  </mergeCells>
  <phoneticPr fontId="6"/>
  <dataValidations count="1">
    <dataValidation type="list" allowBlank="1" showInputMessage="1" showErrorMessage="1" sqref="C32:K32" xr:uid="{C0D8E3C7-6CDE-4FCD-A666-CF554F9EEAA9}">
      <formula1>$A$45:$A$48</formula1>
    </dataValidation>
  </dataValidations>
  <pageMargins left="0.7" right="0.7" top="0.75" bottom="0.75" header="0.3" footer="0.3"/>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B1359-A6F5-4413-9ACE-AF5C16F679B2}">
  <dimension ref="A1:F54"/>
  <sheetViews>
    <sheetView view="pageBreakPreview" zoomScale="115" zoomScaleNormal="100" zoomScaleSheetLayoutView="115" workbookViewId="0">
      <pane ySplit="2" topLeftCell="A3" activePane="bottomLeft" state="frozen"/>
      <selection pane="bottomLeft" activeCell="L3" sqref="L3"/>
    </sheetView>
  </sheetViews>
  <sheetFormatPr defaultRowHeight="18.75"/>
  <cols>
    <col min="1" max="1" width="4.5" customWidth="1"/>
    <col min="2" max="2" width="35.5" customWidth="1"/>
    <col min="3" max="3" width="33.875" customWidth="1"/>
    <col min="4" max="4" width="11.75" customWidth="1"/>
    <col min="5" max="5" width="13" customWidth="1"/>
    <col min="6" max="6" width="13.125" customWidth="1"/>
  </cols>
  <sheetData>
    <row r="1" spans="1:6" ht="19.5" thickBot="1">
      <c r="A1" t="s">
        <v>213</v>
      </c>
    </row>
    <row r="2" spans="1:6" s="16" customFormat="1" ht="33">
      <c r="A2" s="48" t="s">
        <v>8</v>
      </c>
      <c r="B2" s="49" t="s">
        <v>22</v>
      </c>
      <c r="C2" s="49" t="s">
        <v>2</v>
      </c>
      <c r="D2" s="50" t="s">
        <v>23</v>
      </c>
      <c r="E2" s="51" t="s">
        <v>244</v>
      </c>
      <c r="F2" s="52" t="s">
        <v>245</v>
      </c>
    </row>
    <row r="3" spans="1:6" s="16" customFormat="1" ht="16.5">
      <c r="A3" s="53">
        <v>1</v>
      </c>
      <c r="B3" s="17">
        <f ca="1">IFERROR(INDIRECT("内訳表"&amp;$A3&amp;"!D3"),"")</f>
        <v>0</v>
      </c>
      <c r="C3" s="17">
        <f ca="1">IFERROR(INDIRECT("内訳表"&amp;$A3&amp;"!D5"),"")</f>
        <v>0</v>
      </c>
      <c r="D3" s="17">
        <f ca="1">IFERROR(INDIRECT("内訳表"&amp;$A3&amp;"!g19"),"")</f>
        <v>0</v>
      </c>
      <c r="E3" s="17">
        <f ca="1">IFERROR(D3*1500,"")</f>
        <v>0</v>
      </c>
      <c r="F3" s="54">
        <f ca="1">IFERROR(INDIRECT("内訳表"&amp;$A3&amp;"!ｈ19"),"")</f>
        <v>0</v>
      </c>
    </row>
    <row r="4" spans="1:6" s="16" customFormat="1" ht="16.5">
      <c r="A4" s="53">
        <v>2</v>
      </c>
      <c r="B4" s="17" t="str">
        <f t="shared" ref="B4:B52" ca="1" si="0">IFERROR(INDIRECT("内訳表"&amp;$A4&amp;"!D3"),"")</f>
        <v/>
      </c>
      <c r="C4" s="17" t="str">
        <f t="shared" ref="C4:C52" ca="1" si="1">IFERROR(INDIRECT("内訳表"&amp;$A4&amp;"!D5"),"")</f>
        <v/>
      </c>
      <c r="D4" s="17" t="str">
        <f t="shared" ref="D4:D52" ca="1" si="2">IFERROR(INDIRECT("内訳表"&amp;$A4&amp;"!g19"),"")</f>
        <v/>
      </c>
      <c r="E4" s="17" t="str">
        <f t="shared" ref="E4:E52" ca="1" si="3">IFERROR(D4*1500,"")</f>
        <v/>
      </c>
      <c r="F4" s="54" t="str">
        <f t="shared" ref="F4:F52" ca="1" si="4">IFERROR(INDIRECT("内訳表"&amp;$A4&amp;"!ｈ19"),"")</f>
        <v/>
      </c>
    </row>
    <row r="5" spans="1:6" s="16" customFormat="1" ht="16.5">
      <c r="A5" s="53">
        <v>3</v>
      </c>
      <c r="B5" s="17" t="str">
        <f t="shared" ca="1" si="0"/>
        <v/>
      </c>
      <c r="C5" s="17" t="str">
        <f t="shared" ca="1" si="1"/>
        <v/>
      </c>
      <c r="D5" s="17" t="str">
        <f t="shared" ca="1" si="2"/>
        <v/>
      </c>
      <c r="E5" s="17" t="str">
        <f t="shared" ca="1" si="3"/>
        <v/>
      </c>
      <c r="F5" s="54" t="str">
        <f t="shared" ca="1" si="4"/>
        <v/>
      </c>
    </row>
    <row r="6" spans="1:6" s="16" customFormat="1" ht="16.5">
      <c r="A6" s="53">
        <v>4</v>
      </c>
      <c r="B6" s="17" t="str">
        <f t="shared" ca="1" si="0"/>
        <v/>
      </c>
      <c r="C6" s="17" t="str">
        <f t="shared" ca="1" si="1"/>
        <v/>
      </c>
      <c r="D6" s="17" t="str">
        <f t="shared" ca="1" si="2"/>
        <v/>
      </c>
      <c r="E6" s="17" t="str">
        <f t="shared" ca="1" si="3"/>
        <v/>
      </c>
      <c r="F6" s="54" t="str">
        <f t="shared" ca="1" si="4"/>
        <v/>
      </c>
    </row>
    <row r="7" spans="1:6" s="16" customFormat="1" ht="16.5">
      <c r="A7" s="53">
        <v>5</v>
      </c>
      <c r="B7" s="17" t="str">
        <f t="shared" ca="1" si="0"/>
        <v/>
      </c>
      <c r="C7" s="17" t="str">
        <f t="shared" ca="1" si="1"/>
        <v/>
      </c>
      <c r="D7" s="17" t="str">
        <f t="shared" ca="1" si="2"/>
        <v/>
      </c>
      <c r="E7" s="17" t="str">
        <f t="shared" ca="1" si="3"/>
        <v/>
      </c>
      <c r="F7" s="54" t="str">
        <f t="shared" ca="1" si="4"/>
        <v/>
      </c>
    </row>
    <row r="8" spans="1:6" s="16" customFormat="1" ht="16.5">
      <c r="A8" s="53">
        <v>6</v>
      </c>
      <c r="B8" s="17" t="str">
        <f t="shared" ca="1" si="0"/>
        <v/>
      </c>
      <c r="C8" s="17" t="str">
        <f t="shared" ca="1" si="1"/>
        <v/>
      </c>
      <c r="D8" s="17" t="str">
        <f t="shared" ca="1" si="2"/>
        <v/>
      </c>
      <c r="E8" s="17" t="str">
        <f t="shared" ca="1" si="3"/>
        <v/>
      </c>
      <c r="F8" s="54" t="str">
        <f t="shared" ca="1" si="4"/>
        <v/>
      </c>
    </row>
    <row r="9" spans="1:6" s="16" customFormat="1" ht="16.5">
      <c r="A9" s="53">
        <v>7</v>
      </c>
      <c r="B9" s="17" t="str">
        <f t="shared" ca="1" si="0"/>
        <v/>
      </c>
      <c r="C9" s="17" t="str">
        <f t="shared" ca="1" si="1"/>
        <v/>
      </c>
      <c r="D9" s="17" t="str">
        <f t="shared" ca="1" si="2"/>
        <v/>
      </c>
      <c r="E9" s="17" t="str">
        <f t="shared" ca="1" si="3"/>
        <v/>
      </c>
      <c r="F9" s="54" t="str">
        <f t="shared" ca="1" si="4"/>
        <v/>
      </c>
    </row>
    <row r="10" spans="1:6" s="16" customFormat="1" ht="16.5">
      <c r="A10" s="53">
        <v>8</v>
      </c>
      <c r="B10" s="17" t="str">
        <f t="shared" ca="1" si="0"/>
        <v/>
      </c>
      <c r="C10" s="17" t="str">
        <f t="shared" ca="1" si="1"/>
        <v/>
      </c>
      <c r="D10" s="17" t="str">
        <f t="shared" ca="1" si="2"/>
        <v/>
      </c>
      <c r="E10" s="17" t="str">
        <f t="shared" ca="1" si="3"/>
        <v/>
      </c>
      <c r="F10" s="54" t="str">
        <f t="shared" ca="1" si="4"/>
        <v/>
      </c>
    </row>
    <row r="11" spans="1:6" s="16" customFormat="1" ht="16.5">
      <c r="A11" s="53">
        <v>9</v>
      </c>
      <c r="B11" s="17" t="str">
        <f t="shared" ca="1" si="0"/>
        <v/>
      </c>
      <c r="C11" s="17" t="str">
        <f t="shared" ca="1" si="1"/>
        <v/>
      </c>
      <c r="D11" s="17" t="str">
        <f t="shared" ca="1" si="2"/>
        <v/>
      </c>
      <c r="E11" s="17" t="str">
        <f t="shared" ca="1" si="3"/>
        <v/>
      </c>
      <c r="F11" s="54" t="str">
        <f t="shared" ca="1" si="4"/>
        <v/>
      </c>
    </row>
    <row r="12" spans="1:6" s="16" customFormat="1" ht="16.5">
      <c r="A12" s="53">
        <v>10</v>
      </c>
      <c r="B12" s="17" t="str">
        <f t="shared" ca="1" si="0"/>
        <v/>
      </c>
      <c r="C12" s="17" t="str">
        <f t="shared" ca="1" si="1"/>
        <v/>
      </c>
      <c r="D12" s="17" t="str">
        <f t="shared" ca="1" si="2"/>
        <v/>
      </c>
      <c r="E12" s="17" t="str">
        <f t="shared" ca="1" si="3"/>
        <v/>
      </c>
      <c r="F12" s="54" t="str">
        <f t="shared" ca="1" si="4"/>
        <v/>
      </c>
    </row>
    <row r="13" spans="1:6" s="16" customFormat="1" ht="16.5">
      <c r="A13" s="53">
        <v>11</v>
      </c>
      <c r="B13" s="17" t="str">
        <f t="shared" ca="1" si="0"/>
        <v/>
      </c>
      <c r="C13" s="17" t="str">
        <f t="shared" ca="1" si="1"/>
        <v/>
      </c>
      <c r="D13" s="17" t="str">
        <f t="shared" ca="1" si="2"/>
        <v/>
      </c>
      <c r="E13" s="17" t="str">
        <f t="shared" ca="1" si="3"/>
        <v/>
      </c>
      <c r="F13" s="54" t="str">
        <f t="shared" ca="1" si="4"/>
        <v/>
      </c>
    </row>
    <row r="14" spans="1:6" s="16" customFormat="1" ht="16.5">
      <c r="A14" s="53">
        <v>12</v>
      </c>
      <c r="B14" s="17" t="str">
        <f t="shared" ca="1" si="0"/>
        <v/>
      </c>
      <c r="C14" s="17" t="str">
        <f t="shared" ca="1" si="1"/>
        <v/>
      </c>
      <c r="D14" s="17" t="str">
        <f t="shared" ca="1" si="2"/>
        <v/>
      </c>
      <c r="E14" s="17" t="str">
        <f t="shared" ca="1" si="3"/>
        <v/>
      </c>
      <c r="F14" s="54" t="str">
        <f t="shared" ca="1" si="4"/>
        <v/>
      </c>
    </row>
    <row r="15" spans="1:6" s="16" customFormat="1" ht="16.5">
      <c r="A15" s="53">
        <v>13</v>
      </c>
      <c r="B15" s="17" t="str">
        <f t="shared" ca="1" si="0"/>
        <v/>
      </c>
      <c r="C15" s="17" t="str">
        <f t="shared" ca="1" si="1"/>
        <v/>
      </c>
      <c r="D15" s="17" t="str">
        <f t="shared" ca="1" si="2"/>
        <v/>
      </c>
      <c r="E15" s="17" t="str">
        <f t="shared" ca="1" si="3"/>
        <v/>
      </c>
      <c r="F15" s="54" t="str">
        <f t="shared" ca="1" si="4"/>
        <v/>
      </c>
    </row>
    <row r="16" spans="1:6" s="16" customFormat="1" ht="16.5">
      <c r="A16" s="53">
        <v>14</v>
      </c>
      <c r="B16" s="17" t="str">
        <f t="shared" ca="1" si="0"/>
        <v/>
      </c>
      <c r="C16" s="17" t="str">
        <f t="shared" ca="1" si="1"/>
        <v/>
      </c>
      <c r="D16" s="17" t="str">
        <f t="shared" ca="1" si="2"/>
        <v/>
      </c>
      <c r="E16" s="17" t="str">
        <f t="shared" ca="1" si="3"/>
        <v/>
      </c>
      <c r="F16" s="54" t="str">
        <f t="shared" ca="1" si="4"/>
        <v/>
      </c>
    </row>
    <row r="17" spans="1:6" s="16" customFormat="1" ht="16.5">
      <c r="A17" s="53">
        <v>15</v>
      </c>
      <c r="B17" s="17" t="str">
        <f t="shared" ca="1" si="0"/>
        <v/>
      </c>
      <c r="C17" s="17" t="str">
        <f t="shared" ca="1" si="1"/>
        <v/>
      </c>
      <c r="D17" s="17" t="str">
        <f t="shared" ca="1" si="2"/>
        <v/>
      </c>
      <c r="E17" s="17" t="str">
        <f t="shared" ca="1" si="3"/>
        <v/>
      </c>
      <c r="F17" s="54" t="str">
        <f t="shared" ca="1" si="4"/>
        <v/>
      </c>
    </row>
    <row r="18" spans="1:6" s="16" customFormat="1" ht="16.5">
      <c r="A18" s="53">
        <v>16</v>
      </c>
      <c r="B18" s="17" t="str">
        <f t="shared" ca="1" si="0"/>
        <v/>
      </c>
      <c r="C18" s="17" t="str">
        <f t="shared" ca="1" si="1"/>
        <v/>
      </c>
      <c r="D18" s="17" t="str">
        <f t="shared" ca="1" si="2"/>
        <v/>
      </c>
      <c r="E18" s="17" t="str">
        <f t="shared" ca="1" si="3"/>
        <v/>
      </c>
      <c r="F18" s="54" t="str">
        <f t="shared" ca="1" si="4"/>
        <v/>
      </c>
    </row>
    <row r="19" spans="1:6" s="16" customFormat="1" ht="16.5">
      <c r="A19" s="53">
        <v>17</v>
      </c>
      <c r="B19" s="17" t="str">
        <f t="shared" ca="1" si="0"/>
        <v/>
      </c>
      <c r="C19" s="17" t="str">
        <f t="shared" ca="1" si="1"/>
        <v/>
      </c>
      <c r="D19" s="17" t="str">
        <f t="shared" ca="1" si="2"/>
        <v/>
      </c>
      <c r="E19" s="17" t="str">
        <f t="shared" ca="1" si="3"/>
        <v/>
      </c>
      <c r="F19" s="54" t="str">
        <f t="shared" ca="1" si="4"/>
        <v/>
      </c>
    </row>
    <row r="20" spans="1:6" s="16" customFormat="1" ht="16.5">
      <c r="A20" s="53">
        <v>18</v>
      </c>
      <c r="B20" s="17" t="str">
        <f t="shared" ca="1" si="0"/>
        <v/>
      </c>
      <c r="C20" s="17" t="str">
        <f t="shared" ca="1" si="1"/>
        <v/>
      </c>
      <c r="D20" s="17" t="str">
        <f t="shared" ca="1" si="2"/>
        <v/>
      </c>
      <c r="E20" s="17" t="str">
        <f t="shared" ca="1" si="3"/>
        <v/>
      </c>
      <c r="F20" s="54" t="str">
        <f t="shared" ca="1" si="4"/>
        <v/>
      </c>
    </row>
    <row r="21" spans="1:6" s="16" customFormat="1" ht="16.5">
      <c r="A21" s="53">
        <v>19</v>
      </c>
      <c r="B21" s="17" t="str">
        <f t="shared" ca="1" si="0"/>
        <v/>
      </c>
      <c r="C21" s="17" t="str">
        <f t="shared" ca="1" si="1"/>
        <v/>
      </c>
      <c r="D21" s="17" t="str">
        <f t="shared" ca="1" si="2"/>
        <v/>
      </c>
      <c r="E21" s="17" t="str">
        <f t="shared" ca="1" si="3"/>
        <v/>
      </c>
      <c r="F21" s="54" t="str">
        <f t="shared" ca="1" si="4"/>
        <v/>
      </c>
    </row>
    <row r="22" spans="1:6" s="16" customFormat="1" ht="16.5">
      <c r="A22" s="53">
        <v>20</v>
      </c>
      <c r="B22" s="17" t="str">
        <f t="shared" ca="1" si="0"/>
        <v/>
      </c>
      <c r="C22" s="17" t="str">
        <f t="shared" ca="1" si="1"/>
        <v/>
      </c>
      <c r="D22" s="17" t="str">
        <f t="shared" ca="1" si="2"/>
        <v/>
      </c>
      <c r="E22" s="17" t="str">
        <f t="shared" ca="1" si="3"/>
        <v/>
      </c>
      <c r="F22" s="54" t="str">
        <f t="shared" ca="1" si="4"/>
        <v/>
      </c>
    </row>
    <row r="23" spans="1:6" s="16" customFormat="1" ht="16.5">
      <c r="A23" s="53">
        <v>21</v>
      </c>
      <c r="B23" s="17" t="str">
        <f t="shared" ca="1" si="0"/>
        <v/>
      </c>
      <c r="C23" s="17" t="str">
        <f t="shared" ca="1" si="1"/>
        <v/>
      </c>
      <c r="D23" s="17" t="str">
        <f t="shared" ca="1" si="2"/>
        <v/>
      </c>
      <c r="E23" s="17" t="str">
        <f t="shared" ca="1" si="3"/>
        <v/>
      </c>
      <c r="F23" s="54" t="str">
        <f t="shared" ca="1" si="4"/>
        <v/>
      </c>
    </row>
    <row r="24" spans="1:6" s="16" customFormat="1" ht="16.5">
      <c r="A24" s="53">
        <v>22</v>
      </c>
      <c r="B24" s="17" t="str">
        <f t="shared" ca="1" si="0"/>
        <v/>
      </c>
      <c r="C24" s="17" t="str">
        <f t="shared" ca="1" si="1"/>
        <v/>
      </c>
      <c r="D24" s="17" t="str">
        <f t="shared" ca="1" si="2"/>
        <v/>
      </c>
      <c r="E24" s="17" t="str">
        <f t="shared" ca="1" si="3"/>
        <v/>
      </c>
      <c r="F24" s="54" t="str">
        <f t="shared" ca="1" si="4"/>
        <v/>
      </c>
    </row>
    <row r="25" spans="1:6" s="16" customFormat="1" ht="16.5">
      <c r="A25" s="53">
        <v>23</v>
      </c>
      <c r="B25" s="17" t="str">
        <f t="shared" ca="1" si="0"/>
        <v/>
      </c>
      <c r="C25" s="17" t="str">
        <f t="shared" ca="1" si="1"/>
        <v/>
      </c>
      <c r="D25" s="17" t="str">
        <f t="shared" ca="1" si="2"/>
        <v/>
      </c>
      <c r="E25" s="17" t="str">
        <f t="shared" ca="1" si="3"/>
        <v/>
      </c>
      <c r="F25" s="54" t="str">
        <f t="shared" ca="1" si="4"/>
        <v/>
      </c>
    </row>
    <row r="26" spans="1:6" s="16" customFormat="1" ht="16.5">
      <c r="A26" s="53">
        <v>24</v>
      </c>
      <c r="B26" s="17" t="str">
        <f t="shared" ca="1" si="0"/>
        <v/>
      </c>
      <c r="C26" s="17" t="str">
        <f t="shared" ca="1" si="1"/>
        <v/>
      </c>
      <c r="D26" s="17" t="str">
        <f t="shared" ca="1" si="2"/>
        <v/>
      </c>
      <c r="E26" s="17" t="str">
        <f t="shared" ca="1" si="3"/>
        <v/>
      </c>
      <c r="F26" s="54" t="str">
        <f t="shared" ca="1" si="4"/>
        <v/>
      </c>
    </row>
    <row r="27" spans="1:6" s="16" customFormat="1" ht="16.5">
      <c r="A27" s="53">
        <v>25</v>
      </c>
      <c r="B27" s="17" t="str">
        <f t="shared" ca="1" si="0"/>
        <v/>
      </c>
      <c r="C27" s="17" t="str">
        <f t="shared" ca="1" si="1"/>
        <v/>
      </c>
      <c r="D27" s="17" t="str">
        <f t="shared" ca="1" si="2"/>
        <v/>
      </c>
      <c r="E27" s="17" t="str">
        <f t="shared" ca="1" si="3"/>
        <v/>
      </c>
      <c r="F27" s="54" t="str">
        <f t="shared" ca="1" si="4"/>
        <v/>
      </c>
    </row>
    <row r="28" spans="1:6" s="16" customFormat="1" ht="16.5">
      <c r="A28" s="53">
        <v>26</v>
      </c>
      <c r="B28" s="17" t="str">
        <f t="shared" ca="1" si="0"/>
        <v/>
      </c>
      <c r="C28" s="17" t="str">
        <f t="shared" ca="1" si="1"/>
        <v/>
      </c>
      <c r="D28" s="17" t="str">
        <f t="shared" ca="1" si="2"/>
        <v/>
      </c>
      <c r="E28" s="17" t="str">
        <f t="shared" ca="1" si="3"/>
        <v/>
      </c>
      <c r="F28" s="54" t="str">
        <f t="shared" ca="1" si="4"/>
        <v/>
      </c>
    </row>
    <row r="29" spans="1:6" s="16" customFormat="1" ht="16.5">
      <c r="A29" s="53">
        <v>27</v>
      </c>
      <c r="B29" s="17" t="str">
        <f t="shared" ca="1" si="0"/>
        <v/>
      </c>
      <c r="C29" s="17" t="str">
        <f t="shared" ca="1" si="1"/>
        <v/>
      </c>
      <c r="D29" s="17" t="str">
        <f t="shared" ca="1" si="2"/>
        <v/>
      </c>
      <c r="E29" s="17" t="str">
        <f t="shared" ca="1" si="3"/>
        <v/>
      </c>
      <c r="F29" s="54" t="str">
        <f t="shared" ca="1" si="4"/>
        <v/>
      </c>
    </row>
    <row r="30" spans="1:6" s="16" customFormat="1" ht="16.5">
      <c r="A30" s="53">
        <v>28</v>
      </c>
      <c r="B30" s="17" t="str">
        <f t="shared" ca="1" si="0"/>
        <v/>
      </c>
      <c r="C30" s="17" t="str">
        <f t="shared" ca="1" si="1"/>
        <v/>
      </c>
      <c r="D30" s="17" t="str">
        <f t="shared" ca="1" si="2"/>
        <v/>
      </c>
      <c r="E30" s="17" t="str">
        <f t="shared" ca="1" si="3"/>
        <v/>
      </c>
      <c r="F30" s="54" t="str">
        <f t="shared" ca="1" si="4"/>
        <v/>
      </c>
    </row>
    <row r="31" spans="1:6" s="16" customFormat="1" ht="16.5">
      <c r="A31" s="53">
        <v>29</v>
      </c>
      <c r="B31" s="17" t="str">
        <f t="shared" ca="1" si="0"/>
        <v/>
      </c>
      <c r="C31" s="17" t="str">
        <f t="shared" ca="1" si="1"/>
        <v/>
      </c>
      <c r="D31" s="17" t="str">
        <f t="shared" ca="1" si="2"/>
        <v/>
      </c>
      <c r="E31" s="17" t="str">
        <f t="shared" ca="1" si="3"/>
        <v/>
      </c>
      <c r="F31" s="54" t="str">
        <f t="shared" ca="1" si="4"/>
        <v/>
      </c>
    </row>
    <row r="32" spans="1:6" s="16" customFormat="1" ht="16.5">
      <c r="A32" s="53">
        <v>30</v>
      </c>
      <c r="B32" s="17" t="str">
        <f t="shared" ca="1" si="0"/>
        <v/>
      </c>
      <c r="C32" s="17" t="str">
        <f t="shared" ca="1" si="1"/>
        <v/>
      </c>
      <c r="D32" s="17" t="str">
        <f t="shared" ca="1" si="2"/>
        <v/>
      </c>
      <c r="E32" s="17" t="str">
        <f t="shared" ca="1" si="3"/>
        <v/>
      </c>
      <c r="F32" s="54" t="str">
        <f t="shared" ca="1" si="4"/>
        <v/>
      </c>
    </row>
    <row r="33" spans="1:6" s="16" customFormat="1" ht="16.5">
      <c r="A33" s="53">
        <v>31</v>
      </c>
      <c r="B33" s="17" t="str">
        <f t="shared" ca="1" si="0"/>
        <v/>
      </c>
      <c r="C33" s="17" t="str">
        <f t="shared" ca="1" si="1"/>
        <v/>
      </c>
      <c r="D33" s="17" t="str">
        <f t="shared" ca="1" si="2"/>
        <v/>
      </c>
      <c r="E33" s="17" t="str">
        <f t="shared" ca="1" si="3"/>
        <v/>
      </c>
      <c r="F33" s="54" t="str">
        <f t="shared" ca="1" si="4"/>
        <v/>
      </c>
    </row>
    <row r="34" spans="1:6" s="16" customFormat="1" ht="16.5">
      <c r="A34" s="53">
        <v>32</v>
      </c>
      <c r="B34" s="17" t="str">
        <f t="shared" ca="1" si="0"/>
        <v/>
      </c>
      <c r="C34" s="17" t="str">
        <f t="shared" ca="1" si="1"/>
        <v/>
      </c>
      <c r="D34" s="17" t="str">
        <f t="shared" ca="1" si="2"/>
        <v/>
      </c>
      <c r="E34" s="17" t="str">
        <f t="shared" ca="1" si="3"/>
        <v/>
      </c>
      <c r="F34" s="54" t="str">
        <f t="shared" ca="1" si="4"/>
        <v/>
      </c>
    </row>
    <row r="35" spans="1:6" s="16" customFormat="1" ht="16.5">
      <c r="A35" s="53">
        <v>33</v>
      </c>
      <c r="B35" s="17" t="str">
        <f t="shared" ca="1" si="0"/>
        <v/>
      </c>
      <c r="C35" s="17" t="str">
        <f t="shared" ca="1" si="1"/>
        <v/>
      </c>
      <c r="D35" s="17" t="str">
        <f t="shared" ca="1" si="2"/>
        <v/>
      </c>
      <c r="E35" s="17" t="str">
        <f t="shared" ca="1" si="3"/>
        <v/>
      </c>
      <c r="F35" s="54" t="str">
        <f t="shared" ca="1" si="4"/>
        <v/>
      </c>
    </row>
    <row r="36" spans="1:6" s="16" customFormat="1" ht="16.5">
      <c r="A36" s="53">
        <v>34</v>
      </c>
      <c r="B36" s="17" t="str">
        <f t="shared" ca="1" si="0"/>
        <v/>
      </c>
      <c r="C36" s="17" t="str">
        <f t="shared" ca="1" si="1"/>
        <v/>
      </c>
      <c r="D36" s="17" t="str">
        <f t="shared" ca="1" si="2"/>
        <v/>
      </c>
      <c r="E36" s="17" t="str">
        <f t="shared" ca="1" si="3"/>
        <v/>
      </c>
      <c r="F36" s="54" t="str">
        <f t="shared" ca="1" si="4"/>
        <v/>
      </c>
    </row>
    <row r="37" spans="1:6" s="16" customFormat="1" ht="16.5">
      <c r="A37" s="53">
        <v>35</v>
      </c>
      <c r="B37" s="17" t="str">
        <f t="shared" ca="1" si="0"/>
        <v/>
      </c>
      <c r="C37" s="17" t="str">
        <f t="shared" ca="1" si="1"/>
        <v/>
      </c>
      <c r="D37" s="17" t="str">
        <f t="shared" ca="1" si="2"/>
        <v/>
      </c>
      <c r="E37" s="17" t="str">
        <f t="shared" ca="1" si="3"/>
        <v/>
      </c>
      <c r="F37" s="54" t="str">
        <f t="shared" ca="1" si="4"/>
        <v/>
      </c>
    </row>
    <row r="38" spans="1:6" s="16" customFormat="1" ht="16.5">
      <c r="A38" s="53">
        <v>36</v>
      </c>
      <c r="B38" s="17" t="str">
        <f t="shared" ca="1" si="0"/>
        <v/>
      </c>
      <c r="C38" s="17" t="str">
        <f t="shared" ca="1" si="1"/>
        <v/>
      </c>
      <c r="D38" s="17" t="str">
        <f t="shared" ca="1" si="2"/>
        <v/>
      </c>
      <c r="E38" s="17" t="str">
        <f t="shared" ca="1" si="3"/>
        <v/>
      </c>
      <c r="F38" s="54" t="str">
        <f t="shared" ca="1" si="4"/>
        <v/>
      </c>
    </row>
    <row r="39" spans="1:6" s="16" customFormat="1" ht="16.5">
      <c r="A39" s="53">
        <v>37</v>
      </c>
      <c r="B39" s="17" t="str">
        <f t="shared" ca="1" si="0"/>
        <v/>
      </c>
      <c r="C39" s="17" t="str">
        <f t="shared" ca="1" si="1"/>
        <v/>
      </c>
      <c r="D39" s="17" t="str">
        <f t="shared" ca="1" si="2"/>
        <v/>
      </c>
      <c r="E39" s="17" t="str">
        <f t="shared" ca="1" si="3"/>
        <v/>
      </c>
      <c r="F39" s="54" t="str">
        <f t="shared" ca="1" si="4"/>
        <v/>
      </c>
    </row>
    <row r="40" spans="1:6" s="16" customFormat="1" ht="16.5">
      <c r="A40" s="53">
        <v>38</v>
      </c>
      <c r="B40" s="17" t="str">
        <f t="shared" ca="1" si="0"/>
        <v/>
      </c>
      <c r="C40" s="17" t="str">
        <f t="shared" ca="1" si="1"/>
        <v/>
      </c>
      <c r="D40" s="17" t="str">
        <f t="shared" ca="1" si="2"/>
        <v/>
      </c>
      <c r="E40" s="17" t="str">
        <f t="shared" ca="1" si="3"/>
        <v/>
      </c>
      <c r="F40" s="54" t="str">
        <f t="shared" ca="1" si="4"/>
        <v/>
      </c>
    </row>
    <row r="41" spans="1:6" s="16" customFormat="1" ht="16.5">
      <c r="A41" s="53">
        <v>39</v>
      </c>
      <c r="B41" s="17" t="str">
        <f t="shared" ca="1" si="0"/>
        <v/>
      </c>
      <c r="C41" s="17" t="str">
        <f t="shared" ca="1" si="1"/>
        <v/>
      </c>
      <c r="D41" s="17" t="str">
        <f t="shared" ca="1" si="2"/>
        <v/>
      </c>
      <c r="E41" s="17" t="str">
        <f t="shared" ca="1" si="3"/>
        <v/>
      </c>
      <c r="F41" s="54" t="str">
        <f t="shared" ca="1" si="4"/>
        <v/>
      </c>
    </row>
    <row r="42" spans="1:6" s="16" customFormat="1" ht="16.5">
      <c r="A42" s="53">
        <v>40</v>
      </c>
      <c r="B42" s="17" t="str">
        <f t="shared" ca="1" si="0"/>
        <v/>
      </c>
      <c r="C42" s="17" t="str">
        <f t="shared" ca="1" si="1"/>
        <v/>
      </c>
      <c r="D42" s="17" t="str">
        <f t="shared" ca="1" si="2"/>
        <v/>
      </c>
      <c r="E42" s="17" t="str">
        <f t="shared" ca="1" si="3"/>
        <v/>
      </c>
      <c r="F42" s="54" t="str">
        <f t="shared" ca="1" si="4"/>
        <v/>
      </c>
    </row>
    <row r="43" spans="1:6" s="16" customFormat="1" ht="16.5">
      <c r="A43" s="53">
        <v>41</v>
      </c>
      <c r="B43" s="17" t="str">
        <f t="shared" ca="1" si="0"/>
        <v/>
      </c>
      <c r="C43" s="17" t="str">
        <f t="shared" ca="1" si="1"/>
        <v/>
      </c>
      <c r="D43" s="17" t="str">
        <f t="shared" ca="1" si="2"/>
        <v/>
      </c>
      <c r="E43" s="17" t="str">
        <f t="shared" ca="1" si="3"/>
        <v/>
      </c>
      <c r="F43" s="54" t="str">
        <f t="shared" ca="1" si="4"/>
        <v/>
      </c>
    </row>
    <row r="44" spans="1:6" s="16" customFormat="1" ht="16.5">
      <c r="A44" s="53">
        <v>42</v>
      </c>
      <c r="B44" s="17" t="str">
        <f t="shared" ca="1" si="0"/>
        <v/>
      </c>
      <c r="C44" s="17" t="str">
        <f t="shared" ca="1" si="1"/>
        <v/>
      </c>
      <c r="D44" s="17" t="str">
        <f t="shared" ca="1" si="2"/>
        <v/>
      </c>
      <c r="E44" s="17" t="str">
        <f t="shared" ca="1" si="3"/>
        <v/>
      </c>
      <c r="F44" s="54" t="str">
        <f t="shared" ca="1" si="4"/>
        <v/>
      </c>
    </row>
    <row r="45" spans="1:6" s="16" customFormat="1" ht="16.5">
      <c r="A45" s="53">
        <v>43</v>
      </c>
      <c r="B45" s="17" t="str">
        <f t="shared" ca="1" si="0"/>
        <v/>
      </c>
      <c r="C45" s="17" t="str">
        <f t="shared" ca="1" si="1"/>
        <v/>
      </c>
      <c r="D45" s="17" t="str">
        <f t="shared" ca="1" si="2"/>
        <v/>
      </c>
      <c r="E45" s="17" t="str">
        <f t="shared" ca="1" si="3"/>
        <v/>
      </c>
      <c r="F45" s="54" t="str">
        <f t="shared" ca="1" si="4"/>
        <v/>
      </c>
    </row>
    <row r="46" spans="1:6" s="16" customFormat="1" ht="16.5">
      <c r="A46" s="53">
        <v>44</v>
      </c>
      <c r="B46" s="17" t="str">
        <f t="shared" ca="1" si="0"/>
        <v/>
      </c>
      <c r="C46" s="17" t="str">
        <f t="shared" ca="1" si="1"/>
        <v/>
      </c>
      <c r="D46" s="17" t="str">
        <f t="shared" ca="1" si="2"/>
        <v/>
      </c>
      <c r="E46" s="17" t="str">
        <f t="shared" ca="1" si="3"/>
        <v/>
      </c>
      <c r="F46" s="54" t="str">
        <f t="shared" ca="1" si="4"/>
        <v/>
      </c>
    </row>
    <row r="47" spans="1:6" s="16" customFormat="1" ht="16.5">
      <c r="A47" s="53">
        <v>45</v>
      </c>
      <c r="B47" s="17" t="str">
        <f t="shared" ca="1" si="0"/>
        <v/>
      </c>
      <c r="C47" s="17" t="str">
        <f t="shared" ca="1" si="1"/>
        <v/>
      </c>
      <c r="D47" s="17" t="str">
        <f t="shared" ca="1" si="2"/>
        <v/>
      </c>
      <c r="E47" s="17" t="str">
        <f t="shared" ca="1" si="3"/>
        <v/>
      </c>
      <c r="F47" s="54" t="str">
        <f t="shared" ca="1" si="4"/>
        <v/>
      </c>
    </row>
    <row r="48" spans="1:6" s="16" customFormat="1" ht="16.5">
      <c r="A48" s="53">
        <v>46</v>
      </c>
      <c r="B48" s="17" t="str">
        <f t="shared" ca="1" si="0"/>
        <v/>
      </c>
      <c r="C48" s="17" t="str">
        <f t="shared" ca="1" si="1"/>
        <v/>
      </c>
      <c r="D48" s="17" t="str">
        <f t="shared" ca="1" si="2"/>
        <v/>
      </c>
      <c r="E48" s="17" t="str">
        <f t="shared" ca="1" si="3"/>
        <v/>
      </c>
      <c r="F48" s="54" t="str">
        <f t="shared" ca="1" si="4"/>
        <v/>
      </c>
    </row>
    <row r="49" spans="1:6" s="16" customFormat="1" ht="16.5">
      <c r="A49" s="53">
        <v>47</v>
      </c>
      <c r="B49" s="17" t="str">
        <f t="shared" ca="1" si="0"/>
        <v/>
      </c>
      <c r="C49" s="17" t="str">
        <f t="shared" ca="1" si="1"/>
        <v/>
      </c>
      <c r="D49" s="17" t="str">
        <f t="shared" ca="1" si="2"/>
        <v/>
      </c>
      <c r="E49" s="17" t="str">
        <f t="shared" ca="1" si="3"/>
        <v/>
      </c>
      <c r="F49" s="54" t="str">
        <f t="shared" ca="1" si="4"/>
        <v/>
      </c>
    </row>
    <row r="50" spans="1:6" s="16" customFormat="1" ht="16.5">
      <c r="A50" s="53">
        <v>48</v>
      </c>
      <c r="B50" s="17" t="str">
        <f t="shared" ca="1" si="0"/>
        <v/>
      </c>
      <c r="C50" s="17" t="str">
        <f t="shared" ca="1" si="1"/>
        <v/>
      </c>
      <c r="D50" s="17" t="str">
        <f t="shared" ca="1" si="2"/>
        <v/>
      </c>
      <c r="E50" s="17" t="str">
        <f t="shared" ca="1" si="3"/>
        <v/>
      </c>
      <c r="F50" s="54" t="str">
        <f t="shared" ca="1" si="4"/>
        <v/>
      </c>
    </row>
    <row r="51" spans="1:6" s="16" customFormat="1" ht="16.5">
      <c r="A51" s="53">
        <v>49</v>
      </c>
      <c r="B51" s="17" t="str">
        <f t="shared" ca="1" si="0"/>
        <v/>
      </c>
      <c r="C51" s="17" t="str">
        <f t="shared" ca="1" si="1"/>
        <v/>
      </c>
      <c r="D51" s="17" t="str">
        <f t="shared" ca="1" si="2"/>
        <v/>
      </c>
      <c r="E51" s="17" t="str">
        <f t="shared" ca="1" si="3"/>
        <v/>
      </c>
      <c r="F51" s="54" t="str">
        <f t="shared" ca="1" si="4"/>
        <v/>
      </c>
    </row>
    <row r="52" spans="1:6" s="16" customFormat="1" ht="16.5">
      <c r="A52" s="53">
        <v>50</v>
      </c>
      <c r="B52" s="17" t="str">
        <f t="shared" ca="1" si="0"/>
        <v/>
      </c>
      <c r="C52" s="17" t="str">
        <f t="shared" ca="1" si="1"/>
        <v/>
      </c>
      <c r="D52" s="17" t="str">
        <f t="shared" ca="1" si="2"/>
        <v/>
      </c>
      <c r="E52" s="17" t="str">
        <f t="shared" ca="1" si="3"/>
        <v/>
      </c>
      <c r="F52" s="54" t="str">
        <f t="shared" ca="1" si="4"/>
        <v/>
      </c>
    </row>
    <row r="53" spans="1:6" ht="19.5" thickBot="1">
      <c r="A53" s="55"/>
      <c r="B53" s="81" t="s">
        <v>127</v>
      </c>
      <c r="C53" s="82"/>
      <c r="D53" s="56">
        <f ca="1">SUM(D3:D42)</f>
        <v>0</v>
      </c>
      <c r="E53" s="56">
        <f ca="1">SUM(E3:E42)</f>
        <v>0</v>
      </c>
      <c r="F53" s="57">
        <f ca="1">SUM(F3:F42)</f>
        <v>0</v>
      </c>
    </row>
    <row r="54" spans="1:6" ht="39" customHeight="1" thickBot="1">
      <c r="B54" s="83" t="s">
        <v>246</v>
      </c>
      <c r="C54" s="84"/>
      <c r="D54" s="84"/>
      <c r="E54" s="84"/>
      <c r="F54" s="58">
        <f ca="1">ROUNDDOWN(MIN(E53:F53),-3)</f>
        <v>0</v>
      </c>
    </row>
  </sheetData>
  <sheetProtection algorithmName="SHA-512" hashValue="P0XOsqnx1/1cM9Zs/I0/JNFHMmHHymGbCHli+UM8rB8g4lFWEwFh5sZSqU2xoVCbBn9j9CvurG3Vv3JIctLoZQ==" saltValue="b1eFcRxg0nSJFydcf6ei9Q==" spinCount="100000" sheet="1" objects="1" scenarios="1"/>
  <mergeCells count="2">
    <mergeCell ref="B53:C53"/>
    <mergeCell ref="B54:E54"/>
  </mergeCells>
  <phoneticPr fontId="6"/>
  <pageMargins left="0.25" right="0.25" top="0.75" bottom="0.75" header="0.3" footer="0.3"/>
  <pageSetup paperSize="9" scale="81" orientation="portrait" r:id="rId1"/>
  <rowBreaks count="1" manualBreakCount="1">
    <brk id="54"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1"/>
  <sheetViews>
    <sheetView view="pageBreakPreview" zoomScale="90" zoomScaleNormal="100" zoomScaleSheetLayoutView="90" workbookViewId="0">
      <selection activeCell="G12" sqref="G12"/>
    </sheetView>
  </sheetViews>
  <sheetFormatPr defaultRowHeight="18.75"/>
  <cols>
    <col min="1" max="1" width="3.75" customWidth="1"/>
    <col min="2" max="2" width="15.5" customWidth="1"/>
    <col min="3" max="3" width="18.75" customWidth="1"/>
    <col min="4" max="4" width="13.75" customWidth="1"/>
    <col min="5" max="5" width="12.5" customWidth="1"/>
    <col min="6" max="6" width="17.625" customWidth="1"/>
    <col min="7" max="7" width="15.75" customWidth="1"/>
    <col min="8" max="8" width="35.25" customWidth="1"/>
    <col min="11" max="11" width="0" hidden="1" customWidth="1"/>
  </cols>
  <sheetData>
    <row r="1" spans="1:11" ht="19.5">
      <c r="A1" s="45" t="s">
        <v>212</v>
      </c>
      <c r="K1" t="s">
        <v>175</v>
      </c>
    </row>
    <row r="2" spans="1:11" ht="10.5" customHeight="1">
      <c r="K2" t="s">
        <v>128</v>
      </c>
    </row>
    <row r="3" spans="1:11">
      <c r="B3" s="68" t="s">
        <v>1</v>
      </c>
      <c r="C3" s="69"/>
      <c r="D3" s="91"/>
      <c r="E3" s="91"/>
      <c r="F3" s="91"/>
      <c r="G3" s="91"/>
      <c r="H3" s="91"/>
      <c r="K3" t="s">
        <v>109</v>
      </c>
    </row>
    <row r="4" spans="1:11">
      <c r="B4" s="68" t="s">
        <v>6</v>
      </c>
      <c r="C4" s="69"/>
      <c r="D4" s="91"/>
      <c r="E4" s="91"/>
      <c r="F4" s="91"/>
      <c r="G4" s="91"/>
      <c r="H4" s="91"/>
      <c r="K4" t="s">
        <v>110</v>
      </c>
    </row>
    <row r="5" spans="1:11">
      <c r="B5" s="68" t="s">
        <v>2</v>
      </c>
      <c r="C5" s="69"/>
      <c r="D5" s="91"/>
      <c r="E5" s="91"/>
      <c r="F5" s="91"/>
      <c r="G5" s="91"/>
      <c r="H5" s="91"/>
      <c r="K5" t="s">
        <v>111</v>
      </c>
    </row>
    <row r="6" spans="1:11">
      <c r="B6" s="68" t="s">
        <v>3</v>
      </c>
      <c r="C6" s="69"/>
      <c r="D6" s="91"/>
      <c r="E6" s="91"/>
      <c r="F6" s="91"/>
      <c r="G6" s="91"/>
      <c r="H6" s="91"/>
      <c r="K6" t="s">
        <v>114</v>
      </c>
    </row>
    <row r="7" spans="1:11">
      <c r="B7" s="68" t="s">
        <v>5</v>
      </c>
      <c r="C7" s="69"/>
      <c r="D7" s="91"/>
      <c r="E7" s="91"/>
      <c r="F7" s="91"/>
      <c r="G7" s="91"/>
      <c r="H7" s="91"/>
      <c r="K7" t="s">
        <v>115</v>
      </c>
    </row>
    <row r="8" spans="1:11">
      <c r="B8" s="68" t="s">
        <v>4</v>
      </c>
      <c r="C8" s="69"/>
      <c r="D8" s="91"/>
      <c r="E8" s="91"/>
      <c r="F8" s="91"/>
      <c r="G8" s="91"/>
      <c r="H8" s="91"/>
      <c r="K8" t="s">
        <v>137</v>
      </c>
    </row>
    <row r="9" spans="1:11" ht="10.5" customHeight="1">
      <c r="K9" t="s">
        <v>112</v>
      </c>
    </row>
    <row r="10" spans="1:11">
      <c r="A10" t="s">
        <v>7</v>
      </c>
      <c r="K10" t="s">
        <v>113</v>
      </c>
    </row>
    <row r="11" spans="1:11" ht="39.75" customHeight="1">
      <c r="A11" s="10" t="s">
        <v>8</v>
      </c>
      <c r="B11" s="68" t="s">
        <v>9</v>
      </c>
      <c r="C11" s="69"/>
      <c r="D11" s="12" t="s">
        <v>183</v>
      </c>
      <c r="E11" s="11" t="s">
        <v>13</v>
      </c>
      <c r="F11" s="12" t="s">
        <v>12</v>
      </c>
      <c r="G11" s="11" t="s">
        <v>10</v>
      </c>
      <c r="H11" s="11" t="s">
        <v>11</v>
      </c>
      <c r="K11" t="s">
        <v>129</v>
      </c>
    </row>
    <row r="12" spans="1:11" ht="16.5" customHeight="1">
      <c r="A12" s="1">
        <v>1</v>
      </c>
      <c r="B12" s="89"/>
      <c r="C12" s="90"/>
      <c r="D12" s="36"/>
      <c r="E12" s="36"/>
      <c r="F12" s="37"/>
      <c r="G12" s="37"/>
      <c r="H12" s="2">
        <f>F12*G12</f>
        <v>0</v>
      </c>
      <c r="K12" t="s">
        <v>118</v>
      </c>
    </row>
    <row r="13" spans="1:11" ht="16.5" customHeight="1">
      <c r="A13" s="1">
        <v>2</v>
      </c>
      <c r="B13" s="89"/>
      <c r="C13" s="90"/>
      <c r="D13" s="36"/>
      <c r="E13" s="36"/>
      <c r="F13" s="37"/>
      <c r="G13" s="37"/>
      <c r="H13" s="2">
        <f t="shared" ref="H13:H18" si="0">F13*G13</f>
        <v>0</v>
      </c>
      <c r="K13" t="s">
        <v>130</v>
      </c>
    </row>
    <row r="14" spans="1:11" ht="16.5" customHeight="1">
      <c r="A14" s="1">
        <v>3</v>
      </c>
      <c r="B14" s="89"/>
      <c r="C14" s="90"/>
      <c r="D14" s="36"/>
      <c r="E14" s="36"/>
      <c r="F14" s="37"/>
      <c r="G14" s="37"/>
      <c r="H14" s="2">
        <f t="shared" si="0"/>
        <v>0</v>
      </c>
      <c r="K14" t="s">
        <v>131</v>
      </c>
    </row>
    <row r="15" spans="1:11" ht="16.5" customHeight="1">
      <c r="A15" s="1">
        <v>4</v>
      </c>
      <c r="B15" s="89"/>
      <c r="C15" s="90"/>
      <c r="D15" s="36"/>
      <c r="E15" s="36"/>
      <c r="F15" s="37"/>
      <c r="G15" s="37"/>
      <c r="H15" s="2">
        <f t="shared" si="0"/>
        <v>0</v>
      </c>
      <c r="K15" t="s">
        <v>132</v>
      </c>
    </row>
    <row r="16" spans="1:11" ht="16.5" customHeight="1">
      <c r="A16" s="1">
        <v>5</v>
      </c>
      <c r="B16" s="89"/>
      <c r="C16" s="90"/>
      <c r="D16" s="36"/>
      <c r="E16" s="36"/>
      <c r="F16" s="37"/>
      <c r="G16" s="37"/>
      <c r="H16" s="2">
        <f t="shared" si="0"/>
        <v>0</v>
      </c>
      <c r="K16" t="s">
        <v>133</v>
      </c>
    </row>
    <row r="17" spans="1:11" ht="16.5" customHeight="1">
      <c r="A17" s="1">
        <v>6</v>
      </c>
      <c r="B17" s="89"/>
      <c r="C17" s="90"/>
      <c r="D17" s="36"/>
      <c r="E17" s="36"/>
      <c r="F17" s="37"/>
      <c r="G17" s="37"/>
      <c r="H17" s="2">
        <f t="shared" si="0"/>
        <v>0</v>
      </c>
      <c r="K17" t="s">
        <v>116</v>
      </c>
    </row>
    <row r="18" spans="1:11" ht="16.5" customHeight="1">
      <c r="A18" s="1">
        <v>7</v>
      </c>
      <c r="B18" s="89"/>
      <c r="C18" s="90"/>
      <c r="D18" s="36"/>
      <c r="E18" s="36"/>
      <c r="F18" s="37"/>
      <c r="G18" s="37"/>
      <c r="H18" s="2">
        <f t="shared" si="0"/>
        <v>0</v>
      </c>
      <c r="K18" t="s">
        <v>117</v>
      </c>
    </row>
    <row r="19" spans="1:11" ht="16.5" customHeight="1">
      <c r="A19" s="10"/>
      <c r="B19" s="59" t="s">
        <v>14</v>
      </c>
      <c r="C19" s="60"/>
      <c r="D19" s="13">
        <f>SUM(D12:D18)</f>
        <v>0</v>
      </c>
      <c r="E19" s="13">
        <f>SUM(E12:E18)</f>
        <v>0</v>
      </c>
      <c r="F19" s="14"/>
      <c r="G19" s="13">
        <f>SUM(G12:G18)</f>
        <v>0</v>
      </c>
      <c r="H19" s="13">
        <f>SUM(H12:H18)</f>
        <v>0</v>
      </c>
      <c r="K19" t="s">
        <v>134</v>
      </c>
    </row>
    <row r="20" spans="1:11" ht="10.5" customHeight="1">
      <c r="K20" t="s">
        <v>135</v>
      </c>
    </row>
    <row r="21" spans="1:11" ht="12" customHeight="1">
      <c r="K21" t="s">
        <v>119</v>
      </c>
    </row>
    <row r="22" spans="1:11">
      <c r="A22" t="s">
        <v>177</v>
      </c>
      <c r="K22" t="s">
        <v>120</v>
      </c>
    </row>
    <row r="23" spans="1:11" ht="40.5" customHeight="1">
      <c r="A23" s="64" t="s">
        <v>178</v>
      </c>
      <c r="B23" s="64"/>
      <c r="C23" s="20" t="s">
        <v>179</v>
      </c>
      <c r="D23" s="20" t="s">
        <v>180</v>
      </c>
      <c r="E23" s="20" t="s">
        <v>181</v>
      </c>
      <c r="F23" s="21" t="s">
        <v>182</v>
      </c>
      <c r="G23" s="21" t="s">
        <v>184</v>
      </c>
      <c r="H23" s="20" t="s">
        <v>185</v>
      </c>
      <c r="K23" t="s">
        <v>136</v>
      </c>
    </row>
    <row r="24" spans="1:11" ht="20.100000000000001" customHeight="1">
      <c r="A24" s="85" t="s">
        <v>188</v>
      </c>
      <c r="B24" s="85"/>
      <c r="C24" s="35" t="s">
        <v>186</v>
      </c>
      <c r="D24" s="38"/>
      <c r="E24" s="38"/>
      <c r="F24" s="38"/>
      <c r="G24" s="38"/>
      <c r="H24" s="34" t="str">
        <f>IF(E24="","",IF(E24&lt;=F24,"検査人数より陽性判定数が多くなっています。",IF(AND(F24&gt;0,G24=""),"陽性確定数を入れてください",IF(F24&gt;=G24,"","陽性確定数より陽性判定数が多くなっています。"))))</f>
        <v/>
      </c>
    </row>
    <row r="25" spans="1:11" ht="20.100000000000001" customHeight="1">
      <c r="A25" s="85"/>
      <c r="B25" s="85"/>
      <c r="C25" s="35" t="s">
        <v>187</v>
      </c>
      <c r="D25" s="38"/>
      <c r="E25" s="38"/>
      <c r="F25" s="38"/>
      <c r="G25" s="38"/>
      <c r="H25" s="20"/>
    </row>
    <row r="26" spans="1:11" ht="20.100000000000001" customHeight="1">
      <c r="A26" s="86" t="s">
        <v>231</v>
      </c>
      <c r="B26" s="86"/>
      <c r="C26" s="35" t="s">
        <v>186</v>
      </c>
      <c r="D26" s="38"/>
      <c r="E26" s="38"/>
      <c r="F26" s="38"/>
      <c r="G26" s="38"/>
      <c r="H26" s="20"/>
    </row>
    <row r="27" spans="1:11" ht="20.100000000000001" customHeight="1">
      <c r="A27" s="86"/>
      <c r="B27" s="86"/>
      <c r="C27" s="35" t="s">
        <v>187</v>
      </c>
      <c r="D27" s="38"/>
      <c r="E27" s="38"/>
      <c r="F27" s="38"/>
      <c r="G27" s="38"/>
      <c r="H27" s="20"/>
    </row>
    <row r="28" spans="1:11" ht="20.100000000000001" customHeight="1">
      <c r="A28" s="86" t="s">
        <v>232</v>
      </c>
      <c r="B28" s="86"/>
      <c r="C28" s="35" t="s">
        <v>186</v>
      </c>
      <c r="D28" s="38"/>
      <c r="E28" s="38"/>
      <c r="F28" s="38"/>
      <c r="G28" s="38"/>
      <c r="H28" s="20"/>
    </row>
    <row r="29" spans="1:11" ht="20.100000000000001" customHeight="1">
      <c r="A29" s="86"/>
      <c r="B29" s="86"/>
      <c r="C29" s="35" t="s">
        <v>187</v>
      </c>
      <c r="D29" s="38"/>
      <c r="E29" s="38"/>
      <c r="F29" s="38"/>
      <c r="G29" s="38"/>
      <c r="H29" s="20"/>
    </row>
    <row r="30" spans="1:11" ht="20.100000000000001" customHeight="1">
      <c r="A30" s="87" t="s">
        <v>235</v>
      </c>
      <c r="B30" s="88"/>
      <c r="C30" s="35" t="s">
        <v>186</v>
      </c>
      <c r="D30" s="38"/>
      <c r="E30" s="38"/>
      <c r="F30" s="38"/>
      <c r="G30" s="38"/>
      <c r="H30" s="20"/>
    </row>
    <row r="31" spans="1:11" ht="20.100000000000001" customHeight="1">
      <c r="A31" s="88"/>
      <c r="B31" s="88"/>
      <c r="C31" s="35" t="s">
        <v>187</v>
      </c>
      <c r="D31" s="38"/>
      <c r="E31" s="38"/>
      <c r="F31" s="38"/>
      <c r="G31" s="38"/>
      <c r="H31" s="20"/>
    </row>
    <row r="32" spans="1:11" ht="20.100000000000001" customHeight="1">
      <c r="A32" s="87" t="s">
        <v>236</v>
      </c>
      <c r="B32" s="88"/>
      <c r="C32" s="35" t="s">
        <v>186</v>
      </c>
      <c r="D32" s="38"/>
      <c r="E32" s="38"/>
      <c r="F32" s="38"/>
      <c r="G32" s="38"/>
      <c r="H32" s="20"/>
    </row>
    <row r="33" spans="1:8" ht="20.100000000000001" customHeight="1">
      <c r="A33" s="88"/>
      <c r="B33" s="88"/>
      <c r="C33" s="35" t="s">
        <v>187</v>
      </c>
      <c r="D33" s="38"/>
      <c r="E33" s="38"/>
      <c r="F33" s="38"/>
      <c r="G33" s="38"/>
      <c r="H33" s="20"/>
    </row>
    <row r="34" spans="1:8" ht="20.100000000000001" customHeight="1">
      <c r="A34" s="87" t="s">
        <v>237</v>
      </c>
      <c r="B34" s="88"/>
      <c r="C34" s="35" t="s">
        <v>186</v>
      </c>
      <c r="D34" s="38"/>
      <c r="E34" s="38"/>
      <c r="F34" s="38"/>
      <c r="G34" s="38"/>
      <c r="H34" s="20"/>
    </row>
    <row r="35" spans="1:8" ht="20.100000000000001" customHeight="1">
      <c r="A35" s="88"/>
      <c r="B35" s="88"/>
      <c r="C35" s="35" t="s">
        <v>187</v>
      </c>
      <c r="D35" s="38"/>
      <c r="E35" s="38"/>
      <c r="F35" s="38"/>
      <c r="G35" s="38"/>
      <c r="H35" s="20"/>
    </row>
    <row r="36" spans="1:8" ht="20.100000000000001" customHeight="1">
      <c r="A36" s="87" t="s">
        <v>238</v>
      </c>
      <c r="B36" s="88"/>
      <c r="C36" s="35" t="s">
        <v>186</v>
      </c>
      <c r="D36" s="38"/>
      <c r="E36" s="38"/>
      <c r="F36" s="38"/>
      <c r="G36" s="38"/>
      <c r="H36" s="20"/>
    </row>
    <row r="37" spans="1:8" ht="20.100000000000001" customHeight="1">
      <c r="A37" s="88"/>
      <c r="B37" s="88"/>
      <c r="C37" s="35" t="s">
        <v>187</v>
      </c>
      <c r="D37" s="38"/>
      <c r="E37" s="38"/>
      <c r="F37" s="38"/>
      <c r="G37" s="38"/>
      <c r="H37" s="20"/>
    </row>
    <row r="38" spans="1:8" ht="20.100000000000001" customHeight="1">
      <c r="A38" s="87" t="s">
        <v>239</v>
      </c>
      <c r="B38" s="88"/>
      <c r="C38" s="35" t="s">
        <v>186</v>
      </c>
      <c r="D38" s="38"/>
      <c r="E38" s="38"/>
      <c r="F38" s="38"/>
      <c r="G38" s="38"/>
      <c r="H38" s="20"/>
    </row>
    <row r="39" spans="1:8" ht="20.100000000000001" customHeight="1">
      <c r="A39" s="88"/>
      <c r="B39" s="88"/>
      <c r="C39" s="35" t="s">
        <v>187</v>
      </c>
      <c r="D39" s="38"/>
      <c r="E39" s="38"/>
      <c r="F39" s="38"/>
      <c r="G39" s="38"/>
      <c r="H39" s="20"/>
    </row>
    <row r="40" spans="1:8" ht="20.100000000000001" customHeight="1">
      <c r="A40" s="87" t="s">
        <v>233</v>
      </c>
      <c r="B40" s="88"/>
      <c r="C40" s="35" t="s">
        <v>186</v>
      </c>
      <c r="D40" s="38"/>
      <c r="E40" s="38"/>
      <c r="F40" s="38"/>
      <c r="G40" s="38"/>
      <c r="H40" s="20"/>
    </row>
    <row r="41" spans="1:8" ht="20.100000000000001" customHeight="1">
      <c r="A41" s="88"/>
      <c r="B41" s="88"/>
      <c r="C41" s="35" t="s">
        <v>187</v>
      </c>
      <c r="D41" s="38"/>
      <c r="E41" s="38"/>
      <c r="F41" s="38"/>
      <c r="G41" s="38"/>
      <c r="H41" s="20"/>
    </row>
    <row r="42" spans="1:8" ht="20.100000000000001" customHeight="1">
      <c r="A42" s="87" t="s">
        <v>234</v>
      </c>
      <c r="B42" s="88"/>
      <c r="C42" s="35" t="s">
        <v>186</v>
      </c>
      <c r="D42" s="38"/>
      <c r="E42" s="38"/>
      <c r="F42" s="38"/>
      <c r="G42" s="38"/>
      <c r="H42" s="20"/>
    </row>
    <row r="43" spans="1:8" ht="20.100000000000001" customHeight="1">
      <c r="A43" s="88"/>
      <c r="B43" s="88"/>
      <c r="C43" s="35" t="s">
        <v>187</v>
      </c>
      <c r="D43" s="38"/>
      <c r="E43" s="38"/>
      <c r="F43" s="38"/>
      <c r="G43" s="38"/>
      <c r="H43" s="20"/>
    </row>
    <row r="44" spans="1:8" ht="35.25" customHeight="1">
      <c r="A44" s="63" t="s">
        <v>191</v>
      </c>
      <c r="B44" s="63"/>
      <c r="C44" s="63"/>
      <c r="D44" s="24">
        <f>COUNTA(D24:D43)</f>
        <v>0</v>
      </c>
      <c r="E44" s="24">
        <f>SUM(E24:E43)</f>
        <v>0</v>
      </c>
      <c r="F44" s="24">
        <f t="shared" ref="F44:G44" si="1">SUM(F24:F43)</f>
        <v>0</v>
      </c>
      <c r="G44" s="24">
        <f t="shared" si="1"/>
        <v>0</v>
      </c>
      <c r="H44" s="25" t="str">
        <f>IF(E44=G19,"","使用キット数と検査人数が一致しません")</f>
        <v/>
      </c>
    </row>
    <row r="45" spans="1:8" ht="20.100000000000001" customHeight="1">
      <c r="A45" s="22"/>
      <c r="B45" s="22"/>
      <c r="C45" s="23"/>
      <c r="D45" s="23"/>
      <c r="E45" s="23"/>
      <c r="F45" s="23"/>
      <c r="G45" s="23"/>
      <c r="H45" s="23"/>
    </row>
    <row r="46" spans="1:8" ht="16.5" customHeight="1">
      <c r="A46" t="s">
        <v>15</v>
      </c>
    </row>
    <row r="47" spans="1:8">
      <c r="A47" t="s">
        <v>16</v>
      </c>
    </row>
    <row r="48" spans="1:8">
      <c r="A48" t="s">
        <v>19</v>
      </c>
    </row>
    <row r="49" spans="1:1">
      <c r="A49" t="s">
        <v>20</v>
      </c>
    </row>
    <row r="50" spans="1:1">
      <c r="A50" t="s">
        <v>21</v>
      </c>
    </row>
    <row r="51" spans="1:1">
      <c r="A51" t="s">
        <v>242</v>
      </c>
    </row>
  </sheetData>
  <sheetProtection password="CCC2" sheet="1" objects="1" scenarios="1"/>
  <mergeCells count="33">
    <mergeCell ref="D8:H8"/>
    <mergeCell ref="D3:H3"/>
    <mergeCell ref="D4:H4"/>
    <mergeCell ref="D5:H5"/>
    <mergeCell ref="D6:H6"/>
    <mergeCell ref="D7:H7"/>
    <mergeCell ref="B3:C3"/>
    <mergeCell ref="B4:C4"/>
    <mergeCell ref="B5:C5"/>
    <mergeCell ref="B6:C6"/>
    <mergeCell ref="B7:C7"/>
    <mergeCell ref="B16:C16"/>
    <mergeCell ref="B17:C17"/>
    <mergeCell ref="B18:C18"/>
    <mergeCell ref="B19:C19"/>
    <mergeCell ref="B8:C8"/>
    <mergeCell ref="B12:C12"/>
    <mergeCell ref="B13:C13"/>
    <mergeCell ref="B14:C14"/>
    <mergeCell ref="B15:C15"/>
    <mergeCell ref="B11:C11"/>
    <mergeCell ref="A44:C44"/>
    <mergeCell ref="A23:B23"/>
    <mergeCell ref="A24:B25"/>
    <mergeCell ref="A26:B27"/>
    <mergeCell ref="A28:B29"/>
    <mergeCell ref="A30:B31"/>
    <mergeCell ref="A32:B33"/>
    <mergeCell ref="A34:B35"/>
    <mergeCell ref="A36:B37"/>
    <mergeCell ref="A38:B39"/>
    <mergeCell ref="A40:B41"/>
    <mergeCell ref="A42:B43"/>
  </mergeCells>
  <phoneticPr fontId="6"/>
  <dataValidations count="2">
    <dataValidation type="list" allowBlank="1" showInputMessage="1" showErrorMessage="1" sqref="B12:C18" xr:uid="{2FE83337-40DF-4A75-B89A-3870B320D30A}">
      <formula1>キット名</formula1>
    </dataValidation>
    <dataValidation type="list" allowBlank="1" showInputMessage="1" showErrorMessage="1" sqref="D5:H5" xr:uid="{E5B6ACA9-11DF-4E64-BE93-9185982D37EB}">
      <formula1>$K$1:$K$23</formula1>
    </dataValidation>
  </dataValidations>
  <pageMargins left="0.25" right="0.25" top="0.75" bottom="0.75" header="0.3" footer="0.3"/>
  <pageSetup paperSize="9" scale="6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7B9872-62BA-4D6B-AFBC-65689BD00B7D}">
  <dimension ref="A1:D60"/>
  <sheetViews>
    <sheetView workbookViewId="0">
      <selection activeCell="A22" sqref="A22"/>
    </sheetView>
  </sheetViews>
  <sheetFormatPr defaultRowHeight="13.5"/>
  <cols>
    <col min="1" max="1" width="73.5" style="15" bestFit="1" customWidth="1"/>
    <col min="2" max="2" width="79.25" style="15" bestFit="1" customWidth="1"/>
    <col min="3" max="3" width="22.25" style="15" bestFit="1" customWidth="1"/>
    <col min="4" max="4" width="16.75" style="15" bestFit="1" customWidth="1"/>
    <col min="5" max="16384" width="9" style="15"/>
  </cols>
  <sheetData>
    <row r="1" spans="1:4">
      <c r="A1" s="47" t="s">
        <v>243</v>
      </c>
    </row>
    <row r="3" spans="1:4">
      <c r="A3" s="26" t="s">
        <v>122</v>
      </c>
      <c r="B3" s="26" t="s">
        <v>69</v>
      </c>
      <c r="C3" s="26" t="s">
        <v>70</v>
      </c>
      <c r="D3" s="26" t="s">
        <v>71</v>
      </c>
    </row>
    <row r="4" spans="1:4">
      <c r="A4" s="27" t="s">
        <v>72</v>
      </c>
      <c r="B4" s="27" t="s">
        <v>73</v>
      </c>
      <c r="C4" s="27" t="s">
        <v>74</v>
      </c>
      <c r="D4" s="28">
        <v>43964</v>
      </c>
    </row>
    <row r="5" spans="1:4">
      <c r="A5" s="27" t="s">
        <v>75</v>
      </c>
      <c r="B5" s="27" t="s">
        <v>76</v>
      </c>
      <c r="C5" s="27" t="s">
        <v>74</v>
      </c>
      <c r="D5" s="28">
        <v>44054</v>
      </c>
    </row>
    <row r="6" spans="1:4">
      <c r="A6" s="29" t="s">
        <v>203</v>
      </c>
      <c r="B6" s="27" t="s">
        <v>77</v>
      </c>
      <c r="C6" s="27" t="s">
        <v>74</v>
      </c>
      <c r="D6" s="28">
        <v>44117</v>
      </c>
    </row>
    <row r="7" spans="1:4">
      <c r="A7" s="29" t="s">
        <v>204</v>
      </c>
      <c r="B7" s="27" t="s">
        <v>77</v>
      </c>
      <c r="C7" s="27" t="s">
        <v>74</v>
      </c>
      <c r="D7" s="28">
        <v>44117</v>
      </c>
    </row>
    <row r="8" spans="1:4">
      <c r="A8" s="27" t="s">
        <v>78</v>
      </c>
      <c r="B8" s="27" t="s">
        <v>79</v>
      </c>
      <c r="C8" s="27" t="s">
        <v>80</v>
      </c>
      <c r="D8" s="28">
        <v>44173</v>
      </c>
    </row>
    <row r="9" spans="1:4">
      <c r="A9" s="27" t="s">
        <v>123</v>
      </c>
      <c r="B9" s="27" t="s">
        <v>81</v>
      </c>
      <c r="C9" s="27" t="s">
        <v>80</v>
      </c>
      <c r="D9" s="28">
        <v>44215</v>
      </c>
    </row>
    <row r="10" spans="1:4">
      <c r="A10" s="27" t="s">
        <v>121</v>
      </c>
      <c r="B10" s="27" t="s">
        <v>82</v>
      </c>
      <c r="C10" s="27" t="s">
        <v>74</v>
      </c>
      <c r="D10" s="28">
        <v>44218</v>
      </c>
    </row>
    <row r="11" spans="1:4">
      <c r="A11" s="27" t="s">
        <v>124</v>
      </c>
      <c r="B11" s="27" t="s">
        <v>83</v>
      </c>
      <c r="C11" s="27" t="s">
        <v>80</v>
      </c>
      <c r="D11" s="28">
        <v>44222</v>
      </c>
    </row>
    <row r="12" spans="1:4">
      <c r="A12" s="29" t="s">
        <v>193</v>
      </c>
      <c r="B12" s="27" t="s">
        <v>84</v>
      </c>
      <c r="C12" s="27" t="s">
        <v>74</v>
      </c>
      <c r="D12" s="28">
        <v>44225</v>
      </c>
    </row>
    <row r="13" spans="1:4">
      <c r="A13" s="29" t="s">
        <v>194</v>
      </c>
      <c r="B13" s="27" t="s">
        <v>84</v>
      </c>
      <c r="C13" s="27" t="s">
        <v>74</v>
      </c>
      <c r="D13" s="28">
        <v>44225</v>
      </c>
    </row>
    <row r="14" spans="1:4">
      <c r="A14" s="27" t="s">
        <v>140</v>
      </c>
      <c r="B14" s="27" t="s">
        <v>85</v>
      </c>
      <c r="C14" s="27" t="s">
        <v>74</v>
      </c>
      <c r="D14" s="28">
        <v>44236</v>
      </c>
    </row>
    <row r="15" spans="1:4">
      <c r="A15" s="27" t="s">
        <v>141</v>
      </c>
      <c r="B15" s="27" t="s">
        <v>86</v>
      </c>
      <c r="C15" s="27" t="s">
        <v>74</v>
      </c>
      <c r="D15" s="28">
        <v>44242</v>
      </c>
    </row>
    <row r="16" spans="1:4">
      <c r="A16" s="27" t="s">
        <v>142</v>
      </c>
      <c r="B16" s="27" t="s">
        <v>87</v>
      </c>
      <c r="C16" s="27" t="s">
        <v>80</v>
      </c>
      <c r="D16" s="28">
        <v>44245</v>
      </c>
    </row>
    <row r="17" spans="1:4">
      <c r="A17" s="27" t="s">
        <v>143</v>
      </c>
      <c r="B17" s="27" t="s">
        <v>88</v>
      </c>
      <c r="C17" s="27" t="s">
        <v>80</v>
      </c>
      <c r="D17" s="28">
        <v>44257</v>
      </c>
    </row>
    <row r="18" spans="1:4">
      <c r="A18" s="27" t="s">
        <v>144</v>
      </c>
      <c r="B18" s="27" t="s">
        <v>88</v>
      </c>
      <c r="C18" s="27" t="s">
        <v>80</v>
      </c>
      <c r="D18" s="28">
        <v>44257</v>
      </c>
    </row>
    <row r="19" spans="1:4">
      <c r="A19" s="27" t="s">
        <v>145</v>
      </c>
      <c r="B19" s="27" t="s">
        <v>89</v>
      </c>
      <c r="C19" s="27" t="s">
        <v>74</v>
      </c>
      <c r="D19" s="28">
        <v>44267</v>
      </c>
    </row>
    <row r="20" spans="1:4">
      <c r="A20" s="27" t="s">
        <v>146</v>
      </c>
      <c r="B20" s="27" t="s">
        <v>90</v>
      </c>
      <c r="C20" s="27" t="s">
        <v>74</v>
      </c>
      <c r="D20" s="28">
        <v>44272</v>
      </c>
    </row>
    <row r="21" spans="1:4">
      <c r="A21" s="27" t="s">
        <v>147</v>
      </c>
      <c r="B21" s="27" t="s">
        <v>91</v>
      </c>
      <c r="C21" s="27" t="s">
        <v>74</v>
      </c>
      <c r="D21" s="28">
        <v>44300</v>
      </c>
    </row>
    <row r="22" spans="1:4">
      <c r="A22" s="27" t="s">
        <v>148</v>
      </c>
      <c r="B22" s="27" t="s">
        <v>92</v>
      </c>
      <c r="C22" s="27" t="s">
        <v>74</v>
      </c>
      <c r="D22" s="28">
        <v>44328</v>
      </c>
    </row>
    <row r="23" spans="1:4">
      <c r="A23" s="29" t="s">
        <v>195</v>
      </c>
      <c r="B23" s="27" t="s">
        <v>93</v>
      </c>
      <c r="C23" s="27" t="s">
        <v>74</v>
      </c>
      <c r="D23" s="30">
        <v>44343</v>
      </c>
    </row>
    <row r="24" spans="1:4">
      <c r="A24" s="29" t="s">
        <v>196</v>
      </c>
      <c r="B24" s="27" t="s">
        <v>93</v>
      </c>
      <c r="C24" s="27" t="s">
        <v>74</v>
      </c>
      <c r="D24" s="30">
        <v>44480</v>
      </c>
    </row>
    <row r="25" spans="1:4">
      <c r="A25" s="27" t="s">
        <v>149</v>
      </c>
      <c r="B25" s="27" t="s">
        <v>94</v>
      </c>
      <c r="C25" s="27" t="s">
        <v>74</v>
      </c>
      <c r="D25" s="28">
        <v>44356</v>
      </c>
    </row>
    <row r="26" spans="1:4">
      <c r="A26" s="27" t="s">
        <v>150</v>
      </c>
      <c r="B26" s="27" t="s">
        <v>95</v>
      </c>
      <c r="C26" s="27" t="s">
        <v>80</v>
      </c>
      <c r="D26" s="28">
        <v>44363</v>
      </c>
    </row>
    <row r="27" spans="1:4">
      <c r="A27" s="27" t="s">
        <v>151</v>
      </c>
      <c r="B27" s="27" t="s">
        <v>76</v>
      </c>
      <c r="C27" s="27" t="s">
        <v>74</v>
      </c>
      <c r="D27" s="28">
        <v>44363</v>
      </c>
    </row>
    <row r="28" spans="1:4">
      <c r="A28" s="27" t="s">
        <v>152</v>
      </c>
      <c r="B28" s="27" t="s">
        <v>96</v>
      </c>
      <c r="C28" s="27" t="s">
        <v>74</v>
      </c>
      <c r="D28" s="28">
        <v>44421</v>
      </c>
    </row>
    <row r="29" spans="1:4">
      <c r="A29" s="27" t="s">
        <v>153</v>
      </c>
      <c r="B29" s="27" t="s">
        <v>73</v>
      </c>
      <c r="C29" s="27" t="s">
        <v>74</v>
      </c>
      <c r="D29" s="28">
        <v>44421</v>
      </c>
    </row>
    <row r="30" spans="1:4">
      <c r="A30" s="27" t="s">
        <v>154</v>
      </c>
      <c r="B30" s="27" t="s">
        <v>97</v>
      </c>
      <c r="C30" s="27" t="s">
        <v>74</v>
      </c>
      <c r="D30" s="28">
        <v>44453</v>
      </c>
    </row>
    <row r="31" spans="1:4">
      <c r="A31" s="27" t="s">
        <v>155</v>
      </c>
      <c r="B31" s="27" t="s">
        <v>91</v>
      </c>
      <c r="C31" s="27" t="s">
        <v>74</v>
      </c>
      <c r="D31" s="28">
        <v>44453</v>
      </c>
    </row>
    <row r="32" spans="1:4">
      <c r="A32" s="27" t="s">
        <v>199</v>
      </c>
      <c r="B32" s="27" t="s">
        <v>77</v>
      </c>
      <c r="C32" s="27" t="s">
        <v>74</v>
      </c>
      <c r="D32" s="28">
        <v>44508</v>
      </c>
    </row>
    <row r="33" spans="1:4">
      <c r="A33" s="27" t="s">
        <v>200</v>
      </c>
      <c r="B33" s="27" t="s">
        <v>77</v>
      </c>
      <c r="C33" s="27" t="s">
        <v>74</v>
      </c>
      <c r="D33" s="28">
        <v>44508</v>
      </c>
    </row>
    <row r="34" spans="1:4">
      <c r="A34" s="27" t="s">
        <v>156</v>
      </c>
      <c r="B34" s="27" t="s">
        <v>90</v>
      </c>
      <c r="C34" s="27" t="s">
        <v>74</v>
      </c>
      <c r="D34" s="28">
        <v>44508</v>
      </c>
    </row>
    <row r="35" spans="1:4">
      <c r="A35" s="27" t="s">
        <v>157</v>
      </c>
      <c r="B35" s="27" t="s">
        <v>98</v>
      </c>
      <c r="C35" s="27" t="s">
        <v>74</v>
      </c>
      <c r="D35" s="28">
        <v>44517</v>
      </c>
    </row>
    <row r="36" spans="1:4">
      <c r="A36" s="27" t="s">
        <v>158</v>
      </c>
      <c r="B36" s="27" t="s">
        <v>98</v>
      </c>
      <c r="C36" s="27" t="s">
        <v>74</v>
      </c>
      <c r="D36" s="28">
        <v>44517</v>
      </c>
    </row>
    <row r="37" spans="1:4">
      <c r="A37" s="27" t="s">
        <v>159</v>
      </c>
      <c r="B37" s="27" t="s">
        <v>84</v>
      </c>
      <c r="C37" s="27" t="s">
        <v>74</v>
      </c>
      <c r="D37" s="28">
        <v>44600</v>
      </c>
    </row>
    <row r="38" spans="1:4">
      <c r="A38" s="27" t="s">
        <v>160</v>
      </c>
      <c r="B38" s="27" t="s">
        <v>84</v>
      </c>
      <c r="C38" s="27" t="s">
        <v>74</v>
      </c>
      <c r="D38" s="28">
        <v>44600</v>
      </c>
    </row>
    <row r="39" spans="1:4">
      <c r="A39" s="29" t="s">
        <v>197</v>
      </c>
      <c r="B39" s="27" t="s">
        <v>77</v>
      </c>
      <c r="C39" s="27" t="s">
        <v>74</v>
      </c>
      <c r="D39" s="28">
        <v>44600</v>
      </c>
    </row>
    <row r="40" spans="1:4">
      <c r="A40" s="29" t="s">
        <v>198</v>
      </c>
      <c r="B40" s="27" t="s">
        <v>77</v>
      </c>
      <c r="C40" s="27" t="s">
        <v>74</v>
      </c>
      <c r="D40" s="28">
        <v>44600</v>
      </c>
    </row>
    <row r="41" spans="1:4">
      <c r="A41" s="27" t="s">
        <v>161</v>
      </c>
      <c r="B41" s="27" t="s">
        <v>99</v>
      </c>
      <c r="C41" s="27" t="s">
        <v>74</v>
      </c>
      <c r="D41" s="28">
        <v>44602</v>
      </c>
    </row>
    <row r="42" spans="1:4">
      <c r="A42" s="27" t="s">
        <v>162</v>
      </c>
      <c r="B42" s="27" t="s">
        <v>100</v>
      </c>
      <c r="C42" s="27" t="s">
        <v>80</v>
      </c>
      <c r="D42" s="28">
        <v>44602</v>
      </c>
    </row>
    <row r="43" spans="1:4">
      <c r="A43" s="27" t="s">
        <v>163</v>
      </c>
      <c r="B43" s="27" t="s">
        <v>101</v>
      </c>
      <c r="C43" s="27" t="s">
        <v>74</v>
      </c>
      <c r="D43" s="28">
        <v>44608</v>
      </c>
    </row>
    <row r="44" spans="1:4">
      <c r="A44" s="27" t="s">
        <v>164</v>
      </c>
      <c r="B44" s="27" t="s">
        <v>84</v>
      </c>
      <c r="C44" s="27" t="s">
        <v>74</v>
      </c>
      <c r="D44" s="28">
        <v>44616</v>
      </c>
    </row>
    <row r="45" spans="1:4">
      <c r="A45" s="27" t="s">
        <v>165</v>
      </c>
      <c r="B45" s="27" t="s">
        <v>91</v>
      </c>
      <c r="C45" s="27" t="s">
        <v>74</v>
      </c>
      <c r="D45" s="28">
        <v>44624</v>
      </c>
    </row>
    <row r="46" spans="1:4">
      <c r="A46" s="27" t="s">
        <v>202</v>
      </c>
      <c r="B46" s="27" t="s">
        <v>77</v>
      </c>
      <c r="C46" s="27" t="s">
        <v>74</v>
      </c>
      <c r="D46" s="28">
        <v>44637</v>
      </c>
    </row>
    <row r="47" spans="1:4">
      <c r="A47" s="27" t="s">
        <v>201</v>
      </c>
      <c r="B47" s="27" t="s">
        <v>77</v>
      </c>
      <c r="C47" s="27" t="s">
        <v>74</v>
      </c>
      <c r="D47" s="28">
        <v>44637</v>
      </c>
    </row>
    <row r="48" spans="1:4">
      <c r="A48" s="27" t="s">
        <v>166</v>
      </c>
      <c r="B48" s="27" t="s">
        <v>102</v>
      </c>
      <c r="C48" s="27" t="s">
        <v>74</v>
      </c>
      <c r="D48" s="28">
        <v>44637</v>
      </c>
    </row>
    <row r="49" spans="1:4">
      <c r="A49" s="27" t="s">
        <v>167</v>
      </c>
      <c r="B49" s="27" t="s">
        <v>81</v>
      </c>
      <c r="C49" s="27" t="s">
        <v>80</v>
      </c>
      <c r="D49" s="28">
        <v>44651</v>
      </c>
    </row>
    <row r="50" spans="1:4">
      <c r="A50" s="27" t="s">
        <v>168</v>
      </c>
      <c r="B50" s="27" t="s">
        <v>98</v>
      </c>
      <c r="C50" s="27" t="s">
        <v>74</v>
      </c>
      <c r="D50" s="28">
        <v>44670</v>
      </c>
    </row>
    <row r="51" spans="1:4">
      <c r="A51" s="27" t="s">
        <v>169</v>
      </c>
      <c r="B51" s="27" t="s">
        <v>103</v>
      </c>
      <c r="C51" s="27" t="s">
        <v>74</v>
      </c>
      <c r="D51" s="28">
        <v>44706</v>
      </c>
    </row>
    <row r="52" spans="1:4">
      <c r="A52" s="27" t="s">
        <v>170</v>
      </c>
      <c r="B52" s="27" t="s">
        <v>99</v>
      </c>
      <c r="C52" s="27" t="s">
        <v>74</v>
      </c>
      <c r="D52" s="28">
        <v>44713</v>
      </c>
    </row>
    <row r="53" spans="1:4">
      <c r="A53" s="27" t="s">
        <v>171</v>
      </c>
      <c r="B53" s="27" t="s">
        <v>73</v>
      </c>
      <c r="C53" s="27" t="s">
        <v>74</v>
      </c>
      <c r="D53" s="28">
        <v>44719</v>
      </c>
    </row>
    <row r="54" spans="1:4">
      <c r="A54" s="27" t="s">
        <v>172</v>
      </c>
      <c r="B54" s="27" t="s">
        <v>94</v>
      </c>
      <c r="C54" s="27" t="s">
        <v>74</v>
      </c>
      <c r="D54" s="28">
        <v>44743</v>
      </c>
    </row>
    <row r="55" spans="1:4">
      <c r="A55" s="27" t="s">
        <v>173</v>
      </c>
      <c r="B55" s="27" t="s">
        <v>104</v>
      </c>
      <c r="C55" s="27" t="s">
        <v>74</v>
      </c>
      <c r="D55" s="28">
        <v>44743</v>
      </c>
    </row>
    <row r="56" spans="1:4">
      <c r="A56" s="27" t="s">
        <v>174</v>
      </c>
      <c r="B56" s="27" t="s">
        <v>90</v>
      </c>
      <c r="C56" s="27" t="s">
        <v>105</v>
      </c>
      <c r="D56" s="28">
        <v>44750</v>
      </c>
    </row>
    <row r="57" spans="1:4">
      <c r="A57" s="27" t="s">
        <v>106</v>
      </c>
      <c r="B57" s="29" t="s">
        <v>107</v>
      </c>
      <c r="C57" s="29" t="s">
        <v>108</v>
      </c>
      <c r="D57" s="28">
        <v>44783</v>
      </c>
    </row>
    <row r="58" spans="1:4">
      <c r="A58" s="27" t="s">
        <v>205</v>
      </c>
      <c r="B58" s="27" t="s">
        <v>206</v>
      </c>
      <c r="C58" s="29" t="s">
        <v>207</v>
      </c>
      <c r="D58" s="28">
        <v>44791</v>
      </c>
    </row>
    <row r="59" spans="1:4">
      <c r="A59" s="27" t="s">
        <v>208</v>
      </c>
      <c r="B59" s="27" t="s">
        <v>209</v>
      </c>
      <c r="C59" s="29" t="s">
        <v>207</v>
      </c>
      <c r="D59" s="28">
        <v>44811</v>
      </c>
    </row>
    <row r="60" spans="1:4">
      <c r="A60" s="27" t="s">
        <v>210</v>
      </c>
      <c r="B60" s="27" t="s">
        <v>211</v>
      </c>
      <c r="C60" s="29" t="s">
        <v>207</v>
      </c>
      <c r="D60" s="28">
        <v>44818</v>
      </c>
    </row>
  </sheetData>
  <sheetProtection password="CCC2" sheet="1" objects="1" scenarios="1"/>
  <phoneticPr fontId="6"/>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はじめに </vt:lpstr>
      <vt:lpstr>内訳表記入例</vt:lpstr>
      <vt:lpstr>申請書</vt:lpstr>
      <vt:lpstr>事業所一覧表</vt:lpstr>
      <vt:lpstr>内訳表1</vt:lpstr>
      <vt:lpstr>【参考】薬事承認を受けた抗原検査キット</vt:lpstr>
      <vt:lpstr>'はじめに '!Print_Area</vt:lpstr>
      <vt:lpstr>事業所一覧表!Print_Area</vt:lpstr>
      <vt:lpstr>申請書!Print_Area</vt:lpstr>
      <vt:lpstr>内訳表1!Print_Area</vt:lpstr>
      <vt:lpstr>内訳表記入例!Print_Area</vt:lpstr>
      <vt:lpstr>キット名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2022-09-30T04:31:59Z</dcterms:modified>
</cp:coreProperties>
</file>