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tabRatio="914" activeTab="0"/>
  </bookViews>
  <sheets>
    <sheet name="入力の方法" sheetId="1" r:id="rId1"/>
    <sheet name="経過措置計算書 " sheetId="2" r:id="rId2"/>
    <sheet name="別表9(第3号事業)" sheetId="3" r:id="rId3"/>
    <sheet name="事業年度(10)" sheetId="4" r:id="rId4"/>
    <sheet name="事業年度(9)" sheetId="5" r:id="rId5"/>
    <sheet name="事業年度(8)" sheetId="6" r:id="rId6"/>
    <sheet name="事業年度(7)" sheetId="7" r:id="rId7"/>
    <sheet name="事業年度(6)" sheetId="8" r:id="rId8"/>
    <sheet name="事業年度(5)" sheetId="9" r:id="rId9"/>
    <sheet name="事業年度(4)" sheetId="10" r:id="rId10"/>
    <sheet name="事業年度(3)" sheetId="11" r:id="rId11"/>
    <sheet name="事業年度(2)" sheetId="12" r:id="rId12"/>
    <sheet name="事業年度(1)" sheetId="13" r:id="rId13"/>
  </sheets>
  <definedNames>
    <definedName name="_xlfn.IFERROR" hidden="1">#NAME?</definedName>
    <definedName name="_xlfn.IFNA" hidden="1">#NAME?</definedName>
    <definedName name="_xlnm.Print_Area" localSheetId="1">'経過措置計算書 '!$A$1:$AQ$63</definedName>
    <definedName name="_xlnm.Print_Area" localSheetId="12">'事業年度(1)'!$A$1:$AM$54</definedName>
    <definedName name="_xlnm.Print_Area" localSheetId="3">'事業年度(10)'!$A$1:$AM$54</definedName>
    <definedName name="_xlnm.Print_Area" localSheetId="11">'事業年度(2)'!$A$1:$AM$54</definedName>
    <definedName name="_xlnm.Print_Area" localSheetId="10">'事業年度(3)'!$A$1:$AM$54</definedName>
    <definedName name="_xlnm.Print_Area" localSheetId="9">'事業年度(4)'!$A$1:$AM$54</definedName>
    <definedName name="_xlnm.Print_Area" localSheetId="8">'事業年度(5)'!$A$1:$AM$54</definedName>
    <definedName name="_xlnm.Print_Area" localSheetId="7">'事業年度(6)'!$A$1:$AM$54</definedName>
    <definedName name="_xlnm.Print_Area" localSheetId="6">'事業年度(7)'!$A$1:$AM$54</definedName>
    <definedName name="_xlnm.Print_Area" localSheetId="5">'事業年度(8)'!$A$1:$AM$54</definedName>
    <definedName name="_xlnm.Print_Area" localSheetId="4">'事業年度(9)'!$A$1:$AM$54</definedName>
    <definedName name="_xlnm.Print_Area" localSheetId="0">'入力の方法'!$D$1:$AT$54</definedName>
    <definedName name="_xlnm.Print_Area" localSheetId="2">'別表9(第3号事業)'!$A$1:$AM$54</definedName>
  </definedNames>
  <calcPr fullCalcOnLoad="1"/>
</workbook>
</file>

<file path=xl/sharedStrings.xml><?xml version="1.0" encoding="utf-8"?>
<sst xmlns="http://schemas.openxmlformats.org/spreadsheetml/2006/main" count="1024" uniqueCount="84">
  <si>
    <t>欠損金額等及び災害損失金の</t>
  </si>
  <si>
    <t>控除明細書</t>
  </si>
  <si>
    <t>控除前所得金額</t>
  </si>
  <si>
    <t>所得金額控除限度額</t>
  </si>
  <si>
    <t>(1)×</t>
  </si>
  <si>
    <t>円</t>
  </si>
  <si>
    <t>事業
年度</t>
  </si>
  <si>
    <t>から</t>
  </si>
  <si>
    <t>まで</t>
  </si>
  <si>
    <t>法人名</t>
  </si>
  <si>
    <t>欠損金額等・災害損失金</t>
  </si>
  <si>
    <t>控除未済欠損金額等又は</t>
  </si>
  <si>
    <t>事　業　年　度</t>
  </si>
  <si>
    <t>区　　　分</t>
  </si>
  <si>
    <t>計</t>
  </si>
  <si>
    <t>欠損金額等・災害損失金</t>
  </si>
  <si>
    <t>同上のうち</t>
  </si>
  <si>
    <t>災害損失金</t>
  </si>
  <si>
    <t>青色欠損金</t>
  </si>
  <si>
    <t>当　期　分</t>
  </si>
  <si>
    <t>合　　　計</t>
  </si>
  <si>
    <t>災　害　に　よ　り　生　じ　た　損　失　の　額　の　計　算</t>
  </si>
  <si>
    <t>災害の種類</t>
  </si>
  <si>
    <t>当期の欠損金額</t>
  </si>
  <si>
    <t>災害により生じた損失の額</t>
  </si>
  <si>
    <t>保険金又は損害賠償金等の額</t>
  </si>
  <si>
    <t>(6)</t>
  </si>
  <si>
    <t>(7)</t>
  </si>
  <si>
    <t>(8)</t>
  </si>
  <si>
    <t>災害のやんだ日又は
やむを得ない事情のやんだ日</t>
  </si>
  <si>
    <t>差引災害により生じた損失の額((7)－(8))</t>
  </si>
  <si>
    <t>繰越控除の対象となる損失の額((6)と(9)のうち少ない金額)</t>
  </si>
  <si>
    <t>(9)</t>
  </si>
  <si>
    <t>(10)</t>
  </si>
  <si>
    <r>
      <rPr>
        <sz val="6"/>
        <color indexed="8"/>
        <rFont val="HGｺﾞｼｯｸM"/>
        <family val="3"/>
      </rPr>
      <t>円</t>
    </r>
  </si>
  <si>
    <t>①の額が区分されていない場合</t>
  </si>
  <si>
    <t>※第６号様式
別表９（第３号事業）
③に転記</t>
  </si>
  <si>
    <t>年</t>
  </si>
  <si>
    <t>月</t>
  </si>
  <si>
    <t>日</t>
  </si>
  <si>
    <t>控除未済災害損失金③</t>
  </si>
  <si>
    <t>当期控除額④</t>
  </si>
  <si>
    <t>翌期繰越額⑤</t>
  </si>
  <si>
    <t>①</t>
  </si>
  <si>
    <t>②</t>
  </si>
  <si>
    <t>第六号様式別表九</t>
  </si>
  <si>
    <t>(当該事業年度の③と(②-当該事業年度前の④の合計額)のうち少ない金額)</t>
  </si>
  <si>
    <t>((③-④)又は別表11⑰)</t>
  </si>
  <si>
    <t>令和２年改正法附則第６条第２項の適用を受ける法人の</t>
  </si>
  <si>
    <t>控除額
⑤</t>
  </si>
  <si>
    <t>合　計</t>
  </si>
  <si>
    <t>改正法により第３号
事業に該当することとなった事業に係る
売上金額　Ｂ
（上段）</t>
  </si>
  <si>
    <t>総売上金額　Ｃ
（下段）</t>
  </si>
  <si>
    <t>①　又は
Ａ×Ｂ÷Ｃ</t>
  </si>
  <si>
    <t>記載要領</t>
  </si>
  <si>
    <t>　この様式は、地方税法の一部を改正する法律（令和２年法律第５号）附則第６条の特例に該当する場合に作成します。</t>
  </si>
  <si>
    <t>第６号様式別表5㉔</t>
  </si>
  <si>
    <t>　①欄に記載する所得金額が欠損となるときは、△印を付して記載してください。</t>
  </si>
  <si>
    <t>「第３号事業に係る所得」②欄について、計算の過程で生じた１円未満の端数は切り捨ててください。</t>
  </si>
  <si>
    <t>「第３号事業に係る所得」②欄について、当該所得が欠損の場合は△印を付して記載してください。</t>
  </si>
  <si>
    <t>「②のうち欠損金額」③欄には、②に記載した所得金額のうち、欠損金額を事業年度ごとに転記してください。この際、△印を除いて転記してください。</t>
  </si>
  <si>
    <t>「控除額」⑤欄には、当該事業年度の③の欄の金額と、④の欄の金額から当該事業年度前の⑤の欄の金額の合計額を控除した金額のうち、いずれか少ない金額を記載します。</t>
  </si>
  <si>
    <t>改正後欠損金額
⑥</t>
  </si>
  <si>
    <t>②のうち
所得金額
③</t>
  </si>
  <si>
    <t>②のうち
欠損金額
④</t>
  </si>
  <si>
    <t>法第72条の２第１項第３号に係る事業に関する欠損金額及び災害損失金の明細書</t>
  </si>
  <si>
    <t>令和</t>
  </si>
  <si>
    <t>事 業
年 度</t>
  </si>
  <si>
    <t>改正法により第３号
事業に該当すること
となった事業に係る
所得又は欠損金額
①</t>
  </si>
  <si>
    <t>各事業年度に
係る所得又は
欠損金額
Ａ</t>
  </si>
  <si>
    <t>「各事業年度に係る所得又は欠損金額」Ａ欄は、当該事業年度の法人税の課税標準である所得の計算の例により算定した繰越欠損金控除前の所得金額を記載します。この際、記載する所得金額が欠損となるときは、△印を付してください。</t>
  </si>
  <si>
    <t>④－⑤</t>
  </si>
  <si>
    <t>「改正法により第３号事業に該当することとなった事業に係る所得又は欠損金額」①欄は、法第72条の２第１項第３号に掲げる事業に係る所得又は欠損金額が区分されている場合に記載してください。</t>
  </si>
  <si>
    <t>　法第72条の２第１項第３号に掲げる事業に係る所得又は欠損金額の区分が困難である場合は、「①の額が区分されていない場合」欄を用いて所得金額をあん分して算定してください。</t>
  </si>
  <si>
    <t>第３号事業に係る
所得又は欠損金額
②</t>
  </si>
  <si>
    <t>50又は100</t>
  </si>
  <si>
    <t>④と繰越欠損金控除の計算の例により所得の控除に用いた金額のうち少ない金額</t>
  </si>
  <si>
    <t>　この明細書は、地方税法の一部を改正する法律（令和２年法律第５号）附則第６条の特例に該当する場合に作成します。</t>
  </si>
  <si>
    <t>「改正法により第３号事業に該当することとなった事業に係る所得又は欠損金額」①欄は、法第72条の２第１項第３号に掲げる事業に係る所得金額が区分されている場合に記載してください。</t>
  </si>
  <si>
    <t>　法第72条の２第１項第３号に掲げる事業に係る所得又は欠損金額の区分が困難である場合は、「①の額が区分されていない場合」欄を用いて所得金額をあん分して算定してください。</t>
  </si>
  <si>
    <t>　計算の過程で生じた１円未満の端数は切り捨ててください。</t>
  </si>
  <si>
    <t>　算出した欠損金額について、欠損が生じた後の事業年度で所得金額が発生した場合は、繰越欠損金控除の計算の例により所得の控除を行うものとします。その際、⑤欄には当該事業年度の欠損金額と所得金額の控除に用いた金額のうち少ない金額を記載します。</t>
  </si>
  <si>
    <t>　⑥欄には、④欄から⑤欄の金額を差し引いた金額を記載します。⑥に記載した金額を最初事業年度における第３号事業に係る第６号様式別表９の③に転記します。</t>
  </si>
  <si>
    <t>記載例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</si>
</sst>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quot;▲ &quot;#,##0"/>
    <numFmt numFmtId="179" formatCode="[$-411]ggge&quot;年&quot;m&quot;月&quot;d&quot;日&quot;;@"/>
    <numFmt numFmtId="180" formatCode="0_);[Red]\(0\)"/>
    <numFmt numFmtId="181" formatCode="0;&quot;△ &quot;0"/>
    <numFmt numFmtId="182" formatCode="#,##0_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
  </numFmts>
  <fonts count="85">
    <font>
      <sz val="11"/>
      <color theme="1"/>
      <name val="Calibri"/>
      <family val="3"/>
    </font>
    <font>
      <sz val="11"/>
      <color indexed="8"/>
      <name val="ＭＳ Ｐゴシック"/>
      <family val="3"/>
    </font>
    <font>
      <sz val="6"/>
      <name val="ＭＳ Ｐゴシック"/>
      <family val="3"/>
    </font>
    <font>
      <sz val="6"/>
      <color indexed="8"/>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ｺﾞｼｯｸM"/>
      <family val="3"/>
    </font>
    <font>
      <sz val="8"/>
      <color indexed="8"/>
      <name val="HGｺﾞｼｯｸM"/>
      <family val="3"/>
    </font>
    <font>
      <sz val="12"/>
      <color indexed="8"/>
      <name val="Century"/>
      <family val="1"/>
    </font>
    <font>
      <sz val="10.5"/>
      <color indexed="8"/>
      <name val="ＭＳ 明朝"/>
      <family val="1"/>
    </font>
    <font>
      <sz val="10"/>
      <color indexed="8"/>
      <name val="ＭＳ 明朝"/>
      <family val="1"/>
    </font>
    <font>
      <sz val="12"/>
      <color indexed="8"/>
      <name val="ＭＳ 明朝"/>
      <family val="1"/>
    </font>
    <font>
      <sz val="14"/>
      <color indexed="8"/>
      <name val="ＭＳ 明朝"/>
      <family val="1"/>
    </font>
    <font>
      <sz val="9"/>
      <color indexed="8"/>
      <name val="ＭＳ ゴシック"/>
      <family val="3"/>
    </font>
    <font>
      <sz val="14"/>
      <color indexed="8"/>
      <name val="HGｺﾞｼｯｸM"/>
      <family val="3"/>
    </font>
    <font>
      <sz val="16"/>
      <color indexed="8"/>
      <name val="ＭＳ 明朝"/>
      <family val="1"/>
    </font>
    <font>
      <sz val="12"/>
      <color indexed="8"/>
      <name val="HGｺﾞｼｯｸM"/>
      <family val="3"/>
    </font>
    <font>
      <sz val="11"/>
      <color indexed="8"/>
      <name val="ＭＳ 明朝"/>
      <family val="1"/>
    </font>
    <font>
      <sz val="9"/>
      <color indexed="8"/>
      <name val="ＭＳ 明朝"/>
      <family val="1"/>
    </font>
    <font>
      <sz val="11"/>
      <color indexed="8"/>
      <name val="Century Gothic"/>
      <family val="2"/>
    </font>
    <font>
      <sz val="10"/>
      <color indexed="8"/>
      <name val="Century Gothic"/>
      <family val="2"/>
    </font>
    <font>
      <sz val="11"/>
      <color indexed="8"/>
      <name val="HGｺﾞｼｯｸM"/>
      <family val="3"/>
    </font>
    <font>
      <sz val="9"/>
      <color indexed="8"/>
      <name val="HGｺﾞｼｯｸM"/>
      <family val="3"/>
    </font>
    <font>
      <sz val="6"/>
      <color indexed="8"/>
      <name val="Century Gothic"/>
      <family val="2"/>
    </font>
    <font>
      <sz val="7"/>
      <color indexed="8"/>
      <name val="HGｺﾞｼｯｸM"/>
      <family val="3"/>
    </font>
    <font>
      <sz val="22"/>
      <color indexed="10"/>
      <name val="HGｺﾞｼｯｸM"/>
      <family val="3"/>
    </font>
    <font>
      <sz val="28"/>
      <color indexed="9"/>
      <name val="ＭＳ Ｐゴシック"/>
      <family val="3"/>
    </font>
    <font>
      <sz val="14"/>
      <color indexed="9"/>
      <name val="ＭＳ Ｐゴシック"/>
      <family val="3"/>
    </font>
    <font>
      <sz val="16"/>
      <color indexed="9"/>
      <name val="ＭＳ Ｐゴシック"/>
      <family val="3"/>
    </font>
    <font>
      <sz val="18"/>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HGｺﾞｼｯｸM"/>
      <family val="3"/>
    </font>
    <font>
      <sz val="8"/>
      <color theme="1"/>
      <name val="HGｺﾞｼｯｸM"/>
      <family val="3"/>
    </font>
    <font>
      <sz val="12"/>
      <color theme="1"/>
      <name val="Century"/>
      <family val="1"/>
    </font>
    <font>
      <sz val="10.5"/>
      <color theme="1"/>
      <name val="ＭＳ 明朝"/>
      <family val="1"/>
    </font>
    <font>
      <sz val="10"/>
      <color theme="1"/>
      <name val="ＭＳ 明朝"/>
      <family val="1"/>
    </font>
    <font>
      <sz val="12"/>
      <color theme="1"/>
      <name val="ＭＳ 明朝"/>
      <family val="1"/>
    </font>
    <font>
      <sz val="14"/>
      <color theme="1"/>
      <name val="ＭＳ 明朝"/>
      <family val="1"/>
    </font>
    <font>
      <sz val="9"/>
      <color theme="1"/>
      <name val="ＭＳ ゴシック"/>
      <family val="3"/>
    </font>
    <font>
      <sz val="14"/>
      <color theme="1"/>
      <name val="HGｺﾞｼｯｸM"/>
      <family val="3"/>
    </font>
    <font>
      <sz val="16"/>
      <color theme="1"/>
      <name val="ＭＳ 明朝"/>
      <family val="1"/>
    </font>
    <font>
      <sz val="22"/>
      <color rgb="FFFF0000"/>
      <name val="HGｺﾞｼｯｸM"/>
      <family val="3"/>
    </font>
    <font>
      <sz val="11"/>
      <color theme="1"/>
      <name val="ＭＳ 明朝"/>
      <family val="1"/>
    </font>
    <font>
      <sz val="9"/>
      <color theme="1"/>
      <name val="ＭＳ 明朝"/>
      <family val="1"/>
    </font>
    <font>
      <sz val="12"/>
      <color theme="1"/>
      <name val="HGｺﾞｼｯｸM"/>
      <family val="3"/>
    </font>
    <font>
      <sz val="11"/>
      <color theme="1"/>
      <name val="HGｺﾞｼｯｸM"/>
      <family val="3"/>
    </font>
    <font>
      <sz val="6"/>
      <color theme="1"/>
      <name val="HGｺﾞｼｯｸM"/>
      <family val="3"/>
    </font>
    <font>
      <sz val="7"/>
      <color theme="1"/>
      <name val="HGｺﾞｼｯｸM"/>
      <family val="3"/>
    </font>
    <font>
      <sz val="11"/>
      <color theme="1"/>
      <name val="Century Gothic"/>
      <family val="2"/>
    </font>
    <font>
      <sz val="6"/>
      <color theme="1"/>
      <name val="Century Gothic"/>
      <family val="2"/>
    </font>
    <font>
      <sz val="10"/>
      <color theme="1"/>
      <name val="Century Gothic"/>
      <family val="2"/>
    </font>
    <font>
      <sz val="9"/>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color indexed="63"/>
      </top>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96">
    <xf numFmtId="0" fontId="0" fillId="0" borderId="0" xfId="0" applyFont="1" applyAlignment="1">
      <alignment vertical="center"/>
    </xf>
    <xf numFmtId="0" fontId="64"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horizontal="right" vertical="center"/>
    </xf>
    <xf numFmtId="0" fontId="64" fillId="0" borderId="14" xfId="0" applyFont="1" applyBorder="1" applyAlignment="1">
      <alignment vertical="center"/>
    </xf>
    <xf numFmtId="0" fontId="64" fillId="0" borderId="15" xfId="0" applyFont="1" applyBorder="1" applyAlignment="1">
      <alignment vertical="center"/>
    </xf>
    <xf numFmtId="0" fontId="64" fillId="0" borderId="13" xfId="0" applyFont="1" applyBorder="1" applyAlignment="1">
      <alignment vertical="center"/>
    </xf>
    <xf numFmtId="0" fontId="64" fillId="0" borderId="0" xfId="0" applyFont="1" applyAlignment="1">
      <alignment horizontal="left" vertical="center"/>
    </xf>
    <xf numFmtId="0" fontId="65" fillId="0" borderId="13" xfId="0" applyFont="1" applyBorder="1" applyAlignment="1">
      <alignment horizontal="right" vertical="center"/>
    </xf>
    <xf numFmtId="0" fontId="64" fillId="0" borderId="16" xfId="0" applyFont="1" applyBorder="1" applyAlignment="1">
      <alignment vertical="center"/>
    </xf>
    <xf numFmtId="0" fontId="64" fillId="0" borderId="17" xfId="0" applyFont="1" applyBorder="1" applyAlignment="1">
      <alignment vertical="center"/>
    </xf>
    <xf numFmtId="180" fontId="64" fillId="0" borderId="0" xfId="0" applyNumberFormat="1" applyFont="1" applyAlignment="1">
      <alignment vertical="center"/>
    </xf>
    <xf numFmtId="179" fontId="64" fillId="0" borderId="0" xfId="0" applyNumberFormat="1" applyFont="1" applyAlignment="1">
      <alignment vertical="center"/>
    </xf>
    <xf numFmtId="0" fontId="64" fillId="0" borderId="11" xfId="0" applyFont="1" applyBorder="1" applyAlignment="1">
      <alignment vertical="center" wrapText="1"/>
    </xf>
    <xf numFmtId="179" fontId="64" fillId="0" borderId="11" xfId="0" applyNumberFormat="1" applyFont="1" applyBorder="1" applyAlignment="1">
      <alignment vertical="center"/>
    </xf>
    <xf numFmtId="0" fontId="64" fillId="0" borderId="0" xfId="0" applyFont="1" applyBorder="1" applyAlignment="1">
      <alignment vertical="center" wrapText="1"/>
    </xf>
    <xf numFmtId="179" fontId="64" fillId="0" borderId="0" xfId="0" applyNumberFormat="1" applyFont="1" applyBorder="1" applyAlignment="1">
      <alignment vertical="center"/>
    </xf>
    <xf numFmtId="0" fontId="64" fillId="0" borderId="0" xfId="0" applyFont="1" applyBorder="1" applyAlignment="1">
      <alignment vertical="center"/>
    </xf>
    <xf numFmtId="0" fontId="64" fillId="0" borderId="16" xfId="0" applyFont="1" applyBorder="1" applyAlignment="1">
      <alignment vertical="top" textRotation="255"/>
    </xf>
    <xf numFmtId="180" fontId="64" fillId="0" borderId="0" xfId="0" applyNumberFormat="1" applyFont="1" applyAlignment="1">
      <alignment vertical="center"/>
    </xf>
    <xf numFmtId="0" fontId="66" fillId="0" borderId="0" xfId="0" applyFont="1" applyAlignment="1">
      <alignment horizontal="justify" vertical="center"/>
    </xf>
    <xf numFmtId="0" fontId="67" fillId="0" borderId="0" xfId="0" applyFont="1" applyAlignment="1">
      <alignment horizontal="justify" vertical="center"/>
    </xf>
    <xf numFmtId="0" fontId="68" fillId="0" borderId="11" xfId="0" applyFont="1" applyBorder="1" applyAlignment="1">
      <alignment vertical="center"/>
    </xf>
    <xf numFmtId="0" fontId="68" fillId="0" borderId="15"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vertical="top" wrapText="1"/>
    </xf>
    <xf numFmtId="0" fontId="70" fillId="0" borderId="0" xfId="0" applyFont="1" applyAlignment="1">
      <alignment vertical="top"/>
    </xf>
    <xf numFmtId="0" fontId="70" fillId="0" borderId="0" xfId="0" applyFont="1" applyAlignment="1">
      <alignment vertical="center"/>
    </xf>
    <xf numFmtId="177" fontId="64" fillId="0" borderId="0" xfId="0" applyNumberFormat="1" applyFont="1" applyAlignment="1">
      <alignment vertical="center"/>
    </xf>
    <xf numFmtId="0" fontId="70" fillId="0" borderId="11" xfId="0" applyFont="1" applyBorder="1" applyAlignment="1">
      <alignment vertical="center"/>
    </xf>
    <xf numFmtId="0" fontId="64" fillId="0" borderId="0" xfId="0" applyFont="1" applyBorder="1" applyAlignment="1">
      <alignment vertical="top" textRotation="255"/>
    </xf>
    <xf numFmtId="49" fontId="69" fillId="0" borderId="0" xfId="0" applyNumberFormat="1" applyFont="1" applyBorder="1" applyAlignment="1">
      <alignment vertical="center"/>
    </xf>
    <xf numFmtId="0" fontId="70" fillId="0" borderId="0" xfId="0" applyFont="1" applyBorder="1" applyAlignment="1">
      <alignment vertical="center"/>
    </xf>
    <xf numFmtId="49" fontId="70" fillId="0" borderId="0" xfId="0" applyNumberFormat="1" applyFont="1" applyBorder="1" applyAlignment="1">
      <alignment vertical="center"/>
    </xf>
    <xf numFmtId="183" fontId="71" fillId="0" borderId="13" xfId="0" applyNumberFormat="1" applyFont="1" applyBorder="1" applyAlignment="1">
      <alignment horizontal="center" vertical="center" shrinkToFit="1"/>
    </xf>
    <xf numFmtId="183" fontId="71" fillId="0" borderId="15" xfId="0" applyNumberFormat="1" applyFont="1" applyBorder="1" applyAlignment="1">
      <alignment horizontal="center" vertical="center" shrinkToFit="1"/>
    </xf>
    <xf numFmtId="183" fontId="71" fillId="0" borderId="17" xfId="0" applyNumberFormat="1" applyFont="1" applyBorder="1" applyAlignment="1">
      <alignment horizontal="center" vertical="center" shrinkToFit="1"/>
    </xf>
    <xf numFmtId="0" fontId="70" fillId="0" borderId="11" xfId="0" applyFont="1" applyBorder="1" applyAlignment="1">
      <alignment horizontal="center" vertical="center"/>
    </xf>
    <xf numFmtId="0" fontId="70" fillId="0" borderId="10" xfId="0" applyFont="1" applyBorder="1" applyAlignment="1">
      <alignment horizontal="center" vertical="center"/>
    </xf>
    <xf numFmtId="183" fontId="72" fillId="0" borderId="0" xfId="0" applyNumberFormat="1" applyFont="1" applyFill="1" applyBorder="1" applyAlignment="1">
      <alignment horizontal="right" vertical="center" shrinkToFit="1"/>
    </xf>
    <xf numFmtId="0" fontId="73" fillId="0" borderId="0" xfId="0" applyFont="1" applyFill="1" applyBorder="1" applyAlignment="1">
      <alignment horizontal="center" vertical="center"/>
    </xf>
    <xf numFmtId="183" fontId="64" fillId="0" borderId="0" xfId="0" applyNumberFormat="1" applyFont="1" applyFill="1" applyBorder="1" applyAlignment="1">
      <alignment horizontal="center" vertical="center" shrinkToFit="1"/>
    </xf>
    <xf numFmtId="183" fontId="65" fillId="0" borderId="0" xfId="0" applyNumberFormat="1" applyFont="1" applyFill="1" applyBorder="1" applyAlignment="1">
      <alignment horizontal="right" vertical="center" shrinkToFi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3" fillId="0" borderId="0" xfId="0" applyFont="1" applyAlignment="1">
      <alignment vertical="top"/>
    </xf>
    <xf numFmtId="0" fontId="73" fillId="0" borderId="0" xfId="0" applyFont="1" applyAlignment="1">
      <alignment vertical="center"/>
    </xf>
    <xf numFmtId="0" fontId="68" fillId="0" borderId="18" xfId="0" applyFont="1" applyBorder="1" applyAlignment="1">
      <alignment vertical="center"/>
    </xf>
    <xf numFmtId="0" fontId="68" fillId="0" borderId="19" xfId="0" applyFont="1" applyBorder="1" applyAlignment="1">
      <alignment vertical="center"/>
    </xf>
    <xf numFmtId="0" fontId="68" fillId="0" borderId="18" xfId="0" applyFont="1" applyBorder="1" applyAlignment="1">
      <alignment vertical="center"/>
    </xf>
    <xf numFmtId="0" fontId="68" fillId="0" borderId="19" xfId="0" applyFont="1" applyBorder="1" applyAlignment="1">
      <alignment vertical="center"/>
    </xf>
    <xf numFmtId="0" fontId="73" fillId="0" borderId="12" xfId="0" applyFont="1" applyBorder="1" applyAlignment="1">
      <alignment horizontal="center" vertical="center"/>
    </xf>
    <xf numFmtId="0" fontId="73" fillId="0" borderId="10"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73" fillId="0" borderId="11" xfId="0" applyFont="1" applyBorder="1" applyAlignment="1">
      <alignment horizontal="center" vertical="center"/>
    </xf>
    <xf numFmtId="0" fontId="73" fillId="0" borderId="15" xfId="0" applyFont="1" applyBorder="1" applyAlignment="1">
      <alignment horizontal="center" vertical="center"/>
    </xf>
    <xf numFmtId="0" fontId="74" fillId="0" borderId="12" xfId="0" applyFont="1" applyBorder="1" applyAlignment="1">
      <alignment horizontal="center" vertical="center"/>
    </xf>
    <xf numFmtId="0" fontId="74" fillId="0" borderId="10" xfId="0" applyFont="1" applyBorder="1" applyAlignment="1">
      <alignment horizontal="center" vertical="center"/>
    </xf>
    <xf numFmtId="0" fontId="74" fillId="0" borderId="13" xfId="0" applyFont="1" applyBorder="1" applyAlignment="1">
      <alignment horizontal="center" vertical="center"/>
    </xf>
    <xf numFmtId="0" fontId="74" fillId="0" borderId="16" xfId="0" applyFont="1" applyBorder="1" applyAlignment="1">
      <alignment horizontal="center" vertical="center"/>
    </xf>
    <xf numFmtId="0" fontId="74" fillId="0" borderId="0" xfId="0" applyFont="1" applyBorder="1" applyAlignment="1">
      <alignment horizontal="center" vertical="center"/>
    </xf>
    <xf numFmtId="0" fontId="74" fillId="0" borderId="11" xfId="0" applyFont="1" applyBorder="1" applyAlignment="1">
      <alignment horizontal="center" vertical="center"/>
    </xf>
    <xf numFmtId="0" fontId="74" fillId="0" borderId="15" xfId="0" applyFont="1" applyBorder="1" applyAlignment="1">
      <alignment horizontal="center" vertical="center"/>
    </xf>
    <xf numFmtId="0" fontId="70" fillId="0" borderId="12" xfId="0" applyFont="1" applyBorder="1" applyAlignment="1">
      <alignment horizontal="center" vertical="center" wrapText="1"/>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12"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3" xfId="0" applyFont="1" applyBorder="1" applyAlignment="1">
      <alignment horizontal="center" vertical="center" shrinkToFit="1"/>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10" xfId="0" applyFont="1" applyBorder="1" applyAlignment="1">
      <alignment horizontal="center" vertical="center"/>
    </xf>
    <xf numFmtId="0" fontId="70" fillId="0" borderId="14" xfId="0" applyFont="1" applyBorder="1" applyAlignment="1">
      <alignment horizontal="center" vertical="center" shrinkToFit="1"/>
    </xf>
    <xf numFmtId="0" fontId="70" fillId="0" borderId="11" xfId="0" applyFont="1" applyBorder="1" applyAlignment="1">
      <alignment horizontal="center" vertical="center" shrinkToFit="1"/>
    </xf>
    <xf numFmtId="0" fontId="70" fillId="0" borderId="15" xfId="0" applyFont="1" applyBorder="1" applyAlignment="1">
      <alignment horizontal="center" vertical="center" shrinkToFit="1"/>
    </xf>
    <xf numFmtId="0" fontId="70" fillId="0" borderId="11" xfId="0" applyFont="1" applyBorder="1" applyAlignment="1">
      <alignment horizontal="center" vertical="center"/>
    </xf>
    <xf numFmtId="0" fontId="73" fillId="0" borderId="16" xfId="0" applyFont="1" applyBorder="1" applyAlignment="1">
      <alignment horizontal="center" vertical="center"/>
    </xf>
    <xf numFmtId="0" fontId="73" fillId="0" borderId="0" xfId="0" applyFont="1" applyBorder="1" applyAlignment="1">
      <alignment horizontal="center" vertical="center"/>
    </xf>
    <xf numFmtId="0" fontId="73" fillId="0" borderId="17" xfId="0" applyFont="1" applyBorder="1" applyAlignment="1">
      <alignment horizontal="center" vertical="center"/>
    </xf>
    <xf numFmtId="0" fontId="75" fillId="0" borderId="12" xfId="0" applyFont="1" applyBorder="1" applyAlignment="1">
      <alignment horizontal="center" vertical="center" wrapText="1"/>
    </xf>
    <xf numFmtId="0" fontId="75" fillId="0" borderId="10" xfId="0" applyFont="1" applyBorder="1" applyAlignment="1">
      <alignment horizontal="center" vertical="center"/>
    </xf>
    <xf numFmtId="0" fontId="75" fillId="0" borderId="13" xfId="0" applyFont="1" applyBorder="1" applyAlignment="1">
      <alignment horizontal="center" vertical="center"/>
    </xf>
    <xf numFmtId="0" fontId="75" fillId="0" borderId="16" xfId="0" applyFont="1" applyBorder="1" applyAlignment="1">
      <alignment horizontal="center" vertical="center"/>
    </xf>
    <xf numFmtId="0" fontId="75" fillId="0" borderId="0" xfId="0" applyFont="1" applyBorder="1" applyAlignment="1">
      <alignment horizontal="center" vertical="center"/>
    </xf>
    <xf numFmtId="0" fontId="75" fillId="0" borderId="17" xfId="0" applyFont="1" applyBorder="1" applyAlignment="1">
      <alignment horizontal="center" vertical="center"/>
    </xf>
    <xf numFmtId="178" fontId="75" fillId="0" borderId="20" xfId="0" applyNumberFormat="1" applyFont="1" applyBorder="1" applyAlignment="1">
      <alignment horizontal="center" vertical="center"/>
    </xf>
    <xf numFmtId="178" fontId="75" fillId="0" borderId="22" xfId="0" applyNumberFormat="1" applyFont="1" applyBorder="1" applyAlignment="1">
      <alignment horizontal="center" vertical="center"/>
    </xf>
    <xf numFmtId="0" fontId="69" fillId="0" borderId="1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0" xfId="0" applyFont="1" applyBorder="1" applyAlignment="1">
      <alignment horizontal="center" vertical="center"/>
    </xf>
    <xf numFmtId="0" fontId="69" fillId="0" borderId="13" xfId="0" applyFont="1" applyBorder="1" applyAlignment="1">
      <alignment horizontal="center" vertical="center"/>
    </xf>
    <xf numFmtId="0" fontId="69" fillId="0" borderId="16" xfId="0" applyFont="1" applyBorder="1" applyAlignment="1">
      <alignment horizontal="center" vertical="center"/>
    </xf>
    <xf numFmtId="0" fontId="69" fillId="0" borderId="0" xfId="0" applyFont="1" applyBorder="1" applyAlignment="1">
      <alignment horizontal="center" vertical="center"/>
    </xf>
    <xf numFmtId="0" fontId="69" fillId="0" borderId="17" xfId="0" applyFont="1" applyBorder="1" applyAlignment="1">
      <alignment horizontal="center" vertical="center"/>
    </xf>
    <xf numFmtId="0" fontId="69" fillId="0" borderId="10" xfId="0" applyFont="1" applyBorder="1" applyAlignment="1">
      <alignment horizontal="center" vertical="center" wrapText="1"/>
    </xf>
    <xf numFmtId="0" fontId="75" fillId="0" borderId="12" xfId="0" applyFont="1" applyBorder="1" applyAlignment="1">
      <alignment horizontal="center" vertical="center" wrapText="1" shrinkToFit="1"/>
    </xf>
    <xf numFmtId="0" fontId="75" fillId="0" borderId="10" xfId="0" applyFont="1" applyBorder="1" applyAlignment="1">
      <alignment horizontal="center" vertical="center" shrinkToFit="1"/>
    </xf>
    <xf numFmtId="0" fontId="75" fillId="0" borderId="13" xfId="0" applyFont="1" applyBorder="1" applyAlignment="1">
      <alignment horizontal="center" vertical="center" shrinkToFit="1"/>
    </xf>
    <xf numFmtId="0" fontId="75" fillId="0" borderId="16"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17" xfId="0" applyFont="1" applyBorder="1" applyAlignment="1">
      <alignment horizontal="center" vertical="center" shrinkToFit="1"/>
    </xf>
    <xf numFmtId="0" fontId="75" fillId="0" borderId="14" xfId="0" applyFont="1" applyBorder="1" applyAlignment="1">
      <alignment horizontal="center" vertical="center" shrinkToFit="1"/>
    </xf>
    <xf numFmtId="0" fontId="75" fillId="0" borderId="11" xfId="0" applyFont="1" applyBorder="1" applyAlignment="1">
      <alignment horizontal="center" vertical="center" shrinkToFit="1"/>
    </xf>
    <xf numFmtId="0" fontId="75" fillId="0" borderId="15" xfId="0" applyFont="1" applyBorder="1" applyAlignment="1">
      <alignment horizontal="center" vertical="center" shrinkToFit="1"/>
    </xf>
    <xf numFmtId="0" fontId="68" fillId="0" borderId="12" xfId="0" applyFont="1" applyBorder="1" applyAlignment="1">
      <alignment horizontal="center" vertical="center" wrapText="1" shrinkToFit="1"/>
    </xf>
    <xf numFmtId="0" fontId="68" fillId="0" borderId="10" xfId="0" applyFont="1" applyBorder="1" applyAlignment="1">
      <alignment horizontal="center" vertical="center" shrinkToFit="1"/>
    </xf>
    <xf numFmtId="0" fontId="68" fillId="0" borderId="16" xfId="0" applyFont="1" applyBorder="1" applyAlignment="1">
      <alignment horizontal="center" vertical="center" shrinkToFit="1"/>
    </xf>
    <xf numFmtId="0" fontId="68" fillId="0" borderId="0" xfId="0" applyFont="1" applyBorder="1" applyAlignment="1">
      <alignment horizontal="center" vertical="center" shrinkToFit="1"/>
    </xf>
    <xf numFmtId="0" fontId="68" fillId="0" borderId="14"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16" xfId="0" applyFont="1" applyBorder="1" applyAlignment="1">
      <alignment horizontal="center" vertical="center" wrapText="1"/>
    </xf>
    <xf numFmtId="0" fontId="68" fillId="0" borderId="0" xfId="0" applyFont="1" applyBorder="1" applyAlignment="1">
      <alignment horizontal="center" vertical="center"/>
    </xf>
    <xf numFmtId="0" fontId="68" fillId="0" borderId="17" xfId="0" applyFont="1" applyBorder="1" applyAlignment="1">
      <alignment horizontal="center" vertical="center"/>
    </xf>
    <xf numFmtId="0" fontId="68" fillId="0" borderId="16" xfId="0" applyFont="1" applyBorder="1" applyAlignment="1">
      <alignment horizontal="center" vertical="center"/>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8" fillId="0" borderId="15" xfId="0" applyFont="1" applyBorder="1" applyAlignment="1">
      <alignment horizontal="center" vertical="center"/>
    </xf>
    <xf numFmtId="0" fontId="75" fillId="0" borderId="0"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wrapText="1" shrinkToFit="1"/>
    </xf>
    <xf numFmtId="0" fontId="75" fillId="0" borderId="16" xfId="0" applyFont="1" applyBorder="1" applyAlignment="1">
      <alignment horizontal="center" vertical="center" wrapText="1"/>
    </xf>
    <xf numFmtId="0" fontId="75" fillId="0" borderId="14" xfId="0" applyFont="1" applyBorder="1" applyAlignment="1">
      <alignment horizontal="center" vertical="center"/>
    </xf>
    <xf numFmtId="0" fontId="75" fillId="0" borderId="11" xfId="0" applyFont="1" applyBorder="1" applyAlignment="1">
      <alignment horizontal="center" vertical="center"/>
    </xf>
    <xf numFmtId="0" fontId="75" fillId="0" borderId="15" xfId="0" applyFont="1" applyBorder="1" applyAlignment="1">
      <alignment horizontal="center" vertical="center"/>
    </xf>
    <xf numFmtId="0" fontId="76" fillId="0" borderId="0" xfId="0" applyFont="1" applyBorder="1" applyAlignment="1">
      <alignment horizontal="center" vertical="center" wrapText="1"/>
    </xf>
    <xf numFmtId="0" fontId="76" fillId="0" borderId="0" xfId="0" applyFont="1" applyBorder="1" applyAlignment="1">
      <alignment horizontal="center" vertical="center"/>
    </xf>
    <xf numFmtId="0" fontId="76" fillId="0" borderId="17" xfId="0" applyFont="1" applyBorder="1" applyAlignment="1">
      <alignment horizontal="center" vertical="center"/>
    </xf>
    <xf numFmtId="0" fontId="76" fillId="0" borderId="11" xfId="0" applyFont="1" applyBorder="1" applyAlignment="1">
      <alignment horizontal="center" vertical="center"/>
    </xf>
    <xf numFmtId="0" fontId="76" fillId="0" borderId="15" xfId="0" applyFont="1" applyBorder="1" applyAlignment="1">
      <alignment horizontal="center" vertical="center"/>
    </xf>
    <xf numFmtId="189" fontId="0" fillId="0" borderId="23" xfId="0" applyNumberFormat="1" applyBorder="1" applyAlignment="1">
      <alignment horizontal="center" vertical="center"/>
    </xf>
    <xf numFmtId="179" fontId="69" fillId="33" borderId="24" xfId="0" applyNumberFormat="1" applyFont="1" applyFill="1" applyBorder="1" applyAlignment="1">
      <alignment horizontal="distributed" vertical="center"/>
    </xf>
    <xf numFmtId="179" fontId="69" fillId="33" borderId="18" xfId="0" applyNumberFormat="1" applyFont="1" applyFill="1" applyBorder="1" applyAlignment="1">
      <alignment horizontal="distributed" vertical="center"/>
    </xf>
    <xf numFmtId="183" fontId="72" fillId="0" borderId="25" xfId="0" applyNumberFormat="1" applyFont="1" applyBorder="1" applyAlignment="1">
      <alignment horizontal="right" vertical="center" shrinkToFit="1"/>
    </xf>
    <xf numFmtId="183" fontId="72" fillId="0" borderId="26" xfId="0" applyNumberFormat="1" applyFont="1" applyBorder="1" applyAlignment="1">
      <alignment horizontal="right" vertical="center" shrinkToFit="1"/>
    </xf>
    <xf numFmtId="183" fontId="72" fillId="0" borderId="27" xfId="0" applyNumberFormat="1" applyFont="1" applyBorder="1" applyAlignment="1">
      <alignment horizontal="right" vertical="center" shrinkToFit="1"/>
    </xf>
    <xf numFmtId="183" fontId="72" fillId="0" borderId="28" xfId="0" applyNumberFormat="1" applyFont="1" applyBorder="1" applyAlignment="1">
      <alignment horizontal="right" vertical="center" shrinkToFit="1"/>
    </xf>
    <xf numFmtId="183" fontId="72" fillId="0" borderId="29" xfId="0" applyNumberFormat="1" applyFont="1" applyBorder="1" applyAlignment="1">
      <alignment horizontal="right" vertical="center" shrinkToFit="1"/>
    </xf>
    <xf numFmtId="183" fontId="72" fillId="0" borderId="30" xfId="0" applyNumberFormat="1" applyFont="1" applyBorder="1" applyAlignment="1">
      <alignment horizontal="right" vertical="center" shrinkToFit="1"/>
    </xf>
    <xf numFmtId="183" fontId="72" fillId="0" borderId="10" xfId="0" applyNumberFormat="1" applyFont="1" applyBorder="1" applyAlignment="1">
      <alignment horizontal="right" vertical="center" shrinkToFit="1"/>
    </xf>
    <xf numFmtId="183" fontId="72" fillId="0" borderId="13" xfId="0" applyNumberFormat="1" applyFont="1" applyBorder="1" applyAlignment="1">
      <alignment horizontal="right" vertical="center" shrinkToFit="1"/>
    </xf>
    <xf numFmtId="183" fontId="72" fillId="0" borderId="11" xfId="0" applyNumberFormat="1" applyFont="1" applyBorder="1" applyAlignment="1">
      <alignment horizontal="right" vertical="center" shrinkToFit="1"/>
    </xf>
    <xf numFmtId="183" fontId="72" fillId="0" borderId="15" xfId="0" applyNumberFormat="1" applyFont="1" applyBorder="1" applyAlignment="1">
      <alignment horizontal="right" vertical="center" shrinkToFit="1"/>
    </xf>
    <xf numFmtId="183" fontId="77" fillId="0" borderId="22" xfId="0" applyNumberFormat="1" applyFont="1" applyBorder="1" applyAlignment="1">
      <alignment horizontal="center" vertical="center" shrinkToFit="1"/>
    </xf>
    <xf numFmtId="183" fontId="72" fillId="33" borderId="12" xfId="0" applyNumberFormat="1" applyFont="1" applyFill="1" applyBorder="1" applyAlignment="1">
      <alignment horizontal="right" vertical="center" shrinkToFit="1"/>
    </xf>
    <xf numFmtId="183" fontId="72" fillId="33" borderId="10" xfId="0" applyNumberFormat="1" applyFont="1" applyFill="1" applyBorder="1" applyAlignment="1">
      <alignment horizontal="right" vertical="center" shrinkToFit="1"/>
    </xf>
    <xf numFmtId="183" fontId="72" fillId="33" borderId="13" xfId="0" applyNumberFormat="1" applyFont="1" applyFill="1" applyBorder="1" applyAlignment="1">
      <alignment horizontal="right" vertical="center" shrinkToFit="1"/>
    </xf>
    <xf numFmtId="183" fontId="72" fillId="33" borderId="14" xfId="0" applyNumberFormat="1" applyFont="1" applyFill="1" applyBorder="1" applyAlignment="1">
      <alignment horizontal="right" vertical="center" shrinkToFit="1"/>
    </xf>
    <xf numFmtId="183" fontId="72" fillId="33" borderId="11" xfId="0" applyNumberFormat="1" applyFont="1" applyFill="1" applyBorder="1" applyAlignment="1">
      <alignment horizontal="right" vertical="center" shrinkToFit="1"/>
    </xf>
    <xf numFmtId="183" fontId="72" fillId="33" borderId="15" xfId="0" applyNumberFormat="1" applyFont="1" applyFill="1" applyBorder="1" applyAlignment="1">
      <alignment horizontal="right" vertical="center" shrinkToFit="1"/>
    </xf>
    <xf numFmtId="183" fontId="72" fillId="33" borderId="31" xfId="0" applyNumberFormat="1" applyFont="1" applyFill="1" applyBorder="1" applyAlignment="1">
      <alignment horizontal="right" vertical="center" shrinkToFit="1"/>
    </xf>
    <xf numFmtId="183" fontId="72" fillId="33" borderId="0" xfId="0" applyNumberFormat="1" applyFont="1" applyFill="1" applyBorder="1" applyAlignment="1">
      <alignment horizontal="right" vertical="center" shrinkToFit="1"/>
    </xf>
    <xf numFmtId="183" fontId="72" fillId="33" borderId="17" xfId="0" applyNumberFormat="1" applyFont="1" applyFill="1" applyBorder="1" applyAlignment="1">
      <alignment horizontal="right" vertical="center" shrinkToFit="1"/>
    </xf>
    <xf numFmtId="183" fontId="72" fillId="33" borderId="32" xfId="0" applyNumberFormat="1" applyFont="1" applyFill="1" applyBorder="1" applyAlignment="1">
      <alignment horizontal="right" vertical="center" shrinkToFit="1"/>
    </xf>
    <xf numFmtId="183" fontId="72" fillId="33" borderId="10" xfId="0" applyNumberFormat="1" applyFont="1" applyFill="1" applyBorder="1" applyAlignment="1">
      <alignment vertical="center" shrinkToFit="1"/>
    </xf>
    <xf numFmtId="183" fontId="72" fillId="33" borderId="13" xfId="0" applyNumberFormat="1" applyFont="1" applyFill="1" applyBorder="1" applyAlignment="1">
      <alignment vertical="center" shrinkToFit="1"/>
    </xf>
    <xf numFmtId="183" fontId="72" fillId="33" borderId="11" xfId="0" applyNumberFormat="1" applyFont="1" applyFill="1" applyBorder="1" applyAlignment="1">
      <alignment vertical="center" shrinkToFit="1"/>
    </xf>
    <xf numFmtId="183" fontId="72" fillId="33" borderId="15" xfId="0" applyNumberFormat="1" applyFont="1" applyFill="1" applyBorder="1" applyAlignment="1">
      <alignment vertical="center" shrinkToFit="1"/>
    </xf>
    <xf numFmtId="188" fontId="64" fillId="0" borderId="0" xfId="49" applyNumberFormat="1" applyFont="1" applyAlignment="1">
      <alignment horizontal="center" vertical="center"/>
    </xf>
    <xf numFmtId="188" fontId="64" fillId="0" borderId="0" xfId="0" applyNumberFormat="1" applyFont="1" applyAlignment="1">
      <alignment horizontal="center" vertical="center"/>
    </xf>
    <xf numFmtId="179" fontId="69" fillId="33" borderId="14" xfId="0" applyNumberFormat="1" applyFont="1" applyFill="1" applyBorder="1" applyAlignment="1">
      <alignment horizontal="distributed" vertical="center"/>
    </xf>
    <xf numFmtId="179" fontId="69" fillId="33" borderId="11" xfId="0" applyNumberFormat="1" applyFont="1" applyFill="1" applyBorder="1" applyAlignment="1">
      <alignment horizontal="distributed" vertical="center"/>
    </xf>
    <xf numFmtId="183" fontId="77" fillId="0" borderId="0" xfId="0" applyNumberFormat="1" applyFont="1" applyBorder="1" applyAlignment="1">
      <alignment horizontal="center" vertical="center" shrinkToFit="1"/>
    </xf>
    <xf numFmtId="183" fontId="72" fillId="0" borderId="16" xfId="0" applyNumberFormat="1" applyFont="1" applyBorder="1" applyAlignment="1">
      <alignment horizontal="right" vertical="center" shrinkToFit="1"/>
    </xf>
    <xf numFmtId="183" fontId="72" fillId="0" borderId="0" xfId="0" applyNumberFormat="1" applyFont="1" applyBorder="1" applyAlignment="1">
      <alignment horizontal="right" vertical="center" shrinkToFit="1"/>
    </xf>
    <xf numFmtId="183" fontId="72" fillId="0" borderId="17" xfId="0" applyNumberFormat="1" applyFont="1" applyBorder="1" applyAlignment="1">
      <alignment horizontal="right" vertical="center" shrinkToFit="1"/>
    </xf>
    <xf numFmtId="183" fontId="72" fillId="0" borderId="14" xfId="0" applyNumberFormat="1" applyFont="1" applyBorder="1" applyAlignment="1">
      <alignment horizontal="right" vertical="center" shrinkToFit="1"/>
    </xf>
    <xf numFmtId="183" fontId="72" fillId="0" borderId="12" xfId="0" applyNumberFormat="1" applyFont="1" applyBorder="1" applyAlignment="1">
      <alignment horizontal="right" vertical="center" shrinkToFit="1"/>
    </xf>
    <xf numFmtId="183" fontId="72" fillId="33" borderId="33" xfId="0" applyNumberFormat="1" applyFont="1" applyFill="1" applyBorder="1" applyAlignment="1">
      <alignment horizontal="right" vertical="center" shrinkToFit="1"/>
    </xf>
    <xf numFmtId="183" fontId="72" fillId="0" borderId="20" xfId="0" applyNumberFormat="1" applyFont="1" applyBorder="1" applyAlignment="1">
      <alignment horizontal="right" vertical="center" shrinkToFit="1"/>
    </xf>
    <xf numFmtId="183" fontId="72" fillId="0" borderId="22" xfId="0" applyNumberFormat="1" applyFont="1" applyBorder="1" applyAlignment="1">
      <alignment horizontal="right" vertical="center" shrinkToFit="1"/>
    </xf>
    <xf numFmtId="183" fontId="72" fillId="0" borderId="21" xfId="0" applyNumberFormat="1" applyFont="1" applyBorder="1" applyAlignment="1">
      <alignment horizontal="right" vertical="center" shrinkToFit="1"/>
    </xf>
    <xf numFmtId="183" fontId="72" fillId="0" borderId="34" xfId="0" applyNumberFormat="1" applyFont="1" applyBorder="1" applyAlignment="1">
      <alignment horizontal="right" vertical="center" shrinkToFit="1"/>
    </xf>
    <xf numFmtId="183" fontId="72" fillId="0" borderId="23" xfId="0" applyNumberFormat="1" applyFont="1" applyBorder="1" applyAlignment="1">
      <alignment horizontal="right" vertical="center" shrinkToFit="1"/>
    </xf>
    <xf numFmtId="183" fontId="72" fillId="33" borderId="23" xfId="0" applyNumberFormat="1" applyFont="1" applyFill="1" applyBorder="1" applyAlignment="1">
      <alignment horizontal="right" vertical="center" shrinkToFit="1"/>
    </xf>
    <xf numFmtId="183" fontId="72" fillId="33" borderId="21" xfId="0" applyNumberFormat="1" applyFont="1" applyFill="1" applyBorder="1" applyAlignment="1">
      <alignment horizontal="right" vertical="center" shrinkToFit="1"/>
    </xf>
    <xf numFmtId="179" fontId="69" fillId="33" borderId="16" xfId="0" applyNumberFormat="1" applyFont="1" applyFill="1" applyBorder="1" applyAlignment="1">
      <alignment horizontal="distributed" vertical="center"/>
    </xf>
    <xf numFmtId="179" fontId="69" fillId="33" borderId="0" xfId="0" applyNumberFormat="1" applyFont="1" applyFill="1" applyBorder="1" applyAlignment="1">
      <alignment horizontal="distributed" vertical="center"/>
    </xf>
    <xf numFmtId="183" fontId="77" fillId="0" borderId="10" xfId="0" applyNumberFormat="1" applyFont="1" applyBorder="1" applyAlignment="1">
      <alignment horizontal="center" vertical="center" shrinkToFit="1"/>
    </xf>
    <xf numFmtId="189" fontId="0" fillId="0" borderId="20" xfId="0" applyNumberFormat="1" applyBorder="1" applyAlignment="1">
      <alignment horizontal="center" vertical="center"/>
    </xf>
    <xf numFmtId="179" fontId="69" fillId="0" borderId="35" xfId="0" applyNumberFormat="1" applyFont="1" applyFill="1" applyBorder="1" applyAlignment="1">
      <alignment horizontal="distributed" vertical="center"/>
    </xf>
    <xf numFmtId="179" fontId="69" fillId="0" borderId="36" xfId="0" applyNumberFormat="1" applyFont="1" applyFill="1" applyBorder="1" applyAlignment="1">
      <alignment horizontal="distributed" vertical="center"/>
    </xf>
    <xf numFmtId="179" fontId="69" fillId="0" borderId="37" xfId="0" applyNumberFormat="1" applyFont="1" applyFill="1" applyBorder="1" applyAlignment="1">
      <alignment horizontal="distributed" vertical="center"/>
    </xf>
    <xf numFmtId="38" fontId="64" fillId="0" borderId="0" xfId="49" applyFont="1" applyAlignment="1">
      <alignment horizontal="center" vertical="center"/>
    </xf>
    <xf numFmtId="183" fontId="64" fillId="0" borderId="0" xfId="0" applyNumberFormat="1" applyFont="1" applyAlignment="1">
      <alignment horizontal="center" vertical="center"/>
    </xf>
    <xf numFmtId="0" fontId="64" fillId="0" borderId="0" xfId="0" applyFont="1" applyAlignment="1">
      <alignment horizontal="center" vertical="center"/>
    </xf>
    <xf numFmtId="183" fontId="64" fillId="0" borderId="38" xfId="0" applyNumberFormat="1" applyFont="1" applyBorder="1" applyAlignment="1">
      <alignment horizontal="center" vertical="center" shrinkToFit="1"/>
    </xf>
    <xf numFmtId="183" fontId="64" fillId="0" borderId="39" xfId="0" applyNumberFormat="1" applyFont="1" applyBorder="1" applyAlignment="1">
      <alignment horizontal="center" vertical="center" shrinkToFit="1"/>
    </xf>
    <xf numFmtId="183" fontId="64" fillId="0" borderId="40" xfId="0" applyNumberFormat="1" applyFont="1" applyBorder="1" applyAlignment="1">
      <alignment horizontal="center" vertical="center" shrinkToFit="1"/>
    </xf>
    <xf numFmtId="183" fontId="64" fillId="0" borderId="41" xfId="0" applyNumberFormat="1" applyFont="1" applyBorder="1" applyAlignment="1">
      <alignment horizontal="center" vertical="center" shrinkToFit="1"/>
    </xf>
    <xf numFmtId="183" fontId="64" fillId="0" borderId="42" xfId="0" applyNumberFormat="1" applyFont="1" applyBorder="1" applyAlignment="1">
      <alignment horizontal="center" vertical="center" shrinkToFit="1"/>
    </xf>
    <xf numFmtId="183" fontId="64" fillId="0" borderId="43" xfId="0" applyNumberFormat="1" applyFont="1" applyBorder="1" applyAlignment="1">
      <alignment horizontal="center" vertical="center" shrinkToFit="1"/>
    </xf>
    <xf numFmtId="183" fontId="65" fillId="0" borderId="44" xfId="0" applyNumberFormat="1" applyFont="1" applyBorder="1" applyAlignment="1">
      <alignment horizontal="right" vertical="center" shrinkToFit="1"/>
    </xf>
    <xf numFmtId="183" fontId="65" fillId="0" borderId="45" xfId="0" applyNumberFormat="1" applyFont="1" applyBorder="1" applyAlignment="1">
      <alignment horizontal="right" vertical="center" shrinkToFit="1"/>
    </xf>
    <xf numFmtId="0" fontId="70" fillId="0" borderId="0" xfId="0" applyFont="1" applyAlignment="1">
      <alignment horizontal="left" vertical="top" wrapText="1"/>
    </xf>
    <xf numFmtId="0" fontId="73" fillId="0" borderId="0" xfId="0" applyFont="1" applyAlignment="1">
      <alignment horizontal="left" vertical="top" wrapText="1"/>
    </xf>
    <xf numFmtId="183" fontId="72" fillId="0" borderId="44" xfId="0" applyNumberFormat="1" applyFont="1" applyFill="1" applyBorder="1" applyAlignment="1">
      <alignment horizontal="right" vertical="center" shrinkToFit="1"/>
    </xf>
    <xf numFmtId="0" fontId="73" fillId="0" borderId="0" xfId="0" applyFont="1" applyAlignment="1">
      <alignment horizontal="right" vertical="top"/>
    </xf>
    <xf numFmtId="0" fontId="73" fillId="0" borderId="0" xfId="0" applyFont="1" applyAlignment="1">
      <alignment horizontal="left" vertical="top"/>
    </xf>
    <xf numFmtId="0" fontId="69" fillId="0" borderId="14" xfId="0" applyFont="1" applyBorder="1" applyAlignment="1">
      <alignment horizontal="center" vertical="center" wrapText="1"/>
    </xf>
    <xf numFmtId="183" fontId="72" fillId="0" borderId="38" xfId="0" applyNumberFormat="1" applyFont="1" applyFill="1" applyBorder="1" applyAlignment="1">
      <alignment horizontal="right" vertical="center" shrinkToFit="1"/>
    </xf>
    <xf numFmtId="183" fontId="72" fillId="0" borderId="39" xfId="0" applyNumberFormat="1" applyFont="1" applyFill="1" applyBorder="1" applyAlignment="1">
      <alignment horizontal="right" vertical="center" shrinkToFit="1"/>
    </xf>
    <xf numFmtId="183" fontId="72" fillId="0" borderId="40" xfId="0" applyNumberFormat="1" applyFont="1" applyFill="1" applyBorder="1" applyAlignment="1">
      <alignment horizontal="right" vertical="center" shrinkToFit="1"/>
    </xf>
    <xf numFmtId="183" fontId="72" fillId="0" borderId="41" xfId="0" applyNumberFormat="1" applyFont="1" applyFill="1" applyBorder="1" applyAlignment="1">
      <alignment horizontal="right" vertical="center" shrinkToFit="1"/>
    </xf>
    <xf numFmtId="183" fontId="72" fillId="0" borderId="42" xfId="0" applyNumberFormat="1" applyFont="1" applyFill="1" applyBorder="1" applyAlignment="1">
      <alignment horizontal="right" vertical="center" shrinkToFit="1"/>
    </xf>
    <xf numFmtId="183" fontId="72" fillId="0" borderId="43" xfId="0" applyNumberFormat="1" applyFont="1" applyFill="1" applyBorder="1" applyAlignment="1">
      <alignment horizontal="right" vertical="center" shrinkToFit="1"/>
    </xf>
    <xf numFmtId="0" fontId="72" fillId="0" borderId="12" xfId="0" applyFont="1" applyBorder="1" applyAlignment="1">
      <alignment horizontal="center" vertical="center"/>
    </xf>
    <xf numFmtId="0" fontId="72" fillId="0" borderId="10" xfId="0" applyFont="1" applyBorder="1" applyAlignment="1">
      <alignment horizontal="center" vertical="center"/>
    </xf>
    <xf numFmtId="0" fontId="72" fillId="0" borderId="13" xfId="0" applyFont="1" applyBorder="1" applyAlignment="1">
      <alignment horizontal="center" vertical="center"/>
    </xf>
    <xf numFmtId="0" fontId="72" fillId="0" borderId="16" xfId="0" applyFont="1" applyBorder="1" applyAlignment="1">
      <alignment horizontal="center" vertical="center"/>
    </xf>
    <xf numFmtId="0" fontId="72" fillId="0" borderId="0" xfId="0" applyFont="1" applyBorder="1" applyAlignment="1">
      <alignment horizontal="center" vertical="center"/>
    </xf>
    <xf numFmtId="0" fontId="72" fillId="0" borderId="11" xfId="0" applyFont="1" applyBorder="1" applyAlignment="1">
      <alignment horizontal="center" vertical="center"/>
    </xf>
    <xf numFmtId="0" fontId="72" fillId="0" borderId="15" xfId="0" applyFont="1" applyBorder="1" applyAlignment="1">
      <alignment horizontal="center" vertical="center"/>
    </xf>
    <xf numFmtId="189" fontId="50" fillId="0" borderId="46" xfId="43" applyNumberFormat="1" applyBorder="1" applyAlignment="1">
      <alignment horizontal="center" vertical="center"/>
    </xf>
    <xf numFmtId="189" fontId="50" fillId="0" borderId="34" xfId="43" applyNumberForma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179" fontId="64" fillId="0" borderId="12" xfId="0" applyNumberFormat="1" applyFont="1" applyBorder="1" applyAlignment="1">
      <alignment horizontal="distributed" vertical="center"/>
    </xf>
    <xf numFmtId="179" fontId="64" fillId="0" borderId="10" xfId="0" applyNumberFormat="1" applyFont="1" applyBorder="1" applyAlignment="1">
      <alignment horizontal="distributed" vertical="center"/>
    </xf>
    <xf numFmtId="0" fontId="64" fillId="0" borderId="12"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13" xfId="0" applyFont="1" applyBorder="1" applyAlignment="1">
      <alignment horizontal="center" vertical="center" shrinkToFit="1"/>
    </xf>
    <xf numFmtId="0" fontId="64" fillId="0" borderId="14" xfId="0" applyFont="1" applyBorder="1" applyAlignment="1">
      <alignment horizontal="center" vertical="center" shrinkToFit="1"/>
    </xf>
    <xf numFmtId="0" fontId="64" fillId="0" borderId="11"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12" xfId="0" applyFont="1" applyBorder="1" applyAlignment="1">
      <alignment horizontal="left" vertical="center" shrinkToFit="1"/>
    </xf>
    <xf numFmtId="0" fontId="64" fillId="0" borderId="10" xfId="0" applyFont="1" applyBorder="1" applyAlignment="1">
      <alignment horizontal="left" vertical="center" shrinkToFit="1"/>
    </xf>
    <xf numFmtId="0" fontId="64" fillId="0" borderId="13" xfId="0" applyFont="1" applyBorder="1" applyAlignment="1">
      <alignment horizontal="left" vertical="center" shrinkToFit="1"/>
    </xf>
    <xf numFmtId="0" fontId="64" fillId="0" borderId="14" xfId="0" applyFont="1" applyBorder="1" applyAlignment="1">
      <alignment horizontal="left" vertical="center" shrinkToFit="1"/>
    </xf>
    <xf numFmtId="0" fontId="64" fillId="0" borderId="11" xfId="0" applyFont="1" applyBorder="1" applyAlignment="1">
      <alignment horizontal="left" vertical="center" shrinkToFit="1"/>
    </xf>
    <xf numFmtId="0" fontId="64" fillId="0" borderId="15" xfId="0" applyFont="1" applyBorder="1" applyAlignment="1">
      <alignment horizontal="left" vertical="center" shrinkToFit="1"/>
    </xf>
    <xf numFmtId="0" fontId="64" fillId="0" borderId="0" xfId="0" applyFont="1" applyAlignment="1">
      <alignment horizontal="center" vertical="top" textRotation="255"/>
    </xf>
    <xf numFmtId="179" fontId="64" fillId="0" borderId="14" xfId="0" applyNumberFormat="1" applyFont="1" applyBorder="1" applyAlignment="1">
      <alignment horizontal="distributed" vertical="center"/>
    </xf>
    <xf numFmtId="179" fontId="64" fillId="0" borderId="11" xfId="0" applyNumberFormat="1" applyFont="1" applyBorder="1" applyAlignment="1">
      <alignment horizontal="distributed" vertical="center"/>
    </xf>
    <xf numFmtId="49" fontId="64" fillId="0" borderId="12" xfId="0" applyNumberFormat="1" applyFont="1" applyBorder="1" applyAlignment="1">
      <alignment horizontal="center" vertical="center"/>
    </xf>
    <xf numFmtId="49" fontId="64" fillId="0" borderId="13" xfId="0" applyNumberFormat="1" applyFont="1" applyBorder="1" applyAlignment="1">
      <alignment horizontal="center" vertical="center"/>
    </xf>
    <xf numFmtId="49" fontId="64" fillId="0" borderId="16" xfId="0" applyNumberFormat="1" applyFont="1" applyBorder="1" applyAlignment="1">
      <alignment horizontal="center" vertical="center"/>
    </xf>
    <xf numFmtId="49" fontId="64" fillId="0" borderId="17" xfId="0" applyNumberFormat="1" applyFont="1" applyBorder="1" applyAlignment="1">
      <alignment horizontal="center" vertical="center"/>
    </xf>
    <xf numFmtId="49" fontId="64" fillId="0" borderId="14" xfId="0" applyNumberFormat="1" applyFont="1" applyBorder="1" applyAlignment="1">
      <alignment horizontal="center" vertical="center"/>
    </xf>
    <xf numFmtId="49" fontId="64" fillId="0" borderId="15" xfId="0" applyNumberFormat="1" applyFont="1" applyBorder="1" applyAlignment="1">
      <alignment horizontal="center" vertical="center"/>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47" xfId="0" applyFont="1" applyBorder="1" applyAlignment="1">
      <alignment horizontal="distributed" vertical="top"/>
    </xf>
    <xf numFmtId="0" fontId="78" fillId="0" borderId="47" xfId="0" applyFont="1" applyBorder="1" applyAlignment="1">
      <alignment horizontal="distributed" vertical="top"/>
    </xf>
    <xf numFmtId="0" fontId="78" fillId="0" borderId="34" xfId="0" applyFont="1" applyBorder="1" applyAlignment="1">
      <alignment horizontal="distributed" vertical="top"/>
    </xf>
    <xf numFmtId="0" fontId="79" fillId="0" borderId="47" xfId="0" applyFont="1" applyBorder="1" applyAlignment="1">
      <alignment vertical="center" wrapText="1"/>
    </xf>
    <xf numFmtId="0" fontId="79" fillId="0" borderId="34" xfId="0" applyFont="1" applyBorder="1" applyAlignment="1">
      <alignment vertical="center" wrapText="1"/>
    </xf>
    <xf numFmtId="0" fontId="64" fillId="0" borderId="47" xfId="0" applyFont="1" applyBorder="1" applyAlignment="1">
      <alignment horizontal="center" vertical="center" shrinkToFit="1"/>
    </xf>
    <xf numFmtId="0" fontId="78" fillId="0" borderId="47" xfId="0" applyFont="1" applyBorder="1" applyAlignment="1">
      <alignment horizontal="center" vertical="center" shrinkToFit="1"/>
    </xf>
    <xf numFmtId="0" fontId="78" fillId="0" borderId="34" xfId="0" applyFont="1" applyBorder="1" applyAlignment="1">
      <alignment horizontal="center" vertical="center" shrinkToFit="1"/>
    </xf>
    <xf numFmtId="0" fontId="64" fillId="0" borderId="16" xfId="0" applyFont="1" applyBorder="1" applyAlignment="1">
      <alignment horizontal="center" vertical="center"/>
    </xf>
    <xf numFmtId="0" fontId="64" fillId="0" borderId="17" xfId="0" applyFont="1" applyBorder="1" applyAlignment="1">
      <alignment horizontal="center" vertical="center"/>
    </xf>
    <xf numFmtId="177" fontId="78" fillId="0" borderId="16" xfId="0" applyNumberFormat="1" applyFont="1" applyBorder="1" applyAlignment="1">
      <alignment horizontal="right" vertical="center"/>
    </xf>
    <xf numFmtId="177" fontId="78" fillId="0" borderId="0" xfId="0" applyNumberFormat="1" applyFont="1" applyAlignment="1">
      <alignment horizontal="right" vertical="center"/>
    </xf>
    <xf numFmtId="177" fontId="78" fillId="0" borderId="17" xfId="0" applyNumberFormat="1" applyFont="1" applyBorder="1" applyAlignment="1">
      <alignment horizontal="right" vertical="center"/>
    </xf>
    <xf numFmtId="177" fontId="78" fillId="0" borderId="14" xfId="0" applyNumberFormat="1" applyFont="1" applyBorder="1" applyAlignment="1">
      <alignment horizontal="right" vertical="center"/>
    </xf>
    <xf numFmtId="177" fontId="78" fillId="0" borderId="11" xfId="0" applyNumberFormat="1" applyFont="1" applyBorder="1" applyAlignment="1">
      <alignment horizontal="right" vertical="center"/>
    </xf>
    <xf numFmtId="177" fontId="78" fillId="0" borderId="15" xfId="0" applyNumberFormat="1" applyFont="1" applyBorder="1" applyAlignment="1">
      <alignment horizontal="right" vertical="center"/>
    </xf>
    <xf numFmtId="0" fontId="64" fillId="0" borderId="16"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7" xfId="0" applyFont="1" applyBorder="1" applyAlignment="1">
      <alignment horizontal="center" vertical="center" shrinkToFit="1"/>
    </xf>
    <xf numFmtId="0" fontId="64" fillId="0" borderId="11" xfId="0" applyFont="1" applyBorder="1" applyAlignment="1">
      <alignment horizontal="center" vertical="center"/>
    </xf>
    <xf numFmtId="0" fontId="64" fillId="0" borderId="22" xfId="0" applyFont="1" applyBorder="1" applyAlignment="1">
      <alignment horizontal="center" vertical="center"/>
    </xf>
    <xf numFmtId="0" fontId="79" fillId="0" borderId="38" xfId="0" applyFont="1" applyBorder="1" applyAlignment="1">
      <alignment horizontal="center" vertical="center"/>
    </xf>
    <xf numFmtId="0" fontId="79" fillId="0" borderId="39" xfId="0" applyFont="1" applyBorder="1" applyAlignment="1">
      <alignment horizontal="center" vertical="center"/>
    </xf>
    <xf numFmtId="0" fontId="79" fillId="0" borderId="40" xfId="0" applyFont="1" applyBorder="1" applyAlignment="1">
      <alignment horizontal="center" vertical="center"/>
    </xf>
    <xf numFmtId="0" fontId="79" fillId="0" borderId="48" xfId="0" applyFont="1" applyBorder="1" applyAlignment="1">
      <alignment horizontal="center" vertical="center"/>
    </xf>
    <xf numFmtId="0" fontId="79"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41" xfId="0" applyFont="1" applyBorder="1" applyAlignment="1">
      <alignment horizontal="center" vertical="center"/>
    </xf>
    <xf numFmtId="0" fontId="79" fillId="0" borderId="42" xfId="0" applyFont="1" applyBorder="1" applyAlignment="1">
      <alignment horizontal="center" vertical="center"/>
    </xf>
    <xf numFmtId="0" fontId="79" fillId="0" borderId="43" xfId="0" applyFont="1" applyBorder="1" applyAlignment="1">
      <alignment horizontal="center" vertical="center"/>
    </xf>
    <xf numFmtId="179" fontId="64" fillId="0" borderId="16" xfId="0" applyNumberFormat="1" applyFont="1" applyBorder="1" applyAlignment="1">
      <alignment horizontal="distributed" vertical="center"/>
    </xf>
    <xf numFmtId="179" fontId="64" fillId="0" borderId="0" xfId="0" applyNumberFormat="1" applyFont="1" applyBorder="1" applyAlignment="1">
      <alignment horizontal="distributed" vertical="center"/>
    </xf>
    <xf numFmtId="0" fontId="64" fillId="0" borderId="10" xfId="0" applyFont="1" applyBorder="1" applyAlignment="1">
      <alignment vertical="center"/>
    </xf>
    <xf numFmtId="0" fontId="78" fillId="0" borderId="10" xfId="0" applyFont="1" applyBorder="1" applyAlignment="1">
      <alignment vertical="center"/>
    </xf>
    <xf numFmtId="0" fontId="78" fillId="0" borderId="0" xfId="0" applyFont="1" applyAlignment="1">
      <alignment vertical="center"/>
    </xf>
    <xf numFmtId="0" fontId="80" fillId="0" borderId="12"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3" xfId="0" applyFont="1" applyBorder="1" applyAlignment="1">
      <alignment horizontal="center" vertical="center" shrinkToFit="1"/>
    </xf>
    <xf numFmtId="0" fontId="80" fillId="0" borderId="16"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17"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11" xfId="0" applyFont="1" applyBorder="1" applyAlignment="1">
      <alignment horizontal="center" vertical="center" shrinkToFit="1"/>
    </xf>
    <xf numFmtId="0" fontId="80" fillId="0" borderId="15" xfId="0" applyFont="1" applyBorder="1" applyAlignment="1">
      <alignment horizontal="center" vertical="center" shrinkToFit="1"/>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4" fillId="0" borderId="12" xfId="0" applyFont="1" applyBorder="1" applyAlignment="1">
      <alignment horizontal="center" shrinkToFit="1"/>
    </xf>
    <xf numFmtId="0" fontId="78" fillId="0" borderId="10" xfId="0" applyFont="1" applyBorder="1" applyAlignment="1">
      <alignment horizontal="center" shrinkToFit="1"/>
    </xf>
    <xf numFmtId="0" fontId="78" fillId="0" borderId="13" xfId="0" applyFont="1" applyBorder="1" applyAlignment="1">
      <alignment horizontal="center" shrinkToFit="1"/>
    </xf>
    <xf numFmtId="0" fontId="78" fillId="0" borderId="16" xfId="0" applyFont="1" applyBorder="1" applyAlignment="1">
      <alignment horizontal="center" shrinkToFit="1"/>
    </xf>
    <xf numFmtId="0" fontId="78" fillId="0" borderId="0" xfId="0" applyFont="1" applyBorder="1" applyAlignment="1">
      <alignment horizontal="center" shrinkToFit="1"/>
    </xf>
    <xf numFmtId="0" fontId="78" fillId="0" borderId="17" xfId="0" applyFont="1" applyBorder="1" applyAlignment="1">
      <alignment horizontal="center" shrinkToFit="1"/>
    </xf>
    <xf numFmtId="0" fontId="64" fillId="0" borderId="46" xfId="0" applyFont="1" applyBorder="1" applyAlignment="1">
      <alignment horizontal="distributed"/>
    </xf>
    <xf numFmtId="0" fontId="78" fillId="0" borderId="46" xfId="0" applyFont="1" applyBorder="1" applyAlignment="1">
      <alignment horizontal="distributed"/>
    </xf>
    <xf numFmtId="0" fontId="78" fillId="0" borderId="47" xfId="0" applyFont="1" applyBorder="1" applyAlignment="1">
      <alignment horizontal="distributed"/>
    </xf>
    <xf numFmtId="177" fontId="81" fillId="0" borderId="12" xfId="0" applyNumberFormat="1" applyFont="1" applyBorder="1" applyAlignment="1">
      <alignment horizontal="right" vertical="center"/>
    </xf>
    <xf numFmtId="177" fontId="81" fillId="0" borderId="10" xfId="0" applyNumberFormat="1" applyFont="1" applyBorder="1" applyAlignment="1">
      <alignment horizontal="right" vertical="center"/>
    </xf>
    <xf numFmtId="177" fontId="81" fillId="0" borderId="13" xfId="0" applyNumberFormat="1" applyFont="1" applyBorder="1" applyAlignment="1">
      <alignment horizontal="right" vertical="center"/>
    </xf>
    <xf numFmtId="177" fontId="81" fillId="0" borderId="14" xfId="0" applyNumberFormat="1" applyFont="1" applyBorder="1" applyAlignment="1">
      <alignment horizontal="right" vertical="center"/>
    </xf>
    <xf numFmtId="177" fontId="81" fillId="0" borderId="11" xfId="0" applyNumberFormat="1" applyFont="1" applyBorder="1" applyAlignment="1">
      <alignment horizontal="right" vertical="center"/>
    </xf>
    <xf numFmtId="177" fontId="81" fillId="0" borderId="15" xfId="0" applyNumberFormat="1" applyFont="1" applyBorder="1" applyAlignment="1">
      <alignment horizontal="right" vertical="center"/>
    </xf>
    <xf numFmtId="0" fontId="79" fillId="0" borderId="12" xfId="0" applyFont="1" applyBorder="1" applyAlignment="1">
      <alignment horizontal="right" vertical="center"/>
    </xf>
    <xf numFmtId="0" fontId="79" fillId="0" borderId="10" xfId="0" applyFont="1" applyBorder="1" applyAlignment="1">
      <alignment horizontal="right" vertical="center"/>
    </xf>
    <xf numFmtId="0" fontId="79" fillId="0" borderId="13" xfId="0" applyFont="1" applyBorder="1" applyAlignment="1">
      <alignment horizontal="right" vertical="center"/>
    </xf>
    <xf numFmtId="177" fontId="81" fillId="0" borderId="16" xfId="0" applyNumberFormat="1" applyFont="1" applyBorder="1" applyAlignment="1">
      <alignment horizontal="right" vertical="center"/>
    </xf>
    <xf numFmtId="177" fontId="81" fillId="0" borderId="0" xfId="0" applyNumberFormat="1" applyFont="1" applyBorder="1" applyAlignment="1">
      <alignment horizontal="right" vertical="center"/>
    </xf>
    <xf numFmtId="177" fontId="81" fillId="0" borderId="17" xfId="0" applyNumberFormat="1" applyFont="1" applyBorder="1" applyAlignment="1">
      <alignment horizontal="right" vertical="center"/>
    </xf>
    <xf numFmtId="0" fontId="78" fillId="0" borderId="13" xfId="0" applyFont="1" applyBorder="1" applyAlignment="1">
      <alignment vertical="center"/>
    </xf>
    <xf numFmtId="0" fontId="78" fillId="0" borderId="17" xfId="0" applyFont="1" applyBorder="1" applyAlignment="1">
      <alignment vertical="center"/>
    </xf>
    <xf numFmtId="0" fontId="80" fillId="0" borderId="20" xfId="0" applyFont="1" applyBorder="1" applyAlignment="1">
      <alignment horizontal="center" vertical="center" shrinkToFit="1"/>
    </xf>
    <xf numFmtId="0" fontId="80" fillId="0" borderId="22" xfId="0" applyFont="1" applyBorder="1" applyAlignment="1">
      <alignment horizontal="center" vertical="center" shrinkToFit="1"/>
    </xf>
    <xf numFmtId="0" fontId="80" fillId="0" borderId="21" xfId="0" applyFont="1" applyBorder="1" applyAlignment="1">
      <alignment horizontal="center" vertical="center" shrinkToFit="1"/>
    </xf>
    <xf numFmtId="0" fontId="64" fillId="0" borderId="12" xfId="0" applyFont="1" applyBorder="1" applyAlignment="1">
      <alignment horizontal="center" vertical="center"/>
    </xf>
    <xf numFmtId="0" fontId="81" fillId="0" borderId="10" xfId="0" applyFont="1" applyBorder="1" applyAlignment="1">
      <alignment horizontal="right" vertical="center"/>
    </xf>
    <xf numFmtId="0" fontId="81" fillId="0" borderId="13" xfId="0" applyFont="1" applyBorder="1" applyAlignment="1">
      <alignment horizontal="right" vertical="center"/>
    </xf>
    <xf numFmtId="0" fontId="81" fillId="0" borderId="11" xfId="0" applyFont="1" applyBorder="1" applyAlignment="1">
      <alignment horizontal="right" vertical="center"/>
    </xf>
    <xf numFmtId="0" fontId="81" fillId="0" borderId="15" xfId="0" applyFont="1" applyBorder="1" applyAlignment="1">
      <alignment horizontal="right" vertical="center"/>
    </xf>
    <xf numFmtId="0" fontId="64" fillId="0" borderId="23" xfId="0" applyFont="1" applyBorder="1" applyAlignment="1">
      <alignment horizontal="distributed" vertical="center"/>
    </xf>
    <xf numFmtId="0" fontId="64" fillId="0" borderId="12" xfId="0" applyFont="1" applyBorder="1" applyAlignment="1">
      <alignment horizontal="distributed" vertical="center"/>
    </xf>
    <xf numFmtId="0" fontId="78" fillId="0" borderId="10" xfId="0" applyFont="1" applyBorder="1" applyAlignment="1">
      <alignment horizontal="distributed" vertical="center"/>
    </xf>
    <xf numFmtId="0" fontId="78" fillId="0" borderId="13" xfId="0" applyFont="1" applyBorder="1" applyAlignment="1">
      <alignment horizontal="distributed" vertical="center"/>
    </xf>
    <xf numFmtId="0" fontId="78" fillId="0" borderId="16" xfId="0" applyFont="1" applyBorder="1" applyAlignment="1">
      <alignment horizontal="distributed" vertical="center"/>
    </xf>
    <xf numFmtId="0" fontId="78" fillId="0" borderId="0" xfId="0" applyFont="1" applyAlignment="1">
      <alignment horizontal="distributed" vertical="center"/>
    </xf>
    <xf numFmtId="0" fontId="78" fillId="0" borderId="17" xfId="0" applyFont="1" applyBorder="1" applyAlignment="1">
      <alignment horizontal="distributed" vertical="center"/>
    </xf>
    <xf numFmtId="0" fontId="78" fillId="0" borderId="14" xfId="0" applyFont="1" applyBorder="1" applyAlignment="1">
      <alignment horizontal="distributed" vertical="center"/>
    </xf>
    <xf numFmtId="0" fontId="78" fillId="0" borderId="11" xfId="0" applyFont="1" applyBorder="1" applyAlignment="1">
      <alignment horizontal="distributed" vertical="center"/>
    </xf>
    <xf numFmtId="0" fontId="78" fillId="0" borderId="15" xfId="0" applyFont="1" applyBorder="1" applyAlignment="1">
      <alignment horizontal="distributed" vertical="center"/>
    </xf>
    <xf numFmtId="49" fontId="81" fillId="0" borderId="38" xfId="0" applyNumberFormat="1" applyFont="1" applyBorder="1" applyAlignment="1">
      <alignment horizontal="center" vertical="center"/>
    </xf>
    <xf numFmtId="49" fontId="81" fillId="0" borderId="39" xfId="0" applyNumberFormat="1" applyFont="1" applyBorder="1" applyAlignment="1">
      <alignment horizontal="center" vertical="center"/>
    </xf>
    <xf numFmtId="49" fontId="81" fillId="0" borderId="40" xfId="0" applyNumberFormat="1" applyFont="1" applyBorder="1" applyAlignment="1">
      <alignment horizontal="center" vertical="center"/>
    </xf>
    <xf numFmtId="49" fontId="81" fillId="0" borderId="48" xfId="0" applyNumberFormat="1" applyFont="1" applyBorder="1" applyAlignment="1">
      <alignment horizontal="center" vertical="center"/>
    </xf>
    <xf numFmtId="49" fontId="81" fillId="0" borderId="49" xfId="0" applyNumberFormat="1" applyFont="1" applyBorder="1" applyAlignment="1">
      <alignment horizontal="center" vertical="center"/>
    </xf>
    <xf numFmtId="49" fontId="81" fillId="0" borderId="50" xfId="0" applyNumberFormat="1" applyFont="1" applyBorder="1" applyAlignment="1">
      <alignment horizontal="center" vertical="center"/>
    </xf>
    <xf numFmtId="49" fontId="81" fillId="0" borderId="41" xfId="0" applyNumberFormat="1" applyFont="1" applyBorder="1" applyAlignment="1">
      <alignment horizontal="center" vertical="center"/>
    </xf>
    <xf numFmtId="49" fontId="81" fillId="0" borderId="42" xfId="0" applyNumberFormat="1" applyFont="1" applyBorder="1" applyAlignment="1">
      <alignment horizontal="center" vertical="center"/>
    </xf>
    <xf numFmtId="49" fontId="81" fillId="0" borderId="43" xfId="0" applyNumberFormat="1" applyFont="1" applyBorder="1" applyAlignment="1">
      <alignment horizontal="center" vertical="center"/>
    </xf>
    <xf numFmtId="0" fontId="82" fillId="0" borderId="12" xfId="0" applyFont="1" applyBorder="1" applyAlignment="1">
      <alignment horizontal="right" vertical="center"/>
    </xf>
    <xf numFmtId="0" fontId="81" fillId="0" borderId="10" xfId="0" applyFont="1" applyBorder="1" applyAlignment="1">
      <alignment vertical="center"/>
    </xf>
    <xf numFmtId="0" fontId="81" fillId="0" borderId="13" xfId="0" applyFont="1" applyBorder="1" applyAlignment="1">
      <alignment vertical="center"/>
    </xf>
    <xf numFmtId="0" fontId="64" fillId="0" borderId="23" xfId="0" applyFont="1" applyBorder="1" applyAlignment="1">
      <alignment horizontal="center" vertical="center" textRotation="255"/>
    </xf>
    <xf numFmtId="177" fontId="83" fillId="0" borderId="38" xfId="0" applyNumberFormat="1" applyFont="1" applyBorder="1" applyAlignment="1">
      <alignment horizontal="center" vertical="center"/>
    </xf>
    <xf numFmtId="177" fontId="83" fillId="0" borderId="39" xfId="0" applyNumberFormat="1" applyFont="1" applyBorder="1" applyAlignment="1">
      <alignment horizontal="center" vertical="center"/>
    </xf>
    <xf numFmtId="177" fontId="83" fillId="0" borderId="40" xfId="0" applyNumberFormat="1" applyFont="1" applyBorder="1" applyAlignment="1">
      <alignment horizontal="center" vertical="center"/>
    </xf>
    <xf numFmtId="177" fontId="83" fillId="0" borderId="41" xfId="0" applyNumberFormat="1" applyFont="1" applyBorder="1" applyAlignment="1">
      <alignment horizontal="center" vertical="center"/>
    </xf>
    <xf numFmtId="177" fontId="83" fillId="0" borderId="42" xfId="0" applyNumberFormat="1" applyFont="1" applyBorder="1" applyAlignment="1">
      <alignment horizontal="center" vertical="center"/>
    </xf>
    <xf numFmtId="177" fontId="83" fillId="0" borderId="43" xfId="0" applyNumberFormat="1" applyFont="1" applyBorder="1" applyAlignment="1">
      <alignment horizontal="center" vertical="center"/>
    </xf>
    <xf numFmtId="0" fontId="64" fillId="0" borderId="12" xfId="0" applyFont="1" applyBorder="1" applyAlignment="1">
      <alignment horizontal="center" vertical="center" textRotation="255" shrinkToFit="1"/>
    </xf>
    <xf numFmtId="0" fontId="78" fillId="0" borderId="13" xfId="0" applyFont="1" applyBorder="1" applyAlignment="1">
      <alignment vertical="center" shrinkToFit="1"/>
    </xf>
    <xf numFmtId="0" fontId="78" fillId="0" borderId="16" xfId="0" applyFont="1" applyBorder="1" applyAlignment="1">
      <alignment vertical="center" shrinkToFit="1"/>
    </xf>
    <xf numFmtId="0" fontId="78" fillId="0" borderId="17" xfId="0" applyFont="1" applyBorder="1" applyAlignment="1">
      <alignment vertical="center" shrinkToFit="1"/>
    </xf>
    <xf numFmtId="0" fontId="78" fillId="0" borderId="14" xfId="0" applyFont="1" applyBorder="1" applyAlignment="1">
      <alignment vertical="center" shrinkToFit="1"/>
    </xf>
    <xf numFmtId="0" fontId="78" fillId="0" borderId="15" xfId="0" applyFont="1" applyBorder="1" applyAlignment="1">
      <alignment vertical="center" shrinkToFit="1"/>
    </xf>
    <xf numFmtId="0" fontId="64" fillId="0" borderId="23" xfId="0" applyFont="1" applyBorder="1" applyAlignment="1">
      <alignment horizontal="center" vertical="center"/>
    </xf>
    <xf numFmtId="0" fontId="78" fillId="0" borderId="23" xfId="0" applyFont="1" applyBorder="1" applyAlignment="1">
      <alignment horizontal="distributed" vertical="center"/>
    </xf>
    <xf numFmtId="0" fontId="78" fillId="0" borderId="20" xfId="0" applyFont="1" applyBorder="1" applyAlignment="1">
      <alignment horizontal="distributed" vertical="center"/>
    </xf>
    <xf numFmtId="49" fontId="64" fillId="0" borderId="21" xfId="0" applyNumberFormat="1" applyFont="1" applyBorder="1" applyAlignment="1">
      <alignment horizontal="right" vertical="center"/>
    </xf>
    <xf numFmtId="49" fontId="78" fillId="0" borderId="23" xfId="0" applyNumberFormat="1" applyFont="1" applyBorder="1" applyAlignment="1">
      <alignment horizontal="right" vertical="center"/>
    </xf>
    <xf numFmtId="49" fontId="78" fillId="0" borderId="21" xfId="0" applyNumberFormat="1" applyFont="1" applyBorder="1" applyAlignment="1">
      <alignment horizontal="right" vertical="center"/>
    </xf>
    <xf numFmtId="0" fontId="84" fillId="0" borderId="23" xfId="0" applyFont="1" applyBorder="1" applyAlignment="1">
      <alignment horizontal="distributed" vertical="center" wrapText="1"/>
    </xf>
    <xf numFmtId="0" fontId="64" fillId="0" borderId="20" xfId="0" applyFont="1" applyBorder="1" applyAlignment="1">
      <alignment horizontal="distributed" vertical="center"/>
    </xf>
    <xf numFmtId="0" fontId="84" fillId="0" borderId="23" xfId="0" applyFont="1" applyBorder="1" applyAlignment="1">
      <alignment horizontal="distributed" vertical="center"/>
    </xf>
    <xf numFmtId="0" fontId="84" fillId="0" borderId="20" xfId="0" applyFont="1" applyBorder="1" applyAlignment="1">
      <alignment horizontal="distributed" vertical="center"/>
    </xf>
    <xf numFmtId="0" fontId="78" fillId="0" borderId="34" xfId="0" applyFont="1" applyBorder="1" applyAlignment="1">
      <alignment horizontal="center" vertical="center"/>
    </xf>
    <xf numFmtId="0" fontId="78" fillId="0" borderId="23" xfId="0" applyFont="1" applyBorder="1" applyAlignment="1">
      <alignment horizontal="center" vertical="center"/>
    </xf>
    <xf numFmtId="0" fontId="64" fillId="0" borderId="23" xfId="0" applyFont="1" applyBorder="1" applyAlignment="1">
      <alignment vertical="center" wrapText="1"/>
    </xf>
    <xf numFmtId="0" fontId="78" fillId="0" borderId="23" xfId="0" applyFont="1" applyBorder="1" applyAlignment="1">
      <alignment vertical="center" wrapText="1"/>
    </xf>
    <xf numFmtId="0" fontId="78" fillId="0" borderId="20" xfId="0" applyFont="1" applyBorder="1" applyAlignment="1">
      <alignment vertical="center" wrapText="1"/>
    </xf>
    <xf numFmtId="0" fontId="84" fillId="0" borderId="23" xfId="0" applyFont="1" applyBorder="1" applyAlignment="1">
      <alignment vertical="center" wrapText="1"/>
    </xf>
    <xf numFmtId="0" fontId="84" fillId="0" borderId="20" xfId="0" applyFont="1" applyBorder="1" applyAlignment="1">
      <alignment vertical="center" wrapText="1"/>
    </xf>
    <xf numFmtId="0" fontId="64" fillId="0" borderId="44" xfId="0" applyFont="1" applyBorder="1" applyAlignment="1">
      <alignment horizontal="center" vertical="center"/>
    </xf>
    <xf numFmtId="0" fontId="81" fillId="0" borderId="0" xfId="0" applyFont="1" applyAlignment="1">
      <alignment horizontal="right" vertical="center"/>
    </xf>
    <xf numFmtId="0" fontId="81" fillId="0" borderId="17" xfId="0" applyFont="1" applyBorder="1" applyAlignment="1">
      <alignment horizontal="right" vertical="center"/>
    </xf>
    <xf numFmtId="177" fontId="81" fillId="0" borderId="12" xfId="0" applyNumberFormat="1" applyFont="1" applyBorder="1" applyAlignment="1">
      <alignment vertical="center"/>
    </xf>
    <xf numFmtId="177" fontId="81" fillId="0" borderId="10" xfId="0" applyNumberFormat="1" applyFont="1" applyBorder="1" applyAlignment="1">
      <alignment vertical="center"/>
    </xf>
    <xf numFmtId="177" fontId="81" fillId="0" borderId="13" xfId="0" applyNumberFormat="1" applyFont="1" applyBorder="1" applyAlignment="1">
      <alignment vertical="center"/>
    </xf>
    <xf numFmtId="177" fontId="81" fillId="0" borderId="16" xfId="0" applyNumberFormat="1" applyFont="1" applyBorder="1" applyAlignment="1">
      <alignment vertical="center"/>
    </xf>
    <xf numFmtId="177" fontId="81" fillId="0" borderId="0" xfId="0" applyNumberFormat="1" applyFont="1" applyBorder="1" applyAlignment="1">
      <alignment vertical="center"/>
    </xf>
    <xf numFmtId="177" fontId="81" fillId="0" borderId="17" xfId="0" applyNumberFormat="1" applyFont="1" applyBorder="1" applyAlignment="1">
      <alignment vertical="center"/>
    </xf>
    <xf numFmtId="177" fontId="81" fillId="0" borderId="14" xfId="0" applyNumberFormat="1" applyFont="1" applyBorder="1" applyAlignment="1">
      <alignment vertical="center"/>
    </xf>
    <xf numFmtId="177" fontId="81" fillId="0" borderId="11" xfId="0" applyNumberFormat="1" applyFont="1" applyBorder="1" applyAlignment="1">
      <alignment vertical="center"/>
    </xf>
    <xf numFmtId="177" fontId="81" fillId="0" borderId="1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14</xdr:row>
      <xdr:rowOff>295275</xdr:rowOff>
    </xdr:from>
    <xdr:to>
      <xdr:col>43</xdr:col>
      <xdr:colOff>114300</xdr:colOff>
      <xdr:row>25</xdr:row>
      <xdr:rowOff>142875</xdr:rowOff>
    </xdr:to>
    <xdr:sp>
      <xdr:nvSpPr>
        <xdr:cNvPr id="1" name="正方形/長方形 1"/>
        <xdr:cNvSpPr>
          <a:spLocks/>
        </xdr:cNvSpPr>
      </xdr:nvSpPr>
      <xdr:spPr>
        <a:xfrm>
          <a:off x="7877175" y="4495800"/>
          <a:ext cx="3800475" cy="4038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FFFF"/>
              </a:solidFill>
            </a:rPr>
            <a:t>色塗りのセルには</a:t>
          </a:r>
          <a:r>
            <a:rPr lang="en-US" cap="none" sz="2800" b="0" i="0" u="none" baseline="0">
              <a:solidFill>
                <a:srgbClr val="FFFFFF"/>
              </a:solidFill>
            </a:rPr>
            <a:t>
</a:t>
          </a:r>
          <a:r>
            <a:rPr lang="en-US" cap="none" sz="2800" b="0" i="0" u="none" baseline="0">
              <a:solidFill>
                <a:srgbClr val="FFFFFF"/>
              </a:solidFill>
            </a:rPr>
            <a:t>関数が入力されています。</a:t>
          </a:r>
        </a:p>
      </xdr:txBody>
    </xdr:sp>
    <xdr:clientData/>
  </xdr:twoCellAnchor>
  <xdr:twoCellAnchor>
    <xdr:from>
      <xdr:col>0</xdr:col>
      <xdr:colOff>38100</xdr:colOff>
      <xdr:row>15</xdr:row>
      <xdr:rowOff>104775</xdr:rowOff>
    </xdr:from>
    <xdr:to>
      <xdr:col>2</xdr:col>
      <xdr:colOff>371475</xdr:colOff>
      <xdr:row>18</xdr:row>
      <xdr:rowOff>238125</xdr:rowOff>
    </xdr:to>
    <xdr:sp>
      <xdr:nvSpPr>
        <xdr:cNvPr id="2" name="正方形/長方形 3"/>
        <xdr:cNvSpPr>
          <a:spLocks/>
        </xdr:cNvSpPr>
      </xdr:nvSpPr>
      <xdr:spPr>
        <a:xfrm>
          <a:off x="38100" y="4686300"/>
          <a:ext cx="1057275" cy="12763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rPr>
            <a:t>途中で事業年度を変更している場合は手入力で調整して下さい</a:t>
          </a:r>
        </a:p>
      </xdr:txBody>
    </xdr:sp>
    <xdr:clientData/>
  </xdr:twoCellAnchor>
  <xdr:twoCellAnchor>
    <xdr:from>
      <xdr:col>2</xdr:col>
      <xdr:colOff>371475</xdr:colOff>
      <xdr:row>16</xdr:row>
      <xdr:rowOff>361950</xdr:rowOff>
    </xdr:from>
    <xdr:to>
      <xdr:col>3</xdr:col>
      <xdr:colOff>333375</xdr:colOff>
      <xdr:row>19</xdr:row>
      <xdr:rowOff>152400</xdr:rowOff>
    </xdr:to>
    <xdr:sp>
      <xdr:nvSpPr>
        <xdr:cNvPr id="3" name="直線矢印コネクタ 5"/>
        <xdr:cNvSpPr>
          <a:spLocks/>
        </xdr:cNvSpPr>
      </xdr:nvSpPr>
      <xdr:spPr>
        <a:xfrm>
          <a:off x="1095375" y="5324475"/>
          <a:ext cx="390525" cy="933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18</xdr:row>
      <xdr:rowOff>180975</xdr:rowOff>
    </xdr:from>
    <xdr:to>
      <xdr:col>22</xdr:col>
      <xdr:colOff>9525</xdr:colOff>
      <xdr:row>23</xdr:row>
      <xdr:rowOff>152400</xdr:rowOff>
    </xdr:to>
    <xdr:sp>
      <xdr:nvSpPr>
        <xdr:cNvPr id="4" name="正方形/長方形 9"/>
        <xdr:cNvSpPr>
          <a:spLocks/>
        </xdr:cNvSpPr>
      </xdr:nvSpPr>
      <xdr:spPr>
        <a:xfrm>
          <a:off x="3352800" y="5905500"/>
          <a:ext cx="2295525" cy="18764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欠損の場合は、</a:t>
          </a:r>
          <a:r>
            <a:rPr lang="en-US" cap="none" sz="1600" b="0" i="0" u="none" baseline="0">
              <a:solidFill>
                <a:srgbClr val="FFFFFF"/>
              </a:solidFill>
            </a:rPr>
            <a:t>
</a:t>
          </a:r>
          <a:r>
            <a:rPr lang="en-US" cap="none" sz="1600" b="0" i="0" u="none" baseline="0">
              <a:solidFill>
                <a:srgbClr val="FFFFFF"/>
              </a:solidFill>
            </a:rPr>
            <a:t>－（マイナス）を付して数値を入力します。</a:t>
          </a:r>
          <a:r>
            <a:rPr lang="en-US" cap="none" sz="1600" b="0" i="0" u="none" baseline="0">
              <a:solidFill>
                <a:srgbClr val="FFFFFF"/>
              </a:solidFill>
            </a:rPr>
            <a:t>
</a:t>
          </a:r>
          <a:r>
            <a:rPr lang="en-US" cap="none" sz="1400" b="0" i="0" u="none" baseline="0">
              <a:solidFill>
                <a:srgbClr val="FFFFFF"/>
              </a:solidFill>
            </a:rPr>
            <a:t>（自動的に△印に変換される）</a:t>
          </a:r>
        </a:p>
      </xdr:txBody>
    </xdr:sp>
    <xdr:clientData/>
  </xdr:twoCellAnchor>
  <xdr:twoCellAnchor>
    <xdr:from>
      <xdr:col>15</xdr:col>
      <xdr:colOff>123825</xdr:colOff>
      <xdr:row>13</xdr:row>
      <xdr:rowOff>19050</xdr:rowOff>
    </xdr:from>
    <xdr:to>
      <xdr:col>17</xdr:col>
      <xdr:colOff>171450</xdr:colOff>
      <xdr:row>18</xdr:row>
      <xdr:rowOff>180975</xdr:rowOff>
    </xdr:to>
    <xdr:sp>
      <xdr:nvSpPr>
        <xdr:cNvPr id="5" name="直線矢印コネクタ 11"/>
        <xdr:cNvSpPr>
          <a:spLocks/>
        </xdr:cNvSpPr>
      </xdr:nvSpPr>
      <xdr:spPr>
        <a:xfrm flipH="1" flipV="1">
          <a:off x="4029075" y="3838575"/>
          <a:ext cx="466725" cy="2066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171450</xdr:colOff>
      <xdr:row>16</xdr:row>
      <xdr:rowOff>333375</xdr:rowOff>
    </xdr:from>
    <xdr:to>
      <xdr:col>19</xdr:col>
      <xdr:colOff>57150</xdr:colOff>
      <xdr:row>18</xdr:row>
      <xdr:rowOff>180975</xdr:rowOff>
    </xdr:to>
    <xdr:sp>
      <xdr:nvSpPr>
        <xdr:cNvPr id="6" name="直線矢印コネクタ 13"/>
        <xdr:cNvSpPr>
          <a:spLocks/>
        </xdr:cNvSpPr>
      </xdr:nvSpPr>
      <xdr:spPr>
        <a:xfrm flipV="1">
          <a:off x="4495800" y="5295900"/>
          <a:ext cx="371475"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295275</xdr:colOff>
      <xdr:row>2</xdr:row>
      <xdr:rowOff>85725</xdr:rowOff>
    </xdr:from>
    <xdr:to>
      <xdr:col>72</xdr:col>
      <xdr:colOff>85725</xdr:colOff>
      <xdr:row>5</xdr:row>
      <xdr:rowOff>95250</xdr:rowOff>
    </xdr:to>
    <xdr:sp>
      <xdr:nvSpPr>
        <xdr:cNvPr id="7" name="正方形/長方形 14"/>
        <xdr:cNvSpPr>
          <a:spLocks/>
        </xdr:cNvSpPr>
      </xdr:nvSpPr>
      <xdr:spPr>
        <a:xfrm>
          <a:off x="12934950" y="752475"/>
          <a:ext cx="3810000" cy="9144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rPr>
            <a:t>最初に、当該申告の属する事業年度を入力します。</a:t>
          </a:r>
        </a:p>
      </xdr:txBody>
    </xdr:sp>
    <xdr:clientData/>
  </xdr:twoCellAnchor>
  <xdr:twoCellAnchor>
    <xdr:from>
      <xdr:col>44</xdr:col>
      <xdr:colOff>28575</xdr:colOff>
      <xdr:row>2</xdr:row>
      <xdr:rowOff>285750</xdr:rowOff>
    </xdr:from>
    <xdr:to>
      <xdr:col>53</xdr:col>
      <xdr:colOff>295275</xdr:colOff>
      <xdr:row>3</xdr:row>
      <xdr:rowOff>209550</xdr:rowOff>
    </xdr:to>
    <xdr:sp>
      <xdr:nvSpPr>
        <xdr:cNvPr id="8" name="直線矢印コネクタ 16"/>
        <xdr:cNvSpPr>
          <a:spLocks/>
        </xdr:cNvSpPr>
      </xdr:nvSpPr>
      <xdr:spPr>
        <a:xfrm flipH="1" flipV="1">
          <a:off x="11896725" y="952500"/>
          <a:ext cx="1038225"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228600</xdr:colOff>
      <xdr:row>34</xdr:row>
      <xdr:rowOff>161925</xdr:rowOff>
    </xdr:to>
    <xdr:sp>
      <xdr:nvSpPr>
        <xdr:cNvPr id="9" name="正方形/長方形 19"/>
        <xdr:cNvSpPr>
          <a:spLocks/>
        </xdr:cNvSpPr>
      </xdr:nvSpPr>
      <xdr:spPr>
        <a:xfrm>
          <a:off x="0" y="10677525"/>
          <a:ext cx="952500" cy="952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rPr>
            <a:t>各事業年度の別表９のシートにリンクしています</a:t>
          </a:r>
        </a:p>
      </xdr:txBody>
    </xdr:sp>
    <xdr:clientData/>
  </xdr:twoCellAnchor>
  <xdr:twoCellAnchor>
    <xdr:from>
      <xdr:col>2</xdr:col>
      <xdr:colOff>228600</xdr:colOff>
      <xdr:row>30</xdr:row>
      <xdr:rowOff>47625</xdr:rowOff>
    </xdr:from>
    <xdr:to>
      <xdr:col>3</xdr:col>
      <xdr:colOff>133350</xdr:colOff>
      <xdr:row>32</xdr:row>
      <xdr:rowOff>95250</xdr:rowOff>
    </xdr:to>
    <xdr:sp>
      <xdr:nvSpPr>
        <xdr:cNvPr id="10" name="直線矢印コネクタ 20"/>
        <xdr:cNvSpPr>
          <a:spLocks/>
        </xdr:cNvSpPr>
      </xdr:nvSpPr>
      <xdr:spPr>
        <a:xfrm flipV="1">
          <a:off x="952500" y="10344150"/>
          <a:ext cx="333375" cy="8096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21</xdr:row>
      <xdr:rowOff>133350</xdr:rowOff>
    </xdr:from>
    <xdr:to>
      <xdr:col>10</xdr:col>
      <xdr:colOff>142875</xdr:colOff>
      <xdr:row>22</xdr:row>
      <xdr:rowOff>152400</xdr:rowOff>
    </xdr:to>
    <xdr:sp>
      <xdr:nvSpPr>
        <xdr:cNvPr id="1" name="円/楕円 2"/>
        <xdr:cNvSpPr>
          <a:spLocks/>
        </xdr:cNvSpPr>
      </xdr:nvSpPr>
      <xdr:spPr>
        <a:xfrm>
          <a:off x="1571625" y="4000500"/>
          <a:ext cx="4381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15</xdr:row>
      <xdr:rowOff>9525</xdr:rowOff>
    </xdr:from>
    <xdr:to>
      <xdr:col>10</xdr:col>
      <xdr:colOff>161925</xdr:colOff>
      <xdr:row>16</xdr:row>
      <xdr:rowOff>133350</xdr:rowOff>
    </xdr:to>
    <xdr:sp>
      <xdr:nvSpPr>
        <xdr:cNvPr id="2" name="円/楕円 6"/>
        <xdr:cNvSpPr>
          <a:spLocks/>
        </xdr:cNvSpPr>
      </xdr:nvSpPr>
      <xdr:spPr>
        <a:xfrm>
          <a:off x="1609725" y="2514600"/>
          <a:ext cx="4191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27</xdr:row>
      <xdr:rowOff>123825</xdr:rowOff>
    </xdr:from>
    <xdr:to>
      <xdr:col>10</xdr:col>
      <xdr:colOff>161925</xdr:colOff>
      <xdr:row>28</xdr:row>
      <xdr:rowOff>152400</xdr:rowOff>
    </xdr:to>
    <xdr:sp>
      <xdr:nvSpPr>
        <xdr:cNvPr id="3" name="円/楕円 7"/>
        <xdr:cNvSpPr>
          <a:spLocks/>
        </xdr:cNvSpPr>
      </xdr:nvSpPr>
      <xdr:spPr>
        <a:xfrm>
          <a:off x="1562100" y="5476875"/>
          <a:ext cx="4667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23</xdr:row>
      <xdr:rowOff>76200</xdr:rowOff>
    </xdr:from>
    <xdr:to>
      <xdr:col>10</xdr:col>
      <xdr:colOff>161925</xdr:colOff>
      <xdr:row>24</xdr:row>
      <xdr:rowOff>142875</xdr:rowOff>
    </xdr:to>
    <xdr:sp>
      <xdr:nvSpPr>
        <xdr:cNvPr id="4" name="円/楕円 9"/>
        <xdr:cNvSpPr>
          <a:spLocks/>
        </xdr:cNvSpPr>
      </xdr:nvSpPr>
      <xdr:spPr>
        <a:xfrm>
          <a:off x="1552575" y="4438650"/>
          <a:ext cx="4762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17</xdr:row>
      <xdr:rowOff>123825</xdr:rowOff>
    </xdr:from>
    <xdr:to>
      <xdr:col>10</xdr:col>
      <xdr:colOff>142875</xdr:colOff>
      <xdr:row>18</xdr:row>
      <xdr:rowOff>152400</xdr:rowOff>
    </xdr:to>
    <xdr:sp>
      <xdr:nvSpPr>
        <xdr:cNvPr id="5" name="円/楕円 11"/>
        <xdr:cNvSpPr>
          <a:spLocks/>
        </xdr:cNvSpPr>
      </xdr:nvSpPr>
      <xdr:spPr>
        <a:xfrm>
          <a:off x="1581150" y="3000375"/>
          <a:ext cx="428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xdr:row>
      <xdr:rowOff>114300</xdr:rowOff>
    </xdr:from>
    <xdr:to>
      <xdr:col>11</xdr:col>
      <xdr:colOff>9525</xdr:colOff>
      <xdr:row>20</xdr:row>
      <xdr:rowOff>114300</xdr:rowOff>
    </xdr:to>
    <xdr:sp>
      <xdr:nvSpPr>
        <xdr:cNvPr id="6" name="円/楕円 12"/>
        <xdr:cNvSpPr>
          <a:spLocks/>
        </xdr:cNvSpPr>
      </xdr:nvSpPr>
      <xdr:spPr>
        <a:xfrm>
          <a:off x="1571625" y="3486150"/>
          <a:ext cx="4762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xdr:row>
      <xdr:rowOff>114300</xdr:rowOff>
    </xdr:from>
    <xdr:to>
      <xdr:col>10</xdr:col>
      <xdr:colOff>171450</xdr:colOff>
      <xdr:row>13</xdr:row>
      <xdr:rowOff>161925</xdr:rowOff>
    </xdr:to>
    <xdr:sp>
      <xdr:nvSpPr>
        <xdr:cNvPr id="7" name="円/楕円 13"/>
        <xdr:cNvSpPr>
          <a:spLocks/>
        </xdr:cNvSpPr>
      </xdr:nvSpPr>
      <xdr:spPr>
        <a:xfrm>
          <a:off x="1590675" y="2000250"/>
          <a:ext cx="447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31</xdr:row>
      <xdr:rowOff>76200</xdr:rowOff>
    </xdr:from>
    <xdr:to>
      <xdr:col>10</xdr:col>
      <xdr:colOff>152400</xdr:colOff>
      <xdr:row>32</xdr:row>
      <xdr:rowOff>180975</xdr:rowOff>
    </xdr:to>
    <xdr:sp>
      <xdr:nvSpPr>
        <xdr:cNvPr id="8" name="円/楕円 14"/>
        <xdr:cNvSpPr>
          <a:spLocks/>
        </xdr:cNvSpPr>
      </xdr:nvSpPr>
      <xdr:spPr>
        <a:xfrm>
          <a:off x="1590675" y="64198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25</xdr:row>
      <xdr:rowOff>66675</xdr:rowOff>
    </xdr:from>
    <xdr:to>
      <xdr:col>10</xdr:col>
      <xdr:colOff>161925</xdr:colOff>
      <xdr:row>26</xdr:row>
      <xdr:rowOff>171450</xdr:rowOff>
    </xdr:to>
    <xdr:sp>
      <xdr:nvSpPr>
        <xdr:cNvPr id="9" name="円/楕円 15"/>
        <xdr:cNvSpPr>
          <a:spLocks/>
        </xdr:cNvSpPr>
      </xdr:nvSpPr>
      <xdr:spPr>
        <a:xfrm>
          <a:off x="1581150" y="4924425"/>
          <a:ext cx="4476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29</xdr:row>
      <xdr:rowOff>76200</xdr:rowOff>
    </xdr:from>
    <xdr:to>
      <xdr:col>10</xdr:col>
      <xdr:colOff>152400</xdr:colOff>
      <xdr:row>30</xdr:row>
      <xdr:rowOff>180975</xdr:rowOff>
    </xdr:to>
    <xdr:sp>
      <xdr:nvSpPr>
        <xdr:cNvPr id="10" name="円/楕円 14"/>
        <xdr:cNvSpPr>
          <a:spLocks/>
        </xdr:cNvSpPr>
      </xdr:nvSpPr>
      <xdr:spPr>
        <a:xfrm>
          <a:off x="1590675" y="5924550"/>
          <a:ext cx="42862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142875</xdr:colOff>
      <xdr:row>0</xdr:row>
      <xdr:rowOff>190500</xdr:rowOff>
    </xdr:from>
    <xdr:to>
      <xdr:col>10</xdr:col>
      <xdr:colOff>76200</xdr:colOff>
      <xdr:row>2</xdr:row>
      <xdr:rowOff>209550</xdr:rowOff>
    </xdr:to>
    <xdr:pic>
      <xdr:nvPicPr>
        <xdr:cNvPr id="11" name="図 17"/>
        <xdr:cNvPicPr preferRelativeResize="1">
          <a:picLocks noChangeAspect="1"/>
        </xdr:cNvPicPr>
      </xdr:nvPicPr>
      <xdr:blipFill>
        <a:blip r:embed="rId1"/>
        <a:stretch>
          <a:fillRect/>
        </a:stretch>
      </xdr:blipFill>
      <xdr:spPr>
        <a:xfrm>
          <a:off x="714375" y="190500"/>
          <a:ext cx="12287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D1:BB65"/>
  <sheetViews>
    <sheetView showGridLines="0" tabSelected="1" view="pageBreakPreview" zoomScale="80" zoomScaleNormal="80" zoomScaleSheetLayoutView="80" workbookViewId="0" topLeftCell="A1">
      <selection activeCell="M16" sqref="M16:R17"/>
    </sheetView>
  </sheetViews>
  <sheetFormatPr defaultColWidth="9.140625" defaultRowHeight="15"/>
  <cols>
    <col min="1" max="1" width="4.421875" style="1" customWidth="1"/>
    <col min="2" max="3" width="6.421875" style="1" customWidth="1"/>
    <col min="4" max="4" width="5.421875" style="1" customWidth="1"/>
    <col min="5" max="5" width="4.421875" style="1" customWidth="1"/>
    <col min="6" max="10" width="3.421875" style="1" customWidth="1"/>
    <col min="11" max="12" width="2.421875" style="1" customWidth="1"/>
    <col min="13" max="18" width="3.140625" style="1" customWidth="1"/>
    <col min="19" max="22" width="4.140625" style="1" customWidth="1"/>
    <col min="23" max="24" width="5.00390625" style="1" customWidth="1"/>
    <col min="25" max="25" width="4.7109375" style="1" customWidth="1"/>
    <col min="26" max="26" width="4.140625" style="1" customWidth="1"/>
    <col min="27" max="30" width="4.7109375" style="1" customWidth="1"/>
    <col min="31" max="32" width="5.00390625" style="1" customWidth="1"/>
    <col min="33" max="34" width="2.421875" style="1" customWidth="1"/>
    <col min="35" max="36" width="4.8515625" style="1" customWidth="1"/>
    <col min="37" max="38" width="2.421875" style="1" customWidth="1"/>
    <col min="39" max="42" width="4.28125" style="1" customWidth="1"/>
    <col min="43" max="46" width="4.57421875" style="1" customWidth="1"/>
    <col min="47" max="47" width="0.42578125" style="1" customWidth="1"/>
    <col min="48" max="48" width="2.00390625" style="1" customWidth="1"/>
    <col min="49" max="50" width="14.7109375" style="1" hidden="1" customWidth="1"/>
    <col min="51" max="51" width="14.8515625" style="1" hidden="1" customWidth="1"/>
    <col min="52" max="52" width="13.28125" style="1" hidden="1" customWidth="1"/>
    <col min="53" max="53" width="10.7109375" style="1" hidden="1" customWidth="1"/>
    <col min="54" max="54" width="14.00390625" style="1" customWidth="1"/>
    <col min="55" max="109" width="2.57421875" style="1" customWidth="1"/>
    <col min="110" max="16384" width="9.00390625" style="1" customWidth="1"/>
  </cols>
  <sheetData>
    <row r="1" spans="4:53" ht="26.25" customHeight="1">
      <c r="D1" s="36" t="s">
        <v>48</v>
      </c>
      <c r="E1" s="34"/>
      <c r="F1" s="19"/>
      <c r="G1" s="19"/>
      <c r="H1" s="19"/>
      <c r="I1" s="19"/>
      <c r="J1" s="19"/>
      <c r="K1" s="19"/>
      <c r="L1" s="19"/>
      <c r="M1" s="19"/>
      <c r="N1" s="19"/>
      <c r="O1" s="19"/>
      <c r="P1" s="17"/>
      <c r="Q1" s="17"/>
      <c r="R1" s="18"/>
      <c r="S1" s="18"/>
      <c r="T1" s="18"/>
      <c r="U1" s="18"/>
      <c r="V1" s="18"/>
      <c r="W1" s="18"/>
      <c r="X1" s="18"/>
      <c r="Y1" s="19"/>
      <c r="Z1" s="19"/>
      <c r="AA1" s="35"/>
      <c r="AB1" s="35"/>
      <c r="AC1" s="35"/>
      <c r="AD1" s="35"/>
      <c r="AE1" s="35"/>
      <c r="AF1" s="35"/>
      <c r="AG1" s="35"/>
      <c r="AH1" s="35"/>
      <c r="AI1" s="35"/>
      <c r="AJ1" s="35"/>
      <c r="AK1" s="35"/>
      <c r="AL1" s="35"/>
      <c r="AM1" s="35"/>
      <c r="AN1" s="35"/>
      <c r="AO1" s="35"/>
      <c r="AP1" s="35"/>
      <c r="AQ1" s="35"/>
      <c r="AR1" s="35"/>
      <c r="AS1" s="35"/>
      <c r="AT1" s="35"/>
      <c r="AU1" s="33"/>
      <c r="AW1" s="13">
        <f>AJ3</f>
        <v>2</v>
      </c>
      <c r="AX1" s="13"/>
      <c r="AY1" s="13">
        <f>AN3</f>
        <v>4</v>
      </c>
      <c r="AZ1" s="13">
        <f>AQ3</f>
        <v>1</v>
      </c>
      <c r="BA1" s="14"/>
    </row>
    <row r="2" spans="4:52" ht="26.25" customHeight="1">
      <c r="D2" s="36" t="s">
        <v>65</v>
      </c>
      <c r="E2" s="34"/>
      <c r="F2" s="19"/>
      <c r="G2" s="19"/>
      <c r="H2" s="19"/>
      <c r="I2" s="3"/>
      <c r="J2" s="3"/>
      <c r="K2" s="3"/>
      <c r="L2" s="3"/>
      <c r="M2" s="3"/>
      <c r="N2" s="3"/>
      <c r="O2" s="3"/>
      <c r="P2" s="15"/>
      <c r="Q2" s="15"/>
      <c r="R2" s="16"/>
      <c r="S2" s="16"/>
      <c r="T2" s="16"/>
      <c r="U2" s="16"/>
      <c r="V2" s="16"/>
      <c r="W2" s="16"/>
      <c r="X2" s="16"/>
      <c r="Y2" s="3"/>
      <c r="Z2" s="3"/>
      <c r="AA2" s="32"/>
      <c r="AB2" s="32"/>
      <c r="AC2" s="32"/>
      <c r="AD2" s="32"/>
      <c r="AE2" s="32"/>
      <c r="AF2" s="32"/>
      <c r="AG2" s="32"/>
      <c r="AH2" s="32"/>
      <c r="AI2" s="32"/>
      <c r="AJ2" s="32"/>
      <c r="AK2" s="32"/>
      <c r="AL2" s="32"/>
      <c r="AM2" s="32"/>
      <c r="AN2" s="32"/>
      <c r="AO2" s="32"/>
      <c r="AP2" s="32"/>
      <c r="AQ2" s="32"/>
      <c r="AR2" s="32"/>
      <c r="AS2" s="32"/>
      <c r="AT2" s="32"/>
      <c r="AU2" s="33"/>
      <c r="AW2" s="13">
        <f>AJ4</f>
        <v>3</v>
      </c>
      <c r="AX2" s="13"/>
      <c r="AY2" s="13">
        <f>AN4</f>
        <v>3</v>
      </c>
      <c r="AZ2" s="13">
        <f>AQ4</f>
        <v>31</v>
      </c>
    </row>
    <row r="3" spans="4:52" ht="26.25" customHeight="1">
      <c r="D3" s="54" t="s">
        <v>9</v>
      </c>
      <c r="E3" s="55"/>
      <c r="F3" s="55"/>
      <c r="G3" s="55"/>
      <c r="H3" s="56"/>
      <c r="I3" s="60" t="s">
        <v>83</v>
      </c>
      <c r="J3" s="61"/>
      <c r="K3" s="61"/>
      <c r="L3" s="61"/>
      <c r="M3" s="61"/>
      <c r="N3" s="61"/>
      <c r="O3" s="61"/>
      <c r="P3" s="61"/>
      <c r="Q3" s="61"/>
      <c r="R3" s="61"/>
      <c r="S3" s="61"/>
      <c r="T3" s="61"/>
      <c r="U3" s="61"/>
      <c r="V3" s="61"/>
      <c r="W3" s="61"/>
      <c r="X3" s="61"/>
      <c r="Y3" s="61"/>
      <c r="Z3" s="61"/>
      <c r="AA3" s="61"/>
      <c r="AB3" s="61"/>
      <c r="AC3" s="61"/>
      <c r="AD3" s="62"/>
      <c r="AE3" s="67" t="s">
        <v>67</v>
      </c>
      <c r="AF3" s="68"/>
      <c r="AG3" s="71" t="s">
        <v>66</v>
      </c>
      <c r="AH3" s="72"/>
      <c r="AI3" s="73"/>
      <c r="AJ3" s="74">
        <v>2</v>
      </c>
      <c r="AK3" s="75"/>
      <c r="AL3" s="76" t="s">
        <v>37</v>
      </c>
      <c r="AM3" s="76"/>
      <c r="AN3" s="74">
        <v>4</v>
      </c>
      <c r="AO3" s="75"/>
      <c r="AP3" s="46" t="s">
        <v>38</v>
      </c>
      <c r="AQ3" s="74">
        <v>1</v>
      </c>
      <c r="AR3" s="75"/>
      <c r="AS3" s="76" t="s">
        <v>39</v>
      </c>
      <c r="AT3" s="68"/>
      <c r="AU3" s="20"/>
      <c r="AW3" s="14">
        <f>DATE(VLOOKUP(AW1,AZ8:BA20,2,FALSE),AY1,AZ1)</f>
        <v>43922</v>
      </c>
      <c r="AX3" s="14"/>
      <c r="AZ3" s="14"/>
    </row>
    <row r="4" spans="4:50" ht="26.25" customHeight="1">
      <c r="D4" s="57"/>
      <c r="E4" s="58"/>
      <c r="F4" s="58"/>
      <c r="G4" s="58"/>
      <c r="H4" s="59"/>
      <c r="I4" s="63"/>
      <c r="J4" s="64"/>
      <c r="K4" s="64"/>
      <c r="L4" s="64"/>
      <c r="M4" s="65"/>
      <c r="N4" s="65"/>
      <c r="O4" s="65"/>
      <c r="P4" s="65"/>
      <c r="Q4" s="65"/>
      <c r="R4" s="65"/>
      <c r="S4" s="65"/>
      <c r="T4" s="65"/>
      <c r="U4" s="65"/>
      <c r="V4" s="65"/>
      <c r="W4" s="65"/>
      <c r="X4" s="65"/>
      <c r="Y4" s="65"/>
      <c r="Z4" s="65"/>
      <c r="AA4" s="65"/>
      <c r="AB4" s="65"/>
      <c r="AC4" s="65"/>
      <c r="AD4" s="66"/>
      <c r="AE4" s="69"/>
      <c r="AF4" s="70"/>
      <c r="AG4" s="77" t="s">
        <v>66</v>
      </c>
      <c r="AH4" s="78"/>
      <c r="AI4" s="79"/>
      <c r="AJ4" s="74">
        <v>3</v>
      </c>
      <c r="AK4" s="75"/>
      <c r="AL4" s="80" t="s">
        <v>37</v>
      </c>
      <c r="AM4" s="80"/>
      <c r="AN4" s="69">
        <v>3</v>
      </c>
      <c r="AO4" s="70"/>
      <c r="AP4" s="47" t="s">
        <v>38</v>
      </c>
      <c r="AQ4" s="74">
        <v>31</v>
      </c>
      <c r="AR4" s="75"/>
      <c r="AS4" s="80" t="s">
        <v>39</v>
      </c>
      <c r="AT4" s="70"/>
      <c r="AU4" s="20"/>
      <c r="AW4" s="14">
        <f>DATE(VLOOKUP(AW2,AZ8:BA20,2,FALSE),AY2,AZ2)</f>
        <v>44286</v>
      </c>
      <c r="AX4" s="14"/>
    </row>
    <row r="5" spans="4:47" ht="18.75" customHeight="1">
      <c r="D5" s="54" t="s">
        <v>12</v>
      </c>
      <c r="E5" s="55"/>
      <c r="F5" s="55"/>
      <c r="G5" s="55"/>
      <c r="H5" s="55"/>
      <c r="I5" s="55"/>
      <c r="J5" s="55"/>
      <c r="K5" s="55"/>
      <c r="L5" s="56"/>
      <c r="M5" s="84" t="s">
        <v>68</v>
      </c>
      <c r="N5" s="85"/>
      <c r="O5" s="85"/>
      <c r="P5" s="85"/>
      <c r="Q5" s="85"/>
      <c r="R5" s="86"/>
      <c r="S5" s="90" t="s">
        <v>35</v>
      </c>
      <c r="T5" s="91"/>
      <c r="U5" s="91"/>
      <c r="V5" s="91"/>
      <c r="W5" s="91"/>
      <c r="X5" s="91"/>
      <c r="Y5" s="91"/>
      <c r="Z5" s="91"/>
      <c r="AA5" s="92" t="s">
        <v>74</v>
      </c>
      <c r="AB5" s="93"/>
      <c r="AC5" s="93"/>
      <c r="AD5" s="94"/>
      <c r="AE5" s="93" t="s">
        <v>63</v>
      </c>
      <c r="AF5" s="93"/>
      <c r="AG5" s="93"/>
      <c r="AH5" s="94"/>
      <c r="AI5" s="93" t="s">
        <v>64</v>
      </c>
      <c r="AJ5" s="93"/>
      <c r="AK5" s="93"/>
      <c r="AL5" s="94"/>
      <c r="AM5" s="100" t="s">
        <v>49</v>
      </c>
      <c r="AN5" s="101"/>
      <c r="AO5" s="101"/>
      <c r="AP5" s="102"/>
      <c r="AQ5" s="106" t="s">
        <v>62</v>
      </c>
      <c r="AR5" s="101"/>
      <c r="AS5" s="101"/>
      <c r="AT5" s="102"/>
      <c r="AU5" s="20"/>
    </row>
    <row r="6" spans="4:47" ht="22.5" customHeight="1">
      <c r="D6" s="81"/>
      <c r="E6" s="82"/>
      <c r="F6" s="82"/>
      <c r="G6" s="82"/>
      <c r="H6" s="82"/>
      <c r="I6" s="82"/>
      <c r="J6" s="82"/>
      <c r="K6" s="82"/>
      <c r="L6" s="83"/>
      <c r="M6" s="87"/>
      <c r="N6" s="88"/>
      <c r="O6" s="88"/>
      <c r="P6" s="88"/>
      <c r="Q6" s="88"/>
      <c r="R6" s="89"/>
      <c r="S6" s="107" t="s">
        <v>69</v>
      </c>
      <c r="T6" s="108"/>
      <c r="U6" s="108"/>
      <c r="V6" s="109"/>
      <c r="W6" s="116" t="s">
        <v>51</v>
      </c>
      <c r="X6" s="117"/>
      <c r="Y6" s="117"/>
      <c r="Z6" s="117"/>
      <c r="AA6" s="95"/>
      <c r="AB6" s="96"/>
      <c r="AC6" s="96"/>
      <c r="AD6" s="97"/>
      <c r="AE6" s="96"/>
      <c r="AF6" s="96"/>
      <c r="AG6" s="96"/>
      <c r="AH6" s="97"/>
      <c r="AI6" s="96"/>
      <c r="AJ6" s="96"/>
      <c r="AK6" s="96"/>
      <c r="AL6" s="97"/>
      <c r="AM6" s="103"/>
      <c r="AN6" s="104"/>
      <c r="AO6" s="104"/>
      <c r="AP6" s="105"/>
      <c r="AQ6" s="104"/>
      <c r="AR6" s="104"/>
      <c r="AS6" s="104"/>
      <c r="AT6" s="105"/>
      <c r="AU6" s="20"/>
    </row>
    <row r="7" spans="4:47" ht="22.5" customHeight="1">
      <c r="D7" s="81"/>
      <c r="E7" s="82"/>
      <c r="F7" s="82"/>
      <c r="G7" s="82"/>
      <c r="H7" s="82"/>
      <c r="I7" s="82"/>
      <c r="J7" s="82"/>
      <c r="K7" s="82"/>
      <c r="L7" s="83"/>
      <c r="M7" s="87"/>
      <c r="N7" s="88"/>
      <c r="O7" s="88"/>
      <c r="P7" s="88"/>
      <c r="Q7" s="88"/>
      <c r="R7" s="89"/>
      <c r="S7" s="110"/>
      <c r="T7" s="111"/>
      <c r="U7" s="111"/>
      <c r="V7" s="112"/>
      <c r="W7" s="118"/>
      <c r="X7" s="119"/>
      <c r="Y7" s="119"/>
      <c r="Z7" s="119"/>
      <c r="AA7" s="95"/>
      <c r="AB7" s="96"/>
      <c r="AC7" s="96"/>
      <c r="AD7" s="97"/>
      <c r="AE7" s="96"/>
      <c r="AF7" s="96"/>
      <c r="AG7" s="96"/>
      <c r="AH7" s="97"/>
      <c r="AI7" s="96"/>
      <c r="AJ7" s="96"/>
      <c r="AK7" s="96"/>
      <c r="AL7" s="97"/>
      <c r="AM7" s="103"/>
      <c r="AN7" s="104"/>
      <c r="AO7" s="104"/>
      <c r="AP7" s="105"/>
      <c r="AQ7" s="104"/>
      <c r="AR7" s="104"/>
      <c r="AS7" s="104"/>
      <c r="AT7" s="105"/>
      <c r="AU7" s="20"/>
    </row>
    <row r="8" spans="4:54" ht="22.5" customHeight="1">
      <c r="D8" s="81"/>
      <c r="E8" s="82"/>
      <c r="F8" s="82"/>
      <c r="G8" s="82"/>
      <c r="H8" s="82"/>
      <c r="I8" s="82"/>
      <c r="J8" s="82"/>
      <c r="K8" s="82"/>
      <c r="L8" s="83"/>
      <c r="M8" s="87"/>
      <c r="N8" s="88"/>
      <c r="O8" s="88"/>
      <c r="P8" s="88"/>
      <c r="Q8" s="88"/>
      <c r="R8" s="89"/>
      <c r="S8" s="110"/>
      <c r="T8" s="111"/>
      <c r="U8" s="111"/>
      <c r="V8" s="112"/>
      <c r="W8" s="120"/>
      <c r="X8" s="121"/>
      <c r="Y8" s="121"/>
      <c r="Z8" s="121"/>
      <c r="AA8" s="95"/>
      <c r="AB8" s="96"/>
      <c r="AC8" s="96"/>
      <c r="AD8" s="97"/>
      <c r="AE8" s="96"/>
      <c r="AF8" s="96"/>
      <c r="AG8" s="96"/>
      <c r="AH8" s="97"/>
      <c r="AI8" s="96"/>
      <c r="AJ8" s="96"/>
      <c r="AK8" s="96"/>
      <c r="AL8" s="97"/>
      <c r="AM8" s="122" t="s">
        <v>76</v>
      </c>
      <c r="AN8" s="123"/>
      <c r="AO8" s="123"/>
      <c r="AP8" s="124"/>
      <c r="AQ8" s="129" t="s">
        <v>71</v>
      </c>
      <c r="AR8" s="129"/>
      <c r="AS8" s="129"/>
      <c r="AT8" s="130"/>
      <c r="AU8" s="20"/>
      <c r="AY8" s="13"/>
      <c r="AZ8" s="13">
        <v>14</v>
      </c>
      <c r="BA8" s="13">
        <v>2032</v>
      </c>
      <c r="BB8" s="13"/>
    </row>
    <row r="9" spans="4:54" ht="16.5" customHeight="1">
      <c r="D9" s="81"/>
      <c r="E9" s="82"/>
      <c r="F9" s="82"/>
      <c r="G9" s="82"/>
      <c r="H9" s="82"/>
      <c r="I9" s="82"/>
      <c r="J9" s="82"/>
      <c r="K9" s="82"/>
      <c r="L9" s="83"/>
      <c r="M9" s="87"/>
      <c r="N9" s="88"/>
      <c r="O9" s="88"/>
      <c r="P9" s="88"/>
      <c r="Q9" s="88"/>
      <c r="R9" s="89"/>
      <c r="S9" s="110"/>
      <c r="T9" s="111"/>
      <c r="U9" s="111"/>
      <c r="V9" s="112"/>
      <c r="W9" s="131" t="s">
        <v>52</v>
      </c>
      <c r="X9" s="111"/>
      <c r="Y9" s="111"/>
      <c r="Z9" s="111"/>
      <c r="AA9" s="132" t="s">
        <v>53</v>
      </c>
      <c r="AB9" s="88"/>
      <c r="AC9" s="88"/>
      <c r="AD9" s="89"/>
      <c r="AE9" s="96"/>
      <c r="AF9" s="96"/>
      <c r="AG9" s="96"/>
      <c r="AH9" s="97"/>
      <c r="AI9" s="96"/>
      <c r="AJ9" s="96"/>
      <c r="AK9" s="96"/>
      <c r="AL9" s="97"/>
      <c r="AM9" s="125"/>
      <c r="AN9" s="123"/>
      <c r="AO9" s="123"/>
      <c r="AP9" s="124"/>
      <c r="AQ9" s="136" t="s">
        <v>36</v>
      </c>
      <c r="AR9" s="137"/>
      <c r="AS9" s="137"/>
      <c r="AT9" s="138"/>
      <c r="AU9" s="20"/>
      <c r="AY9" s="13"/>
      <c r="AZ9" s="13">
        <v>13</v>
      </c>
      <c r="BA9" s="13">
        <v>2031</v>
      </c>
      <c r="BB9" s="13"/>
    </row>
    <row r="10" spans="4:54" ht="16.5" customHeight="1">
      <c r="D10" s="81"/>
      <c r="E10" s="82"/>
      <c r="F10" s="82"/>
      <c r="G10" s="82"/>
      <c r="H10" s="82"/>
      <c r="I10" s="82"/>
      <c r="J10" s="82"/>
      <c r="K10" s="82"/>
      <c r="L10" s="83"/>
      <c r="M10" s="87"/>
      <c r="N10" s="88"/>
      <c r="O10" s="88"/>
      <c r="P10" s="88"/>
      <c r="Q10" s="88"/>
      <c r="R10" s="89"/>
      <c r="S10" s="110"/>
      <c r="T10" s="111"/>
      <c r="U10" s="111"/>
      <c r="V10" s="112"/>
      <c r="W10" s="111"/>
      <c r="X10" s="111"/>
      <c r="Y10" s="111"/>
      <c r="Z10" s="111"/>
      <c r="AA10" s="87"/>
      <c r="AB10" s="88"/>
      <c r="AC10" s="88"/>
      <c r="AD10" s="89"/>
      <c r="AE10" s="96"/>
      <c r="AF10" s="96"/>
      <c r="AG10" s="96"/>
      <c r="AH10" s="97"/>
      <c r="AI10" s="96"/>
      <c r="AJ10" s="96"/>
      <c r="AK10" s="96"/>
      <c r="AL10" s="97"/>
      <c r="AM10" s="125"/>
      <c r="AN10" s="123"/>
      <c r="AO10" s="123"/>
      <c r="AP10" s="124"/>
      <c r="AQ10" s="137"/>
      <c r="AR10" s="137"/>
      <c r="AS10" s="137"/>
      <c r="AT10" s="138"/>
      <c r="AU10" s="20"/>
      <c r="AY10" s="13"/>
      <c r="AZ10" s="13">
        <v>12</v>
      </c>
      <c r="BA10" s="13">
        <v>2030</v>
      </c>
      <c r="BB10" s="13"/>
    </row>
    <row r="11" spans="4:54" ht="16.5" customHeight="1" thickBot="1">
      <c r="D11" s="57"/>
      <c r="E11" s="58"/>
      <c r="F11" s="58"/>
      <c r="G11" s="58"/>
      <c r="H11" s="58"/>
      <c r="I11" s="58"/>
      <c r="J11" s="58"/>
      <c r="K11" s="58"/>
      <c r="L11" s="59"/>
      <c r="M11" s="87"/>
      <c r="N11" s="88"/>
      <c r="O11" s="88"/>
      <c r="P11" s="88"/>
      <c r="Q11" s="88"/>
      <c r="R11" s="89"/>
      <c r="S11" s="113"/>
      <c r="T11" s="114"/>
      <c r="U11" s="114"/>
      <c r="V11" s="115"/>
      <c r="W11" s="114"/>
      <c r="X11" s="114"/>
      <c r="Y11" s="114"/>
      <c r="Z11" s="114"/>
      <c r="AA11" s="133"/>
      <c r="AB11" s="134"/>
      <c r="AC11" s="134"/>
      <c r="AD11" s="135"/>
      <c r="AE11" s="98"/>
      <c r="AF11" s="98"/>
      <c r="AG11" s="98"/>
      <c r="AH11" s="99"/>
      <c r="AI11" s="98"/>
      <c r="AJ11" s="98"/>
      <c r="AK11" s="98"/>
      <c r="AL11" s="99"/>
      <c r="AM11" s="126"/>
      <c r="AN11" s="127"/>
      <c r="AO11" s="127"/>
      <c r="AP11" s="128"/>
      <c r="AQ11" s="139"/>
      <c r="AR11" s="139"/>
      <c r="AS11" s="139"/>
      <c r="AT11" s="140"/>
      <c r="AU11" s="20"/>
      <c r="AY11" s="13"/>
      <c r="AZ11" s="13">
        <v>11</v>
      </c>
      <c r="BA11" s="13">
        <v>2029</v>
      </c>
      <c r="BB11" s="13"/>
    </row>
    <row r="12" spans="4:54" ht="30" customHeight="1">
      <c r="D12" s="141">
        <v>1</v>
      </c>
      <c r="E12" s="142">
        <v>40544</v>
      </c>
      <c r="F12" s="143"/>
      <c r="G12" s="143"/>
      <c r="H12" s="143"/>
      <c r="I12" s="143"/>
      <c r="J12" s="143"/>
      <c r="K12" s="50" t="s">
        <v>7</v>
      </c>
      <c r="L12" s="50"/>
      <c r="M12" s="144">
        <v>-1000000</v>
      </c>
      <c r="N12" s="145"/>
      <c r="O12" s="145"/>
      <c r="P12" s="145"/>
      <c r="Q12" s="145"/>
      <c r="R12" s="146"/>
      <c r="S12" s="150"/>
      <c r="T12" s="150"/>
      <c r="U12" s="150"/>
      <c r="V12" s="151"/>
      <c r="W12" s="154"/>
      <c r="X12" s="154"/>
      <c r="Y12" s="154"/>
      <c r="Z12" s="37" t="s">
        <v>5</v>
      </c>
      <c r="AA12" s="155">
        <v>-1000000</v>
      </c>
      <c r="AB12" s="156"/>
      <c r="AC12" s="156"/>
      <c r="AD12" s="157"/>
      <c r="AE12" s="156">
        <v>0</v>
      </c>
      <c r="AF12" s="156"/>
      <c r="AG12" s="156"/>
      <c r="AH12" s="157"/>
      <c r="AI12" s="156">
        <v>1000000</v>
      </c>
      <c r="AJ12" s="156"/>
      <c r="AK12" s="156"/>
      <c r="AL12" s="157"/>
      <c r="AM12" s="161">
        <v>1000000</v>
      </c>
      <c r="AN12" s="162"/>
      <c r="AO12" s="162"/>
      <c r="AP12" s="163"/>
      <c r="AQ12" s="165">
        <v>0</v>
      </c>
      <c r="AR12" s="165"/>
      <c r="AS12" s="165"/>
      <c r="AT12" s="166"/>
      <c r="AU12" s="20"/>
      <c r="AW12" s="169"/>
      <c r="AX12" s="169"/>
      <c r="AY12" s="170"/>
      <c r="AZ12" s="13">
        <v>10</v>
      </c>
      <c r="BA12" s="13">
        <v>2028</v>
      </c>
      <c r="BB12" s="13"/>
    </row>
    <row r="13" spans="4:54" ht="30" customHeight="1" thickBot="1">
      <c r="D13" s="141"/>
      <c r="E13" s="171">
        <v>40908</v>
      </c>
      <c r="F13" s="172"/>
      <c r="G13" s="172"/>
      <c r="H13" s="172"/>
      <c r="I13" s="172"/>
      <c r="J13" s="172"/>
      <c r="K13" s="24" t="s">
        <v>8</v>
      </c>
      <c r="L13" s="24"/>
      <c r="M13" s="147"/>
      <c r="N13" s="148"/>
      <c r="O13" s="148"/>
      <c r="P13" s="148"/>
      <c r="Q13" s="148"/>
      <c r="R13" s="149"/>
      <c r="S13" s="152"/>
      <c r="T13" s="152"/>
      <c r="U13" s="152"/>
      <c r="V13" s="153"/>
      <c r="W13" s="173"/>
      <c r="X13" s="173"/>
      <c r="Y13" s="173"/>
      <c r="Z13" s="38" t="s">
        <v>5</v>
      </c>
      <c r="AA13" s="158"/>
      <c r="AB13" s="159"/>
      <c r="AC13" s="159"/>
      <c r="AD13" s="160"/>
      <c r="AE13" s="159"/>
      <c r="AF13" s="159"/>
      <c r="AG13" s="159"/>
      <c r="AH13" s="160"/>
      <c r="AI13" s="159"/>
      <c r="AJ13" s="159"/>
      <c r="AK13" s="159"/>
      <c r="AL13" s="160"/>
      <c r="AM13" s="164"/>
      <c r="AN13" s="159"/>
      <c r="AO13" s="159"/>
      <c r="AP13" s="160"/>
      <c r="AQ13" s="167"/>
      <c r="AR13" s="167"/>
      <c r="AS13" s="167"/>
      <c r="AT13" s="168"/>
      <c r="AU13" s="20"/>
      <c r="AW13" s="169"/>
      <c r="AX13" s="169"/>
      <c r="AY13" s="170"/>
      <c r="AZ13" s="13">
        <v>9</v>
      </c>
      <c r="BA13" s="13">
        <v>2027</v>
      </c>
      <c r="BB13" s="13"/>
    </row>
    <row r="14" spans="4:54" ht="30" customHeight="1">
      <c r="D14" s="141">
        <v>2</v>
      </c>
      <c r="E14" s="142">
        <v>40909</v>
      </c>
      <c r="F14" s="143"/>
      <c r="G14" s="143"/>
      <c r="H14" s="143"/>
      <c r="I14" s="143"/>
      <c r="J14" s="143"/>
      <c r="K14" s="50" t="s">
        <v>7</v>
      </c>
      <c r="L14" s="51"/>
      <c r="M14" s="174">
        <v>100000</v>
      </c>
      <c r="N14" s="175"/>
      <c r="O14" s="175"/>
      <c r="P14" s="175"/>
      <c r="Q14" s="175"/>
      <c r="R14" s="176"/>
      <c r="S14" s="178"/>
      <c r="T14" s="150"/>
      <c r="U14" s="150"/>
      <c r="V14" s="151"/>
      <c r="W14" s="154"/>
      <c r="X14" s="154"/>
      <c r="Y14" s="154"/>
      <c r="Z14" s="39" t="s">
        <v>5</v>
      </c>
      <c r="AA14" s="155">
        <v>100000</v>
      </c>
      <c r="AB14" s="156"/>
      <c r="AC14" s="156"/>
      <c r="AD14" s="157"/>
      <c r="AE14" s="156">
        <v>100000</v>
      </c>
      <c r="AF14" s="156"/>
      <c r="AG14" s="156"/>
      <c r="AH14" s="157"/>
      <c r="AI14" s="156">
        <v>0</v>
      </c>
      <c r="AJ14" s="156"/>
      <c r="AK14" s="156"/>
      <c r="AL14" s="157"/>
      <c r="AM14" s="179">
        <v>0</v>
      </c>
      <c r="AN14" s="156"/>
      <c r="AO14" s="156"/>
      <c r="AP14" s="157"/>
      <c r="AQ14" s="165">
        <v>0</v>
      </c>
      <c r="AR14" s="165"/>
      <c r="AS14" s="165"/>
      <c r="AT14" s="166"/>
      <c r="AU14" s="20"/>
      <c r="AW14" s="169"/>
      <c r="AX14" s="169"/>
      <c r="AY14" s="170"/>
      <c r="AZ14" s="13">
        <v>8</v>
      </c>
      <c r="BA14" s="13">
        <v>2026</v>
      </c>
      <c r="BB14" s="13"/>
    </row>
    <row r="15" spans="4:54" ht="30" customHeight="1" thickBot="1">
      <c r="D15" s="141"/>
      <c r="E15" s="171">
        <v>41274</v>
      </c>
      <c r="F15" s="172"/>
      <c r="G15" s="172"/>
      <c r="H15" s="172"/>
      <c r="I15" s="172"/>
      <c r="J15" s="172"/>
      <c r="K15" s="24" t="s">
        <v>8</v>
      </c>
      <c r="L15" s="25"/>
      <c r="M15" s="177"/>
      <c r="N15" s="152"/>
      <c r="O15" s="152"/>
      <c r="P15" s="152"/>
      <c r="Q15" s="152"/>
      <c r="R15" s="153"/>
      <c r="S15" s="174"/>
      <c r="T15" s="175"/>
      <c r="U15" s="175"/>
      <c r="V15" s="176"/>
      <c r="W15" s="173"/>
      <c r="X15" s="173"/>
      <c r="Y15" s="173"/>
      <c r="Z15" s="38" t="s">
        <v>5</v>
      </c>
      <c r="AA15" s="158"/>
      <c r="AB15" s="159"/>
      <c r="AC15" s="159"/>
      <c r="AD15" s="160"/>
      <c r="AE15" s="159"/>
      <c r="AF15" s="159"/>
      <c r="AG15" s="159"/>
      <c r="AH15" s="160"/>
      <c r="AI15" s="159"/>
      <c r="AJ15" s="159"/>
      <c r="AK15" s="159"/>
      <c r="AL15" s="160"/>
      <c r="AM15" s="164"/>
      <c r="AN15" s="159"/>
      <c r="AO15" s="159"/>
      <c r="AP15" s="160"/>
      <c r="AQ15" s="167"/>
      <c r="AR15" s="167"/>
      <c r="AS15" s="167"/>
      <c r="AT15" s="168"/>
      <c r="AU15" s="20"/>
      <c r="AW15" s="169"/>
      <c r="AX15" s="169"/>
      <c r="AY15" s="170"/>
      <c r="AZ15" s="13">
        <v>7</v>
      </c>
      <c r="BA15" s="13">
        <v>2025</v>
      </c>
      <c r="BB15" s="13"/>
    </row>
    <row r="16" spans="4:54" ht="30" customHeight="1">
      <c r="D16" s="141">
        <v>3</v>
      </c>
      <c r="E16" s="142">
        <v>41275</v>
      </c>
      <c r="F16" s="143"/>
      <c r="G16" s="143"/>
      <c r="H16" s="143"/>
      <c r="I16" s="143"/>
      <c r="J16" s="143"/>
      <c r="K16" s="52" t="s">
        <v>7</v>
      </c>
      <c r="L16" s="53"/>
      <c r="M16" s="178"/>
      <c r="N16" s="150"/>
      <c r="O16" s="150"/>
      <c r="P16" s="150"/>
      <c r="Q16" s="150"/>
      <c r="R16" s="150"/>
      <c r="S16" s="144">
        <v>-5000000</v>
      </c>
      <c r="T16" s="145"/>
      <c r="U16" s="145"/>
      <c r="V16" s="146"/>
      <c r="W16" s="154">
        <v>100000</v>
      </c>
      <c r="X16" s="154"/>
      <c r="Y16" s="154"/>
      <c r="Z16" s="39" t="s">
        <v>5</v>
      </c>
      <c r="AA16" s="155">
        <v>-3076904</v>
      </c>
      <c r="AB16" s="156"/>
      <c r="AC16" s="156"/>
      <c r="AD16" s="157"/>
      <c r="AE16" s="156">
        <v>0</v>
      </c>
      <c r="AF16" s="156"/>
      <c r="AG16" s="156"/>
      <c r="AH16" s="157"/>
      <c r="AI16" s="156">
        <v>3076904</v>
      </c>
      <c r="AJ16" s="156"/>
      <c r="AK16" s="156"/>
      <c r="AL16" s="157"/>
      <c r="AM16" s="179">
        <v>1591480</v>
      </c>
      <c r="AN16" s="156"/>
      <c r="AO16" s="156"/>
      <c r="AP16" s="157"/>
      <c r="AQ16" s="165">
        <v>1485424</v>
      </c>
      <c r="AR16" s="165"/>
      <c r="AS16" s="165"/>
      <c r="AT16" s="166"/>
      <c r="AU16" s="20"/>
      <c r="AW16" s="169"/>
      <c r="AX16" s="169"/>
      <c r="AY16" s="170"/>
      <c r="AZ16" s="13">
        <v>6</v>
      </c>
      <c r="BA16" s="21">
        <v>2024</v>
      </c>
      <c r="BB16" s="13"/>
    </row>
    <row r="17" spans="4:54" ht="30" customHeight="1" thickBot="1">
      <c r="D17" s="141"/>
      <c r="E17" s="171">
        <v>41639</v>
      </c>
      <c r="F17" s="172"/>
      <c r="G17" s="172"/>
      <c r="H17" s="172"/>
      <c r="I17" s="172"/>
      <c r="J17" s="172"/>
      <c r="K17" s="24" t="s">
        <v>8</v>
      </c>
      <c r="L17" s="25"/>
      <c r="M17" s="177"/>
      <c r="N17" s="152"/>
      <c r="O17" s="152"/>
      <c r="P17" s="152"/>
      <c r="Q17" s="152"/>
      <c r="R17" s="152"/>
      <c r="S17" s="147"/>
      <c r="T17" s="148"/>
      <c r="U17" s="148"/>
      <c r="V17" s="149"/>
      <c r="W17" s="173">
        <v>162501</v>
      </c>
      <c r="X17" s="173"/>
      <c r="Y17" s="173"/>
      <c r="Z17" s="38" t="s">
        <v>5</v>
      </c>
      <c r="AA17" s="158"/>
      <c r="AB17" s="159"/>
      <c r="AC17" s="159"/>
      <c r="AD17" s="160"/>
      <c r="AE17" s="159"/>
      <c r="AF17" s="159"/>
      <c r="AG17" s="159"/>
      <c r="AH17" s="160"/>
      <c r="AI17" s="159"/>
      <c r="AJ17" s="159"/>
      <c r="AK17" s="159"/>
      <c r="AL17" s="160"/>
      <c r="AM17" s="164"/>
      <c r="AN17" s="159"/>
      <c r="AO17" s="159"/>
      <c r="AP17" s="160"/>
      <c r="AQ17" s="167"/>
      <c r="AR17" s="167"/>
      <c r="AS17" s="167"/>
      <c r="AT17" s="168"/>
      <c r="AU17" s="20"/>
      <c r="AW17" s="169"/>
      <c r="AX17" s="169"/>
      <c r="AY17" s="170"/>
      <c r="AZ17" s="13">
        <v>5</v>
      </c>
      <c r="BA17" s="21">
        <v>2023</v>
      </c>
      <c r="BB17" s="13"/>
    </row>
    <row r="18" spans="4:54" ht="30" customHeight="1">
      <c r="D18" s="141">
        <v>4</v>
      </c>
      <c r="E18" s="142">
        <v>41640</v>
      </c>
      <c r="F18" s="143"/>
      <c r="G18" s="143"/>
      <c r="H18" s="143"/>
      <c r="I18" s="143"/>
      <c r="J18" s="143"/>
      <c r="K18" s="52" t="s">
        <v>7</v>
      </c>
      <c r="L18" s="53"/>
      <c r="M18" s="180">
        <v>1000000</v>
      </c>
      <c r="N18" s="181"/>
      <c r="O18" s="181"/>
      <c r="P18" s="181"/>
      <c r="Q18" s="181"/>
      <c r="R18" s="182"/>
      <c r="S18" s="183"/>
      <c r="T18" s="183"/>
      <c r="U18" s="183"/>
      <c r="V18" s="183"/>
      <c r="W18" s="154"/>
      <c r="X18" s="154"/>
      <c r="Y18" s="154"/>
      <c r="Z18" s="39" t="s">
        <v>5</v>
      </c>
      <c r="AA18" s="185">
        <v>1000000</v>
      </c>
      <c r="AB18" s="185"/>
      <c r="AC18" s="185"/>
      <c r="AD18" s="185"/>
      <c r="AE18" s="186">
        <v>1000000</v>
      </c>
      <c r="AF18" s="185"/>
      <c r="AG18" s="185"/>
      <c r="AH18" s="185"/>
      <c r="AI18" s="186">
        <v>0</v>
      </c>
      <c r="AJ18" s="185"/>
      <c r="AK18" s="185"/>
      <c r="AL18" s="185"/>
      <c r="AM18" s="186">
        <v>0</v>
      </c>
      <c r="AN18" s="185"/>
      <c r="AO18" s="185"/>
      <c r="AP18" s="185"/>
      <c r="AQ18" s="165">
        <v>0</v>
      </c>
      <c r="AR18" s="165"/>
      <c r="AS18" s="165"/>
      <c r="AT18" s="166"/>
      <c r="AW18" s="169"/>
      <c r="AX18" s="169"/>
      <c r="AY18" s="170"/>
      <c r="AZ18" s="13">
        <v>4</v>
      </c>
      <c r="BA18" s="21">
        <v>2022</v>
      </c>
      <c r="BB18" s="13"/>
    </row>
    <row r="19" spans="4:54" ht="30" customHeight="1" thickBot="1">
      <c r="D19" s="141"/>
      <c r="E19" s="187">
        <v>42004</v>
      </c>
      <c r="F19" s="188"/>
      <c r="G19" s="188"/>
      <c r="H19" s="188"/>
      <c r="I19" s="188"/>
      <c r="J19" s="188"/>
      <c r="K19" s="24" t="s">
        <v>8</v>
      </c>
      <c r="L19" s="25"/>
      <c r="M19" s="180"/>
      <c r="N19" s="181"/>
      <c r="O19" s="181"/>
      <c r="P19" s="181"/>
      <c r="Q19" s="181"/>
      <c r="R19" s="182"/>
      <c r="S19" s="184"/>
      <c r="T19" s="184"/>
      <c r="U19" s="184"/>
      <c r="V19" s="184"/>
      <c r="W19" s="189"/>
      <c r="X19" s="189"/>
      <c r="Y19" s="189"/>
      <c r="Z19" s="38" t="s">
        <v>5</v>
      </c>
      <c r="AA19" s="185"/>
      <c r="AB19" s="185"/>
      <c r="AC19" s="185"/>
      <c r="AD19" s="185"/>
      <c r="AE19" s="186"/>
      <c r="AF19" s="185"/>
      <c r="AG19" s="185"/>
      <c r="AH19" s="185"/>
      <c r="AI19" s="186"/>
      <c r="AJ19" s="185"/>
      <c r="AK19" s="185"/>
      <c r="AL19" s="185"/>
      <c r="AM19" s="186"/>
      <c r="AN19" s="185"/>
      <c r="AO19" s="185"/>
      <c r="AP19" s="185"/>
      <c r="AQ19" s="167"/>
      <c r="AR19" s="167"/>
      <c r="AS19" s="167"/>
      <c r="AT19" s="168"/>
      <c r="AW19" s="169"/>
      <c r="AX19" s="169"/>
      <c r="AY19" s="170"/>
      <c r="AZ19" s="13">
        <v>3</v>
      </c>
      <c r="BA19" s="21">
        <v>2021</v>
      </c>
      <c r="BB19" s="13"/>
    </row>
    <row r="20" spans="4:54" ht="30" customHeight="1" thickBot="1">
      <c r="D20" s="190">
        <v>5</v>
      </c>
      <c r="E20" s="191">
        <v>42005</v>
      </c>
      <c r="F20" s="192"/>
      <c r="G20" s="192"/>
      <c r="H20" s="192"/>
      <c r="I20" s="192"/>
      <c r="J20" s="193"/>
      <c r="K20" s="52" t="s">
        <v>7</v>
      </c>
      <c r="L20" s="53"/>
      <c r="M20" s="180">
        <v>-6000000</v>
      </c>
      <c r="N20" s="181"/>
      <c r="O20" s="181"/>
      <c r="P20" s="181"/>
      <c r="Q20" s="181"/>
      <c r="R20" s="182"/>
      <c r="S20" s="178"/>
      <c r="T20" s="150"/>
      <c r="U20" s="150"/>
      <c r="V20" s="151"/>
      <c r="W20" s="154"/>
      <c r="X20" s="154"/>
      <c r="Y20" s="154"/>
      <c r="Z20" s="39" t="s">
        <v>5</v>
      </c>
      <c r="AA20" s="155">
        <v>-6000000</v>
      </c>
      <c r="AB20" s="156"/>
      <c r="AC20" s="156"/>
      <c r="AD20" s="157"/>
      <c r="AE20" s="156">
        <v>0</v>
      </c>
      <c r="AF20" s="156"/>
      <c r="AG20" s="156"/>
      <c r="AH20" s="157"/>
      <c r="AI20" s="156">
        <v>6000000</v>
      </c>
      <c r="AJ20" s="156"/>
      <c r="AK20" s="156"/>
      <c r="AL20" s="157"/>
      <c r="AM20" s="179">
        <v>0</v>
      </c>
      <c r="AN20" s="156"/>
      <c r="AO20" s="156"/>
      <c r="AP20" s="157"/>
      <c r="AQ20" s="165">
        <v>6000000</v>
      </c>
      <c r="AR20" s="165"/>
      <c r="AS20" s="165"/>
      <c r="AT20" s="166"/>
      <c r="AU20" s="9"/>
      <c r="AW20" s="194"/>
      <c r="AX20" s="169"/>
      <c r="AY20" s="170"/>
      <c r="AZ20" s="13">
        <v>2</v>
      </c>
      <c r="BA20" s="21">
        <v>2020</v>
      </c>
      <c r="BB20" s="13"/>
    </row>
    <row r="21" spans="4:53" ht="30" customHeight="1">
      <c r="D21" s="141"/>
      <c r="E21" s="171">
        <v>42094</v>
      </c>
      <c r="F21" s="172"/>
      <c r="G21" s="172"/>
      <c r="H21" s="172"/>
      <c r="I21" s="172"/>
      <c r="J21" s="172"/>
      <c r="K21" s="24" t="s">
        <v>8</v>
      </c>
      <c r="L21" s="25"/>
      <c r="M21" s="180"/>
      <c r="N21" s="181"/>
      <c r="O21" s="181"/>
      <c r="P21" s="181"/>
      <c r="Q21" s="181"/>
      <c r="R21" s="182"/>
      <c r="S21" s="177"/>
      <c r="T21" s="152"/>
      <c r="U21" s="152"/>
      <c r="V21" s="153"/>
      <c r="W21" s="173"/>
      <c r="X21" s="173"/>
      <c r="Y21" s="173"/>
      <c r="Z21" s="38" t="s">
        <v>5</v>
      </c>
      <c r="AA21" s="158"/>
      <c r="AB21" s="159"/>
      <c r="AC21" s="159"/>
      <c r="AD21" s="160"/>
      <c r="AE21" s="159"/>
      <c r="AF21" s="159"/>
      <c r="AG21" s="159"/>
      <c r="AH21" s="160"/>
      <c r="AI21" s="159"/>
      <c r="AJ21" s="159"/>
      <c r="AK21" s="159"/>
      <c r="AL21" s="160"/>
      <c r="AM21" s="164"/>
      <c r="AN21" s="159"/>
      <c r="AO21" s="159"/>
      <c r="AP21" s="160"/>
      <c r="AQ21" s="167"/>
      <c r="AR21" s="167"/>
      <c r="AS21" s="167"/>
      <c r="AT21" s="168"/>
      <c r="AW21" s="194"/>
      <c r="AX21" s="169"/>
      <c r="AY21" s="170"/>
      <c r="AZ21" s="13"/>
      <c r="BA21" s="21"/>
    </row>
    <row r="22" spans="4:53" ht="30" customHeight="1">
      <c r="D22" s="141">
        <v>6</v>
      </c>
      <c r="E22" s="142">
        <v>42095</v>
      </c>
      <c r="F22" s="143"/>
      <c r="G22" s="143"/>
      <c r="H22" s="143"/>
      <c r="I22" s="143"/>
      <c r="J22" s="143"/>
      <c r="K22" s="52" t="s">
        <v>7</v>
      </c>
      <c r="L22" s="53"/>
      <c r="M22" s="180">
        <v>-600000</v>
      </c>
      <c r="N22" s="181"/>
      <c r="O22" s="181"/>
      <c r="P22" s="181"/>
      <c r="Q22" s="181"/>
      <c r="R22" s="182"/>
      <c r="S22" s="184"/>
      <c r="T22" s="184"/>
      <c r="U22" s="184"/>
      <c r="V22" s="184"/>
      <c r="W22" s="189"/>
      <c r="X22" s="189"/>
      <c r="Y22" s="189"/>
      <c r="Z22" s="39" t="s">
        <v>5</v>
      </c>
      <c r="AA22" s="185">
        <v>-600000</v>
      </c>
      <c r="AB22" s="185"/>
      <c r="AC22" s="185"/>
      <c r="AD22" s="185"/>
      <c r="AE22" s="186">
        <v>0</v>
      </c>
      <c r="AF22" s="185"/>
      <c r="AG22" s="185"/>
      <c r="AH22" s="185"/>
      <c r="AI22" s="186">
        <v>600000</v>
      </c>
      <c r="AJ22" s="185"/>
      <c r="AK22" s="185"/>
      <c r="AL22" s="185"/>
      <c r="AM22" s="186">
        <v>0</v>
      </c>
      <c r="AN22" s="185"/>
      <c r="AO22" s="185"/>
      <c r="AP22" s="185"/>
      <c r="AQ22" s="165">
        <v>600000</v>
      </c>
      <c r="AR22" s="165"/>
      <c r="AS22" s="165"/>
      <c r="AT22" s="166"/>
      <c r="AW22" s="195"/>
      <c r="AX22" s="169"/>
      <c r="AY22" s="170"/>
      <c r="AZ22" s="13"/>
      <c r="BA22" s="21"/>
    </row>
    <row r="23" spans="4:51" ht="30" customHeight="1">
      <c r="D23" s="141"/>
      <c r="E23" s="171">
        <v>42460</v>
      </c>
      <c r="F23" s="172"/>
      <c r="G23" s="172"/>
      <c r="H23" s="172"/>
      <c r="I23" s="172"/>
      <c r="J23" s="172"/>
      <c r="K23" s="24" t="s">
        <v>8</v>
      </c>
      <c r="L23" s="25"/>
      <c r="M23" s="180"/>
      <c r="N23" s="181"/>
      <c r="O23" s="181"/>
      <c r="P23" s="181"/>
      <c r="Q23" s="181"/>
      <c r="R23" s="182"/>
      <c r="S23" s="184"/>
      <c r="T23" s="184"/>
      <c r="U23" s="184"/>
      <c r="V23" s="184"/>
      <c r="W23" s="189"/>
      <c r="X23" s="189"/>
      <c r="Y23" s="189"/>
      <c r="Z23" s="38" t="s">
        <v>5</v>
      </c>
      <c r="AA23" s="185"/>
      <c r="AB23" s="185"/>
      <c r="AC23" s="185"/>
      <c r="AD23" s="185"/>
      <c r="AE23" s="186"/>
      <c r="AF23" s="185"/>
      <c r="AG23" s="185"/>
      <c r="AH23" s="185"/>
      <c r="AI23" s="186"/>
      <c r="AJ23" s="185"/>
      <c r="AK23" s="185"/>
      <c r="AL23" s="185"/>
      <c r="AM23" s="186"/>
      <c r="AN23" s="185"/>
      <c r="AO23" s="185"/>
      <c r="AP23" s="185"/>
      <c r="AQ23" s="167"/>
      <c r="AR23" s="167"/>
      <c r="AS23" s="167"/>
      <c r="AT23" s="168"/>
      <c r="AW23" s="196"/>
      <c r="AX23" s="169"/>
      <c r="AY23" s="170"/>
    </row>
    <row r="24" spans="4:51" ht="30" customHeight="1">
      <c r="D24" s="141">
        <v>7</v>
      </c>
      <c r="E24" s="142">
        <v>42461</v>
      </c>
      <c r="F24" s="143"/>
      <c r="G24" s="143"/>
      <c r="H24" s="143"/>
      <c r="I24" s="143"/>
      <c r="J24" s="143"/>
      <c r="K24" s="52" t="s">
        <v>7</v>
      </c>
      <c r="L24" s="53"/>
      <c r="M24" s="180">
        <v>-123456</v>
      </c>
      <c r="N24" s="181"/>
      <c r="O24" s="181"/>
      <c r="P24" s="181"/>
      <c r="Q24" s="181"/>
      <c r="R24" s="182"/>
      <c r="S24" s="184"/>
      <c r="T24" s="184"/>
      <c r="U24" s="184"/>
      <c r="V24" s="184"/>
      <c r="W24" s="189"/>
      <c r="X24" s="189"/>
      <c r="Y24" s="189"/>
      <c r="Z24" s="39" t="s">
        <v>5</v>
      </c>
      <c r="AA24" s="185">
        <v>-123456</v>
      </c>
      <c r="AB24" s="185"/>
      <c r="AC24" s="185"/>
      <c r="AD24" s="185"/>
      <c r="AE24" s="186">
        <v>0</v>
      </c>
      <c r="AF24" s="185"/>
      <c r="AG24" s="185"/>
      <c r="AH24" s="185"/>
      <c r="AI24" s="186">
        <v>123456</v>
      </c>
      <c r="AJ24" s="185"/>
      <c r="AK24" s="185"/>
      <c r="AL24" s="185"/>
      <c r="AM24" s="186">
        <v>0</v>
      </c>
      <c r="AN24" s="185"/>
      <c r="AO24" s="185"/>
      <c r="AP24" s="185"/>
      <c r="AQ24" s="165">
        <v>123456</v>
      </c>
      <c r="AR24" s="165"/>
      <c r="AS24" s="165"/>
      <c r="AT24" s="166"/>
      <c r="AW24" s="196"/>
      <c r="AX24" s="169"/>
      <c r="AY24" s="170"/>
    </row>
    <row r="25" spans="4:51" ht="30" customHeight="1">
      <c r="D25" s="141"/>
      <c r="E25" s="171">
        <v>42825</v>
      </c>
      <c r="F25" s="172"/>
      <c r="G25" s="172"/>
      <c r="H25" s="172"/>
      <c r="I25" s="172"/>
      <c r="J25" s="172"/>
      <c r="K25" s="24" t="s">
        <v>8</v>
      </c>
      <c r="L25" s="25"/>
      <c r="M25" s="180"/>
      <c r="N25" s="181"/>
      <c r="O25" s="181"/>
      <c r="P25" s="181"/>
      <c r="Q25" s="181"/>
      <c r="R25" s="182"/>
      <c r="S25" s="184"/>
      <c r="T25" s="184"/>
      <c r="U25" s="184"/>
      <c r="V25" s="184"/>
      <c r="W25" s="189"/>
      <c r="X25" s="189"/>
      <c r="Y25" s="189"/>
      <c r="Z25" s="38" t="s">
        <v>5</v>
      </c>
      <c r="AA25" s="185"/>
      <c r="AB25" s="185"/>
      <c r="AC25" s="185"/>
      <c r="AD25" s="185"/>
      <c r="AE25" s="186"/>
      <c r="AF25" s="185"/>
      <c r="AG25" s="185"/>
      <c r="AH25" s="185"/>
      <c r="AI25" s="186"/>
      <c r="AJ25" s="185"/>
      <c r="AK25" s="185"/>
      <c r="AL25" s="185"/>
      <c r="AM25" s="186"/>
      <c r="AN25" s="185"/>
      <c r="AO25" s="185"/>
      <c r="AP25" s="185"/>
      <c r="AQ25" s="167"/>
      <c r="AR25" s="167"/>
      <c r="AS25" s="167"/>
      <c r="AT25" s="168"/>
      <c r="AW25" s="196"/>
      <c r="AX25" s="169"/>
      <c r="AY25" s="170"/>
    </row>
    <row r="26" spans="4:51" ht="30" customHeight="1">
      <c r="D26" s="141">
        <v>8</v>
      </c>
      <c r="E26" s="142">
        <v>42826</v>
      </c>
      <c r="F26" s="143"/>
      <c r="G26" s="143"/>
      <c r="H26" s="143"/>
      <c r="I26" s="143"/>
      <c r="J26" s="143"/>
      <c r="K26" s="52" t="s">
        <v>7</v>
      </c>
      <c r="L26" s="53"/>
      <c r="M26" s="180"/>
      <c r="N26" s="181"/>
      <c r="O26" s="181"/>
      <c r="P26" s="181"/>
      <c r="Q26" s="181"/>
      <c r="R26" s="182"/>
      <c r="S26" s="178">
        <v>1234567</v>
      </c>
      <c r="T26" s="150"/>
      <c r="U26" s="150"/>
      <c r="V26" s="151"/>
      <c r="W26" s="154">
        <v>10000</v>
      </c>
      <c r="X26" s="154"/>
      <c r="Y26" s="154"/>
      <c r="Z26" s="39" t="s">
        <v>5</v>
      </c>
      <c r="AA26" s="155">
        <v>246913</v>
      </c>
      <c r="AB26" s="156"/>
      <c r="AC26" s="156"/>
      <c r="AD26" s="157"/>
      <c r="AE26" s="156">
        <v>246913</v>
      </c>
      <c r="AF26" s="156"/>
      <c r="AG26" s="156"/>
      <c r="AH26" s="157"/>
      <c r="AI26" s="156">
        <v>0</v>
      </c>
      <c r="AJ26" s="156"/>
      <c r="AK26" s="156"/>
      <c r="AL26" s="157"/>
      <c r="AM26" s="179">
        <v>0</v>
      </c>
      <c r="AN26" s="156"/>
      <c r="AO26" s="156"/>
      <c r="AP26" s="157"/>
      <c r="AQ26" s="165">
        <v>0</v>
      </c>
      <c r="AR26" s="165"/>
      <c r="AS26" s="165"/>
      <c r="AT26" s="166"/>
      <c r="AW26" s="196"/>
      <c r="AX26" s="169"/>
      <c r="AY26" s="170"/>
    </row>
    <row r="27" spans="4:51" ht="30" customHeight="1">
      <c r="D27" s="141"/>
      <c r="E27" s="171">
        <v>43190</v>
      </c>
      <c r="F27" s="172"/>
      <c r="G27" s="172"/>
      <c r="H27" s="172"/>
      <c r="I27" s="172"/>
      <c r="J27" s="172"/>
      <c r="K27" s="24" t="s">
        <v>8</v>
      </c>
      <c r="L27" s="25"/>
      <c r="M27" s="180"/>
      <c r="N27" s="181"/>
      <c r="O27" s="181"/>
      <c r="P27" s="181"/>
      <c r="Q27" s="181"/>
      <c r="R27" s="182"/>
      <c r="S27" s="177"/>
      <c r="T27" s="152"/>
      <c r="U27" s="152"/>
      <c r="V27" s="153"/>
      <c r="W27" s="173">
        <v>50000</v>
      </c>
      <c r="X27" s="173"/>
      <c r="Y27" s="173"/>
      <c r="Z27" s="38" t="s">
        <v>5</v>
      </c>
      <c r="AA27" s="158"/>
      <c r="AB27" s="159"/>
      <c r="AC27" s="159"/>
      <c r="AD27" s="160"/>
      <c r="AE27" s="159"/>
      <c r="AF27" s="159"/>
      <c r="AG27" s="159"/>
      <c r="AH27" s="160"/>
      <c r="AI27" s="159"/>
      <c r="AJ27" s="159"/>
      <c r="AK27" s="159"/>
      <c r="AL27" s="160"/>
      <c r="AM27" s="164"/>
      <c r="AN27" s="159"/>
      <c r="AO27" s="159"/>
      <c r="AP27" s="160"/>
      <c r="AQ27" s="167"/>
      <c r="AR27" s="167"/>
      <c r="AS27" s="167"/>
      <c r="AT27" s="168"/>
      <c r="AW27" s="196"/>
      <c r="AX27" s="169"/>
      <c r="AY27" s="170"/>
    </row>
    <row r="28" spans="4:51" ht="30" customHeight="1">
      <c r="D28" s="141">
        <v>9</v>
      </c>
      <c r="E28" s="142">
        <v>43191</v>
      </c>
      <c r="F28" s="143"/>
      <c r="G28" s="143"/>
      <c r="H28" s="143"/>
      <c r="I28" s="143"/>
      <c r="J28" s="143"/>
      <c r="K28" s="52" t="s">
        <v>7</v>
      </c>
      <c r="L28" s="53"/>
      <c r="M28" s="180">
        <v>10000</v>
      </c>
      <c r="N28" s="181"/>
      <c r="O28" s="181"/>
      <c r="P28" s="181"/>
      <c r="Q28" s="181"/>
      <c r="R28" s="182"/>
      <c r="S28" s="178"/>
      <c r="T28" s="150"/>
      <c r="U28" s="150"/>
      <c r="V28" s="151"/>
      <c r="W28" s="154"/>
      <c r="X28" s="154"/>
      <c r="Y28" s="154"/>
      <c r="Z28" s="39" t="s">
        <v>5</v>
      </c>
      <c r="AA28" s="155">
        <v>10000</v>
      </c>
      <c r="AB28" s="156"/>
      <c r="AC28" s="156"/>
      <c r="AD28" s="157"/>
      <c r="AE28" s="156">
        <v>10000</v>
      </c>
      <c r="AF28" s="156"/>
      <c r="AG28" s="156"/>
      <c r="AH28" s="157"/>
      <c r="AI28" s="156">
        <v>0</v>
      </c>
      <c r="AJ28" s="156"/>
      <c r="AK28" s="156"/>
      <c r="AL28" s="157"/>
      <c r="AM28" s="179">
        <v>0</v>
      </c>
      <c r="AN28" s="156"/>
      <c r="AO28" s="156"/>
      <c r="AP28" s="157"/>
      <c r="AQ28" s="165">
        <v>0</v>
      </c>
      <c r="AR28" s="165"/>
      <c r="AS28" s="165"/>
      <c r="AT28" s="166"/>
      <c r="AW28" s="196"/>
      <c r="AX28" s="169"/>
      <c r="AY28" s="170"/>
    </row>
    <row r="29" spans="4:51" ht="30" customHeight="1">
      <c r="D29" s="141"/>
      <c r="E29" s="171">
        <v>43555</v>
      </c>
      <c r="F29" s="172"/>
      <c r="G29" s="172"/>
      <c r="H29" s="172"/>
      <c r="I29" s="172"/>
      <c r="J29" s="172"/>
      <c r="K29" s="24" t="s">
        <v>8</v>
      </c>
      <c r="L29" s="25"/>
      <c r="M29" s="180"/>
      <c r="N29" s="181"/>
      <c r="O29" s="181"/>
      <c r="P29" s="181"/>
      <c r="Q29" s="181"/>
      <c r="R29" s="182"/>
      <c r="S29" s="177"/>
      <c r="T29" s="152"/>
      <c r="U29" s="152"/>
      <c r="V29" s="153"/>
      <c r="W29" s="173"/>
      <c r="X29" s="173"/>
      <c r="Y29" s="173"/>
      <c r="Z29" s="38" t="s">
        <v>5</v>
      </c>
      <c r="AA29" s="158"/>
      <c r="AB29" s="159"/>
      <c r="AC29" s="159"/>
      <c r="AD29" s="160"/>
      <c r="AE29" s="159"/>
      <c r="AF29" s="159"/>
      <c r="AG29" s="159"/>
      <c r="AH29" s="160"/>
      <c r="AI29" s="159"/>
      <c r="AJ29" s="159"/>
      <c r="AK29" s="159"/>
      <c r="AL29" s="160"/>
      <c r="AM29" s="164"/>
      <c r="AN29" s="159"/>
      <c r="AO29" s="159"/>
      <c r="AP29" s="160"/>
      <c r="AQ29" s="167"/>
      <c r="AR29" s="167"/>
      <c r="AS29" s="167"/>
      <c r="AT29" s="168"/>
      <c r="AW29" s="196"/>
      <c r="AX29" s="169"/>
      <c r="AY29" s="170"/>
    </row>
    <row r="30" spans="4:50" ht="30" customHeight="1">
      <c r="D30" s="141">
        <v>10</v>
      </c>
      <c r="E30" s="142">
        <v>43556</v>
      </c>
      <c r="F30" s="143"/>
      <c r="G30" s="143"/>
      <c r="H30" s="143"/>
      <c r="I30" s="143"/>
      <c r="J30" s="143"/>
      <c r="K30" s="52" t="s">
        <v>7</v>
      </c>
      <c r="L30" s="53"/>
      <c r="M30" s="180">
        <v>1234567</v>
      </c>
      <c r="N30" s="181"/>
      <c r="O30" s="181"/>
      <c r="P30" s="181"/>
      <c r="Q30" s="181"/>
      <c r="R30" s="182"/>
      <c r="S30" s="184"/>
      <c r="T30" s="184"/>
      <c r="U30" s="184"/>
      <c r="V30" s="184"/>
      <c r="W30" s="189"/>
      <c r="X30" s="189"/>
      <c r="Y30" s="189"/>
      <c r="Z30" s="39" t="s">
        <v>5</v>
      </c>
      <c r="AA30" s="185">
        <v>1234567</v>
      </c>
      <c r="AB30" s="185"/>
      <c r="AC30" s="185"/>
      <c r="AD30" s="185"/>
      <c r="AE30" s="186">
        <v>1234567</v>
      </c>
      <c r="AF30" s="185"/>
      <c r="AG30" s="185"/>
      <c r="AH30" s="185"/>
      <c r="AI30" s="186">
        <v>0</v>
      </c>
      <c r="AJ30" s="185"/>
      <c r="AK30" s="185"/>
      <c r="AL30" s="185"/>
      <c r="AM30" s="186">
        <v>0</v>
      </c>
      <c r="AN30" s="185"/>
      <c r="AO30" s="185"/>
      <c r="AP30" s="185"/>
      <c r="AQ30" s="165">
        <v>0</v>
      </c>
      <c r="AR30" s="165"/>
      <c r="AS30" s="165"/>
      <c r="AT30" s="166"/>
      <c r="AW30" s="195"/>
      <c r="AX30" s="169"/>
    </row>
    <row r="31" spans="4:50" ht="30" customHeight="1">
      <c r="D31" s="141"/>
      <c r="E31" s="171">
        <v>43921</v>
      </c>
      <c r="F31" s="172"/>
      <c r="G31" s="172"/>
      <c r="H31" s="172"/>
      <c r="I31" s="172"/>
      <c r="J31" s="172"/>
      <c r="K31" s="24" t="s">
        <v>8</v>
      </c>
      <c r="L31" s="25"/>
      <c r="M31" s="180"/>
      <c r="N31" s="181"/>
      <c r="O31" s="181"/>
      <c r="P31" s="181"/>
      <c r="Q31" s="181"/>
      <c r="R31" s="182"/>
      <c r="S31" s="184"/>
      <c r="T31" s="184"/>
      <c r="U31" s="184"/>
      <c r="V31" s="184"/>
      <c r="W31" s="154"/>
      <c r="X31" s="154"/>
      <c r="Y31" s="154"/>
      <c r="Z31" s="38" t="s">
        <v>5</v>
      </c>
      <c r="AA31" s="185"/>
      <c r="AB31" s="185"/>
      <c r="AC31" s="185"/>
      <c r="AD31" s="185"/>
      <c r="AE31" s="186"/>
      <c r="AF31" s="185"/>
      <c r="AG31" s="185"/>
      <c r="AH31" s="185"/>
      <c r="AI31" s="186"/>
      <c r="AJ31" s="185"/>
      <c r="AK31" s="185"/>
      <c r="AL31" s="185"/>
      <c r="AM31" s="186"/>
      <c r="AN31" s="185"/>
      <c r="AO31" s="185"/>
      <c r="AP31" s="185"/>
      <c r="AQ31" s="167"/>
      <c r="AR31" s="167"/>
      <c r="AS31" s="167"/>
      <c r="AT31" s="168"/>
      <c r="AW31" s="196"/>
      <c r="AX31" s="169"/>
    </row>
    <row r="32" spans="4:46" ht="30" customHeight="1">
      <c r="D32" s="54" t="s">
        <v>50</v>
      </c>
      <c r="E32" s="55"/>
      <c r="F32" s="55"/>
      <c r="G32" s="55"/>
      <c r="H32" s="55"/>
      <c r="I32" s="55"/>
      <c r="J32" s="55"/>
      <c r="K32" s="55"/>
      <c r="L32" s="56"/>
      <c r="M32" s="197"/>
      <c r="N32" s="198"/>
      <c r="O32" s="198"/>
      <c r="P32" s="198"/>
      <c r="Q32" s="198"/>
      <c r="R32" s="199"/>
      <c r="S32" s="203"/>
      <c r="T32" s="203"/>
      <c r="U32" s="203"/>
      <c r="V32" s="203"/>
      <c r="W32" s="204"/>
      <c r="X32" s="203"/>
      <c r="Y32" s="203"/>
      <c r="Z32" s="203"/>
      <c r="AA32" s="207"/>
      <c r="AB32" s="207"/>
      <c r="AC32" s="207"/>
      <c r="AD32" s="207"/>
      <c r="AE32" s="207"/>
      <c r="AF32" s="207"/>
      <c r="AG32" s="207"/>
      <c r="AH32" s="207"/>
      <c r="AI32" s="186">
        <v>10800360</v>
      </c>
      <c r="AJ32" s="185"/>
      <c r="AK32" s="185"/>
      <c r="AL32" s="185"/>
      <c r="AM32" s="185">
        <v>2591480</v>
      </c>
      <c r="AN32" s="185"/>
      <c r="AO32" s="185"/>
      <c r="AP32" s="185"/>
      <c r="AQ32" s="186">
        <v>8208880</v>
      </c>
      <c r="AR32" s="185"/>
      <c r="AS32" s="185"/>
      <c r="AT32" s="185"/>
    </row>
    <row r="33" spans="4:46" ht="30" customHeight="1">
      <c r="D33" s="57"/>
      <c r="E33" s="58"/>
      <c r="F33" s="58"/>
      <c r="G33" s="58"/>
      <c r="H33" s="58"/>
      <c r="I33" s="58"/>
      <c r="J33" s="58"/>
      <c r="K33" s="58"/>
      <c r="L33" s="59"/>
      <c r="M33" s="200"/>
      <c r="N33" s="201"/>
      <c r="O33" s="201"/>
      <c r="P33" s="201"/>
      <c r="Q33" s="201"/>
      <c r="R33" s="202"/>
      <c r="S33" s="203"/>
      <c r="T33" s="203"/>
      <c r="U33" s="203"/>
      <c r="V33" s="203"/>
      <c r="W33" s="204"/>
      <c r="X33" s="203"/>
      <c r="Y33" s="203"/>
      <c r="Z33" s="203"/>
      <c r="AA33" s="207"/>
      <c r="AB33" s="207"/>
      <c r="AC33" s="207"/>
      <c r="AD33" s="207"/>
      <c r="AE33" s="207"/>
      <c r="AF33" s="207"/>
      <c r="AG33" s="207"/>
      <c r="AH33" s="207"/>
      <c r="AI33" s="186"/>
      <c r="AJ33" s="185"/>
      <c r="AK33" s="185"/>
      <c r="AL33" s="185"/>
      <c r="AM33" s="185"/>
      <c r="AN33" s="185"/>
      <c r="AO33" s="185"/>
      <c r="AP33" s="185"/>
      <c r="AQ33" s="186"/>
      <c r="AR33" s="185"/>
      <c r="AS33" s="185"/>
      <c r="AT33" s="185"/>
    </row>
    <row r="34" spans="4:46" ht="2.25" customHeight="1">
      <c r="D34" s="43"/>
      <c r="E34" s="43"/>
      <c r="F34" s="43"/>
      <c r="G34" s="43"/>
      <c r="H34" s="43"/>
      <c r="I34" s="43"/>
      <c r="J34" s="43"/>
      <c r="K34" s="43"/>
      <c r="L34" s="43"/>
      <c r="M34" s="44"/>
      <c r="N34" s="44"/>
      <c r="O34" s="44"/>
      <c r="P34" s="44"/>
      <c r="Q34" s="44"/>
      <c r="R34" s="44"/>
      <c r="S34" s="45"/>
      <c r="T34" s="45"/>
      <c r="U34" s="45"/>
      <c r="V34" s="45"/>
      <c r="W34" s="45"/>
      <c r="X34" s="45"/>
      <c r="Y34" s="45"/>
      <c r="Z34" s="45"/>
      <c r="AA34" s="42"/>
      <c r="AB34" s="42"/>
      <c r="AC34" s="42"/>
      <c r="AD34" s="42"/>
      <c r="AE34" s="42"/>
      <c r="AF34" s="42"/>
      <c r="AG34" s="42"/>
      <c r="AH34" s="42"/>
      <c r="AI34" s="42"/>
      <c r="AJ34" s="42"/>
      <c r="AK34" s="42"/>
      <c r="AL34" s="42"/>
      <c r="AM34" s="42"/>
      <c r="AN34" s="42"/>
      <c r="AO34" s="42"/>
      <c r="AP34" s="42"/>
      <c r="AQ34" s="42"/>
      <c r="AR34" s="42"/>
      <c r="AS34" s="42"/>
      <c r="AT34" s="42"/>
    </row>
    <row r="35" spans="5:46" ht="19.5" customHeight="1">
      <c r="E35" s="27"/>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row>
    <row r="36" spans="5:46" ht="19.5" customHeight="1">
      <c r="E36" s="27" t="s">
        <v>54</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row>
    <row r="37" spans="5:46" ht="21.75" customHeight="1">
      <c r="E37" s="48">
        <v>1</v>
      </c>
      <c r="F37" s="49" t="s">
        <v>77</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row>
    <row r="38" spans="5:46" ht="21.75" customHeight="1">
      <c r="E38" s="48"/>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row>
    <row r="39" spans="5:46" ht="21.75" customHeight="1">
      <c r="E39" s="48">
        <v>2</v>
      </c>
      <c r="F39" s="206" t="s">
        <v>78</v>
      </c>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row>
    <row r="40" spans="5:46" ht="21.75" customHeight="1">
      <c r="E40" s="48"/>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row>
    <row r="41" spans="5:46" ht="13.5" customHeight="1">
      <c r="E41" s="48"/>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row>
    <row r="42" spans="5:46" ht="24.75" customHeight="1">
      <c r="E42" s="208">
        <v>3</v>
      </c>
      <c r="F42" s="206" t="s">
        <v>79</v>
      </c>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row>
    <row r="43" spans="5:46" ht="24.75" customHeight="1">
      <c r="E43" s="208"/>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row>
    <row r="44" spans="5:46" ht="10.5" customHeight="1">
      <c r="E44" s="48"/>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row>
    <row r="45" spans="5:46" ht="25.5" customHeight="1">
      <c r="E45" s="48">
        <v>4</v>
      </c>
      <c r="F45" s="209" t="s">
        <v>80</v>
      </c>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row>
    <row r="46" spans="5:46" ht="9.75" customHeight="1">
      <c r="E46" s="48"/>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5:46" ht="20.25" customHeight="1">
      <c r="E47" s="208">
        <v>5</v>
      </c>
      <c r="F47" s="206" t="s">
        <v>81</v>
      </c>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row>
    <row r="48" spans="5:46" ht="20.25" customHeight="1">
      <c r="E48" s="208"/>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row>
    <row r="49" spans="5:46" ht="20.25" customHeight="1">
      <c r="E49" s="208"/>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row>
    <row r="50" spans="5:46" ht="14.25" customHeight="1">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row>
    <row r="51" spans="5:46" ht="16.5" customHeight="1">
      <c r="E51" s="49">
        <v>6</v>
      </c>
      <c r="F51" s="206" t="s">
        <v>82</v>
      </c>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row>
    <row r="52" spans="5:46" ht="16.5" customHeight="1">
      <c r="E52" s="49"/>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row>
    <row r="53" spans="5:46" ht="16.5" customHeight="1">
      <c r="E53" s="49"/>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row>
    <row r="54" spans="5:46" ht="14.25" customHeight="1">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row>
    <row r="55" spans="5:46" ht="14.25" customHeight="1">
      <c r="E55" s="27"/>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row>
    <row r="56" spans="5:46" ht="14.25" customHeight="1">
      <c r="E56" s="27"/>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row>
    <row r="57" spans="5:46" ht="14.25" customHeight="1">
      <c r="E57" s="27"/>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row>
    <row r="58" spans="5:46" ht="14.25" customHeight="1">
      <c r="E58" s="27"/>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row>
    <row r="59" spans="5:46" ht="14.25" customHeight="1">
      <c r="E59" s="27"/>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row>
    <row r="60" spans="5:46" ht="13.5" customHeight="1">
      <c r="E60" s="27"/>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row>
    <row r="61" spans="5:46" ht="13.5" customHeight="1">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row>
    <row r="62" spans="5:46" ht="15" customHeight="1">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row>
    <row r="63" spans="5:46" ht="15" customHeight="1">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row>
    <row r="64" spans="5:46" ht="15" customHeight="1">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row>
    <row r="65" spans="5:46" ht="15" customHeight="1">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mergeCells count="197">
    <mergeCell ref="E42:E43"/>
    <mergeCell ref="F45:AT45"/>
    <mergeCell ref="F51:AT53"/>
    <mergeCell ref="E47:E49"/>
    <mergeCell ref="F47:AT49"/>
    <mergeCell ref="F55:AT57"/>
    <mergeCell ref="F58:AT60"/>
    <mergeCell ref="F42:AT43"/>
    <mergeCell ref="AA32:AD33"/>
    <mergeCell ref="AE32:AH33"/>
    <mergeCell ref="AI32:AL33"/>
    <mergeCell ref="AM32:AP33"/>
    <mergeCell ref="AQ32:AT33"/>
    <mergeCell ref="F39:AT41"/>
    <mergeCell ref="E31:J31"/>
    <mergeCell ref="W31:Y31"/>
    <mergeCell ref="D32:L33"/>
    <mergeCell ref="M32:R33"/>
    <mergeCell ref="S32:V33"/>
    <mergeCell ref="W32:Z33"/>
    <mergeCell ref="AE30:AH31"/>
    <mergeCell ref="AI30:AL31"/>
    <mergeCell ref="AM30:AP31"/>
    <mergeCell ref="AQ30:AT31"/>
    <mergeCell ref="AW30:AW31"/>
    <mergeCell ref="AX30:AX31"/>
    <mergeCell ref="AX28:AX29"/>
    <mergeCell ref="AY28:AY29"/>
    <mergeCell ref="E29:J29"/>
    <mergeCell ref="W29:Y29"/>
    <mergeCell ref="D30:D31"/>
    <mergeCell ref="E30:J30"/>
    <mergeCell ref="M30:R31"/>
    <mergeCell ref="S30:V31"/>
    <mergeCell ref="W30:Y30"/>
    <mergeCell ref="AA30:AD31"/>
    <mergeCell ref="AA28:AD29"/>
    <mergeCell ref="AE28:AH29"/>
    <mergeCell ref="AI28:AL29"/>
    <mergeCell ref="AM28:AP29"/>
    <mergeCell ref="AQ28:AT29"/>
    <mergeCell ref="AW28:AW29"/>
    <mergeCell ref="E27:J27"/>
    <mergeCell ref="W27:Y27"/>
    <mergeCell ref="D28:D29"/>
    <mergeCell ref="E28:J28"/>
    <mergeCell ref="M28:R29"/>
    <mergeCell ref="S28:V29"/>
    <mergeCell ref="W28:Y28"/>
    <mergeCell ref="AI26:AL27"/>
    <mergeCell ref="AM26:AP27"/>
    <mergeCell ref="AQ26:AT27"/>
    <mergeCell ref="AW26:AW27"/>
    <mergeCell ref="AX26:AX27"/>
    <mergeCell ref="AY26:AY27"/>
    <mergeCell ref="AY24:AY25"/>
    <mergeCell ref="E25:J25"/>
    <mergeCell ref="W25:Y25"/>
    <mergeCell ref="D26:D27"/>
    <mergeCell ref="E26:J26"/>
    <mergeCell ref="M26:R27"/>
    <mergeCell ref="S26:V27"/>
    <mergeCell ref="W26:Y26"/>
    <mergeCell ref="AA26:AD27"/>
    <mergeCell ref="AE26:AH27"/>
    <mergeCell ref="AE24:AH25"/>
    <mergeCell ref="AI24:AL25"/>
    <mergeCell ref="AM24:AP25"/>
    <mergeCell ref="AQ24:AT25"/>
    <mergeCell ref="AW24:AW25"/>
    <mergeCell ref="AX24:AX25"/>
    <mergeCell ref="AX22:AX23"/>
    <mergeCell ref="AY22:AY23"/>
    <mergeCell ref="E23:J23"/>
    <mergeCell ref="W23:Y23"/>
    <mergeCell ref="D24:D25"/>
    <mergeCell ref="E24:J24"/>
    <mergeCell ref="M24:R25"/>
    <mergeCell ref="S24:V25"/>
    <mergeCell ref="W24:Y24"/>
    <mergeCell ref="AA24:AD25"/>
    <mergeCell ref="AA22:AD23"/>
    <mergeCell ref="AE22:AH23"/>
    <mergeCell ref="AI22:AL23"/>
    <mergeCell ref="AM22:AP23"/>
    <mergeCell ref="AQ22:AT23"/>
    <mergeCell ref="AW22:AW23"/>
    <mergeCell ref="E21:J21"/>
    <mergeCell ref="W21:Y21"/>
    <mergeCell ref="D22:D23"/>
    <mergeCell ref="E22:J22"/>
    <mergeCell ref="M22:R23"/>
    <mergeCell ref="S22:V23"/>
    <mergeCell ref="W22:Y22"/>
    <mergeCell ref="AI20:AL21"/>
    <mergeCell ref="AM20:AP21"/>
    <mergeCell ref="AQ20:AT21"/>
    <mergeCell ref="AW20:AW21"/>
    <mergeCell ref="AX20:AX21"/>
    <mergeCell ref="AY20:AY21"/>
    <mergeCell ref="AY18:AY19"/>
    <mergeCell ref="E19:J19"/>
    <mergeCell ref="W19:Y19"/>
    <mergeCell ref="D20:D21"/>
    <mergeCell ref="E20:J20"/>
    <mergeCell ref="M20:R21"/>
    <mergeCell ref="S20:V21"/>
    <mergeCell ref="W20:Y20"/>
    <mergeCell ref="AA20:AD21"/>
    <mergeCell ref="AE20:AH21"/>
    <mergeCell ref="AE18:AH19"/>
    <mergeCell ref="AI18:AL19"/>
    <mergeCell ref="AM18:AP19"/>
    <mergeCell ref="AQ18:AT19"/>
    <mergeCell ref="AW18:AW19"/>
    <mergeCell ref="AX18:AX19"/>
    <mergeCell ref="AX16:AX17"/>
    <mergeCell ref="AY16:AY17"/>
    <mergeCell ref="E17:J17"/>
    <mergeCell ref="W17:Y17"/>
    <mergeCell ref="D18:D19"/>
    <mergeCell ref="E18:J18"/>
    <mergeCell ref="M18:R19"/>
    <mergeCell ref="S18:V19"/>
    <mergeCell ref="W18:Y18"/>
    <mergeCell ref="AA18:AD19"/>
    <mergeCell ref="AA16:AD17"/>
    <mergeCell ref="AE16:AH17"/>
    <mergeCell ref="AI16:AL17"/>
    <mergeCell ref="AM16:AP17"/>
    <mergeCell ref="AQ16:AT17"/>
    <mergeCell ref="AW16:AW17"/>
    <mergeCell ref="E15:J15"/>
    <mergeCell ref="W15:Y15"/>
    <mergeCell ref="D16:D17"/>
    <mergeCell ref="E16:J16"/>
    <mergeCell ref="M16:R17"/>
    <mergeCell ref="S16:V17"/>
    <mergeCell ref="W16:Y16"/>
    <mergeCell ref="AI14:AL15"/>
    <mergeCell ref="AM14:AP15"/>
    <mergeCell ref="AQ14:AT15"/>
    <mergeCell ref="AW14:AW15"/>
    <mergeCell ref="AX14:AX15"/>
    <mergeCell ref="AY14:AY15"/>
    <mergeCell ref="AY12:AY13"/>
    <mergeCell ref="E13:J13"/>
    <mergeCell ref="W13:Y13"/>
    <mergeCell ref="D14:D15"/>
    <mergeCell ref="E14:J14"/>
    <mergeCell ref="M14:R15"/>
    <mergeCell ref="S14:V15"/>
    <mergeCell ref="W14:Y14"/>
    <mergeCell ref="AA14:AD15"/>
    <mergeCell ref="AE14:AH15"/>
    <mergeCell ref="AE12:AH13"/>
    <mergeCell ref="AI12:AL13"/>
    <mergeCell ref="AM12:AP13"/>
    <mergeCell ref="AQ12:AT13"/>
    <mergeCell ref="AW12:AW13"/>
    <mergeCell ref="AX12:AX13"/>
    <mergeCell ref="D12:D13"/>
    <mergeCell ref="E12:J12"/>
    <mergeCell ref="M12:R13"/>
    <mergeCell ref="S12:V13"/>
    <mergeCell ref="W12:Y12"/>
    <mergeCell ref="AA12:AD13"/>
    <mergeCell ref="AM5:AP7"/>
    <mergeCell ref="AQ5:AT7"/>
    <mergeCell ref="S6:V11"/>
    <mergeCell ref="W6:Z8"/>
    <mergeCell ref="AM8:AP11"/>
    <mergeCell ref="AQ8:AT8"/>
    <mergeCell ref="W9:Z11"/>
    <mergeCell ref="AA9:AD11"/>
    <mergeCell ref="AQ9:AT11"/>
    <mergeCell ref="D5:L11"/>
    <mergeCell ref="M5:R11"/>
    <mergeCell ref="S5:Z5"/>
    <mergeCell ref="AA5:AD8"/>
    <mergeCell ref="AE5:AH11"/>
    <mergeCell ref="AI5:AL11"/>
    <mergeCell ref="AN3:AO3"/>
    <mergeCell ref="AQ3:AR3"/>
    <mergeCell ref="AS3:AT3"/>
    <mergeCell ref="AG4:AI4"/>
    <mergeCell ref="AJ4:AK4"/>
    <mergeCell ref="AL4:AM4"/>
    <mergeCell ref="AN4:AO4"/>
    <mergeCell ref="AQ4:AR4"/>
    <mergeCell ref="AS4:AT4"/>
    <mergeCell ref="D3:H4"/>
    <mergeCell ref="I3:AD4"/>
    <mergeCell ref="AE3:AF4"/>
    <mergeCell ref="AG3:AI3"/>
    <mergeCell ref="AJ3:AK3"/>
    <mergeCell ref="AL3:AM3"/>
  </mergeCells>
  <printOptions horizontalCentered="1"/>
  <pageMargins left="0.3937007874015748" right="0.1968503937007874" top="0.5905511811023623" bottom="0.3937007874015748" header="0.31496062992125984" footer="0.31496062992125984"/>
  <pageSetup blackAndWhite="1" horizontalDpi="600" verticalDpi="600" orientation="portrait" paperSize="9" scale="57" r:id="rId2"/>
  <drawing r:id="rId1"/>
</worksheet>
</file>

<file path=xl/worksheets/sheet10.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
      <selection activeCell="A14" sqref="A14:F14"/>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'!B18</f>
        <v>41365</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'!B19</f>
        <v>41729</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'!X18&gt;0,'経過措置計算書 '!X18,0)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37712</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'事業年度(3)'!AE16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38077</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38078</v>
      </c>
      <c r="B15" s="231"/>
      <c r="C15" s="231"/>
      <c r="D15" s="231"/>
      <c r="E15" s="231"/>
      <c r="F15" s="231"/>
      <c r="G15" s="287" t="s">
        <v>7</v>
      </c>
      <c r="H15" s="322"/>
      <c r="I15" s="290" t="s">
        <v>10</v>
      </c>
      <c r="J15" s="291"/>
      <c r="K15" s="291"/>
      <c r="L15" s="291"/>
      <c r="M15" s="291"/>
      <c r="N15" s="292"/>
      <c r="O15" s="310">
        <f>'事業年度(3)'!AE18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38442</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38443</v>
      </c>
      <c r="B18" s="231"/>
      <c r="C18" s="231"/>
      <c r="D18" s="231"/>
      <c r="E18" s="231"/>
      <c r="F18" s="231"/>
      <c r="G18" s="2" t="s">
        <v>7</v>
      </c>
      <c r="H18" s="8"/>
      <c r="I18" s="290" t="s">
        <v>10</v>
      </c>
      <c r="J18" s="291"/>
      <c r="K18" s="291"/>
      <c r="L18" s="291"/>
      <c r="M18" s="291"/>
      <c r="N18" s="292"/>
      <c r="O18" s="310">
        <f>'事業年度(3)'!AE20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38807</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38808</v>
      </c>
      <c r="B20" s="231"/>
      <c r="C20" s="231"/>
      <c r="D20" s="231"/>
      <c r="E20" s="231"/>
      <c r="F20" s="231"/>
      <c r="G20" s="2" t="s">
        <v>7</v>
      </c>
      <c r="H20" s="8"/>
      <c r="I20" s="324" t="s">
        <v>10</v>
      </c>
      <c r="J20" s="325"/>
      <c r="K20" s="325"/>
      <c r="L20" s="325"/>
      <c r="M20" s="325"/>
      <c r="N20" s="326"/>
      <c r="O20" s="310">
        <f>'事業年度(3)'!AE22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39172</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39173</v>
      </c>
      <c r="B22" s="231"/>
      <c r="C22" s="231"/>
      <c r="D22" s="231"/>
      <c r="E22" s="231"/>
      <c r="F22" s="231"/>
      <c r="G22" s="2" t="s">
        <v>7</v>
      </c>
      <c r="H22" s="8"/>
      <c r="I22" s="324" t="s">
        <v>10</v>
      </c>
      <c r="J22" s="325"/>
      <c r="K22" s="325"/>
      <c r="L22" s="325"/>
      <c r="M22" s="325"/>
      <c r="N22" s="326"/>
      <c r="O22" s="310">
        <f>'事業年度(3)'!AE24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39538</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39539</v>
      </c>
      <c r="B24" s="231"/>
      <c r="C24" s="231"/>
      <c r="D24" s="231"/>
      <c r="E24" s="231"/>
      <c r="F24" s="231"/>
      <c r="G24" s="2" t="s">
        <v>7</v>
      </c>
      <c r="H24" s="8"/>
      <c r="I24" s="324" t="s">
        <v>10</v>
      </c>
      <c r="J24" s="325"/>
      <c r="K24" s="325"/>
      <c r="L24" s="325"/>
      <c r="M24" s="325"/>
      <c r="N24" s="326"/>
      <c r="O24" s="310">
        <f>'事業年度(3)'!AE26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39903</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39904</v>
      </c>
      <c r="B26" s="231"/>
      <c r="C26" s="231"/>
      <c r="D26" s="231"/>
      <c r="E26" s="231"/>
      <c r="F26" s="231"/>
      <c r="G26" s="2" t="s">
        <v>7</v>
      </c>
      <c r="H26" s="8"/>
      <c r="I26" s="324" t="s">
        <v>10</v>
      </c>
      <c r="J26" s="325"/>
      <c r="K26" s="325"/>
      <c r="L26" s="325"/>
      <c r="M26" s="325"/>
      <c r="N26" s="326"/>
      <c r="O26" s="310">
        <f>'事業年度(3)'!AE28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40268</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40269</v>
      </c>
      <c r="B28" s="231"/>
      <c r="C28" s="231"/>
      <c r="D28" s="231"/>
      <c r="E28" s="231"/>
      <c r="F28" s="231"/>
      <c r="G28" s="2" t="s">
        <v>7</v>
      </c>
      <c r="H28" s="8"/>
      <c r="I28" s="324" t="s">
        <v>10</v>
      </c>
      <c r="J28" s="325"/>
      <c r="K28" s="325"/>
      <c r="L28" s="325"/>
      <c r="M28" s="325"/>
      <c r="N28" s="326"/>
      <c r="O28" s="310">
        <f>'事業年度(3)'!AE30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40633</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40634</v>
      </c>
      <c r="B30" s="231"/>
      <c r="C30" s="231"/>
      <c r="D30" s="231"/>
      <c r="E30" s="231"/>
      <c r="F30" s="231"/>
      <c r="G30" s="2" t="s">
        <v>7</v>
      </c>
      <c r="H30" s="8"/>
      <c r="I30" s="324" t="s">
        <v>10</v>
      </c>
      <c r="J30" s="325"/>
      <c r="K30" s="325"/>
      <c r="L30" s="325"/>
      <c r="M30" s="325"/>
      <c r="N30" s="326"/>
      <c r="O30" s="310">
        <f>'事業年度(3)'!AE32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40999</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41000</v>
      </c>
      <c r="B32" s="231"/>
      <c r="C32" s="231"/>
      <c r="D32" s="231"/>
      <c r="E32" s="231"/>
      <c r="F32" s="231"/>
      <c r="G32" s="2" t="s">
        <v>7</v>
      </c>
      <c r="H32" s="8"/>
      <c r="I32" s="324" t="s">
        <v>10</v>
      </c>
      <c r="J32" s="325"/>
      <c r="K32" s="325"/>
      <c r="L32" s="325"/>
      <c r="M32" s="325"/>
      <c r="N32" s="326"/>
      <c r="O32" s="310">
        <f>'事業年度(3)'!AE41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41364</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'!AF18</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11.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
      <selection activeCell="A14" sqref="A14:F14"/>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'!B16</f>
        <v>41000</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'!B17</f>
        <v>41364</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'!X16&gt;0,'経過措置計算書 '!X16,0)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37347</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'事業年度(2)'!AE16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37711</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37712</v>
      </c>
      <c r="B15" s="231"/>
      <c r="C15" s="231"/>
      <c r="D15" s="231"/>
      <c r="E15" s="231"/>
      <c r="F15" s="231"/>
      <c r="G15" s="287" t="s">
        <v>7</v>
      </c>
      <c r="H15" s="322"/>
      <c r="I15" s="290" t="s">
        <v>10</v>
      </c>
      <c r="J15" s="291"/>
      <c r="K15" s="291"/>
      <c r="L15" s="291"/>
      <c r="M15" s="291"/>
      <c r="N15" s="292"/>
      <c r="O15" s="310">
        <f>'事業年度(2)'!AE18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38077</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38078</v>
      </c>
      <c r="B18" s="231"/>
      <c r="C18" s="231"/>
      <c r="D18" s="231"/>
      <c r="E18" s="231"/>
      <c r="F18" s="231"/>
      <c r="G18" s="2" t="s">
        <v>7</v>
      </c>
      <c r="H18" s="8"/>
      <c r="I18" s="290" t="s">
        <v>10</v>
      </c>
      <c r="J18" s="291"/>
      <c r="K18" s="291"/>
      <c r="L18" s="291"/>
      <c r="M18" s="291"/>
      <c r="N18" s="292"/>
      <c r="O18" s="310">
        <f>'事業年度(2)'!AE20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38442</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38443</v>
      </c>
      <c r="B20" s="231"/>
      <c r="C20" s="231"/>
      <c r="D20" s="231"/>
      <c r="E20" s="231"/>
      <c r="F20" s="231"/>
      <c r="G20" s="2" t="s">
        <v>7</v>
      </c>
      <c r="H20" s="8"/>
      <c r="I20" s="324" t="s">
        <v>10</v>
      </c>
      <c r="J20" s="325"/>
      <c r="K20" s="325"/>
      <c r="L20" s="325"/>
      <c r="M20" s="325"/>
      <c r="N20" s="326"/>
      <c r="O20" s="310">
        <f>'事業年度(2)'!AE22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38807</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38808</v>
      </c>
      <c r="B22" s="231"/>
      <c r="C22" s="231"/>
      <c r="D22" s="231"/>
      <c r="E22" s="231"/>
      <c r="F22" s="231"/>
      <c r="G22" s="2" t="s">
        <v>7</v>
      </c>
      <c r="H22" s="8"/>
      <c r="I22" s="324" t="s">
        <v>10</v>
      </c>
      <c r="J22" s="325"/>
      <c r="K22" s="325"/>
      <c r="L22" s="325"/>
      <c r="M22" s="325"/>
      <c r="N22" s="326"/>
      <c r="O22" s="310">
        <f>'事業年度(2)'!AE24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39172</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39173</v>
      </c>
      <c r="B24" s="231"/>
      <c r="C24" s="231"/>
      <c r="D24" s="231"/>
      <c r="E24" s="231"/>
      <c r="F24" s="231"/>
      <c r="G24" s="2" t="s">
        <v>7</v>
      </c>
      <c r="H24" s="8"/>
      <c r="I24" s="324" t="s">
        <v>10</v>
      </c>
      <c r="J24" s="325"/>
      <c r="K24" s="325"/>
      <c r="L24" s="325"/>
      <c r="M24" s="325"/>
      <c r="N24" s="326"/>
      <c r="O24" s="310">
        <f>'事業年度(2)'!AE26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39538</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39539</v>
      </c>
      <c r="B26" s="231"/>
      <c r="C26" s="231"/>
      <c r="D26" s="231"/>
      <c r="E26" s="231"/>
      <c r="F26" s="231"/>
      <c r="G26" s="2" t="s">
        <v>7</v>
      </c>
      <c r="H26" s="8"/>
      <c r="I26" s="324" t="s">
        <v>10</v>
      </c>
      <c r="J26" s="325"/>
      <c r="K26" s="325"/>
      <c r="L26" s="325"/>
      <c r="M26" s="325"/>
      <c r="N26" s="326"/>
      <c r="O26" s="310">
        <f>'事業年度(2)'!AE28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39903</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39904</v>
      </c>
      <c r="B28" s="231"/>
      <c r="C28" s="231"/>
      <c r="D28" s="231"/>
      <c r="E28" s="231"/>
      <c r="F28" s="231"/>
      <c r="G28" s="2" t="s">
        <v>7</v>
      </c>
      <c r="H28" s="8"/>
      <c r="I28" s="324" t="s">
        <v>10</v>
      </c>
      <c r="J28" s="325"/>
      <c r="K28" s="325"/>
      <c r="L28" s="325"/>
      <c r="M28" s="325"/>
      <c r="N28" s="326"/>
      <c r="O28" s="310">
        <f>'事業年度(2)'!AE30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40268</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40269</v>
      </c>
      <c r="B30" s="231"/>
      <c r="C30" s="231"/>
      <c r="D30" s="231"/>
      <c r="E30" s="231"/>
      <c r="F30" s="231"/>
      <c r="G30" s="2" t="s">
        <v>7</v>
      </c>
      <c r="H30" s="8"/>
      <c r="I30" s="324" t="s">
        <v>10</v>
      </c>
      <c r="J30" s="325"/>
      <c r="K30" s="325"/>
      <c r="L30" s="325"/>
      <c r="M30" s="325"/>
      <c r="N30" s="326"/>
      <c r="O30" s="310">
        <f>'事業年度(2)'!AE32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40633</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40634</v>
      </c>
      <c r="B32" s="231"/>
      <c r="C32" s="231"/>
      <c r="D32" s="231"/>
      <c r="E32" s="231"/>
      <c r="F32" s="231"/>
      <c r="G32" s="2" t="s">
        <v>7</v>
      </c>
      <c r="H32" s="8"/>
      <c r="I32" s="324" t="s">
        <v>10</v>
      </c>
      <c r="J32" s="325"/>
      <c r="K32" s="325"/>
      <c r="L32" s="325"/>
      <c r="M32" s="325"/>
      <c r="N32" s="326"/>
      <c r="O32" s="310">
        <f>'事業年度(2)'!AE41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40999</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'!AF16</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22">
      <selection activeCell="A14" sqref="A14:F14"/>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'!B14</f>
        <v>40634</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'!B15</f>
        <v>40999</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'!X14&gt;0,'経過措置計算書 '!X14,0)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36982</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'事業年度(1)'!AE16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37346</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37347</v>
      </c>
      <c r="B15" s="231"/>
      <c r="C15" s="231"/>
      <c r="D15" s="231"/>
      <c r="E15" s="231"/>
      <c r="F15" s="231"/>
      <c r="G15" s="287" t="s">
        <v>7</v>
      </c>
      <c r="H15" s="322"/>
      <c r="I15" s="290" t="s">
        <v>10</v>
      </c>
      <c r="J15" s="291"/>
      <c r="K15" s="291"/>
      <c r="L15" s="291"/>
      <c r="M15" s="291"/>
      <c r="N15" s="292"/>
      <c r="O15" s="310">
        <f>'事業年度(1)'!AE18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37711</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37712</v>
      </c>
      <c r="B18" s="231"/>
      <c r="C18" s="231"/>
      <c r="D18" s="231"/>
      <c r="E18" s="231"/>
      <c r="F18" s="231"/>
      <c r="G18" s="2" t="s">
        <v>7</v>
      </c>
      <c r="H18" s="8"/>
      <c r="I18" s="290" t="s">
        <v>10</v>
      </c>
      <c r="J18" s="291"/>
      <c r="K18" s="291"/>
      <c r="L18" s="291"/>
      <c r="M18" s="291"/>
      <c r="N18" s="292"/>
      <c r="O18" s="310">
        <f>'事業年度(1)'!AE20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38077</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38078</v>
      </c>
      <c r="B20" s="231"/>
      <c r="C20" s="231"/>
      <c r="D20" s="231"/>
      <c r="E20" s="231"/>
      <c r="F20" s="231"/>
      <c r="G20" s="2" t="s">
        <v>7</v>
      </c>
      <c r="H20" s="8"/>
      <c r="I20" s="324" t="s">
        <v>10</v>
      </c>
      <c r="J20" s="325"/>
      <c r="K20" s="325"/>
      <c r="L20" s="325"/>
      <c r="M20" s="325"/>
      <c r="N20" s="326"/>
      <c r="O20" s="310">
        <f>'事業年度(1)'!AE22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38442</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38443</v>
      </c>
      <c r="B22" s="231"/>
      <c r="C22" s="231"/>
      <c r="D22" s="231"/>
      <c r="E22" s="231"/>
      <c r="F22" s="231"/>
      <c r="G22" s="2" t="s">
        <v>7</v>
      </c>
      <c r="H22" s="8"/>
      <c r="I22" s="324" t="s">
        <v>10</v>
      </c>
      <c r="J22" s="325"/>
      <c r="K22" s="325"/>
      <c r="L22" s="325"/>
      <c r="M22" s="325"/>
      <c r="N22" s="326"/>
      <c r="O22" s="310">
        <f>'事業年度(1)'!AE24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38807</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38808</v>
      </c>
      <c r="B24" s="231"/>
      <c r="C24" s="231"/>
      <c r="D24" s="231"/>
      <c r="E24" s="231"/>
      <c r="F24" s="231"/>
      <c r="G24" s="2" t="s">
        <v>7</v>
      </c>
      <c r="H24" s="8"/>
      <c r="I24" s="324" t="s">
        <v>10</v>
      </c>
      <c r="J24" s="325"/>
      <c r="K24" s="325"/>
      <c r="L24" s="325"/>
      <c r="M24" s="325"/>
      <c r="N24" s="326"/>
      <c r="O24" s="310">
        <f>'事業年度(1)'!AE26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39172</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39173</v>
      </c>
      <c r="B26" s="231"/>
      <c r="C26" s="231"/>
      <c r="D26" s="231"/>
      <c r="E26" s="231"/>
      <c r="F26" s="231"/>
      <c r="G26" s="2" t="s">
        <v>7</v>
      </c>
      <c r="H26" s="8"/>
      <c r="I26" s="324" t="s">
        <v>10</v>
      </c>
      <c r="J26" s="325"/>
      <c r="K26" s="325"/>
      <c r="L26" s="325"/>
      <c r="M26" s="325"/>
      <c r="N26" s="326"/>
      <c r="O26" s="310">
        <f>'事業年度(1)'!AE28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39538</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39539</v>
      </c>
      <c r="B28" s="231"/>
      <c r="C28" s="231"/>
      <c r="D28" s="231"/>
      <c r="E28" s="231"/>
      <c r="F28" s="231"/>
      <c r="G28" s="2" t="s">
        <v>7</v>
      </c>
      <c r="H28" s="8"/>
      <c r="I28" s="324" t="s">
        <v>10</v>
      </c>
      <c r="J28" s="325"/>
      <c r="K28" s="325"/>
      <c r="L28" s="325"/>
      <c r="M28" s="325"/>
      <c r="N28" s="326"/>
      <c r="O28" s="310">
        <f>'事業年度(1)'!AE30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39903</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39904</v>
      </c>
      <c r="B30" s="231"/>
      <c r="C30" s="231"/>
      <c r="D30" s="231"/>
      <c r="E30" s="231"/>
      <c r="F30" s="231"/>
      <c r="G30" s="2" t="s">
        <v>7</v>
      </c>
      <c r="H30" s="8"/>
      <c r="I30" s="324" t="s">
        <v>10</v>
      </c>
      <c r="J30" s="325"/>
      <c r="K30" s="325"/>
      <c r="L30" s="325"/>
      <c r="M30" s="325"/>
      <c r="N30" s="326"/>
      <c r="O30" s="310">
        <f>'事業年度(1)'!AE32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43" ht="19.5" customHeight="1">
      <c r="A31" s="245">
        <f>A32-1</f>
        <v>40268</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c r="AQ31" s="31"/>
    </row>
    <row r="32" spans="1:45" ht="19.5" customHeight="1">
      <c r="A32" s="230">
        <f>EDATE(A33,-12)+1</f>
        <v>40269</v>
      </c>
      <c r="B32" s="231"/>
      <c r="C32" s="231"/>
      <c r="D32" s="231"/>
      <c r="E32" s="231"/>
      <c r="F32" s="231"/>
      <c r="G32" s="2" t="s">
        <v>7</v>
      </c>
      <c r="H32" s="8"/>
      <c r="I32" s="324" t="s">
        <v>10</v>
      </c>
      <c r="J32" s="325"/>
      <c r="K32" s="325"/>
      <c r="L32" s="325"/>
      <c r="M32" s="325"/>
      <c r="N32" s="326"/>
      <c r="O32" s="310">
        <f>'事業年度(1)'!AE41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40633</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'!AF14</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3">
      <selection activeCell="A1" sqref="A1"/>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'!B12</f>
        <v>40269</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'!B13</f>
        <v>40633</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'!X12&gt;0,'経過措置計算書 '!X12,0)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36617</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36981</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36982</v>
      </c>
      <c r="B15" s="231"/>
      <c r="C15" s="231"/>
      <c r="D15" s="231"/>
      <c r="E15" s="231"/>
      <c r="F15" s="231"/>
      <c r="G15" s="287" t="s">
        <v>7</v>
      </c>
      <c r="H15" s="322"/>
      <c r="I15" s="290" t="s">
        <v>10</v>
      </c>
      <c r="J15" s="291"/>
      <c r="K15" s="291"/>
      <c r="L15" s="291"/>
      <c r="M15" s="291"/>
      <c r="N15" s="292"/>
      <c r="O15" s="310">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37346</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37347</v>
      </c>
      <c r="B18" s="231"/>
      <c r="C18" s="231"/>
      <c r="D18" s="231"/>
      <c r="E18" s="231"/>
      <c r="F18" s="231"/>
      <c r="G18" s="2" t="s">
        <v>7</v>
      </c>
      <c r="H18" s="8"/>
      <c r="I18" s="290" t="s">
        <v>10</v>
      </c>
      <c r="J18" s="291"/>
      <c r="K18" s="291"/>
      <c r="L18" s="291"/>
      <c r="M18" s="291"/>
      <c r="N18" s="292"/>
      <c r="O18" s="310">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37711</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37712</v>
      </c>
      <c r="B20" s="231"/>
      <c r="C20" s="231"/>
      <c r="D20" s="231"/>
      <c r="E20" s="231"/>
      <c r="F20" s="231"/>
      <c r="G20" s="2" t="s">
        <v>7</v>
      </c>
      <c r="H20" s="8"/>
      <c r="I20" s="324" t="s">
        <v>10</v>
      </c>
      <c r="J20" s="325"/>
      <c r="K20" s="325"/>
      <c r="L20" s="325"/>
      <c r="M20" s="325"/>
      <c r="N20" s="326"/>
      <c r="O20" s="310">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38077</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38078</v>
      </c>
      <c r="B22" s="231"/>
      <c r="C22" s="231"/>
      <c r="D22" s="231"/>
      <c r="E22" s="231"/>
      <c r="F22" s="231"/>
      <c r="G22" s="2" t="s">
        <v>7</v>
      </c>
      <c r="H22" s="8"/>
      <c r="I22" s="324" t="s">
        <v>10</v>
      </c>
      <c r="J22" s="325"/>
      <c r="K22" s="325"/>
      <c r="L22" s="325"/>
      <c r="M22" s="325"/>
      <c r="N22" s="326"/>
      <c r="O22" s="310">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38442</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38443</v>
      </c>
      <c r="B24" s="231"/>
      <c r="C24" s="231"/>
      <c r="D24" s="231"/>
      <c r="E24" s="231"/>
      <c r="F24" s="231"/>
      <c r="G24" s="2" t="s">
        <v>7</v>
      </c>
      <c r="H24" s="8"/>
      <c r="I24" s="324" t="s">
        <v>10</v>
      </c>
      <c r="J24" s="325"/>
      <c r="K24" s="325"/>
      <c r="L24" s="325"/>
      <c r="M24" s="325"/>
      <c r="N24" s="326"/>
      <c r="O24" s="310">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38807</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38808</v>
      </c>
      <c r="B26" s="231"/>
      <c r="C26" s="231"/>
      <c r="D26" s="231"/>
      <c r="E26" s="231"/>
      <c r="F26" s="231"/>
      <c r="G26" s="2" t="s">
        <v>7</v>
      </c>
      <c r="H26" s="8"/>
      <c r="I26" s="324" t="s">
        <v>10</v>
      </c>
      <c r="J26" s="325"/>
      <c r="K26" s="325"/>
      <c r="L26" s="325"/>
      <c r="M26" s="325"/>
      <c r="N26" s="326"/>
      <c r="O26" s="310">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39172</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39173</v>
      </c>
      <c r="B28" s="231"/>
      <c r="C28" s="231"/>
      <c r="D28" s="231"/>
      <c r="E28" s="231"/>
      <c r="F28" s="231"/>
      <c r="G28" s="2" t="s">
        <v>7</v>
      </c>
      <c r="H28" s="8"/>
      <c r="I28" s="324" t="s">
        <v>10</v>
      </c>
      <c r="J28" s="325"/>
      <c r="K28" s="325"/>
      <c r="L28" s="325"/>
      <c r="M28" s="325"/>
      <c r="N28" s="326"/>
      <c r="O28" s="310">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39538</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39539</v>
      </c>
      <c r="B30" s="231"/>
      <c r="C30" s="231"/>
      <c r="D30" s="231"/>
      <c r="E30" s="231"/>
      <c r="F30" s="231"/>
      <c r="G30" s="2" t="s">
        <v>7</v>
      </c>
      <c r="H30" s="8"/>
      <c r="I30" s="324" t="s">
        <v>10</v>
      </c>
      <c r="J30" s="325"/>
      <c r="K30" s="325"/>
      <c r="L30" s="325"/>
      <c r="M30" s="325"/>
      <c r="N30" s="326"/>
      <c r="O30" s="310">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39903</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39904</v>
      </c>
      <c r="B32" s="231"/>
      <c r="C32" s="231"/>
      <c r="D32" s="231"/>
      <c r="E32" s="231"/>
      <c r="F32" s="231"/>
      <c r="G32" s="2" t="s">
        <v>7</v>
      </c>
      <c r="H32" s="8"/>
      <c r="I32" s="324" t="s">
        <v>10</v>
      </c>
      <c r="J32" s="325"/>
      <c r="K32" s="325"/>
      <c r="L32" s="325"/>
      <c r="M32" s="325"/>
      <c r="N32" s="326"/>
      <c r="O32" s="310">
        <v>0</v>
      </c>
      <c r="P32" s="311"/>
      <c r="Q32" s="311"/>
      <c r="R32" s="311"/>
      <c r="S32" s="311"/>
      <c r="T32" s="311"/>
      <c r="U32" s="311"/>
      <c r="V32" s="312"/>
      <c r="W32" s="310">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40268</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'!AF12</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Y66"/>
  <sheetViews>
    <sheetView showGridLines="0" view="pageBreakPreview" zoomScale="60" zoomScaleNormal="80" workbookViewId="0" topLeftCell="A1">
      <selection activeCell="AF14" sqref="AF14:AI15"/>
    </sheetView>
  </sheetViews>
  <sheetFormatPr defaultColWidth="9.140625" defaultRowHeight="15"/>
  <cols>
    <col min="1" max="1" width="5.421875" style="1" customWidth="1"/>
    <col min="2" max="2" width="4.421875" style="1" customWidth="1"/>
    <col min="3" max="7" width="3.421875" style="1" customWidth="1"/>
    <col min="8" max="9" width="2.421875" style="1" customWidth="1"/>
    <col min="10" max="15" width="3.421875" style="1" customWidth="1"/>
    <col min="16" max="19" width="4.140625" style="1" customWidth="1"/>
    <col min="20" max="21" width="5.00390625" style="1" customWidth="1"/>
    <col min="22" max="22" width="4.7109375" style="1" customWidth="1"/>
    <col min="23" max="23" width="4.140625" style="1" customWidth="1"/>
    <col min="24" max="27" width="4.7109375" style="1" customWidth="1"/>
    <col min="28" max="29" width="5.00390625" style="1" customWidth="1"/>
    <col min="30" max="31" width="2.421875" style="1" customWidth="1"/>
    <col min="32" max="33" width="4.8515625" style="1" customWidth="1"/>
    <col min="34" max="35" width="2.421875" style="1" customWidth="1"/>
    <col min="36" max="39" width="4.28125" style="1" customWidth="1"/>
    <col min="40" max="43" width="4.57421875" style="1" customWidth="1"/>
    <col min="44" max="44" width="0.42578125" style="1" customWidth="1"/>
    <col min="45" max="45" width="2.00390625" style="1" customWidth="1"/>
    <col min="46" max="47" width="14.7109375" style="1" hidden="1" customWidth="1"/>
    <col min="48" max="48" width="14.8515625" style="1" hidden="1" customWidth="1"/>
    <col min="49" max="49" width="13.28125" style="1" hidden="1" customWidth="1"/>
    <col min="50" max="50" width="10.7109375" style="1" hidden="1" customWidth="1"/>
    <col min="51" max="51" width="14.00390625" style="1" hidden="1" customWidth="1"/>
    <col min="52" max="54" width="2.57421875" style="1" hidden="1" customWidth="1"/>
    <col min="55" max="106" width="2.57421875" style="1" customWidth="1"/>
    <col min="107" max="16384" width="9.00390625" style="1" customWidth="1"/>
  </cols>
  <sheetData>
    <row r="1" spans="1:50" ht="26.25" customHeight="1">
      <c r="A1" s="36" t="s">
        <v>48</v>
      </c>
      <c r="B1" s="34"/>
      <c r="C1" s="19"/>
      <c r="D1" s="19"/>
      <c r="E1" s="19"/>
      <c r="F1" s="19"/>
      <c r="G1" s="19"/>
      <c r="H1" s="19"/>
      <c r="I1" s="19"/>
      <c r="J1" s="19"/>
      <c r="K1" s="19"/>
      <c r="L1" s="19"/>
      <c r="M1" s="17"/>
      <c r="N1" s="17"/>
      <c r="O1" s="18"/>
      <c r="P1" s="18"/>
      <c r="Q1" s="18"/>
      <c r="R1" s="18"/>
      <c r="S1" s="18"/>
      <c r="T1" s="18"/>
      <c r="U1" s="18"/>
      <c r="V1" s="19"/>
      <c r="W1" s="19"/>
      <c r="X1" s="35"/>
      <c r="Y1" s="35"/>
      <c r="Z1" s="35"/>
      <c r="AA1" s="35"/>
      <c r="AB1" s="35"/>
      <c r="AC1" s="35"/>
      <c r="AD1" s="35"/>
      <c r="AE1" s="35"/>
      <c r="AF1" s="35"/>
      <c r="AG1" s="35"/>
      <c r="AH1" s="35"/>
      <c r="AI1" s="35"/>
      <c r="AJ1" s="35"/>
      <c r="AK1" s="35"/>
      <c r="AL1" s="35"/>
      <c r="AM1" s="35"/>
      <c r="AN1" s="35"/>
      <c r="AO1" s="35"/>
      <c r="AP1" s="35"/>
      <c r="AQ1" s="35"/>
      <c r="AR1" s="33"/>
      <c r="AT1" s="13">
        <f>AG3</f>
        <v>2</v>
      </c>
      <c r="AU1" s="13"/>
      <c r="AV1" s="13">
        <f>AK3</f>
        <v>4</v>
      </c>
      <c r="AW1" s="13">
        <f>AN3</f>
        <v>1</v>
      </c>
      <c r="AX1" s="14"/>
    </row>
    <row r="2" spans="1:49" ht="26.25" customHeight="1">
      <c r="A2" s="36" t="s">
        <v>65</v>
      </c>
      <c r="B2" s="34"/>
      <c r="C2" s="19"/>
      <c r="D2" s="19"/>
      <c r="E2" s="19"/>
      <c r="F2" s="3"/>
      <c r="G2" s="3"/>
      <c r="H2" s="3"/>
      <c r="I2" s="3"/>
      <c r="J2" s="3"/>
      <c r="K2" s="3"/>
      <c r="L2" s="3"/>
      <c r="M2" s="15"/>
      <c r="N2" s="15"/>
      <c r="O2" s="16"/>
      <c r="P2" s="16"/>
      <c r="Q2" s="16"/>
      <c r="R2" s="16"/>
      <c r="S2" s="16"/>
      <c r="T2" s="16"/>
      <c r="U2" s="16"/>
      <c r="V2" s="3"/>
      <c r="W2" s="3"/>
      <c r="X2" s="32"/>
      <c r="Y2" s="32"/>
      <c r="Z2" s="32"/>
      <c r="AA2" s="32"/>
      <c r="AB2" s="32"/>
      <c r="AC2" s="32"/>
      <c r="AD2" s="32"/>
      <c r="AE2" s="32"/>
      <c r="AF2" s="32"/>
      <c r="AG2" s="32"/>
      <c r="AH2" s="32"/>
      <c r="AI2" s="32"/>
      <c r="AJ2" s="32"/>
      <c r="AK2" s="32"/>
      <c r="AL2" s="32"/>
      <c r="AM2" s="32"/>
      <c r="AN2" s="32"/>
      <c r="AO2" s="32"/>
      <c r="AP2" s="32"/>
      <c r="AQ2" s="32"/>
      <c r="AR2" s="33"/>
      <c r="AT2" s="13">
        <f>AG4</f>
        <v>3</v>
      </c>
      <c r="AU2" s="13"/>
      <c r="AV2" s="13">
        <f>AK4</f>
        <v>3</v>
      </c>
      <c r="AW2" s="13">
        <f>AN4</f>
        <v>31</v>
      </c>
    </row>
    <row r="3" spans="1:49" ht="26.25" customHeight="1">
      <c r="A3" s="54" t="s">
        <v>9</v>
      </c>
      <c r="B3" s="55"/>
      <c r="C3" s="55"/>
      <c r="D3" s="55"/>
      <c r="E3" s="56"/>
      <c r="F3" s="217"/>
      <c r="G3" s="218"/>
      <c r="H3" s="218"/>
      <c r="I3" s="218"/>
      <c r="J3" s="218"/>
      <c r="K3" s="218"/>
      <c r="L3" s="218"/>
      <c r="M3" s="218"/>
      <c r="N3" s="218"/>
      <c r="O3" s="218"/>
      <c r="P3" s="218"/>
      <c r="Q3" s="218"/>
      <c r="R3" s="218"/>
      <c r="S3" s="218"/>
      <c r="T3" s="218"/>
      <c r="U3" s="218"/>
      <c r="V3" s="218"/>
      <c r="W3" s="218"/>
      <c r="X3" s="218"/>
      <c r="Y3" s="218"/>
      <c r="Z3" s="218"/>
      <c r="AA3" s="219"/>
      <c r="AB3" s="67" t="s">
        <v>67</v>
      </c>
      <c r="AC3" s="68"/>
      <c r="AD3" s="71" t="s">
        <v>66</v>
      </c>
      <c r="AE3" s="72"/>
      <c r="AF3" s="73"/>
      <c r="AG3" s="74">
        <v>2</v>
      </c>
      <c r="AH3" s="75"/>
      <c r="AI3" s="76" t="s">
        <v>37</v>
      </c>
      <c r="AJ3" s="76"/>
      <c r="AK3" s="74">
        <v>4</v>
      </c>
      <c r="AL3" s="75"/>
      <c r="AM3" s="41" t="s">
        <v>38</v>
      </c>
      <c r="AN3" s="74">
        <v>1</v>
      </c>
      <c r="AO3" s="75"/>
      <c r="AP3" s="76" t="s">
        <v>39</v>
      </c>
      <c r="AQ3" s="68"/>
      <c r="AR3" s="20"/>
      <c r="AT3" s="14">
        <f>DATE(VLOOKUP(AT1,AW8:AX20,2,FALSE),AV1,AW1)</f>
        <v>43922</v>
      </c>
      <c r="AU3" s="14"/>
      <c r="AW3" s="14"/>
    </row>
    <row r="4" spans="1:47" ht="26.25" customHeight="1">
      <c r="A4" s="57"/>
      <c r="B4" s="58"/>
      <c r="C4" s="58"/>
      <c r="D4" s="58"/>
      <c r="E4" s="59"/>
      <c r="F4" s="220"/>
      <c r="G4" s="221"/>
      <c r="H4" s="221"/>
      <c r="I4" s="221"/>
      <c r="J4" s="222"/>
      <c r="K4" s="222"/>
      <c r="L4" s="222"/>
      <c r="M4" s="222"/>
      <c r="N4" s="222"/>
      <c r="O4" s="222"/>
      <c r="P4" s="222"/>
      <c r="Q4" s="222"/>
      <c r="R4" s="222"/>
      <c r="S4" s="222"/>
      <c r="T4" s="222"/>
      <c r="U4" s="222"/>
      <c r="V4" s="222"/>
      <c r="W4" s="222"/>
      <c r="X4" s="222"/>
      <c r="Y4" s="222"/>
      <c r="Z4" s="222"/>
      <c r="AA4" s="223"/>
      <c r="AB4" s="69"/>
      <c r="AC4" s="70"/>
      <c r="AD4" s="77" t="s">
        <v>66</v>
      </c>
      <c r="AE4" s="78"/>
      <c r="AF4" s="79"/>
      <c r="AG4" s="74">
        <v>3</v>
      </c>
      <c r="AH4" s="75"/>
      <c r="AI4" s="80" t="s">
        <v>37</v>
      </c>
      <c r="AJ4" s="80"/>
      <c r="AK4" s="69">
        <v>3</v>
      </c>
      <c r="AL4" s="70"/>
      <c r="AM4" s="40" t="s">
        <v>38</v>
      </c>
      <c r="AN4" s="74">
        <v>31</v>
      </c>
      <c r="AO4" s="75"/>
      <c r="AP4" s="80" t="s">
        <v>39</v>
      </c>
      <c r="AQ4" s="70"/>
      <c r="AR4" s="20"/>
      <c r="AT4" s="14">
        <f>DATE(VLOOKUP(AT2,AW8:AX20,2,FALSE),AV2,AW2)</f>
        <v>44286</v>
      </c>
      <c r="AU4" s="14"/>
    </row>
    <row r="5" spans="1:44" ht="18.75" customHeight="1">
      <c r="A5" s="54" t="s">
        <v>12</v>
      </c>
      <c r="B5" s="55"/>
      <c r="C5" s="55"/>
      <c r="D5" s="55"/>
      <c r="E5" s="55"/>
      <c r="F5" s="55"/>
      <c r="G5" s="55"/>
      <c r="H5" s="55"/>
      <c r="I5" s="56"/>
      <c r="J5" s="84" t="s">
        <v>68</v>
      </c>
      <c r="K5" s="85"/>
      <c r="L5" s="85"/>
      <c r="M5" s="85"/>
      <c r="N5" s="85"/>
      <c r="O5" s="86"/>
      <c r="P5" s="90" t="s">
        <v>35</v>
      </c>
      <c r="Q5" s="91"/>
      <c r="R5" s="91"/>
      <c r="S5" s="91"/>
      <c r="T5" s="91"/>
      <c r="U5" s="91"/>
      <c r="V5" s="91"/>
      <c r="W5" s="91"/>
      <c r="X5" s="92" t="s">
        <v>74</v>
      </c>
      <c r="Y5" s="93"/>
      <c r="Z5" s="93"/>
      <c r="AA5" s="94"/>
      <c r="AB5" s="93" t="s">
        <v>63</v>
      </c>
      <c r="AC5" s="93"/>
      <c r="AD5" s="93"/>
      <c r="AE5" s="94"/>
      <c r="AF5" s="93" t="s">
        <v>64</v>
      </c>
      <c r="AG5" s="93"/>
      <c r="AH5" s="93"/>
      <c r="AI5" s="94"/>
      <c r="AJ5" s="100" t="s">
        <v>49</v>
      </c>
      <c r="AK5" s="101"/>
      <c r="AL5" s="101"/>
      <c r="AM5" s="102"/>
      <c r="AN5" s="106" t="s">
        <v>62</v>
      </c>
      <c r="AO5" s="101"/>
      <c r="AP5" s="101"/>
      <c r="AQ5" s="102"/>
      <c r="AR5" s="20"/>
    </row>
    <row r="6" spans="1:44" ht="22.5" customHeight="1">
      <c r="A6" s="81"/>
      <c r="B6" s="82"/>
      <c r="C6" s="82"/>
      <c r="D6" s="82"/>
      <c r="E6" s="82"/>
      <c r="F6" s="82"/>
      <c r="G6" s="82"/>
      <c r="H6" s="82"/>
      <c r="I6" s="83"/>
      <c r="J6" s="87"/>
      <c r="K6" s="88"/>
      <c r="L6" s="88"/>
      <c r="M6" s="88"/>
      <c r="N6" s="88"/>
      <c r="O6" s="89"/>
      <c r="P6" s="107" t="s">
        <v>69</v>
      </c>
      <c r="Q6" s="108"/>
      <c r="R6" s="108"/>
      <c r="S6" s="109"/>
      <c r="T6" s="116" t="s">
        <v>51</v>
      </c>
      <c r="U6" s="117"/>
      <c r="V6" s="117"/>
      <c r="W6" s="117"/>
      <c r="X6" s="95"/>
      <c r="Y6" s="96"/>
      <c r="Z6" s="96"/>
      <c r="AA6" s="97"/>
      <c r="AB6" s="95"/>
      <c r="AC6" s="96"/>
      <c r="AD6" s="96"/>
      <c r="AE6" s="97"/>
      <c r="AF6" s="96"/>
      <c r="AG6" s="96"/>
      <c r="AH6" s="96"/>
      <c r="AI6" s="97"/>
      <c r="AJ6" s="103"/>
      <c r="AK6" s="104"/>
      <c r="AL6" s="104"/>
      <c r="AM6" s="105"/>
      <c r="AN6" s="104"/>
      <c r="AO6" s="104"/>
      <c r="AP6" s="104"/>
      <c r="AQ6" s="105"/>
      <c r="AR6" s="20"/>
    </row>
    <row r="7" spans="1:44" ht="22.5" customHeight="1">
      <c r="A7" s="81"/>
      <c r="B7" s="82"/>
      <c r="C7" s="82"/>
      <c r="D7" s="82"/>
      <c r="E7" s="82"/>
      <c r="F7" s="82"/>
      <c r="G7" s="82"/>
      <c r="H7" s="82"/>
      <c r="I7" s="83"/>
      <c r="J7" s="87"/>
      <c r="K7" s="88"/>
      <c r="L7" s="88"/>
      <c r="M7" s="88"/>
      <c r="N7" s="88"/>
      <c r="O7" s="89"/>
      <c r="P7" s="110"/>
      <c r="Q7" s="111"/>
      <c r="R7" s="111"/>
      <c r="S7" s="112"/>
      <c r="T7" s="118"/>
      <c r="U7" s="119"/>
      <c r="V7" s="119"/>
      <c r="W7" s="119"/>
      <c r="X7" s="95"/>
      <c r="Y7" s="96"/>
      <c r="Z7" s="96"/>
      <c r="AA7" s="97"/>
      <c r="AB7" s="95"/>
      <c r="AC7" s="96"/>
      <c r="AD7" s="96"/>
      <c r="AE7" s="97"/>
      <c r="AF7" s="96"/>
      <c r="AG7" s="96"/>
      <c r="AH7" s="96"/>
      <c r="AI7" s="97"/>
      <c r="AJ7" s="103"/>
      <c r="AK7" s="104"/>
      <c r="AL7" s="104"/>
      <c r="AM7" s="105"/>
      <c r="AN7" s="104"/>
      <c r="AO7" s="104"/>
      <c r="AP7" s="104"/>
      <c r="AQ7" s="105"/>
      <c r="AR7" s="20"/>
    </row>
    <row r="8" spans="1:51" ht="22.5" customHeight="1">
      <c r="A8" s="81"/>
      <c r="B8" s="82"/>
      <c r="C8" s="82"/>
      <c r="D8" s="82"/>
      <c r="E8" s="82"/>
      <c r="F8" s="82"/>
      <c r="G8" s="82"/>
      <c r="H8" s="82"/>
      <c r="I8" s="83"/>
      <c r="J8" s="87"/>
      <c r="K8" s="88"/>
      <c r="L8" s="88"/>
      <c r="M8" s="88"/>
      <c r="N8" s="88"/>
      <c r="O8" s="89"/>
      <c r="P8" s="110"/>
      <c r="Q8" s="111"/>
      <c r="R8" s="111"/>
      <c r="S8" s="112"/>
      <c r="T8" s="120"/>
      <c r="U8" s="121"/>
      <c r="V8" s="121"/>
      <c r="W8" s="121"/>
      <c r="X8" s="95"/>
      <c r="Y8" s="96"/>
      <c r="Z8" s="96"/>
      <c r="AA8" s="97"/>
      <c r="AB8" s="95"/>
      <c r="AC8" s="96"/>
      <c r="AD8" s="96"/>
      <c r="AE8" s="97"/>
      <c r="AF8" s="96"/>
      <c r="AG8" s="96"/>
      <c r="AH8" s="96"/>
      <c r="AI8" s="97"/>
      <c r="AJ8" s="122" t="s">
        <v>76</v>
      </c>
      <c r="AK8" s="123"/>
      <c r="AL8" s="123"/>
      <c r="AM8" s="124"/>
      <c r="AN8" s="129" t="s">
        <v>71</v>
      </c>
      <c r="AO8" s="129"/>
      <c r="AP8" s="129"/>
      <c r="AQ8" s="130"/>
      <c r="AR8" s="20"/>
      <c r="AV8" s="13"/>
      <c r="AW8" s="13">
        <v>14</v>
      </c>
      <c r="AX8" s="13">
        <v>2032</v>
      </c>
      <c r="AY8" s="13"/>
    </row>
    <row r="9" spans="1:51" ht="16.5" customHeight="1">
      <c r="A9" s="81"/>
      <c r="B9" s="82"/>
      <c r="C9" s="82"/>
      <c r="D9" s="82"/>
      <c r="E9" s="82"/>
      <c r="F9" s="82"/>
      <c r="G9" s="82"/>
      <c r="H9" s="82"/>
      <c r="I9" s="83"/>
      <c r="J9" s="87"/>
      <c r="K9" s="88"/>
      <c r="L9" s="88"/>
      <c r="M9" s="88"/>
      <c r="N9" s="88"/>
      <c r="O9" s="89"/>
      <c r="P9" s="110"/>
      <c r="Q9" s="111"/>
      <c r="R9" s="111"/>
      <c r="S9" s="112"/>
      <c r="T9" s="131" t="s">
        <v>52</v>
      </c>
      <c r="U9" s="111"/>
      <c r="V9" s="111"/>
      <c r="W9" s="111"/>
      <c r="X9" s="132" t="s">
        <v>53</v>
      </c>
      <c r="Y9" s="88"/>
      <c r="Z9" s="88"/>
      <c r="AA9" s="89"/>
      <c r="AB9" s="95"/>
      <c r="AC9" s="96"/>
      <c r="AD9" s="96"/>
      <c r="AE9" s="97"/>
      <c r="AF9" s="96"/>
      <c r="AG9" s="96"/>
      <c r="AH9" s="96"/>
      <c r="AI9" s="97"/>
      <c r="AJ9" s="125"/>
      <c r="AK9" s="123"/>
      <c r="AL9" s="123"/>
      <c r="AM9" s="124"/>
      <c r="AN9" s="136" t="s">
        <v>36</v>
      </c>
      <c r="AO9" s="137"/>
      <c r="AP9" s="137"/>
      <c r="AQ9" s="138"/>
      <c r="AR9" s="20"/>
      <c r="AV9" s="13"/>
      <c r="AW9" s="13">
        <v>13</v>
      </c>
      <c r="AX9" s="13">
        <v>2031</v>
      </c>
      <c r="AY9" s="13"/>
    </row>
    <row r="10" spans="1:51" ht="16.5" customHeight="1">
      <c r="A10" s="81"/>
      <c r="B10" s="82"/>
      <c r="C10" s="82"/>
      <c r="D10" s="82"/>
      <c r="E10" s="82"/>
      <c r="F10" s="82"/>
      <c r="G10" s="82"/>
      <c r="H10" s="82"/>
      <c r="I10" s="83"/>
      <c r="J10" s="87"/>
      <c r="K10" s="88"/>
      <c r="L10" s="88"/>
      <c r="M10" s="88"/>
      <c r="N10" s="88"/>
      <c r="O10" s="89"/>
      <c r="P10" s="110"/>
      <c r="Q10" s="111"/>
      <c r="R10" s="111"/>
      <c r="S10" s="112"/>
      <c r="T10" s="111"/>
      <c r="U10" s="111"/>
      <c r="V10" s="111"/>
      <c r="W10" s="111"/>
      <c r="X10" s="87"/>
      <c r="Y10" s="88"/>
      <c r="Z10" s="88"/>
      <c r="AA10" s="89"/>
      <c r="AB10" s="95"/>
      <c r="AC10" s="96"/>
      <c r="AD10" s="96"/>
      <c r="AE10" s="97"/>
      <c r="AF10" s="96"/>
      <c r="AG10" s="96"/>
      <c r="AH10" s="96"/>
      <c r="AI10" s="97"/>
      <c r="AJ10" s="125"/>
      <c r="AK10" s="123"/>
      <c r="AL10" s="123"/>
      <c r="AM10" s="124"/>
      <c r="AN10" s="137"/>
      <c r="AO10" s="137"/>
      <c r="AP10" s="137"/>
      <c r="AQ10" s="138"/>
      <c r="AR10" s="20"/>
      <c r="AV10" s="13"/>
      <c r="AW10" s="13">
        <v>12</v>
      </c>
      <c r="AX10" s="13">
        <v>2030</v>
      </c>
      <c r="AY10" s="13"/>
    </row>
    <row r="11" spans="1:51" ht="16.5" customHeight="1">
      <c r="A11" s="57"/>
      <c r="B11" s="58"/>
      <c r="C11" s="58"/>
      <c r="D11" s="58"/>
      <c r="E11" s="58"/>
      <c r="F11" s="58"/>
      <c r="G11" s="58"/>
      <c r="H11" s="58"/>
      <c r="I11" s="59"/>
      <c r="J11" s="133"/>
      <c r="K11" s="134"/>
      <c r="L11" s="134"/>
      <c r="M11" s="134"/>
      <c r="N11" s="134"/>
      <c r="O11" s="135"/>
      <c r="P11" s="113"/>
      <c r="Q11" s="114"/>
      <c r="R11" s="114"/>
      <c r="S11" s="115"/>
      <c r="T11" s="114"/>
      <c r="U11" s="114"/>
      <c r="V11" s="114"/>
      <c r="W11" s="114"/>
      <c r="X11" s="133"/>
      <c r="Y11" s="134"/>
      <c r="Z11" s="134"/>
      <c r="AA11" s="135"/>
      <c r="AB11" s="210"/>
      <c r="AC11" s="98"/>
      <c r="AD11" s="98"/>
      <c r="AE11" s="99"/>
      <c r="AF11" s="98"/>
      <c r="AG11" s="98"/>
      <c r="AH11" s="98"/>
      <c r="AI11" s="99"/>
      <c r="AJ11" s="126"/>
      <c r="AK11" s="127"/>
      <c r="AL11" s="127"/>
      <c r="AM11" s="128"/>
      <c r="AN11" s="139"/>
      <c r="AO11" s="139"/>
      <c r="AP11" s="139"/>
      <c r="AQ11" s="140"/>
      <c r="AR11" s="20"/>
      <c r="AV11" s="13"/>
      <c r="AW11" s="13">
        <v>11</v>
      </c>
      <c r="AX11" s="13">
        <v>2029</v>
      </c>
      <c r="AY11" s="13"/>
    </row>
    <row r="12" spans="1:51" ht="30" customHeight="1">
      <c r="A12" s="224">
        <v>1</v>
      </c>
      <c r="B12" s="142">
        <f>EDATE(B13,-12)+1</f>
        <v>40269</v>
      </c>
      <c r="C12" s="143"/>
      <c r="D12" s="143"/>
      <c r="E12" s="143"/>
      <c r="F12" s="143"/>
      <c r="G12" s="143"/>
      <c r="H12" s="50" t="s">
        <v>7</v>
      </c>
      <c r="I12" s="51"/>
      <c r="J12" s="178"/>
      <c r="K12" s="150"/>
      <c r="L12" s="150"/>
      <c r="M12" s="150"/>
      <c r="N12" s="150"/>
      <c r="O12" s="151"/>
      <c r="P12" s="178"/>
      <c r="Q12" s="150"/>
      <c r="R12" s="150"/>
      <c r="S12" s="151"/>
      <c r="T12" s="154"/>
      <c r="U12" s="154"/>
      <c r="V12" s="154"/>
      <c r="W12" s="37" t="s">
        <v>5</v>
      </c>
      <c r="X12" s="155">
        <f>_xlfn.IFERROR(IF(OR(J12=0,J12=""),ROUNDDOWN(P12*T12/T13,0),J12),0)</f>
        <v>0</v>
      </c>
      <c r="Y12" s="156"/>
      <c r="Z12" s="156"/>
      <c r="AA12" s="157"/>
      <c r="AB12" s="155">
        <f>IF(X12&gt;0,X12,0)</f>
        <v>0</v>
      </c>
      <c r="AC12" s="156"/>
      <c r="AD12" s="156"/>
      <c r="AE12" s="157"/>
      <c r="AF12" s="156">
        <f>IF(X12&lt;0,X12*-1,0)</f>
        <v>0</v>
      </c>
      <c r="AG12" s="156"/>
      <c r="AH12" s="156"/>
      <c r="AI12" s="157"/>
      <c r="AJ12" s="161">
        <f>'事業年度(2)'!W32+'事業年度(3)'!W30+'事業年度(4)'!W28+'事業年度(5)'!W26+'事業年度(6)'!W24+'事業年度(7)'!W22+'事業年度(8)'!W20+'事業年度(9)'!W18+'事業年度(10)'!W15</f>
        <v>0</v>
      </c>
      <c r="AK12" s="162"/>
      <c r="AL12" s="162"/>
      <c r="AM12" s="163"/>
      <c r="AN12" s="165">
        <f>AF12-AJ12</f>
        <v>0</v>
      </c>
      <c r="AO12" s="165"/>
      <c r="AP12" s="165"/>
      <c r="AQ12" s="166"/>
      <c r="AR12" s="20"/>
      <c r="AT12" s="169"/>
      <c r="AU12" s="169"/>
      <c r="AV12" s="170"/>
      <c r="AW12" s="13">
        <v>10</v>
      </c>
      <c r="AX12" s="13">
        <v>2028</v>
      </c>
      <c r="AY12" s="13"/>
    </row>
    <row r="13" spans="1:51" ht="30" customHeight="1">
      <c r="A13" s="225"/>
      <c r="B13" s="171">
        <f>+B14-1</f>
        <v>40633</v>
      </c>
      <c r="C13" s="172"/>
      <c r="D13" s="172"/>
      <c r="E13" s="172"/>
      <c r="F13" s="172"/>
      <c r="G13" s="172"/>
      <c r="H13" s="24" t="s">
        <v>8</v>
      </c>
      <c r="I13" s="24"/>
      <c r="J13" s="177"/>
      <c r="K13" s="152"/>
      <c r="L13" s="152"/>
      <c r="M13" s="152"/>
      <c r="N13" s="152"/>
      <c r="O13" s="153"/>
      <c r="P13" s="177"/>
      <c r="Q13" s="152"/>
      <c r="R13" s="152"/>
      <c r="S13" s="153"/>
      <c r="T13" s="173"/>
      <c r="U13" s="173"/>
      <c r="V13" s="173"/>
      <c r="W13" s="38" t="s">
        <v>5</v>
      </c>
      <c r="X13" s="158"/>
      <c r="Y13" s="159"/>
      <c r="Z13" s="159"/>
      <c r="AA13" s="160"/>
      <c r="AB13" s="158"/>
      <c r="AC13" s="159"/>
      <c r="AD13" s="159"/>
      <c r="AE13" s="160"/>
      <c r="AF13" s="159"/>
      <c r="AG13" s="159"/>
      <c r="AH13" s="159"/>
      <c r="AI13" s="160"/>
      <c r="AJ13" s="164"/>
      <c r="AK13" s="159"/>
      <c r="AL13" s="159"/>
      <c r="AM13" s="160"/>
      <c r="AN13" s="167"/>
      <c r="AO13" s="167"/>
      <c r="AP13" s="167"/>
      <c r="AQ13" s="168"/>
      <c r="AR13" s="20"/>
      <c r="AT13" s="169"/>
      <c r="AU13" s="169"/>
      <c r="AV13" s="170"/>
      <c r="AW13" s="13">
        <v>9</v>
      </c>
      <c r="AX13" s="13">
        <v>2027</v>
      </c>
      <c r="AY13" s="13"/>
    </row>
    <row r="14" spans="1:51" ht="30" customHeight="1">
      <c r="A14" s="224">
        <v>2</v>
      </c>
      <c r="B14" s="142">
        <f>EDATE(B15,-12)+1</f>
        <v>40634</v>
      </c>
      <c r="C14" s="143"/>
      <c r="D14" s="143"/>
      <c r="E14" s="143"/>
      <c r="F14" s="143"/>
      <c r="G14" s="143"/>
      <c r="H14" s="50" t="s">
        <v>7</v>
      </c>
      <c r="I14" s="51"/>
      <c r="J14" s="178"/>
      <c r="K14" s="150"/>
      <c r="L14" s="150"/>
      <c r="M14" s="150"/>
      <c r="N14" s="150"/>
      <c r="O14" s="151"/>
      <c r="P14" s="178"/>
      <c r="Q14" s="150"/>
      <c r="R14" s="150"/>
      <c r="S14" s="151"/>
      <c r="T14" s="154"/>
      <c r="U14" s="154"/>
      <c r="V14" s="154"/>
      <c r="W14" s="39" t="s">
        <v>5</v>
      </c>
      <c r="X14" s="155">
        <f>_xlfn.IFERROR(IF(OR(J14=0,J14=""),ROUNDDOWN(P14*T14/T15,0),J14),0)</f>
        <v>0</v>
      </c>
      <c r="Y14" s="156"/>
      <c r="Z14" s="156"/>
      <c r="AA14" s="157"/>
      <c r="AB14" s="155">
        <f>IF(X14&gt;0,X14,0)</f>
        <v>0</v>
      </c>
      <c r="AC14" s="156"/>
      <c r="AD14" s="156"/>
      <c r="AE14" s="157"/>
      <c r="AF14" s="156">
        <f>IF(X14&lt;0,X14*-1,0)</f>
        <v>0</v>
      </c>
      <c r="AG14" s="156"/>
      <c r="AH14" s="156"/>
      <c r="AI14" s="157"/>
      <c r="AJ14" s="179">
        <f>'事業年度(3)'!W32+'事業年度(4)'!W30+'事業年度(5)'!W28+'事業年度(6)'!W26+'事業年度(7)'!W24+'事業年度(8)'!W22+'事業年度(9)'!W20+'事業年度(10)'!W18</f>
        <v>0</v>
      </c>
      <c r="AK14" s="156"/>
      <c r="AL14" s="156"/>
      <c r="AM14" s="157"/>
      <c r="AN14" s="165">
        <f>AF14-AJ14</f>
        <v>0</v>
      </c>
      <c r="AO14" s="165"/>
      <c r="AP14" s="165"/>
      <c r="AQ14" s="166"/>
      <c r="AR14" s="20"/>
      <c r="AT14" s="169"/>
      <c r="AU14" s="169"/>
      <c r="AV14" s="170"/>
      <c r="AW14" s="13">
        <v>8</v>
      </c>
      <c r="AX14" s="13">
        <v>2026</v>
      </c>
      <c r="AY14" s="13"/>
    </row>
    <row r="15" spans="1:51" ht="30" customHeight="1">
      <c r="A15" s="225"/>
      <c r="B15" s="171">
        <f>+B16-1</f>
        <v>40999</v>
      </c>
      <c r="C15" s="172"/>
      <c r="D15" s="172"/>
      <c r="E15" s="172"/>
      <c r="F15" s="172"/>
      <c r="G15" s="172"/>
      <c r="H15" s="24" t="s">
        <v>8</v>
      </c>
      <c r="I15" s="25"/>
      <c r="J15" s="177"/>
      <c r="K15" s="152"/>
      <c r="L15" s="152"/>
      <c r="M15" s="152"/>
      <c r="N15" s="152"/>
      <c r="O15" s="153"/>
      <c r="P15" s="177"/>
      <c r="Q15" s="152"/>
      <c r="R15" s="152"/>
      <c r="S15" s="153"/>
      <c r="T15" s="173"/>
      <c r="U15" s="173"/>
      <c r="V15" s="173"/>
      <c r="W15" s="38" t="s">
        <v>5</v>
      </c>
      <c r="X15" s="158"/>
      <c r="Y15" s="159"/>
      <c r="Z15" s="159"/>
      <c r="AA15" s="160"/>
      <c r="AB15" s="158"/>
      <c r="AC15" s="159"/>
      <c r="AD15" s="159"/>
      <c r="AE15" s="160"/>
      <c r="AF15" s="159"/>
      <c r="AG15" s="159"/>
      <c r="AH15" s="159"/>
      <c r="AI15" s="160"/>
      <c r="AJ15" s="164"/>
      <c r="AK15" s="159"/>
      <c r="AL15" s="159"/>
      <c r="AM15" s="160"/>
      <c r="AN15" s="167"/>
      <c r="AO15" s="167"/>
      <c r="AP15" s="167"/>
      <c r="AQ15" s="168"/>
      <c r="AR15" s="20"/>
      <c r="AT15" s="169"/>
      <c r="AU15" s="169"/>
      <c r="AV15" s="170"/>
      <c r="AW15" s="13">
        <v>7</v>
      </c>
      <c r="AX15" s="13">
        <v>2025</v>
      </c>
      <c r="AY15" s="13"/>
    </row>
    <row r="16" spans="1:51" ht="30" customHeight="1">
      <c r="A16" s="224">
        <v>3</v>
      </c>
      <c r="B16" s="142">
        <f>EDATE(B17,-12)+1</f>
        <v>41000</v>
      </c>
      <c r="C16" s="143"/>
      <c r="D16" s="143"/>
      <c r="E16" s="143"/>
      <c r="F16" s="143"/>
      <c r="G16" s="143"/>
      <c r="H16" s="52" t="s">
        <v>7</v>
      </c>
      <c r="I16" s="53"/>
      <c r="J16" s="178"/>
      <c r="K16" s="150"/>
      <c r="L16" s="150"/>
      <c r="M16" s="150"/>
      <c r="N16" s="150"/>
      <c r="O16" s="151"/>
      <c r="P16" s="178"/>
      <c r="Q16" s="150"/>
      <c r="R16" s="150"/>
      <c r="S16" s="151"/>
      <c r="T16" s="154"/>
      <c r="U16" s="154"/>
      <c r="V16" s="154"/>
      <c r="W16" s="39" t="s">
        <v>5</v>
      </c>
      <c r="X16" s="155">
        <f>_xlfn.IFERROR(IF(OR(J16=0,J16=""),ROUNDDOWN(P16*T16/T17,0),J16),0)</f>
        <v>0</v>
      </c>
      <c r="Y16" s="156"/>
      <c r="Z16" s="156"/>
      <c r="AA16" s="157"/>
      <c r="AB16" s="155">
        <f>IF(X16&gt;0,X16,0)</f>
        <v>0</v>
      </c>
      <c r="AC16" s="156"/>
      <c r="AD16" s="156"/>
      <c r="AE16" s="157"/>
      <c r="AF16" s="156">
        <f>IF(X16&lt;0,X16*-1,0)</f>
        <v>0</v>
      </c>
      <c r="AG16" s="156"/>
      <c r="AH16" s="156"/>
      <c r="AI16" s="157"/>
      <c r="AJ16" s="179">
        <f>'事業年度(4)'!W32+'事業年度(5)'!W30+'事業年度(6)'!W28+'事業年度(7)'!W26+'事業年度(8)'!W24+'事業年度(9)'!W22+'事業年度(10)'!W20</f>
        <v>0</v>
      </c>
      <c r="AK16" s="156"/>
      <c r="AL16" s="156"/>
      <c r="AM16" s="157"/>
      <c r="AN16" s="165">
        <f>AF16-AJ16</f>
        <v>0</v>
      </c>
      <c r="AO16" s="165"/>
      <c r="AP16" s="165"/>
      <c r="AQ16" s="166"/>
      <c r="AR16" s="20"/>
      <c r="AT16" s="169"/>
      <c r="AU16" s="169"/>
      <c r="AV16" s="170"/>
      <c r="AW16" s="13">
        <v>6</v>
      </c>
      <c r="AX16" s="21">
        <v>2024</v>
      </c>
      <c r="AY16" s="13"/>
    </row>
    <row r="17" spans="1:51" ht="30" customHeight="1">
      <c r="A17" s="225"/>
      <c r="B17" s="171">
        <f>+B18-1</f>
        <v>41364</v>
      </c>
      <c r="C17" s="172"/>
      <c r="D17" s="172"/>
      <c r="E17" s="172"/>
      <c r="F17" s="172"/>
      <c r="G17" s="172"/>
      <c r="H17" s="24" t="s">
        <v>8</v>
      </c>
      <c r="I17" s="25"/>
      <c r="J17" s="177"/>
      <c r="K17" s="152"/>
      <c r="L17" s="152"/>
      <c r="M17" s="152"/>
      <c r="N17" s="152"/>
      <c r="O17" s="153"/>
      <c r="P17" s="177"/>
      <c r="Q17" s="152"/>
      <c r="R17" s="152"/>
      <c r="S17" s="153"/>
      <c r="T17" s="173"/>
      <c r="U17" s="173"/>
      <c r="V17" s="173"/>
      <c r="W17" s="38" t="s">
        <v>5</v>
      </c>
      <c r="X17" s="158"/>
      <c r="Y17" s="159"/>
      <c r="Z17" s="159"/>
      <c r="AA17" s="160"/>
      <c r="AB17" s="158"/>
      <c r="AC17" s="159"/>
      <c r="AD17" s="159"/>
      <c r="AE17" s="160"/>
      <c r="AF17" s="159"/>
      <c r="AG17" s="159"/>
      <c r="AH17" s="159"/>
      <c r="AI17" s="160"/>
      <c r="AJ17" s="164"/>
      <c r="AK17" s="159"/>
      <c r="AL17" s="159"/>
      <c r="AM17" s="160"/>
      <c r="AN17" s="167"/>
      <c r="AO17" s="167"/>
      <c r="AP17" s="167"/>
      <c r="AQ17" s="168"/>
      <c r="AR17" s="20"/>
      <c r="AT17" s="169"/>
      <c r="AU17" s="169"/>
      <c r="AV17" s="170"/>
      <c r="AW17" s="13">
        <v>5</v>
      </c>
      <c r="AX17" s="21">
        <v>2023</v>
      </c>
      <c r="AY17" s="13"/>
    </row>
    <row r="18" spans="1:51" ht="30" customHeight="1">
      <c r="A18" s="224">
        <v>4</v>
      </c>
      <c r="B18" s="142">
        <f>EDATE(B19,-12)+1</f>
        <v>41365</v>
      </c>
      <c r="C18" s="143"/>
      <c r="D18" s="143"/>
      <c r="E18" s="143"/>
      <c r="F18" s="143"/>
      <c r="G18" s="143"/>
      <c r="H18" s="52" t="s">
        <v>7</v>
      </c>
      <c r="I18" s="53"/>
      <c r="J18" s="180"/>
      <c r="K18" s="181"/>
      <c r="L18" s="181"/>
      <c r="M18" s="181"/>
      <c r="N18" s="181"/>
      <c r="O18" s="182"/>
      <c r="P18" s="184"/>
      <c r="Q18" s="184"/>
      <c r="R18" s="184"/>
      <c r="S18" s="184"/>
      <c r="T18" s="154"/>
      <c r="U18" s="154"/>
      <c r="V18" s="154"/>
      <c r="W18" s="39" t="s">
        <v>5</v>
      </c>
      <c r="X18" s="185">
        <f>_xlfn.IFERROR(IF(OR(J18=0,J18=""),ROUNDDOWN(P18*T18/T19,0),J18),0)</f>
        <v>0</v>
      </c>
      <c r="Y18" s="185"/>
      <c r="Z18" s="185"/>
      <c r="AA18" s="185"/>
      <c r="AB18" s="155">
        <f>IF(X18&gt;0,X18,0)</f>
        <v>0</v>
      </c>
      <c r="AC18" s="156"/>
      <c r="AD18" s="156"/>
      <c r="AE18" s="157"/>
      <c r="AF18" s="186">
        <f>IF(X18&lt;0,X18*-1,0)</f>
        <v>0</v>
      </c>
      <c r="AG18" s="185"/>
      <c r="AH18" s="185"/>
      <c r="AI18" s="185"/>
      <c r="AJ18" s="186">
        <f>'事業年度(5)'!W32+'事業年度(6)'!W30+'事業年度(7)'!W28+'事業年度(8)'!W26+'事業年度(9)'!W24+'事業年度(10)'!W22</f>
        <v>0</v>
      </c>
      <c r="AK18" s="185"/>
      <c r="AL18" s="185"/>
      <c r="AM18" s="185"/>
      <c r="AN18" s="165">
        <f>AF18-AJ18</f>
        <v>0</v>
      </c>
      <c r="AO18" s="165"/>
      <c r="AP18" s="165"/>
      <c r="AQ18" s="166"/>
      <c r="AT18" s="169"/>
      <c r="AU18" s="169"/>
      <c r="AV18" s="170"/>
      <c r="AW18" s="13">
        <v>4</v>
      </c>
      <c r="AX18" s="21">
        <v>2022</v>
      </c>
      <c r="AY18" s="13"/>
    </row>
    <row r="19" spans="1:51" ht="30" customHeight="1">
      <c r="A19" s="225"/>
      <c r="B19" s="171">
        <f>+B20-1</f>
        <v>41729</v>
      </c>
      <c r="C19" s="172"/>
      <c r="D19" s="172"/>
      <c r="E19" s="172"/>
      <c r="F19" s="172"/>
      <c r="G19" s="172"/>
      <c r="H19" s="24" t="s">
        <v>8</v>
      </c>
      <c r="I19" s="25"/>
      <c r="J19" s="180"/>
      <c r="K19" s="181"/>
      <c r="L19" s="181"/>
      <c r="M19" s="181"/>
      <c r="N19" s="181"/>
      <c r="O19" s="182"/>
      <c r="P19" s="184"/>
      <c r="Q19" s="184"/>
      <c r="R19" s="184"/>
      <c r="S19" s="184"/>
      <c r="T19" s="189"/>
      <c r="U19" s="189"/>
      <c r="V19" s="189"/>
      <c r="W19" s="38" t="s">
        <v>5</v>
      </c>
      <c r="X19" s="185"/>
      <c r="Y19" s="185"/>
      <c r="Z19" s="185"/>
      <c r="AA19" s="185"/>
      <c r="AB19" s="158"/>
      <c r="AC19" s="159"/>
      <c r="AD19" s="159"/>
      <c r="AE19" s="160"/>
      <c r="AF19" s="186"/>
      <c r="AG19" s="185"/>
      <c r="AH19" s="185"/>
      <c r="AI19" s="185"/>
      <c r="AJ19" s="186"/>
      <c r="AK19" s="185"/>
      <c r="AL19" s="185"/>
      <c r="AM19" s="185"/>
      <c r="AN19" s="167"/>
      <c r="AO19" s="167"/>
      <c r="AP19" s="167"/>
      <c r="AQ19" s="168"/>
      <c r="AT19" s="169"/>
      <c r="AU19" s="169"/>
      <c r="AV19" s="170"/>
      <c r="AW19" s="13">
        <v>3</v>
      </c>
      <c r="AX19" s="21">
        <v>2021</v>
      </c>
      <c r="AY19" s="13"/>
    </row>
    <row r="20" spans="1:51" ht="30" customHeight="1">
      <c r="A20" s="224">
        <v>5</v>
      </c>
      <c r="B20" s="142">
        <f>EDATE(B21,-12)+1</f>
        <v>41730</v>
      </c>
      <c r="C20" s="143"/>
      <c r="D20" s="143"/>
      <c r="E20" s="143"/>
      <c r="F20" s="143"/>
      <c r="G20" s="143"/>
      <c r="H20" s="52" t="s">
        <v>7</v>
      </c>
      <c r="I20" s="53"/>
      <c r="J20" s="180"/>
      <c r="K20" s="181"/>
      <c r="L20" s="181"/>
      <c r="M20" s="181"/>
      <c r="N20" s="181"/>
      <c r="O20" s="182"/>
      <c r="P20" s="178"/>
      <c r="Q20" s="150"/>
      <c r="R20" s="150"/>
      <c r="S20" s="151"/>
      <c r="T20" s="154"/>
      <c r="U20" s="154"/>
      <c r="V20" s="154"/>
      <c r="W20" s="39" t="s">
        <v>5</v>
      </c>
      <c r="X20" s="155">
        <f>_xlfn.IFERROR(IF(OR(J20=0,J20=""),ROUNDDOWN(P20*T20/T21,0),J20),0)</f>
        <v>0</v>
      </c>
      <c r="Y20" s="156"/>
      <c r="Z20" s="156"/>
      <c r="AA20" s="157"/>
      <c r="AB20" s="155">
        <f>IF(X20&gt;0,X20,0)</f>
        <v>0</v>
      </c>
      <c r="AC20" s="156"/>
      <c r="AD20" s="156"/>
      <c r="AE20" s="157"/>
      <c r="AF20" s="156">
        <f>IF(X20&lt;0,X20*-1,0)</f>
        <v>0</v>
      </c>
      <c r="AG20" s="156"/>
      <c r="AH20" s="156"/>
      <c r="AI20" s="157"/>
      <c r="AJ20" s="179">
        <f>'事業年度(6)'!W32+'事業年度(7)'!W30+'事業年度(8)'!W28+'事業年度(9)'!W26+'事業年度(10)'!W24</f>
        <v>0</v>
      </c>
      <c r="AK20" s="156"/>
      <c r="AL20" s="156"/>
      <c r="AM20" s="157"/>
      <c r="AN20" s="165">
        <f>AF20-AJ20</f>
        <v>0</v>
      </c>
      <c r="AO20" s="165"/>
      <c r="AP20" s="165"/>
      <c r="AQ20" s="166"/>
      <c r="AR20" s="9"/>
      <c r="AT20" s="194"/>
      <c r="AU20" s="169"/>
      <c r="AV20" s="170"/>
      <c r="AW20" s="13">
        <v>2</v>
      </c>
      <c r="AX20" s="21">
        <v>2020</v>
      </c>
      <c r="AY20" s="13"/>
    </row>
    <row r="21" spans="1:50" ht="30" customHeight="1">
      <c r="A21" s="225"/>
      <c r="B21" s="171">
        <f>+B22-1</f>
        <v>42094</v>
      </c>
      <c r="C21" s="172"/>
      <c r="D21" s="172"/>
      <c r="E21" s="172"/>
      <c r="F21" s="172"/>
      <c r="G21" s="172"/>
      <c r="H21" s="24" t="s">
        <v>8</v>
      </c>
      <c r="I21" s="25"/>
      <c r="J21" s="180"/>
      <c r="K21" s="181"/>
      <c r="L21" s="181"/>
      <c r="M21" s="181"/>
      <c r="N21" s="181"/>
      <c r="O21" s="182"/>
      <c r="P21" s="177"/>
      <c r="Q21" s="152"/>
      <c r="R21" s="152"/>
      <c r="S21" s="153"/>
      <c r="T21" s="173"/>
      <c r="U21" s="173"/>
      <c r="V21" s="173"/>
      <c r="W21" s="38" t="s">
        <v>5</v>
      </c>
      <c r="X21" s="158"/>
      <c r="Y21" s="159"/>
      <c r="Z21" s="159"/>
      <c r="AA21" s="160"/>
      <c r="AB21" s="158"/>
      <c r="AC21" s="159"/>
      <c r="AD21" s="159"/>
      <c r="AE21" s="160"/>
      <c r="AF21" s="159"/>
      <c r="AG21" s="159"/>
      <c r="AH21" s="159"/>
      <c r="AI21" s="160"/>
      <c r="AJ21" s="164"/>
      <c r="AK21" s="159"/>
      <c r="AL21" s="159"/>
      <c r="AM21" s="160"/>
      <c r="AN21" s="167"/>
      <c r="AO21" s="167"/>
      <c r="AP21" s="167"/>
      <c r="AQ21" s="168"/>
      <c r="AT21" s="194"/>
      <c r="AU21" s="169"/>
      <c r="AV21" s="170"/>
      <c r="AW21" s="13"/>
      <c r="AX21" s="21"/>
    </row>
    <row r="22" spans="1:50" ht="30" customHeight="1">
      <c r="A22" s="224">
        <v>6</v>
      </c>
      <c r="B22" s="142">
        <f>EDATE(B23,-12)+1</f>
        <v>42095</v>
      </c>
      <c r="C22" s="143"/>
      <c r="D22" s="143"/>
      <c r="E22" s="143"/>
      <c r="F22" s="143"/>
      <c r="G22" s="143"/>
      <c r="H22" s="52" t="s">
        <v>7</v>
      </c>
      <c r="I22" s="53"/>
      <c r="J22" s="180"/>
      <c r="K22" s="181"/>
      <c r="L22" s="181"/>
      <c r="M22" s="181"/>
      <c r="N22" s="181"/>
      <c r="O22" s="182"/>
      <c r="P22" s="184"/>
      <c r="Q22" s="184"/>
      <c r="R22" s="184"/>
      <c r="S22" s="184"/>
      <c r="T22" s="189"/>
      <c r="U22" s="189"/>
      <c r="V22" s="189"/>
      <c r="W22" s="39" t="s">
        <v>5</v>
      </c>
      <c r="X22" s="185">
        <f>_xlfn.IFERROR(IF(OR(J22=0,J22=""),ROUNDDOWN(P22*T22/T23,0),J22),0)</f>
        <v>0</v>
      </c>
      <c r="Y22" s="185"/>
      <c r="Z22" s="185"/>
      <c r="AA22" s="185"/>
      <c r="AB22" s="155">
        <f>IF(X22&gt;0,X22,0)</f>
        <v>0</v>
      </c>
      <c r="AC22" s="156"/>
      <c r="AD22" s="156"/>
      <c r="AE22" s="157"/>
      <c r="AF22" s="186">
        <f>IF(X22&lt;0,X22*-1,0)</f>
        <v>0</v>
      </c>
      <c r="AG22" s="185"/>
      <c r="AH22" s="185"/>
      <c r="AI22" s="185"/>
      <c r="AJ22" s="186">
        <f>'事業年度(7)'!W32+'事業年度(8)'!W30+'事業年度(9)'!W28+'事業年度(10)'!W26</f>
        <v>0</v>
      </c>
      <c r="AK22" s="185"/>
      <c r="AL22" s="185"/>
      <c r="AM22" s="185"/>
      <c r="AN22" s="165">
        <f>AF22-AJ22</f>
        <v>0</v>
      </c>
      <c r="AO22" s="165"/>
      <c r="AP22" s="165"/>
      <c r="AQ22" s="166"/>
      <c r="AT22" s="195"/>
      <c r="AU22" s="169"/>
      <c r="AV22" s="170"/>
      <c r="AW22" s="13"/>
      <c r="AX22" s="21"/>
    </row>
    <row r="23" spans="1:48" ht="30" customHeight="1">
      <c r="A23" s="225"/>
      <c r="B23" s="171">
        <f>+B24-1</f>
        <v>42460</v>
      </c>
      <c r="C23" s="172"/>
      <c r="D23" s="172"/>
      <c r="E23" s="172"/>
      <c r="F23" s="172"/>
      <c r="G23" s="172"/>
      <c r="H23" s="24" t="s">
        <v>8</v>
      </c>
      <c r="I23" s="25"/>
      <c r="J23" s="180"/>
      <c r="K23" s="181"/>
      <c r="L23" s="181"/>
      <c r="M23" s="181"/>
      <c r="N23" s="181"/>
      <c r="O23" s="182"/>
      <c r="P23" s="184"/>
      <c r="Q23" s="184"/>
      <c r="R23" s="184"/>
      <c r="S23" s="184"/>
      <c r="T23" s="189"/>
      <c r="U23" s="189"/>
      <c r="V23" s="189"/>
      <c r="W23" s="38" t="s">
        <v>5</v>
      </c>
      <c r="X23" s="185"/>
      <c r="Y23" s="185"/>
      <c r="Z23" s="185"/>
      <c r="AA23" s="185"/>
      <c r="AB23" s="158"/>
      <c r="AC23" s="159"/>
      <c r="AD23" s="159"/>
      <c r="AE23" s="160"/>
      <c r="AF23" s="186"/>
      <c r="AG23" s="185"/>
      <c r="AH23" s="185"/>
      <c r="AI23" s="185"/>
      <c r="AJ23" s="186"/>
      <c r="AK23" s="185"/>
      <c r="AL23" s="185"/>
      <c r="AM23" s="185"/>
      <c r="AN23" s="167"/>
      <c r="AO23" s="167"/>
      <c r="AP23" s="167"/>
      <c r="AQ23" s="168"/>
      <c r="AT23" s="196"/>
      <c r="AU23" s="169"/>
      <c r="AV23" s="170"/>
    </row>
    <row r="24" spans="1:48" ht="30" customHeight="1">
      <c r="A24" s="224">
        <v>7</v>
      </c>
      <c r="B24" s="142">
        <f>EDATE(B25,-12)+1</f>
        <v>42461</v>
      </c>
      <c r="C24" s="143"/>
      <c r="D24" s="143"/>
      <c r="E24" s="143"/>
      <c r="F24" s="143"/>
      <c r="G24" s="143"/>
      <c r="H24" s="52" t="s">
        <v>7</v>
      </c>
      <c r="I24" s="53"/>
      <c r="J24" s="180"/>
      <c r="K24" s="181"/>
      <c r="L24" s="181"/>
      <c r="M24" s="181"/>
      <c r="N24" s="181"/>
      <c r="O24" s="182"/>
      <c r="P24" s="184"/>
      <c r="Q24" s="184"/>
      <c r="R24" s="184"/>
      <c r="S24" s="184"/>
      <c r="T24" s="189"/>
      <c r="U24" s="189"/>
      <c r="V24" s="189"/>
      <c r="W24" s="39" t="s">
        <v>5</v>
      </c>
      <c r="X24" s="185">
        <f>_xlfn.IFERROR(IF(OR(J24=0,J24=""),ROUNDDOWN(P24*T24/T25,0),J24),0)</f>
        <v>0</v>
      </c>
      <c r="Y24" s="185"/>
      <c r="Z24" s="185"/>
      <c r="AA24" s="185"/>
      <c r="AB24" s="155">
        <f>IF(X24&gt;0,X24,0)</f>
        <v>0</v>
      </c>
      <c r="AC24" s="156"/>
      <c r="AD24" s="156"/>
      <c r="AE24" s="157"/>
      <c r="AF24" s="186">
        <f>IF(X24&lt;0,X24*-1,0)</f>
        <v>0</v>
      </c>
      <c r="AG24" s="185"/>
      <c r="AH24" s="185"/>
      <c r="AI24" s="185"/>
      <c r="AJ24" s="186">
        <f>'事業年度(8)'!W32+'事業年度(9)'!W30+'事業年度(10)'!W28</f>
        <v>0</v>
      </c>
      <c r="AK24" s="185"/>
      <c r="AL24" s="185"/>
      <c r="AM24" s="185"/>
      <c r="AN24" s="165">
        <f>AF24-AJ24</f>
        <v>0</v>
      </c>
      <c r="AO24" s="165"/>
      <c r="AP24" s="165"/>
      <c r="AQ24" s="166"/>
      <c r="AT24" s="196"/>
      <c r="AU24" s="169"/>
      <c r="AV24" s="170"/>
    </row>
    <row r="25" spans="1:48" ht="30" customHeight="1">
      <c r="A25" s="225"/>
      <c r="B25" s="171">
        <f>+B26-1</f>
        <v>42825</v>
      </c>
      <c r="C25" s="172"/>
      <c r="D25" s="172"/>
      <c r="E25" s="172"/>
      <c r="F25" s="172"/>
      <c r="G25" s="172"/>
      <c r="H25" s="24" t="s">
        <v>8</v>
      </c>
      <c r="I25" s="25"/>
      <c r="J25" s="180"/>
      <c r="K25" s="181"/>
      <c r="L25" s="181"/>
      <c r="M25" s="181"/>
      <c r="N25" s="181"/>
      <c r="O25" s="182"/>
      <c r="P25" s="184"/>
      <c r="Q25" s="184"/>
      <c r="R25" s="184"/>
      <c r="S25" s="184"/>
      <c r="T25" s="189"/>
      <c r="U25" s="189"/>
      <c r="V25" s="189"/>
      <c r="W25" s="38" t="s">
        <v>5</v>
      </c>
      <c r="X25" s="185"/>
      <c r="Y25" s="185"/>
      <c r="Z25" s="185"/>
      <c r="AA25" s="185"/>
      <c r="AB25" s="158"/>
      <c r="AC25" s="159"/>
      <c r="AD25" s="159"/>
      <c r="AE25" s="160"/>
      <c r="AF25" s="186"/>
      <c r="AG25" s="185"/>
      <c r="AH25" s="185"/>
      <c r="AI25" s="185"/>
      <c r="AJ25" s="186"/>
      <c r="AK25" s="185"/>
      <c r="AL25" s="185"/>
      <c r="AM25" s="185"/>
      <c r="AN25" s="167"/>
      <c r="AO25" s="167"/>
      <c r="AP25" s="167"/>
      <c r="AQ25" s="168"/>
      <c r="AT25" s="196"/>
      <c r="AU25" s="169"/>
      <c r="AV25" s="170"/>
    </row>
    <row r="26" spans="1:48" ht="30" customHeight="1">
      <c r="A26" s="224">
        <v>8</v>
      </c>
      <c r="B26" s="142">
        <f>EDATE(B27,-12)+1</f>
        <v>42826</v>
      </c>
      <c r="C26" s="143"/>
      <c r="D26" s="143"/>
      <c r="E26" s="143"/>
      <c r="F26" s="143"/>
      <c r="G26" s="143"/>
      <c r="H26" s="52" t="s">
        <v>7</v>
      </c>
      <c r="I26" s="53"/>
      <c r="J26" s="180"/>
      <c r="K26" s="181"/>
      <c r="L26" s="181"/>
      <c r="M26" s="181"/>
      <c r="N26" s="181"/>
      <c r="O26" s="182"/>
      <c r="P26" s="178"/>
      <c r="Q26" s="150"/>
      <c r="R26" s="150"/>
      <c r="S26" s="151"/>
      <c r="T26" s="154"/>
      <c r="U26" s="154"/>
      <c r="V26" s="154"/>
      <c r="W26" s="39" t="s">
        <v>5</v>
      </c>
      <c r="X26" s="155">
        <f>_xlfn.IFERROR(IF(OR(J26=0,J26=""),ROUNDDOWN(P26*T26/T27,0),J26),0)</f>
        <v>0</v>
      </c>
      <c r="Y26" s="156"/>
      <c r="Z26" s="156"/>
      <c r="AA26" s="157"/>
      <c r="AB26" s="155">
        <f>IF(X26&gt;0,X26,0)</f>
        <v>0</v>
      </c>
      <c r="AC26" s="156"/>
      <c r="AD26" s="156"/>
      <c r="AE26" s="157"/>
      <c r="AF26" s="156">
        <f>IF(X26&lt;0,X26*-1,0)</f>
        <v>0</v>
      </c>
      <c r="AG26" s="156"/>
      <c r="AH26" s="156"/>
      <c r="AI26" s="157"/>
      <c r="AJ26" s="179">
        <f>'事業年度(9)'!W32+'事業年度(10)'!W30</f>
        <v>0</v>
      </c>
      <c r="AK26" s="156"/>
      <c r="AL26" s="156"/>
      <c r="AM26" s="157"/>
      <c r="AN26" s="165">
        <f>AF26-AJ26</f>
        <v>0</v>
      </c>
      <c r="AO26" s="165"/>
      <c r="AP26" s="165"/>
      <c r="AQ26" s="166"/>
      <c r="AT26" s="196"/>
      <c r="AU26" s="169"/>
      <c r="AV26" s="170"/>
    </row>
    <row r="27" spans="1:48" ht="30" customHeight="1">
      <c r="A27" s="225"/>
      <c r="B27" s="171">
        <f>+B28-1</f>
        <v>43190</v>
      </c>
      <c r="C27" s="172"/>
      <c r="D27" s="172"/>
      <c r="E27" s="172"/>
      <c r="F27" s="172"/>
      <c r="G27" s="172"/>
      <c r="H27" s="24" t="s">
        <v>8</v>
      </c>
      <c r="I27" s="25"/>
      <c r="J27" s="180"/>
      <c r="K27" s="181"/>
      <c r="L27" s="181"/>
      <c r="M27" s="181"/>
      <c r="N27" s="181"/>
      <c r="O27" s="182"/>
      <c r="P27" s="177"/>
      <c r="Q27" s="152"/>
      <c r="R27" s="152"/>
      <c r="S27" s="153"/>
      <c r="T27" s="173"/>
      <c r="U27" s="173"/>
      <c r="V27" s="173"/>
      <c r="W27" s="38" t="s">
        <v>5</v>
      </c>
      <c r="X27" s="158"/>
      <c r="Y27" s="159"/>
      <c r="Z27" s="159"/>
      <c r="AA27" s="160"/>
      <c r="AB27" s="158"/>
      <c r="AC27" s="159"/>
      <c r="AD27" s="159"/>
      <c r="AE27" s="160"/>
      <c r="AF27" s="159"/>
      <c r="AG27" s="159"/>
      <c r="AH27" s="159"/>
      <c r="AI27" s="160"/>
      <c r="AJ27" s="164"/>
      <c r="AK27" s="159"/>
      <c r="AL27" s="159"/>
      <c r="AM27" s="160"/>
      <c r="AN27" s="167"/>
      <c r="AO27" s="167"/>
      <c r="AP27" s="167"/>
      <c r="AQ27" s="168"/>
      <c r="AT27" s="196"/>
      <c r="AU27" s="169"/>
      <c r="AV27" s="170"/>
    </row>
    <row r="28" spans="1:48" ht="30" customHeight="1">
      <c r="A28" s="224">
        <v>9</v>
      </c>
      <c r="B28" s="142">
        <f>EDATE(B29,-12)+1</f>
        <v>43191</v>
      </c>
      <c r="C28" s="143"/>
      <c r="D28" s="143"/>
      <c r="E28" s="143"/>
      <c r="F28" s="143"/>
      <c r="G28" s="143"/>
      <c r="H28" s="52" t="s">
        <v>7</v>
      </c>
      <c r="I28" s="53"/>
      <c r="J28" s="180"/>
      <c r="K28" s="181"/>
      <c r="L28" s="181"/>
      <c r="M28" s="181"/>
      <c r="N28" s="181"/>
      <c r="O28" s="182"/>
      <c r="P28" s="178"/>
      <c r="Q28" s="150"/>
      <c r="R28" s="150"/>
      <c r="S28" s="151"/>
      <c r="T28" s="154"/>
      <c r="U28" s="154"/>
      <c r="V28" s="154"/>
      <c r="W28" s="39" t="s">
        <v>5</v>
      </c>
      <c r="X28" s="155">
        <f>_xlfn.IFERROR(IF(OR(J28=0,J28=""),ROUNDDOWN(P28*T28/T29,0),J28),0)</f>
        <v>0</v>
      </c>
      <c r="Y28" s="156"/>
      <c r="Z28" s="156"/>
      <c r="AA28" s="157"/>
      <c r="AB28" s="155">
        <f>IF(X28&gt;0,X28,0)</f>
        <v>0</v>
      </c>
      <c r="AC28" s="156"/>
      <c r="AD28" s="156"/>
      <c r="AE28" s="157"/>
      <c r="AF28" s="156">
        <f>IF(X28&lt;0,X28*-1,0)</f>
        <v>0</v>
      </c>
      <c r="AG28" s="156"/>
      <c r="AH28" s="156"/>
      <c r="AI28" s="157"/>
      <c r="AJ28" s="179">
        <f>'事業年度(10)'!W32</f>
        <v>0</v>
      </c>
      <c r="AK28" s="156"/>
      <c r="AL28" s="156"/>
      <c r="AM28" s="157"/>
      <c r="AN28" s="165">
        <f>AF28-AJ28</f>
        <v>0</v>
      </c>
      <c r="AO28" s="165"/>
      <c r="AP28" s="165"/>
      <c r="AQ28" s="166"/>
      <c r="AT28" s="196"/>
      <c r="AU28" s="169"/>
      <c r="AV28" s="170"/>
    </row>
    <row r="29" spans="1:48" ht="30" customHeight="1">
      <c r="A29" s="225"/>
      <c r="B29" s="171">
        <f>+B30-1</f>
        <v>43555</v>
      </c>
      <c r="C29" s="172"/>
      <c r="D29" s="172"/>
      <c r="E29" s="172"/>
      <c r="F29" s="172"/>
      <c r="G29" s="172"/>
      <c r="H29" s="24" t="s">
        <v>8</v>
      </c>
      <c r="I29" s="25"/>
      <c r="J29" s="180"/>
      <c r="K29" s="181"/>
      <c r="L29" s="181"/>
      <c r="M29" s="181"/>
      <c r="N29" s="181"/>
      <c r="O29" s="182"/>
      <c r="P29" s="177"/>
      <c r="Q29" s="152"/>
      <c r="R29" s="152"/>
      <c r="S29" s="153"/>
      <c r="T29" s="173"/>
      <c r="U29" s="173"/>
      <c r="V29" s="173"/>
      <c r="W29" s="38" t="s">
        <v>5</v>
      </c>
      <c r="X29" s="158"/>
      <c r="Y29" s="159"/>
      <c r="Z29" s="159"/>
      <c r="AA29" s="160"/>
      <c r="AB29" s="158"/>
      <c r="AC29" s="159"/>
      <c r="AD29" s="159"/>
      <c r="AE29" s="160"/>
      <c r="AF29" s="159"/>
      <c r="AG29" s="159"/>
      <c r="AH29" s="159"/>
      <c r="AI29" s="160"/>
      <c r="AJ29" s="164"/>
      <c r="AK29" s="159"/>
      <c r="AL29" s="159"/>
      <c r="AM29" s="160"/>
      <c r="AN29" s="167"/>
      <c r="AO29" s="167"/>
      <c r="AP29" s="167"/>
      <c r="AQ29" s="168"/>
      <c r="AT29" s="196"/>
      <c r="AU29" s="169"/>
      <c r="AV29" s="170"/>
    </row>
    <row r="30" spans="1:47" ht="30" customHeight="1">
      <c r="A30" s="224">
        <v>10</v>
      </c>
      <c r="B30" s="142">
        <f>EDATE(B31,-12)+1</f>
        <v>43556</v>
      </c>
      <c r="C30" s="143"/>
      <c r="D30" s="143"/>
      <c r="E30" s="143"/>
      <c r="F30" s="143"/>
      <c r="G30" s="143"/>
      <c r="H30" s="52" t="s">
        <v>7</v>
      </c>
      <c r="I30" s="53"/>
      <c r="J30" s="180"/>
      <c r="K30" s="181"/>
      <c r="L30" s="181"/>
      <c r="M30" s="181"/>
      <c r="N30" s="181"/>
      <c r="O30" s="182"/>
      <c r="P30" s="184"/>
      <c r="Q30" s="184"/>
      <c r="R30" s="184"/>
      <c r="S30" s="184"/>
      <c r="T30" s="189"/>
      <c r="U30" s="189"/>
      <c r="V30" s="189"/>
      <c r="W30" s="39" t="s">
        <v>5</v>
      </c>
      <c r="X30" s="185">
        <f>_xlfn.IFERROR(IF(OR(J30=0,J30=""),ROUNDDOWN(P30*T30/T31,0),J30),0)</f>
        <v>0</v>
      </c>
      <c r="Y30" s="185"/>
      <c r="Z30" s="185"/>
      <c r="AA30" s="185"/>
      <c r="AB30" s="155">
        <f>IF(X30&gt;0,X30,0)</f>
        <v>0</v>
      </c>
      <c r="AC30" s="156"/>
      <c r="AD30" s="156"/>
      <c r="AE30" s="157"/>
      <c r="AF30" s="186">
        <f>IF(X30&lt;0,X30*-1,0)</f>
        <v>0</v>
      </c>
      <c r="AG30" s="185"/>
      <c r="AH30" s="185"/>
      <c r="AI30" s="185"/>
      <c r="AJ30" s="186">
        <v>0</v>
      </c>
      <c r="AK30" s="185"/>
      <c r="AL30" s="185"/>
      <c r="AM30" s="185"/>
      <c r="AN30" s="165">
        <f>AF30-AJ30</f>
        <v>0</v>
      </c>
      <c r="AO30" s="165"/>
      <c r="AP30" s="165"/>
      <c r="AQ30" s="166"/>
      <c r="AT30" s="195"/>
      <c r="AU30" s="169"/>
    </row>
    <row r="31" spans="1:47" ht="30" customHeight="1">
      <c r="A31" s="225"/>
      <c r="B31" s="171">
        <f>+AT3-1</f>
        <v>43921</v>
      </c>
      <c r="C31" s="172"/>
      <c r="D31" s="172"/>
      <c r="E31" s="172"/>
      <c r="F31" s="172"/>
      <c r="G31" s="172"/>
      <c r="H31" s="24" t="s">
        <v>8</v>
      </c>
      <c r="I31" s="25"/>
      <c r="J31" s="180"/>
      <c r="K31" s="181"/>
      <c r="L31" s="181"/>
      <c r="M31" s="181"/>
      <c r="N31" s="181"/>
      <c r="O31" s="182"/>
      <c r="P31" s="184"/>
      <c r="Q31" s="184"/>
      <c r="R31" s="184"/>
      <c r="S31" s="184"/>
      <c r="T31" s="154"/>
      <c r="U31" s="154"/>
      <c r="V31" s="154"/>
      <c r="W31" s="38" t="s">
        <v>5</v>
      </c>
      <c r="X31" s="185"/>
      <c r="Y31" s="185"/>
      <c r="Z31" s="185"/>
      <c r="AA31" s="185"/>
      <c r="AB31" s="158"/>
      <c r="AC31" s="159"/>
      <c r="AD31" s="159"/>
      <c r="AE31" s="160"/>
      <c r="AF31" s="186"/>
      <c r="AG31" s="185"/>
      <c r="AH31" s="185"/>
      <c r="AI31" s="185"/>
      <c r="AJ31" s="186"/>
      <c r="AK31" s="185"/>
      <c r="AL31" s="185"/>
      <c r="AM31" s="185"/>
      <c r="AN31" s="167"/>
      <c r="AO31" s="167"/>
      <c r="AP31" s="167"/>
      <c r="AQ31" s="168"/>
      <c r="AT31" s="196"/>
      <c r="AU31" s="169"/>
    </row>
    <row r="32" spans="1:43" ht="30" customHeight="1">
      <c r="A32" s="54" t="s">
        <v>50</v>
      </c>
      <c r="B32" s="55"/>
      <c r="C32" s="55"/>
      <c r="D32" s="55"/>
      <c r="E32" s="55"/>
      <c r="F32" s="55"/>
      <c r="G32" s="55"/>
      <c r="H32" s="55"/>
      <c r="I32" s="56"/>
      <c r="J32" s="197"/>
      <c r="K32" s="198"/>
      <c r="L32" s="198"/>
      <c r="M32" s="198"/>
      <c r="N32" s="198"/>
      <c r="O32" s="199"/>
      <c r="P32" s="203"/>
      <c r="Q32" s="203"/>
      <c r="R32" s="203"/>
      <c r="S32" s="203"/>
      <c r="T32" s="204"/>
      <c r="U32" s="203"/>
      <c r="V32" s="203"/>
      <c r="W32" s="203"/>
      <c r="X32" s="207"/>
      <c r="Y32" s="207"/>
      <c r="Z32" s="207"/>
      <c r="AA32" s="207"/>
      <c r="AB32" s="211"/>
      <c r="AC32" s="212"/>
      <c r="AD32" s="212"/>
      <c r="AE32" s="213"/>
      <c r="AF32" s="186">
        <f>SUM(AF12:AI31)</f>
        <v>0</v>
      </c>
      <c r="AG32" s="185"/>
      <c r="AH32" s="185"/>
      <c r="AI32" s="185"/>
      <c r="AJ32" s="185">
        <f>SUM(AJ12:AM31)</f>
        <v>0</v>
      </c>
      <c r="AK32" s="185"/>
      <c r="AL32" s="185"/>
      <c r="AM32" s="185"/>
      <c r="AN32" s="186">
        <f>SUM(AN12:AQ31)</f>
        <v>0</v>
      </c>
      <c r="AO32" s="185"/>
      <c r="AP32" s="185"/>
      <c r="AQ32" s="185"/>
    </row>
    <row r="33" spans="1:43" ht="30" customHeight="1">
      <c r="A33" s="57"/>
      <c r="B33" s="58"/>
      <c r="C33" s="58"/>
      <c r="D33" s="58"/>
      <c r="E33" s="58"/>
      <c r="F33" s="58"/>
      <c r="G33" s="58"/>
      <c r="H33" s="58"/>
      <c r="I33" s="59"/>
      <c r="J33" s="200"/>
      <c r="K33" s="201"/>
      <c r="L33" s="201"/>
      <c r="M33" s="201"/>
      <c r="N33" s="201"/>
      <c r="O33" s="202"/>
      <c r="P33" s="203"/>
      <c r="Q33" s="203"/>
      <c r="R33" s="203"/>
      <c r="S33" s="203"/>
      <c r="T33" s="204"/>
      <c r="U33" s="203"/>
      <c r="V33" s="203"/>
      <c r="W33" s="203"/>
      <c r="X33" s="207"/>
      <c r="Y33" s="207"/>
      <c r="Z33" s="207"/>
      <c r="AA33" s="207"/>
      <c r="AB33" s="214"/>
      <c r="AC33" s="215"/>
      <c r="AD33" s="215"/>
      <c r="AE33" s="216"/>
      <c r="AF33" s="186"/>
      <c r="AG33" s="185"/>
      <c r="AH33" s="185"/>
      <c r="AI33" s="185"/>
      <c r="AJ33" s="185"/>
      <c r="AK33" s="185"/>
      <c r="AL33" s="185"/>
      <c r="AM33" s="185"/>
      <c r="AN33" s="186"/>
      <c r="AO33" s="185"/>
      <c r="AP33" s="185"/>
      <c r="AQ33" s="185"/>
    </row>
    <row r="34" spans="1:43" ht="2.25" customHeight="1">
      <c r="A34" s="43"/>
      <c r="B34" s="43"/>
      <c r="C34" s="43"/>
      <c r="D34" s="43"/>
      <c r="E34" s="43"/>
      <c r="F34" s="43"/>
      <c r="G34" s="43"/>
      <c r="H34" s="43"/>
      <c r="I34" s="43"/>
      <c r="J34" s="44"/>
      <c r="K34" s="44"/>
      <c r="L34" s="44"/>
      <c r="M34" s="44"/>
      <c r="N34" s="44"/>
      <c r="O34" s="44"/>
      <c r="P34" s="45"/>
      <c r="Q34" s="45"/>
      <c r="R34" s="45"/>
      <c r="S34" s="45"/>
      <c r="T34" s="45"/>
      <c r="U34" s="45"/>
      <c r="V34" s="45"/>
      <c r="W34" s="45"/>
      <c r="X34" s="42"/>
      <c r="Y34" s="42"/>
      <c r="Z34" s="42"/>
      <c r="AA34" s="42"/>
      <c r="AB34" s="42"/>
      <c r="AC34" s="42"/>
      <c r="AD34" s="42"/>
      <c r="AE34" s="42"/>
      <c r="AF34" s="42"/>
      <c r="AG34" s="42"/>
      <c r="AH34" s="42"/>
      <c r="AI34" s="42"/>
      <c r="AJ34" s="42"/>
      <c r="AK34" s="42"/>
      <c r="AL34" s="42"/>
      <c r="AM34" s="42"/>
      <c r="AN34" s="42"/>
      <c r="AO34" s="42"/>
      <c r="AP34" s="42"/>
      <c r="AQ34" s="42"/>
    </row>
    <row r="35" spans="2:43" ht="19.5" customHeight="1">
      <c r="B35" s="27" t="s">
        <v>54</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row>
    <row r="36" spans="3:43" ht="19.5" customHeight="1">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2:43" ht="13.5" customHeight="1">
      <c r="B37" s="29">
        <v>1</v>
      </c>
      <c r="C37" s="27" t="s">
        <v>55</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2:43" ht="10.5" customHeight="1">
      <c r="B38" s="29"/>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row>
    <row r="39" spans="2:43" ht="16.5" customHeight="1">
      <c r="B39" s="29">
        <v>2</v>
      </c>
      <c r="C39" s="205" t="s">
        <v>72</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row>
    <row r="40" spans="2:43" ht="16.5" customHeight="1">
      <c r="B40" s="29"/>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row>
    <row r="41" spans="2:43" ht="13.5" customHeight="1">
      <c r="B41" s="29"/>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row>
    <row r="42" spans="2:43" ht="24.75" customHeight="1">
      <c r="B42" s="29">
        <v>3</v>
      </c>
      <c r="C42" s="29" t="s">
        <v>57</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row>
    <row r="43" spans="2:43" ht="10.5" customHeight="1">
      <c r="B43" s="29"/>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row>
    <row r="44" spans="2:43" ht="14.25" customHeight="1">
      <c r="B44" s="29">
        <v>4</v>
      </c>
      <c r="C44" s="205" t="s">
        <v>73</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row>
    <row r="45" spans="2:43" ht="14.25" customHeight="1">
      <c r="B45" s="29"/>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row>
    <row r="46" spans="2:43" ht="14.25" customHeight="1">
      <c r="B46" s="29"/>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row>
    <row r="47" spans="2:43" ht="9.75" customHeight="1">
      <c r="B47" s="29"/>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row>
    <row r="48" spans="2:43" ht="14.25" customHeight="1">
      <c r="B48" s="29">
        <v>5</v>
      </c>
      <c r="C48" s="205" t="s">
        <v>70</v>
      </c>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row>
    <row r="49" spans="2:43" ht="14.25" customHeight="1">
      <c r="B49" s="29"/>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row>
    <row r="50" spans="2:43" ht="14.25" customHeight="1">
      <c r="B50" s="29"/>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row>
    <row r="51" spans="2:43" ht="14.25" customHeight="1">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row>
    <row r="52" spans="2:43" ht="14.25" customHeight="1">
      <c r="B52" s="27">
        <v>6</v>
      </c>
      <c r="C52" s="30" t="s">
        <v>58</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row>
    <row r="53" spans="2:43" ht="14.25" customHeight="1">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row>
    <row r="54" spans="2:43" ht="14.25" customHeight="1">
      <c r="B54" s="27">
        <v>7</v>
      </c>
      <c r="C54" s="27" t="s">
        <v>59</v>
      </c>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row>
    <row r="55" spans="2:43" ht="14.2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row>
    <row r="56" spans="2:43" ht="14.25" customHeight="1">
      <c r="B56" s="27">
        <v>8</v>
      </c>
      <c r="C56" s="205" t="s">
        <v>60</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row>
    <row r="57" spans="2:43" ht="14.25" customHeight="1">
      <c r="B57" s="27"/>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row>
    <row r="58" spans="2:43" ht="14.25" customHeight="1">
      <c r="B58" s="27"/>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row>
    <row r="59" spans="2:43" ht="14.25" customHeight="1">
      <c r="B59" s="27">
        <v>9</v>
      </c>
      <c r="C59" s="205" t="s">
        <v>61</v>
      </c>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row>
    <row r="60" spans="2:43" ht="14.25" customHeight="1">
      <c r="B60" s="27"/>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row>
    <row r="61" spans="2:43" ht="13.5" customHeight="1">
      <c r="B61" s="27"/>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row>
    <row r="62" spans="2:43" ht="13.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2:43" ht="15"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row>
    <row r="64" spans="2:43" ht="1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row>
    <row r="65" spans="2:43" ht="15"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row>
    <row r="66" spans="2:43" ht="1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193">
    <mergeCell ref="A20:A21"/>
    <mergeCell ref="A22:A23"/>
    <mergeCell ref="A24:A25"/>
    <mergeCell ref="A26:A27"/>
    <mergeCell ref="A28:A29"/>
    <mergeCell ref="A30:A31"/>
    <mergeCell ref="A5:I11"/>
    <mergeCell ref="A3:E4"/>
    <mergeCell ref="A12:A13"/>
    <mergeCell ref="A14:A15"/>
    <mergeCell ref="A16:A17"/>
    <mergeCell ref="A18:A19"/>
    <mergeCell ref="B12:G12"/>
    <mergeCell ref="B18:G18"/>
    <mergeCell ref="AB3:AC4"/>
    <mergeCell ref="AD3:AF3"/>
    <mergeCell ref="AD4:AF4"/>
    <mergeCell ref="F3:AA4"/>
    <mergeCell ref="AV26:AV27"/>
    <mergeCell ref="AV28:AV29"/>
    <mergeCell ref="AV12:AV13"/>
    <mergeCell ref="AT12:AT13"/>
    <mergeCell ref="AT26:AT27"/>
    <mergeCell ref="AT28:AT29"/>
    <mergeCell ref="AV24:AV25"/>
    <mergeCell ref="AV22:AV23"/>
    <mergeCell ref="AV20:AV21"/>
    <mergeCell ref="AV18:AV19"/>
    <mergeCell ref="AT30:AT31"/>
    <mergeCell ref="AG3:AH3"/>
    <mergeCell ref="AI3:AJ3"/>
    <mergeCell ref="AK3:AL3"/>
    <mergeCell ref="AN3:AO3"/>
    <mergeCell ref="AP3:AQ3"/>
    <mergeCell ref="X32:AA33"/>
    <mergeCell ref="AG4:AH4"/>
    <mergeCell ref="C59:AQ61"/>
    <mergeCell ref="AT14:AT15"/>
    <mergeCell ref="AT16:AT17"/>
    <mergeCell ref="AT18:AT19"/>
    <mergeCell ref="AT20:AT21"/>
    <mergeCell ref="AT22:AT23"/>
    <mergeCell ref="AT24:AT25"/>
    <mergeCell ref="AJ32:AM33"/>
    <mergeCell ref="AN32:AQ33"/>
    <mergeCell ref="C39:AQ41"/>
    <mergeCell ref="C44:AQ46"/>
    <mergeCell ref="C48:AQ50"/>
    <mergeCell ref="C56:AQ58"/>
    <mergeCell ref="AJ30:AM31"/>
    <mergeCell ref="AN30:AQ31"/>
    <mergeCell ref="B31:G31"/>
    <mergeCell ref="T31:V31"/>
    <mergeCell ref="A32:I33"/>
    <mergeCell ref="P32:S33"/>
    <mergeCell ref="T32:W33"/>
    <mergeCell ref="J32:O33"/>
    <mergeCell ref="AF32:AI33"/>
    <mergeCell ref="AJ28:AM29"/>
    <mergeCell ref="AN28:AQ29"/>
    <mergeCell ref="X30:AA31"/>
    <mergeCell ref="AF30:AI31"/>
    <mergeCell ref="AB30:AE31"/>
    <mergeCell ref="AB32:AE33"/>
    <mergeCell ref="B29:G29"/>
    <mergeCell ref="T29:V29"/>
    <mergeCell ref="AB28:AE29"/>
    <mergeCell ref="B30:G30"/>
    <mergeCell ref="J30:O31"/>
    <mergeCell ref="P30:S31"/>
    <mergeCell ref="T30:V30"/>
    <mergeCell ref="X26:AA27"/>
    <mergeCell ref="AF26:AI27"/>
    <mergeCell ref="B27:G27"/>
    <mergeCell ref="T27:V27"/>
    <mergeCell ref="B28:G28"/>
    <mergeCell ref="J28:O29"/>
    <mergeCell ref="P28:S29"/>
    <mergeCell ref="T28:V28"/>
    <mergeCell ref="X28:AA29"/>
    <mergeCell ref="AF28:AI29"/>
    <mergeCell ref="B25:G25"/>
    <mergeCell ref="T25:V25"/>
    <mergeCell ref="B26:G26"/>
    <mergeCell ref="J26:O27"/>
    <mergeCell ref="P26:S27"/>
    <mergeCell ref="T26:V26"/>
    <mergeCell ref="AJ22:AM23"/>
    <mergeCell ref="B23:G23"/>
    <mergeCell ref="T23:V23"/>
    <mergeCell ref="B24:G24"/>
    <mergeCell ref="J24:O25"/>
    <mergeCell ref="P24:S25"/>
    <mergeCell ref="T24:V24"/>
    <mergeCell ref="X24:AA25"/>
    <mergeCell ref="AF24:AI25"/>
    <mergeCell ref="AJ24:AM25"/>
    <mergeCell ref="AJ20:AM21"/>
    <mergeCell ref="AN20:AQ21"/>
    <mergeCell ref="B21:G21"/>
    <mergeCell ref="T21:V21"/>
    <mergeCell ref="B22:G22"/>
    <mergeCell ref="J22:O23"/>
    <mergeCell ref="P22:S23"/>
    <mergeCell ref="T22:V22"/>
    <mergeCell ref="X22:AA23"/>
    <mergeCell ref="AF22:AI23"/>
    <mergeCell ref="AJ18:AM19"/>
    <mergeCell ref="AN18:AQ19"/>
    <mergeCell ref="B19:G19"/>
    <mergeCell ref="T19:V19"/>
    <mergeCell ref="B20:G20"/>
    <mergeCell ref="J20:O21"/>
    <mergeCell ref="P20:S21"/>
    <mergeCell ref="T20:V20"/>
    <mergeCell ref="X20:AA21"/>
    <mergeCell ref="AF20:AI21"/>
    <mergeCell ref="AJ14:AM15"/>
    <mergeCell ref="J18:O19"/>
    <mergeCell ref="P18:S19"/>
    <mergeCell ref="T18:V18"/>
    <mergeCell ref="X18:AA19"/>
    <mergeCell ref="AF18:AI19"/>
    <mergeCell ref="J16:O17"/>
    <mergeCell ref="P16:S17"/>
    <mergeCell ref="T16:V16"/>
    <mergeCell ref="X16:AA17"/>
    <mergeCell ref="J12:O13"/>
    <mergeCell ref="AF16:AI17"/>
    <mergeCell ref="B17:G17"/>
    <mergeCell ref="T17:V17"/>
    <mergeCell ref="X14:AA15"/>
    <mergeCell ref="AF14:AI15"/>
    <mergeCell ref="B16:G16"/>
    <mergeCell ref="T6:W8"/>
    <mergeCell ref="AN14:AQ15"/>
    <mergeCell ref="B15:G15"/>
    <mergeCell ref="T15:V15"/>
    <mergeCell ref="B13:G13"/>
    <mergeCell ref="T13:V13"/>
    <mergeCell ref="B14:G14"/>
    <mergeCell ref="J14:O15"/>
    <mergeCell ref="P14:S15"/>
    <mergeCell ref="T14:V14"/>
    <mergeCell ref="AN8:AQ8"/>
    <mergeCell ref="T9:W11"/>
    <mergeCell ref="X9:AA11"/>
    <mergeCell ref="AN9:AQ11"/>
    <mergeCell ref="AB5:AE11"/>
    <mergeCell ref="P12:S13"/>
    <mergeCell ref="T12:V12"/>
    <mergeCell ref="X12:AA13"/>
    <mergeCell ref="AF12:AI13"/>
    <mergeCell ref="AB12:AE13"/>
    <mergeCell ref="AB18:AE19"/>
    <mergeCell ref="AB20:AE21"/>
    <mergeCell ref="AB22:AE23"/>
    <mergeCell ref="AB24:AE25"/>
    <mergeCell ref="J5:O11"/>
    <mergeCell ref="P5:W5"/>
    <mergeCell ref="X5:AA8"/>
    <mergeCell ref="AB14:AE15"/>
    <mergeCell ref="AB16:AE17"/>
    <mergeCell ref="P6:S11"/>
    <mergeCell ref="AN16:AQ17"/>
    <mergeCell ref="AU18:AU19"/>
    <mergeCell ref="AU20:AU21"/>
    <mergeCell ref="AU30:AU31"/>
    <mergeCell ref="AU22:AU23"/>
    <mergeCell ref="AU24:AU25"/>
    <mergeCell ref="AU26:AU27"/>
    <mergeCell ref="AU28:AU29"/>
    <mergeCell ref="AN24:AQ25"/>
    <mergeCell ref="AJ8:AM11"/>
    <mergeCell ref="AN22:AQ23"/>
    <mergeCell ref="AJ26:AM27"/>
    <mergeCell ref="AN26:AQ27"/>
    <mergeCell ref="AI4:AJ4"/>
    <mergeCell ref="AK4:AL4"/>
    <mergeCell ref="AN4:AO4"/>
    <mergeCell ref="AP4:AQ4"/>
    <mergeCell ref="AN12:AQ13"/>
    <mergeCell ref="AJ16:AM17"/>
    <mergeCell ref="AB26:AE27"/>
    <mergeCell ref="AV16:AV17"/>
    <mergeCell ref="AV14:AV15"/>
    <mergeCell ref="AF5:AI11"/>
    <mergeCell ref="AJ5:AM7"/>
    <mergeCell ref="AN5:AQ7"/>
    <mergeCell ref="AJ12:AM13"/>
    <mergeCell ref="AU12:AU13"/>
    <mergeCell ref="AU14:AU15"/>
    <mergeCell ref="AU16:AU17"/>
  </mergeCells>
  <hyperlinks>
    <hyperlink ref="A12:A13" location="'事業年度(1)'!A1" display="'事業年度(1)'!A1"/>
    <hyperlink ref="A14:A15" location="'事業年度(2)'!A1" display="'事業年度(2)'!A1"/>
    <hyperlink ref="A16:A17" location="'事業年度(3)'!A1" display="'事業年度(3)'!A1"/>
    <hyperlink ref="A18:A19" location="'事業年度(4)'!A1" display="'事業年度(4)'!A1"/>
    <hyperlink ref="A20:A21" location="'事業年度(5)'!A1" display="'事業年度(5)'!A1"/>
    <hyperlink ref="A22:A23" location="'事業年度(6)'!A1" display="'事業年度(6)'!A1"/>
    <hyperlink ref="A24:A25" location="'事業年度(7)'!A1" display="'事業年度(7)'!A1"/>
    <hyperlink ref="A26:A27" location="'事業年度(8)'!A1" display="'事業年度(8)'!A1"/>
    <hyperlink ref="A28:A29" location="'事業年度(9)'!A1" display="'事業年度(9)'!A1"/>
    <hyperlink ref="A30:A31" location="'事業年度(10)'!A1" display="'事業年度(10)'!A1"/>
  </hyperlinks>
  <printOptions horizontalCentered="1"/>
  <pageMargins left="0.3937007874015748" right="0.1968503937007874" top="0.5905511811023623" bottom="0.3937007874015748" header="0.31496062992125984" footer="0.31496062992125984"/>
  <pageSetup blackAndWhite="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sheetPr>
  <dimension ref="A1:AS54"/>
  <sheetViews>
    <sheetView showGridLines="0" view="pageBreakPreview" zoomScale="110" zoomScaleSheetLayoutView="110" zoomScalePageLayoutView="0" workbookViewId="0" topLeftCell="A22">
      <selection activeCell="V4" sqref="V4:AB5"/>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'!AT3</f>
        <v>43922</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'!AT4</f>
        <v>44286</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c r="O5" s="266"/>
      <c r="P5" s="266"/>
      <c r="Q5" s="266"/>
      <c r="R5" s="266"/>
      <c r="S5" s="266"/>
      <c r="T5" s="267"/>
      <c r="U5" s="11"/>
      <c r="V5" s="254"/>
      <c r="W5" s="254"/>
      <c r="X5" s="254"/>
      <c r="Y5" s="254"/>
      <c r="Z5" s="254"/>
      <c r="AA5" s="254"/>
      <c r="AB5" s="254"/>
      <c r="AC5" s="12"/>
      <c r="AD5" s="249"/>
      <c r="AE5" s="250"/>
      <c r="AF5" s="265"/>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t="s">
        <v>75</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'経過措置計算書 '!B12</f>
        <v>40269</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c r="B13" s="286"/>
      <c r="C13" s="286"/>
      <c r="D13" s="286"/>
      <c r="E13" s="286"/>
      <c r="F13" s="286"/>
      <c r="G13" s="289"/>
      <c r="H13" s="289"/>
      <c r="I13" s="293"/>
      <c r="J13" s="294"/>
      <c r="K13" s="294"/>
      <c r="L13" s="294"/>
      <c r="M13" s="294"/>
      <c r="N13" s="295"/>
      <c r="O13" s="319">
        <f>'経過措置計算書 '!AN12</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'経過措置計算書 '!B13</f>
        <v>40633</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'経過措置計算書 '!B14</f>
        <v>40634</v>
      </c>
      <c r="B15" s="231"/>
      <c r="C15" s="231"/>
      <c r="D15" s="231"/>
      <c r="E15" s="231"/>
      <c r="F15" s="231"/>
      <c r="G15" s="287" t="s">
        <v>7</v>
      </c>
      <c r="H15" s="322"/>
      <c r="I15" s="290" t="s">
        <v>10</v>
      </c>
      <c r="J15" s="291"/>
      <c r="K15" s="291"/>
      <c r="L15" s="291"/>
      <c r="M15" s="291"/>
      <c r="N15" s="292"/>
      <c r="O15" s="310">
        <f>'経過措置計算書 '!AN14</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'経過措置計算書 '!B15</f>
        <v>40999</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'経過措置計算書 '!B16</f>
        <v>41000</v>
      </c>
      <c r="B18" s="231"/>
      <c r="C18" s="231"/>
      <c r="D18" s="231"/>
      <c r="E18" s="231"/>
      <c r="F18" s="231"/>
      <c r="G18" s="2" t="s">
        <v>7</v>
      </c>
      <c r="H18" s="8"/>
      <c r="I18" s="290" t="s">
        <v>10</v>
      </c>
      <c r="J18" s="291"/>
      <c r="K18" s="291"/>
      <c r="L18" s="291"/>
      <c r="M18" s="291"/>
      <c r="N18" s="292"/>
      <c r="O18" s="310">
        <f>'経過措置計算書 '!AN16</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'経過措置計算書 '!B17</f>
        <v>41364</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'経過措置計算書 '!B18</f>
        <v>41365</v>
      </c>
      <c r="B20" s="231"/>
      <c r="C20" s="231"/>
      <c r="D20" s="231"/>
      <c r="E20" s="231"/>
      <c r="F20" s="231"/>
      <c r="G20" s="2" t="s">
        <v>7</v>
      </c>
      <c r="H20" s="8"/>
      <c r="I20" s="324" t="s">
        <v>10</v>
      </c>
      <c r="J20" s="325"/>
      <c r="K20" s="325"/>
      <c r="L20" s="325"/>
      <c r="M20" s="325"/>
      <c r="N20" s="326"/>
      <c r="O20" s="310">
        <f>'経過措置計算書 '!AN18</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'経過措置計算書 '!B19</f>
        <v>41729</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'経過措置計算書 '!B20</f>
        <v>41730</v>
      </c>
      <c r="B22" s="231"/>
      <c r="C22" s="231"/>
      <c r="D22" s="231"/>
      <c r="E22" s="231"/>
      <c r="F22" s="231"/>
      <c r="G22" s="2" t="s">
        <v>7</v>
      </c>
      <c r="H22" s="8"/>
      <c r="I22" s="324" t="s">
        <v>10</v>
      </c>
      <c r="J22" s="325"/>
      <c r="K22" s="325"/>
      <c r="L22" s="325"/>
      <c r="M22" s="325"/>
      <c r="N22" s="326"/>
      <c r="O22" s="310">
        <f>'経過措置計算書 '!AN20</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'経過措置計算書 '!B21</f>
        <v>42094</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'経過措置計算書 '!B22</f>
        <v>42095</v>
      </c>
      <c r="B24" s="231"/>
      <c r="C24" s="231"/>
      <c r="D24" s="231"/>
      <c r="E24" s="231"/>
      <c r="F24" s="231"/>
      <c r="G24" s="2" t="s">
        <v>7</v>
      </c>
      <c r="H24" s="8"/>
      <c r="I24" s="324" t="s">
        <v>10</v>
      </c>
      <c r="J24" s="325"/>
      <c r="K24" s="325"/>
      <c r="L24" s="325"/>
      <c r="M24" s="325"/>
      <c r="N24" s="326"/>
      <c r="O24" s="310">
        <f>'経過措置計算書 '!AN22</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'経過措置計算書 '!B23</f>
        <v>42460</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'経過措置計算書 '!B24</f>
        <v>42461</v>
      </c>
      <c r="B26" s="231"/>
      <c r="C26" s="231"/>
      <c r="D26" s="231"/>
      <c r="E26" s="231"/>
      <c r="F26" s="231"/>
      <c r="G26" s="2" t="s">
        <v>7</v>
      </c>
      <c r="H26" s="8"/>
      <c r="I26" s="324" t="s">
        <v>10</v>
      </c>
      <c r="J26" s="325"/>
      <c r="K26" s="325"/>
      <c r="L26" s="325"/>
      <c r="M26" s="325"/>
      <c r="N26" s="326"/>
      <c r="O26" s="310">
        <f>'経過措置計算書 '!AN24</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'経過措置計算書 '!B25</f>
        <v>42825</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'経過措置計算書 '!B26</f>
        <v>42826</v>
      </c>
      <c r="B28" s="231"/>
      <c r="C28" s="231"/>
      <c r="D28" s="231"/>
      <c r="E28" s="231"/>
      <c r="F28" s="231"/>
      <c r="G28" s="2" t="s">
        <v>7</v>
      </c>
      <c r="H28" s="8"/>
      <c r="I28" s="324" t="s">
        <v>10</v>
      </c>
      <c r="J28" s="325"/>
      <c r="K28" s="325"/>
      <c r="L28" s="325"/>
      <c r="M28" s="325"/>
      <c r="N28" s="326"/>
      <c r="O28" s="310">
        <f>'経過措置計算書 '!AN26</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'経過措置計算書 '!B27</f>
        <v>43190</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'経過措置計算書 '!B28</f>
        <v>43191</v>
      </c>
      <c r="B30" s="231"/>
      <c r="C30" s="231"/>
      <c r="D30" s="231"/>
      <c r="E30" s="231"/>
      <c r="F30" s="231"/>
      <c r="G30" s="2" t="s">
        <v>7</v>
      </c>
      <c r="H30" s="8"/>
      <c r="I30" s="324" t="s">
        <v>10</v>
      </c>
      <c r="J30" s="325"/>
      <c r="K30" s="325"/>
      <c r="L30" s="325"/>
      <c r="M30" s="325"/>
      <c r="N30" s="326"/>
      <c r="O30" s="310">
        <f>'経過措置計算書 '!AN28</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'経過措置計算書 '!B29</f>
        <v>43555</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'経過措置計算書 '!B30</f>
        <v>43556</v>
      </c>
      <c r="B32" s="231"/>
      <c r="C32" s="231"/>
      <c r="D32" s="231"/>
      <c r="E32" s="231"/>
      <c r="F32" s="231"/>
      <c r="G32" s="2" t="s">
        <v>7</v>
      </c>
      <c r="H32" s="8"/>
      <c r="I32" s="324" t="s">
        <v>10</v>
      </c>
      <c r="J32" s="325"/>
      <c r="K32" s="325"/>
      <c r="L32" s="325"/>
      <c r="M32" s="325"/>
      <c r="N32" s="326"/>
      <c r="O32" s="310">
        <f>'経過措置計算書 '!AN30</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'経過措置計算書 '!B31</f>
        <v>43921</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AE34:AL35"/>
    <mergeCell ref="O36:V37"/>
    <mergeCell ref="AE36:AL37"/>
    <mergeCell ref="O43:V44"/>
    <mergeCell ref="W43:AD44"/>
    <mergeCell ref="AE43:AL44"/>
    <mergeCell ref="AE41:AL42"/>
    <mergeCell ref="AE39:AL40"/>
    <mergeCell ref="O38:V40"/>
    <mergeCell ref="O41:V42"/>
    <mergeCell ref="W32:AD33"/>
    <mergeCell ref="AE32:AL33"/>
    <mergeCell ref="O26:V27"/>
    <mergeCell ref="W26:AD27"/>
    <mergeCell ref="AE26:AL27"/>
    <mergeCell ref="O24:V25"/>
    <mergeCell ref="W24:AD25"/>
    <mergeCell ref="O30:V31"/>
    <mergeCell ref="W30:AD31"/>
    <mergeCell ref="AE30:AL31"/>
    <mergeCell ref="AE18:AL19"/>
    <mergeCell ref="O22:V23"/>
    <mergeCell ref="W22:AD23"/>
    <mergeCell ref="AE22:AL23"/>
    <mergeCell ref="O28:V29"/>
    <mergeCell ref="W28:AD29"/>
    <mergeCell ref="AE28:AL29"/>
    <mergeCell ref="W18:AD19"/>
    <mergeCell ref="AE20:AL21"/>
    <mergeCell ref="AE24:AL25"/>
    <mergeCell ref="A53:G54"/>
    <mergeCell ref="H53:I54"/>
    <mergeCell ref="J53:S54"/>
    <mergeCell ref="T53:AL54"/>
    <mergeCell ref="O12:V12"/>
    <mergeCell ref="O13:V14"/>
    <mergeCell ref="W13:AD14"/>
    <mergeCell ref="W12:AD12"/>
    <mergeCell ref="O15:V17"/>
    <mergeCell ref="W15:AD17"/>
    <mergeCell ref="A51:G52"/>
    <mergeCell ref="H51:I52"/>
    <mergeCell ref="J51:S52"/>
    <mergeCell ref="T51:Z52"/>
    <mergeCell ref="AA51:AB52"/>
    <mergeCell ref="AC51:AL52"/>
    <mergeCell ref="A48:G50"/>
    <mergeCell ref="H48:I50"/>
    <mergeCell ref="T48:Z50"/>
    <mergeCell ref="AA48:AB50"/>
    <mergeCell ref="J49:S50"/>
    <mergeCell ref="AC49:AL50"/>
    <mergeCell ref="A45:AL45"/>
    <mergeCell ref="A46:G47"/>
    <mergeCell ref="H46:I47"/>
    <mergeCell ref="J46:S47"/>
    <mergeCell ref="T46:AB47"/>
    <mergeCell ref="AC46:AL47"/>
    <mergeCell ref="A43:N44"/>
    <mergeCell ref="E41:N42"/>
    <mergeCell ref="E38:N40"/>
    <mergeCell ref="W38:AD40"/>
    <mergeCell ref="AE38:AL38"/>
    <mergeCell ref="A36:B42"/>
    <mergeCell ref="C36:N37"/>
    <mergeCell ref="W36:AD37"/>
    <mergeCell ref="C38:D42"/>
    <mergeCell ref="W41:AD42"/>
    <mergeCell ref="O20:V21"/>
    <mergeCell ref="W20:AD21"/>
    <mergeCell ref="A27:F27"/>
    <mergeCell ref="A20:F20"/>
    <mergeCell ref="I20:N21"/>
    <mergeCell ref="O34:V35"/>
    <mergeCell ref="W34:AD35"/>
    <mergeCell ref="A33:F33"/>
    <mergeCell ref="A26:F26"/>
    <mergeCell ref="O32:V33"/>
    <mergeCell ref="A32:F32"/>
    <mergeCell ref="I32:N33"/>
    <mergeCell ref="A29:F29"/>
    <mergeCell ref="A24:F24"/>
    <mergeCell ref="I24:N25"/>
    <mergeCell ref="A34:N35"/>
    <mergeCell ref="A30:F30"/>
    <mergeCell ref="I30:N31"/>
    <mergeCell ref="A31:F31"/>
    <mergeCell ref="A23:F23"/>
    <mergeCell ref="A28:F28"/>
    <mergeCell ref="I28:N29"/>
    <mergeCell ref="A19:F19"/>
    <mergeCell ref="A22:F22"/>
    <mergeCell ref="I22:N23"/>
    <mergeCell ref="I26:N27"/>
    <mergeCell ref="A25:F25"/>
    <mergeCell ref="A18:F18"/>
    <mergeCell ref="I18:N19"/>
    <mergeCell ref="O18:V19"/>
    <mergeCell ref="A21:F21"/>
    <mergeCell ref="A17:F17"/>
    <mergeCell ref="AE15:AL15"/>
    <mergeCell ref="AE16:AL17"/>
    <mergeCell ref="A15:F16"/>
    <mergeCell ref="G15:H16"/>
    <mergeCell ref="I15:N17"/>
    <mergeCell ref="AE12:AL14"/>
    <mergeCell ref="A12:F13"/>
    <mergeCell ref="G12:H13"/>
    <mergeCell ref="I12:N14"/>
    <mergeCell ref="A14:F14"/>
    <mergeCell ref="A8:H11"/>
    <mergeCell ref="I8:N11"/>
    <mergeCell ref="O8:V9"/>
    <mergeCell ref="W8:AD9"/>
    <mergeCell ref="AE8:AL9"/>
    <mergeCell ref="W10:AD11"/>
    <mergeCell ref="AE10:AL11"/>
    <mergeCell ref="A5:K5"/>
    <mergeCell ref="N5:T7"/>
    <mergeCell ref="AF5:AL7"/>
    <mergeCell ref="A6:K6"/>
    <mergeCell ref="V6:W7"/>
    <mergeCell ref="X6:AB6"/>
    <mergeCell ref="X7:AB7"/>
    <mergeCell ref="L2:M3"/>
    <mergeCell ref="N2:T2"/>
    <mergeCell ref="W2:Y3"/>
    <mergeCell ref="Z2:AL3"/>
    <mergeCell ref="AM2:AM19"/>
    <mergeCell ref="N3:T3"/>
    <mergeCell ref="L4:M7"/>
    <mergeCell ref="V4:AB5"/>
    <mergeCell ref="AD4:AE7"/>
    <mergeCell ref="O10:V11"/>
  </mergeCells>
  <dataValidations count="2">
    <dataValidation allowBlank="1" showInputMessage="1" showErrorMessage="1" imeMode="on" sqref="AN26:AR65536 AN20:AQ25 BH2:IV25 AS35:AS65536 AR13:BG25 AR2:BG11 AT26:IV65536 AS26:AS31 AN2:AQ19"/>
    <dataValidation allowBlank="1" showInputMessage="1" showErrorMessage="1" imeMode="halfAlpha" sqref="A1:AM65536"/>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9">
      <selection activeCell="A1" sqref="A1"/>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'!B30</f>
        <v>43556</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'!B31</f>
        <v>43921</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'!X30&gt;0,'経過措置計算書 '!X30,0)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39904</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'事業年度(9)'!AE16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40268</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40269</v>
      </c>
      <c r="B15" s="231"/>
      <c r="C15" s="231"/>
      <c r="D15" s="231"/>
      <c r="E15" s="231"/>
      <c r="F15" s="231"/>
      <c r="G15" s="287" t="s">
        <v>7</v>
      </c>
      <c r="H15" s="322"/>
      <c r="I15" s="290" t="s">
        <v>10</v>
      </c>
      <c r="J15" s="291"/>
      <c r="K15" s="291"/>
      <c r="L15" s="291"/>
      <c r="M15" s="291"/>
      <c r="N15" s="292"/>
      <c r="O15" s="310">
        <f>'事業年度(9)'!AE18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40633</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40634</v>
      </c>
      <c r="B18" s="231"/>
      <c r="C18" s="231"/>
      <c r="D18" s="231"/>
      <c r="E18" s="231"/>
      <c r="F18" s="231"/>
      <c r="G18" s="2" t="s">
        <v>7</v>
      </c>
      <c r="H18" s="8"/>
      <c r="I18" s="290" t="s">
        <v>10</v>
      </c>
      <c r="J18" s="291"/>
      <c r="K18" s="291"/>
      <c r="L18" s="291"/>
      <c r="M18" s="291"/>
      <c r="N18" s="292"/>
      <c r="O18" s="310">
        <f>'事業年度(9)'!AE20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40999</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41000</v>
      </c>
      <c r="B20" s="231"/>
      <c r="C20" s="231"/>
      <c r="D20" s="231"/>
      <c r="E20" s="231"/>
      <c r="F20" s="231"/>
      <c r="G20" s="2" t="s">
        <v>7</v>
      </c>
      <c r="H20" s="8"/>
      <c r="I20" s="324" t="s">
        <v>10</v>
      </c>
      <c r="J20" s="325"/>
      <c r="K20" s="325"/>
      <c r="L20" s="325"/>
      <c r="M20" s="325"/>
      <c r="N20" s="326"/>
      <c r="O20" s="310">
        <f>'事業年度(9)'!AE22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41364</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41365</v>
      </c>
      <c r="B22" s="231"/>
      <c r="C22" s="231"/>
      <c r="D22" s="231"/>
      <c r="E22" s="231"/>
      <c r="F22" s="231"/>
      <c r="G22" s="2" t="s">
        <v>7</v>
      </c>
      <c r="H22" s="8"/>
      <c r="I22" s="324" t="s">
        <v>10</v>
      </c>
      <c r="J22" s="325"/>
      <c r="K22" s="325"/>
      <c r="L22" s="325"/>
      <c r="M22" s="325"/>
      <c r="N22" s="326"/>
      <c r="O22" s="310">
        <f>'事業年度(9)'!AE24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41729</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41730</v>
      </c>
      <c r="B24" s="231"/>
      <c r="C24" s="231"/>
      <c r="D24" s="231"/>
      <c r="E24" s="231"/>
      <c r="F24" s="231"/>
      <c r="G24" s="2" t="s">
        <v>7</v>
      </c>
      <c r="H24" s="8"/>
      <c r="I24" s="324" t="s">
        <v>10</v>
      </c>
      <c r="J24" s="325"/>
      <c r="K24" s="325"/>
      <c r="L24" s="325"/>
      <c r="M24" s="325"/>
      <c r="N24" s="326"/>
      <c r="O24" s="310">
        <f>'事業年度(9)'!AE26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42094</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42095</v>
      </c>
      <c r="B26" s="231"/>
      <c r="C26" s="231"/>
      <c r="D26" s="231"/>
      <c r="E26" s="231"/>
      <c r="F26" s="231"/>
      <c r="G26" s="2" t="s">
        <v>7</v>
      </c>
      <c r="H26" s="8"/>
      <c r="I26" s="324" t="s">
        <v>10</v>
      </c>
      <c r="J26" s="325"/>
      <c r="K26" s="325"/>
      <c r="L26" s="325"/>
      <c r="M26" s="325"/>
      <c r="N26" s="326"/>
      <c r="O26" s="310">
        <f>'事業年度(9)'!AE28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42460</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42461</v>
      </c>
      <c r="B28" s="231"/>
      <c r="C28" s="231"/>
      <c r="D28" s="231"/>
      <c r="E28" s="231"/>
      <c r="F28" s="231"/>
      <c r="G28" s="2" t="s">
        <v>7</v>
      </c>
      <c r="H28" s="8"/>
      <c r="I28" s="324" t="s">
        <v>10</v>
      </c>
      <c r="J28" s="325"/>
      <c r="K28" s="325"/>
      <c r="L28" s="325"/>
      <c r="M28" s="325"/>
      <c r="N28" s="326"/>
      <c r="O28" s="310">
        <f>'事業年度(9)'!AE30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42825</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42826</v>
      </c>
      <c r="B30" s="231"/>
      <c r="C30" s="231"/>
      <c r="D30" s="231"/>
      <c r="E30" s="231"/>
      <c r="F30" s="231"/>
      <c r="G30" s="2" t="s">
        <v>7</v>
      </c>
      <c r="H30" s="8"/>
      <c r="I30" s="324" t="s">
        <v>10</v>
      </c>
      <c r="J30" s="325"/>
      <c r="K30" s="325"/>
      <c r="L30" s="325"/>
      <c r="M30" s="325"/>
      <c r="N30" s="326"/>
      <c r="O30" s="310">
        <f>'事業年度(9)'!AE32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43190</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43191</v>
      </c>
      <c r="B32" s="231"/>
      <c r="C32" s="231"/>
      <c r="D32" s="231"/>
      <c r="E32" s="231"/>
      <c r="F32" s="231"/>
      <c r="G32" s="2" t="s">
        <v>7</v>
      </c>
      <c r="H32" s="8"/>
      <c r="I32" s="324" t="s">
        <v>10</v>
      </c>
      <c r="J32" s="325"/>
      <c r="K32" s="325"/>
      <c r="L32" s="325"/>
      <c r="M32" s="325"/>
      <c r="N32" s="326"/>
      <c r="O32" s="310">
        <f>'事業年度(9)'!AE41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43555</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'!AF30</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
      <selection activeCell="A1" sqref="A1"/>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'!B28</f>
        <v>43191</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'!B29</f>
        <v>43555</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'!X28&gt;0,'経過措置計算書 '!X28,0)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39539</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'事業年度(8)'!AE16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39903</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39904</v>
      </c>
      <c r="B15" s="231"/>
      <c r="C15" s="231"/>
      <c r="D15" s="231"/>
      <c r="E15" s="231"/>
      <c r="F15" s="231"/>
      <c r="G15" s="287" t="s">
        <v>7</v>
      </c>
      <c r="H15" s="322"/>
      <c r="I15" s="290" t="s">
        <v>10</v>
      </c>
      <c r="J15" s="291"/>
      <c r="K15" s="291"/>
      <c r="L15" s="291"/>
      <c r="M15" s="291"/>
      <c r="N15" s="292"/>
      <c r="O15" s="310">
        <f>'事業年度(8)'!AE18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40268</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40269</v>
      </c>
      <c r="B18" s="231"/>
      <c r="C18" s="231"/>
      <c r="D18" s="231"/>
      <c r="E18" s="231"/>
      <c r="F18" s="231"/>
      <c r="G18" s="2" t="s">
        <v>7</v>
      </c>
      <c r="H18" s="8"/>
      <c r="I18" s="290" t="s">
        <v>10</v>
      </c>
      <c r="J18" s="291"/>
      <c r="K18" s="291"/>
      <c r="L18" s="291"/>
      <c r="M18" s="291"/>
      <c r="N18" s="292"/>
      <c r="O18" s="310">
        <f>'事業年度(8)'!AE20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40633</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40634</v>
      </c>
      <c r="B20" s="231"/>
      <c r="C20" s="231"/>
      <c r="D20" s="231"/>
      <c r="E20" s="231"/>
      <c r="F20" s="231"/>
      <c r="G20" s="2" t="s">
        <v>7</v>
      </c>
      <c r="H20" s="8"/>
      <c r="I20" s="324" t="s">
        <v>10</v>
      </c>
      <c r="J20" s="325"/>
      <c r="K20" s="325"/>
      <c r="L20" s="325"/>
      <c r="M20" s="325"/>
      <c r="N20" s="326"/>
      <c r="O20" s="310">
        <f>'事業年度(8)'!AE22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40999</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41000</v>
      </c>
      <c r="B22" s="231"/>
      <c r="C22" s="231"/>
      <c r="D22" s="231"/>
      <c r="E22" s="231"/>
      <c r="F22" s="231"/>
      <c r="G22" s="2" t="s">
        <v>7</v>
      </c>
      <c r="H22" s="8"/>
      <c r="I22" s="324" t="s">
        <v>10</v>
      </c>
      <c r="J22" s="325"/>
      <c r="K22" s="325"/>
      <c r="L22" s="325"/>
      <c r="M22" s="325"/>
      <c r="N22" s="326"/>
      <c r="O22" s="310">
        <f>'事業年度(8)'!AE24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41364</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41365</v>
      </c>
      <c r="B24" s="231"/>
      <c r="C24" s="231"/>
      <c r="D24" s="231"/>
      <c r="E24" s="231"/>
      <c r="F24" s="231"/>
      <c r="G24" s="2" t="s">
        <v>7</v>
      </c>
      <c r="H24" s="8"/>
      <c r="I24" s="324" t="s">
        <v>10</v>
      </c>
      <c r="J24" s="325"/>
      <c r="K24" s="325"/>
      <c r="L24" s="325"/>
      <c r="M24" s="325"/>
      <c r="N24" s="326"/>
      <c r="O24" s="310">
        <f>'事業年度(8)'!AE26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41729</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41730</v>
      </c>
      <c r="B26" s="231"/>
      <c r="C26" s="231"/>
      <c r="D26" s="231"/>
      <c r="E26" s="231"/>
      <c r="F26" s="231"/>
      <c r="G26" s="2" t="s">
        <v>7</v>
      </c>
      <c r="H26" s="8"/>
      <c r="I26" s="324" t="s">
        <v>10</v>
      </c>
      <c r="J26" s="325"/>
      <c r="K26" s="325"/>
      <c r="L26" s="325"/>
      <c r="M26" s="325"/>
      <c r="N26" s="326"/>
      <c r="O26" s="310">
        <f>'事業年度(8)'!AE28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42094</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42095</v>
      </c>
      <c r="B28" s="231"/>
      <c r="C28" s="231"/>
      <c r="D28" s="231"/>
      <c r="E28" s="231"/>
      <c r="F28" s="231"/>
      <c r="G28" s="2" t="s">
        <v>7</v>
      </c>
      <c r="H28" s="8"/>
      <c r="I28" s="324" t="s">
        <v>10</v>
      </c>
      <c r="J28" s="325"/>
      <c r="K28" s="325"/>
      <c r="L28" s="325"/>
      <c r="M28" s="325"/>
      <c r="N28" s="326"/>
      <c r="O28" s="310">
        <f>'事業年度(8)'!AE30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42460</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42461</v>
      </c>
      <c r="B30" s="231"/>
      <c r="C30" s="231"/>
      <c r="D30" s="231"/>
      <c r="E30" s="231"/>
      <c r="F30" s="231"/>
      <c r="G30" s="2" t="s">
        <v>7</v>
      </c>
      <c r="H30" s="8"/>
      <c r="I30" s="324" t="s">
        <v>10</v>
      </c>
      <c r="J30" s="325"/>
      <c r="K30" s="325"/>
      <c r="L30" s="325"/>
      <c r="M30" s="325"/>
      <c r="N30" s="326"/>
      <c r="O30" s="310">
        <f>'事業年度(8)'!AE32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42825</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42826</v>
      </c>
      <c r="B32" s="231"/>
      <c r="C32" s="231"/>
      <c r="D32" s="231"/>
      <c r="E32" s="231"/>
      <c r="F32" s="231"/>
      <c r="G32" s="2" t="s">
        <v>7</v>
      </c>
      <c r="H32" s="8"/>
      <c r="I32" s="324" t="s">
        <v>10</v>
      </c>
      <c r="J32" s="325"/>
      <c r="K32" s="325"/>
      <c r="L32" s="325"/>
      <c r="M32" s="325"/>
      <c r="N32" s="326"/>
      <c r="O32" s="310">
        <f>'事業年度(8)'!AE41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43190</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'!AF28</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0">
      <selection activeCell="A1" sqref="A1"/>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'!B26</f>
        <v>42826</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'!B27</f>
        <v>43190</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'!X26&gt;0,'経過措置計算書 '!X26,0)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39173</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'事業年度(7)'!AE16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39538</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39539</v>
      </c>
      <c r="B15" s="231"/>
      <c r="C15" s="231"/>
      <c r="D15" s="231"/>
      <c r="E15" s="231"/>
      <c r="F15" s="231"/>
      <c r="G15" s="287" t="s">
        <v>7</v>
      </c>
      <c r="H15" s="322"/>
      <c r="I15" s="290" t="s">
        <v>10</v>
      </c>
      <c r="J15" s="291"/>
      <c r="K15" s="291"/>
      <c r="L15" s="291"/>
      <c r="M15" s="291"/>
      <c r="N15" s="292"/>
      <c r="O15" s="310">
        <f>'事業年度(7)'!AE18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39903</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39904</v>
      </c>
      <c r="B18" s="231"/>
      <c r="C18" s="231"/>
      <c r="D18" s="231"/>
      <c r="E18" s="231"/>
      <c r="F18" s="231"/>
      <c r="G18" s="2" t="s">
        <v>7</v>
      </c>
      <c r="H18" s="8"/>
      <c r="I18" s="290" t="s">
        <v>10</v>
      </c>
      <c r="J18" s="291"/>
      <c r="K18" s="291"/>
      <c r="L18" s="291"/>
      <c r="M18" s="291"/>
      <c r="N18" s="292"/>
      <c r="O18" s="310">
        <f>'事業年度(7)'!AE20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40268</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40269</v>
      </c>
      <c r="B20" s="231"/>
      <c r="C20" s="231"/>
      <c r="D20" s="231"/>
      <c r="E20" s="231"/>
      <c r="F20" s="231"/>
      <c r="G20" s="2" t="s">
        <v>7</v>
      </c>
      <c r="H20" s="8"/>
      <c r="I20" s="324" t="s">
        <v>10</v>
      </c>
      <c r="J20" s="325"/>
      <c r="K20" s="325"/>
      <c r="L20" s="325"/>
      <c r="M20" s="325"/>
      <c r="N20" s="326"/>
      <c r="O20" s="310">
        <f>'事業年度(7)'!AE22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40633</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40634</v>
      </c>
      <c r="B22" s="231"/>
      <c r="C22" s="231"/>
      <c r="D22" s="231"/>
      <c r="E22" s="231"/>
      <c r="F22" s="231"/>
      <c r="G22" s="2" t="s">
        <v>7</v>
      </c>
      <c r="H22" s="8"/>
      <c r="I22" s="324" t="s">
        <v>10</v>
      </c>
      <c r="J22" s="325"/>
      <c r="K22" s="325"/>
      <c r="L22" s="325"/>
      <c r="M22" s="325"/>
      <c r="N22" s="326"/>
      <c r="O22" s="310">
        <f>'事業年度(7)'!AE24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40999</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41000</v>
      </c>
      <c r="B24" s="231"/>
      <c r="C24" s="231"/>
      <c r="D24" s="231"/>
      <c r="E24" s="231"/>
      <c r="F24" s="231"/>
      <c r="G24" s="2" t="s">
        <v>7</v>
      </c>
      <c r="H24" s="8"/>
      <c r="I24" s="324" t="s">
        <v>10</v>
      </c>
      <c r="J24" s="325"/>
      <c r="K24" s="325"/>
      <c r="L24" s="325"/>
      <c r="M24" s="325"/>
      <c r="N24" s="326"/>
      <c r="O24" s="310">
        <f>'事業年度(7)'!AE26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41364</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41365</v>
      </c>
      <c r="B26" s="231"/>
      <c r="C26" s="231"/>
      <c r="D26" s="231"/>
      <c r="E26" s="231"/>
      <c r="F26" s="231"/>
      <c r="G26" s="2" t="s">
        <v>7</v>
      </c>
      <c r="H26" s="8"/>
      <c r="I26" s="324" t="s">
        <v>10</v>
      </c>
      <c r="J26" s="325"/>
      <c r="K26" s="325"/>
      <c r="L26" s="325"/>
      <c r="M26" s="325"/>
      <c r="N26" s="326"/>
      <c r="O26" s="310">
        <f>'事業年度(7)'!AE28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41729</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41730</v>
      </c>
      <c r="B28" s="231"/>
      <c r="C28" s="231"/>
      <c r="D28" s="231"/>
      <c r="E28" s="231"/>
      <c r="F28" s="231"/>
      <c r="G28" s="2" t="s">
        <v>7</v>
      </c>
      <c r="H28" s="8"/>
      <c r="I28" s="324" t="s">
        <v>10</v>
      </c>
      <c r="J28" s="325"/>
      <c r="K28" s="325"/>
      <c r="L28" s="325"/>
      <c r="M28" s="325"/>
      <c r="N28" s="326"/>
      <c r="O28" s="310">
        <f>'事業年度(7)'!AE30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42094</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42095</v>
      </c>
      <c r="B30" s="231"/>
      <c r="C30" s="231"/>
      <c r="D30" s="231"/>
      <c r="E30" s="231"/>
      <c r="F30" s="231"/>
      <c r="G30" s="2" t="s">
        <v>7</v>
      </c>
      <c r="H30" s="8"/>
      <c r="I30" s="324" t="s">
        <v>10</v>
      </c>
      <c r="J30" s="325"/>
      <c r="K30" s="325"/>
      <c r="L30" s="325"/>
      <c r="M30" s="325"/>
      <c r="N30" s="326"/>
      <c r="O30" s="310">
        <f>'事業年度(7)'!AE32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42460</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42461</v>
      </c>
      <c r="B32" s="231"/>
      <c r="C32" s="231"/>
      <c r="D32" s="231"/>
      <c r="E32" s="231"/>
      <c r="F32" s="231"/>
      <c r="G32" s="2" t="s">
        <v>7</v>
      </c>
      <c r="H32" s="8"/>
      <c r="I32" s="324" t="s">
        <v>10</v>
      </c>
      <c r="J32" s="325"/>
      <c r="K32" s="325"/>
      <c r="L32" s="325"/>
      <c r="M32" s="325"/>
      <c r="N32" s="326"/>
      <c r="O32" s="310">
        <f>'事業年度(7)'!AE41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42825</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'!AF26</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
      <selection activeCell="A1" sqref="A1"/>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'!B24</f>
        <v>42461</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'!B25</f>
        <v>42825</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'!X24&gt;0,'経過措置計算書 '!X24,0)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38808</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'事業年度(6)'!AE16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39172</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39173</v>
      </c>
      <c r="B15" s="231"/>
      <c r="C15" s="231"/>
      <c r="D15" s="231"/>
      <c r="E15" s="231"/>
      <c r="F15" s="231"/>
      <c r="G15" s="287" t="s">
        <v>7</v>
      </c>
      <c r="H15" s="322"/>
      <c r="I15" s="290" t="s">
        <v>10</v>
      </c>
      <c r="J15" s="291"/>
      <c r="K15" s="291"/>
      <c r="L15" s="291"/>
      <c r="M15" s="291"/>
      <c r="N15" s="292"/>
      <c r="O15" s="310">
        <f>'事業年度(6)'!AE18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39538</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39539</v>
      </c>
      <c r="B18" s="231"/>
      <c r="C18" s="231"/>
      <c r="D18" s="231"/>
      <c r="E18" s="231"/>
      <c r="F18" s="231"/>
      <c r="G18" s="2" t="s">
        <v>7</v>
      </c>
      <c r="H18" s="8"/>
      <c r="I18" s="290" t="s">
        <v>10</v>
      </c>
      <c r="J18" s="291"/>
      <c r="K18" s="291"/>
      <c r="L18" s="291"/>
      <c r="M18" s="291"/>
      <c r="N18" s="292"/>
      <c r="O18" s="310">
        <f>'事業年度(6)'!AE20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39903</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39904</v>
      </c>
      <c r="B20" s="231"/>
      <c r="C20" s="231"/>
      <c r="D20" s="231"/>
      <c r="E20" s="231"/>
      <c r="F20" s="231"/>
      <c r="G20" s="2" t="s">
        <v>7</v>
      </c>
      <c r="H20" s="8"/>
      <c r="I20" s="324" t="s">
        <v>10</v>
      </c>
      <c r="J20" s="325"/>
      <c r="K20" s="325"/>
      <c r="L20" s="325"/>
      <c r="M20" s="325"/>
      <c r="N20" s="326"/>
      <c r="O20" s="310">
        <f>'事業年度(6)'!AE22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40268</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40269</v>
      </c>
      <c r="B22" s="231"/>
      <c r="C22" s="231"/>
      <c r="D22" s="231"/>
      <c r="E22" s="231"/>
      <c r="F22" s="231"/>
      <c r="G22" s="2" t="s">
        <v>7</v>
      </c>
      <c r="H22" s="8"/>
      <c r="I22" s="324" t="s">
        <v>10</v>
      </c>
      <c r="J22" s="325"/>
      <c r="K22" s="325"/>
      <c r="L22" s="325"/>
      <c r="M22" s="325"/>
      <c r="N22" s="326"/>
      <c r="O22" s="310">
        <f>'事業年度(6)'!AE24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40633</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40634</v>
      </c>
      <c r="B24" s="231"/>
      <c r="C24" s="231"/>
      <c r="D24" s="231"/>
      <c r="E24" s="231"/>
      <c r="F24" s="231"/>
      <c r="G24" s="2" t="s">
        <v>7</v>
      </c>
      <c r="H24" s="8"/>
      <c r="I24" s="324" t="s">
        <v>10</v>
      </c>
      <c r="J24" s="325"/>
      <c r="K24" s="325"/>
      <c r="L24" s="325"/>
      <c r="M24" s="325"/>
      <c r="N24" s="326"/>
      <c r="O24" s="310">
        <f>'事業年度(6)'!AE26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40999</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41000</v>
      </c>
      <c r="B26" s="231"/>
      <c r="C26" s="231"/>
      <c r="D26" s="231"/>
      <c r="E26" s="231"/>
      <c r="F26" s="231"/>
      <c r="G26" s="2" t="s">
        <v>7</v>
      </c>
      <c r="H26" s="8"/>
      <c r="I26" s="324" t="s">
        <v>10</v>
      </c>
      <c r="J26" s="325"/>
      <c r="K26" s="325"/>
      <c r="L26" s="325"/>
      <c r="M26" s="325"/>
      <c r="N26" s="326"/>
      <c r="O26" s="310">
        <f>'事業年度(6)'!AE28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41364</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41365</v>
      </c>
      <c r="B28" s="231"/>
      <c r="C28" s="231"/>
      <c r="D28" s="231"/>
      <c r="E28" s="231"/>
      <c r="F28" s="231"/>
      <c r="G28" s="2" t="s">
        <v>7</v>
      </c>
      <c r="H28" s="8"/>
      <c r="I28" s="324" t="s">
        <v>10</v>
      </c>
      <c r="J28" s="325"/>
      <c r="K28" s="325"/>
      <c r="L28" s="325"/>
      <c r="M28" s="325"/>
      <c r="N28" s="326"/>
      <c r="O28" s="310">
        <f>'事業年度(6)'!AE30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41729</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41730</v>
      </c>
      <c r="B30" s="231"/>
      <c r="C30" s="231"/>
      <c r="D30" s="231"/>
      <c r="E30" s="231"/>
      <c r="F30" s="231"/>
      <c r="G30" s="2" t="s">
        <v>7</v>
      </c>
      <c r="H30" s="8"/>
      <c r="I30" s="324" t="s">
        <v>10</v>
      </c>
      <c r="J30" s="325"/>
      <c r="K30" s="325"/>
      <c r="L30" s="325"/>
      <c r="M30" s="325"/>
      <c r="N30" s="326"/>
      <c r="O30" s="310">
        <f>'事業年度(6)'!AE32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42094</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42095</v>
      </c>
      <c r="B32" s="231"/>
      <c r="C32" s="231"/>
      <c r="D32" s="231"/>
      <c r="E32" s="231"/>
      <c r="F32" s="231"/>
      <c r="G32" s="2" t="s">
        <v>7</v>
      </c>
      <c r="H32" s="8"/>
      <c r="I32" s="324" t="s">
        <v>10</v>
      </c>
      <c r="J32" s="325"/>
      <c r="K32" s="325"/>
      <c r="L32" s="325"/>
      <c r="M32" s="325"/>
      <c r="N32" s="326"/>
      <c r="O32" s="310">
        <f>'事業年度(6)'!AE41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42460</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'!AF24</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25">
      <selection activeCell="A14" sqref="A14:F14"/>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'!B22</f>
        <v>42095</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'!B23</f>
        <v>42460</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'!X22&gt;0,'経過措置計算書 '!X22,0)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38443</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'事業年度(5)'!AE16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38807</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38808</v>
      </c>
      <c r="B15" s="231"/>
      <c r="C15" s="231"/>
      <c r="D15" s="231"/>
      <c r="E15" s="231"/>
      <c r="F15" s="231"/>
      <c r="G15" s="287" t="s">
        <v>7</v>
      </c>
      <c r="H15" s="322"/>
      <c r="I15" s="290" t="s">
        <v>10</v>
      </c>
      <c r="J15" s="291"/>
      <c r="K15" s="291"/>
      <c r="L15" s="291"/>
      <c r="M15" s="291"/>
      <c r="N15" s="292"/>
      <c r="O15" s="310">
        <f>'事業年度(5)'!AE18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39172</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39173</v>
      </c>
      <c r="B18" s="231"/>
      <c r="C18" s="231"/>
      <c r="D18" s="231"/>
      <c r="E18" s="231"/>
      <c r="F18" s="231"/>
      <c r="G18" s="2" t="s">
        <v>7</v>
      </c>
      <c r="H18" s="8"/>
      <c r="I18" s="290" t="s">
        <v>10</v>
      </c>
      <c r="J18" s="291"/>
      <c r="K18" s="291"/>
      <c r="L18" s="291"/>
      <c r="M18" s="291"/>
      <c r="N18" s="292"/>
      <c r="O18" s="310">
        <f>'事業年度(5)'!AE20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39538</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39539</v>
      </c>
      <c r="B20" s="231"/>
      <c r="C20" s="231"/>
      <c r="D20" s="231"/>
      <c r="E20" s="231"/>
      <c r="F20" s="231"/>
      <c r="G20" s="2" t="s">
        <v>7</v>
      </c>
      <c r="H20" s="8"/>
      <c r="I20" s="324" t="s">
        <v>10</v>
      </c>
      <c r="J20" s="325"/>
      <c r="K20" s="325"/>
      <c r="L20" s="325"/>
      <c r="M20" s="325"/>
      <c r="N20" s="326"/>
      <c r="O20" s="310">
        <f>'事業年度(5)'!AE22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39903</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39904</v>
      </c>
      <c r="B22" s="231"/>
      <c r="C22" s="231"/>
      <c r="D22" s="231"/>
      <c r="E22" s="231"/>
      <c r="F22" s="231"/>
      <c r="G22" s="2" t="s">
        <v>7</v>
      </c>
      <c r="H22" s="8"/>
      <c r="I22" s="324" t="s">
        <v>10</v>
      </c>
      <c r="J22" s="325"/>
      <c r="K22" s="325"/>
      <c r="L22" s="325"/>
      <c r="M22" s="325"/>
      <c r="N22" s="326"/>
      <c r="O22" s="310">
        <f>'事業年度(5)'!AE24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40268</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40269</v>
      </c>
      <c r="B24" s="231"/>
      <c r="C24" s="231"/>
      <c r="D24" s="231"/>
      <c r="E24" s="231"/>
      <c r="F24" s="231"/>
      <c r="G24" s="2" t="s">
        <v>7</v>
      </c>
      <c r="H24" s="8"/>
      <c r="I24" s="324" t="s">
        <v>10</v>
      </c>
      <c r="J24" s="325"/>
      <c r="K24" s="325"/>
      <c r="L24" s="325"/>
      <c r="M24" s="325"/>
      <c r="N24" s="326"/>
      <c r="O24" s="310">
        <f>'事業年度(5)'!AE26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40633</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40634</v>
      </c>
      <c r="B26" s="231"/>
      <c r="C26" s="231"/>
      <c r="D26" s="231"/>
      <c r="E26" s="231"/>
      <c r="F26" s="231"/>
      <c r="G26" s="2" t="s">
        <v>7</v>
      </c>
      <c r="H26" s="8"/>
      <c r="I26" s="324" t="s">
        <v>10</v>
      </c>
      <c r="J26" s="325"/>
      <c r="K26" s="325"/>
      <c r="L26" s="325"/>
      <c r="M26" s="325"/>
      <c r="N26" s="326"/>
      <c r="O26" s="310">
        <f>'事業年度(5)'!AE28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40999</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41000</v>
      </c>
      <c r="B28" s="231"/>
      <c r="C28" s="231"/>
      <c r="D28" s="231"/>
      <c r="E28" s="231"/>
      <c r="F28" s="231"/>
      <c r="G28" s="2" t="s">
        <v>7</v>
      </c>
      <c r="H28" s="8"/>
      <c r="I28" s="324" t="s">
        <v>10</v>
      </c>
      <c r="J28" s="325"/>
      <c r="K28" s="325"/>
      <c r="L28" s="325"/>
      <c r="M28" s="325"/>
      <c r="N28" s="326"/>
      <c r="O28" s="310">
        <f>'事業年度(5)'!AE30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41364</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41365</v>
      </c>
      <c r="B30" s="231"/>
      <c r="C30" s="231"/>
      <c r="D30" s="231"/>
      <c r="E30" s="231"/>
      <c r="F30" s="231"/>
      <c r="G30" s="2" t="s">
        <v>7</v>
      </c>
      <c r="H30" s="8"/>
      <c r="I30" s="324" t="s">
        <v>10</v>
      </c>
      <c r="J30" s="325"/>
      <c r="K30" s="325"/>
      <c r="L30" s="325"/>
      <c r="M30" s="325"/>
      <c r="N30" s="326"/>
      <c r="O30" s="310">
        <f>'事業年度(5)'!AE32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41729</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41730</v>
      </c>
      <c r="B32" s="231"/>
      <c r="C32" s="231"/>
      <c r="D32" s="231"/>
      <c r="E32" s="231"/>
      <c r="F32" s="231"/>
      <c r="G32" s="2" t="s">
        <v>7</v>
      </c>
      <c r="H32" s="8"/>
      <c r="I32" s="324" t="s">
        <v>10</v>
      </c>
      <c r="J32" s="325"/>
      <c r="K32" s="325"/>
      <c r="L32" s="325"/>
      <c r="M32" s="325"/>
      <c r="N32" s="326"/>
      <c r="O32" s="310">
        <f>'事業年度(5)'!AE41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42094</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'!AF22</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xl/worksheets/sheet9.xml><?xml version="1.0" encoding="utf-8"?>
<worksheet xmlns="http://schemas.openxmlformats.org/spreadsheetml/2006/main" xmlns:r="http://schemas.openxmlformats.org/officeDocument/2006/relationships">
  <dimension ref="A1:AS54"/>
  <sheetViews>
    <sheetView showGridLines="0" view="pageBreakPreview" zoomScaleSheetLayoutView="100" zoomScalePageLayoutView="0" workbookViewId="0" topLeftCell="A19">
      <selection activeCell="A14" sqref="A14:F14"/>
    </sheetView>
  </sheetViews>
  <sheetFormatPr defaultColWidth="9.140625" defaultRowHeight="15"/>
  <cols>
    <col min="1" max="8" width="2.8515625" style="1" customWidth="1"/>
    <col min="9" max="105" width="2.57421875" style="1" customWidth="1"/>
    <col min="106" max="16384" width="9.00390625" style="1" customWidth="1"/>
  </cols>
  <sheetData>
    <row r="1" ht="15" customHeight="1">
      <c r="A1" s="1" t="s">
        <v>0</v>
      </c>
    </row>
    <row r="2" spans="1:39" ht="19.5" customHeight="1">
      <c r="A2" s="1" t="s">
        <v>1</v>
      </c>
      <c r="L2" s="226" t="s">
        <v>6</v>
      </c>
      <c r="M2" s="227"/>
      <c r="N2" s="230">
        <f>'経過措置計算書 '!B20</f>
        <v>41730</v>
      </c>
      <c r="O2" s="231"/>
      <c r="P2" s="231"/>
      <c r="Q2" s="231"/>
      <c r="R2" s="231"/>
      <c r="S2" s="231"/>
      <c r="T2" s="231"/>
      <c r="U2" s="2" t="s">
        <v>7</v>
      </c>
      <c r="V2" s="2"/>
      <c r="W2" s="232" t="s">
        <v>9</v>
      </c>
      <c r="X2" s="233"/>
      <c r="Y2" s="234"/>
      <c r="Z2" s="238">
        <f>'経過措置計算書 '!$F$3</f>
        <v>0</v>
      </c>
      <c r="AA2" s="239"/>
      <c r="AB2" s="239"/>
      <c r="AC2" s="239"/>
      <c r="AD2" s="239"/>
      <c r="AE2" s="239"/>
      <c r="AF2" s="239"/>
      <c r="AG2" s="239"/>
      <c r="AH2" s="239"/>
      <c r="AI2" s="239"/>
      <c r="AJ2" s="239"/>
      <c r="AK2" s="239"/>
      <c r="AL2" s="240"/>
      <c r="AM2" s="244" t="s">
        <v>45</v>
      </c>
    </row>
    <row r="3" spans="12:39" ht="19.5" customHeight="1">
      <c r="L3" s="228"/>
      <c r="M3" s="229"/>
      <c r="N3" s="245">
        <f>'経過措置計算書 '!B21</f>
        <v>42094</v>
      </c>
      <c r="O3" s="246"/>
      <c r="P3" s="246"/>
      <c r="Q3" s="246"/>
      <c r="R3" s="246"/>
      <c r="S3" s="246"/>
      <c r="T3" s="246"/>
      <c r="U3" s="3" t="s">
        <v>8</v>
      </c>
      <c r="V3" s="3"/>
      <c r="W3" s="235"/>
      <c r="X3" s="236"/>
      <c r="Y3" s="237"/>
      <c r="Z3" s="241"/>
      <c r="AA3" s="242"/>
      <c r="AB3" s="242"/>
      <c r="AC3" s="242"/>
      <c r="AD3" s="242"/>
      <c r="AE3" s="242"/>
      <c r="AF3" s="242"/>
      <c r="AG3" s="242"/>
      <c r="AH3" s="242"/>
      <c r="AI3" s="242"/>
      <c r="AJ3" s="242"/>
      <c r="AK3" s="242"/>
      <c r="AL3" s="243"/>
      <c r="AM3" s="244"/>
    </row>
    <row r="4" spans="1:39" ht="11.25" customHeight="1">
      <c r="A4" s="4"/>
      <c r="B4" s="2"/>
      <c r="C4" s="2"/>
      <c r="D4" s="2"/>
      <c r="E4" s="2"/>
      <c r="F4" s="2"/>
      <c r="G4" s="2"/>
      <c r="H4" s="2"/>
      <c r="I4" s="2"/>
      <c r="J4" s="2"/>
      <c r="K4" s="8"/>
      <c r="L4" s="247" t="s">
        <v>43</v>
      </c>
      <c r="M4" s="248"/>
      <c r="N4" s="4"/>
      <c r="O4" s="2"/>
      <c r="P4" s="2"/>
      <c r="Q4" s="2"/>
      <c r="R4" s="2"/>
      <c r="S4" s="2"/>
      <c r="T4" s="5" t="s">
        <v>5</v>
      </c>
      <c r="U4" s="4"/>
      <c r="V4" s="253" t="s">
        <v>3</v>
      </c>
      <c r="W4" s="253"/>
      <c r="X4" s="253"/>
      <c r="Y4" s="253"/>
      <c r="Z4" s="253"/>
      <c r="AA4" s="253"/>
      <c r="AB4" s="253"/>
      <c r="AC4" s="8"/>
      <c r="AD4" s="247" t="s">
        <v>44</v>
      </c>
      <c r="AE4" s="248"/>
      <c r="AF4" s="4"/>
      <c r="AG4" s="2"/>
      <c r="AH4" s="2"/>
      <c r="AI4" s="2"/>
      <c r="AJ4" s="2"/>
      <c r="AK4" s="2"/>
      <c r="AL4" s="5" t="s">
        <v>5</v>
      </c>
      <c r="AM4" s="244"/>
    </row>
    <row r="5" spans="1:39" ht="12" customHeight="1">
      <c r="A5" s="263" t="s">
        <v>2</v>
      </c>
      <c r="B5" s="254"/>
      <c r="C5" s="254"/>
      <c r="D5" s="254"/>
      <c r="E5" s="254"/>
      <c r="F5" s="254"/>
      <c r="G5" s="254"/>
      <c r="H5" s="254"/>
      <c r="I5" s="254"/>
      <c r="J5" s="254"/>
      <c r="K5" s="264"/>
      <c r="L5" s="249"/>
      <c r="M5" s="250"/>
      <c r="N5" s="265">
        <f>IF('経過措置計算書 '!X20&gt;0,'経過措置計算書 '!X20,0)</f>
        <v>0</v>
      </c>
      <c r="O5" s="266"/>
      <c r="P5" s="266"/>
      <c r="Q5" s="266"/>
      <c r="R5" s="266"/>
      <c r="S5" s="266"/>
      <c r="T5" s="267"/>
      <c r="U5" s="11"/>
      <c r="V5" s="254"/>
      <c r="W5" s="254"/>
      <c r="X5" s="254"/>
      <c r="Y5" s="254"/>
      <c r="Z5" s="254"/>
      <c r="AA5" s="254"/>
      <c r="AB5" s="254"/>
      <c r="AC5" s="12"/>
      <c r="AD5" s="249"/>
      <c r="AE5" s="250"/>
      <c r="AF5" s="265">
        <f>N5*X6/X7</f>
        <v>0</v>
      </c>
      <c r="AG5" s="266"/>
      <c r="AH5" s="266"/>
      <c r="AI5" s="266"/>
      <c r="AJ5" s="266"/>
      <c r="AK5" s="266"/>
      <c r="AL5" s="267"/>
      <c r="AM5" s="244"/>
    </row>
    <row r="6" spans="1:39" ht="12" customHeight="1">
      <c r="A6" s="271" t="s">
        <v>56</v>
      </c>
      <c r="B6" s="272"/>
      <c r="C6" s="272"/>
      <c r="D6" s="272"/>
      <c r="E6" s="272"/>
      <c r="F6" s="272"/>
      <c r="G6" s="272"/>
      <c r="H6" s="272"/>
      <c r="I6" s="272"/>
      <c r="J6" s="272"/>
      <c r="K6" s="273"/>
      <c r="L6" s="249"/>
      <c r="M6" s="250"/>
      <c r="N6" s="265"/>
      <c r="O6" s="266"/>
      <c r="P6" s="266"/>
      <c r="Q6" s="266"/>
      <c r="R6" s="266"/>
      <c r="S6" s="266"/>
      <c r="T6" s="267"/>
      <c r="U6" s="11"/>
      <c r="V6" s="254" t="s">
        <v>4</v>
      </c>
      <c r="W6" s="254"/>
      <c r="X6" s="274">
        <v>100</v>
      </c>
      <c r="Y6" s="274"/>
      <c r="Z6" s="274"/>
      <c r="AA6" s="274"/>
      <c r="AB6" s="274"/>
      <c r="AC6" s="12"/>
      <c r="AD6" s="249"/>
      <c r="AE6" s="250"/>
      <c r="AF6" s="265"/>
      <c r="AG6" s="266"/>
      <c r="AH6" s="266"/>
      <c r="AI6" s="266"/>
      <c r="AJ6" s="266"/>
      <c r="AK6" s="266"/>
      <c r="AL6" s="267"/>
      <c r="AM6" s="244"/>
    </row>
    <row r="7" spans="1:39" ht="11.25" customHeight="1">
      <c r="A7" s="6"/>
      <c r="B7" s="3"/>
      <c r="C7" s="3"/>
      <c r="D7" s="3"/>
      <c r="E7" s="3"/>
      <c r="F7" s="3"/>
      <c r="G7" s="3"/>
      <c r="H7" s="3"/>
      <c r="I7" s="3"/>
      <c r="J7" s="3"/>
      <c r="K7" s="7"/>
      <c r="L7" s="251"/>
      <c r="M7" s="252"/>
      <c r="N7" s="268"/>
      <c r="O7" s="269"/>
      <c r="P7" s="269"/>
      <c r="Q7" s="269"/>
      <c r="R7" s="269"/>
      <c r="S7" s="269"/>
      <c r="T7" s="270"/>
      <c r="U7" s="6"/>
      <c r="V7" s="274"/>
      <c r="W7" s="274"/>
      <c r="X7" s="275">
        <v>100</v>
      </c>
      <c r="Y7" s="275"/>
      <c r="Z7" s="275"/>
      <c r="AA7" s="275"/>
      <c r="AB7" s="275"/>
      <c r="AC7" s="7"/>
      <c r="AD7" s="251"/>
      <c r="AE7" s="252"/>
      <c r="AF7" s="268"/>
      <c r="AG7" s="269"/>
      <c r="AH7" s="269"/>
      <c r="AI7" s="269"/>
      <c r="AJ7" s="269"/>
      <c r="AK7" s="269"/>
      <c r="AL7" s="270"/>
      <c r="AM7" s="244"/>
    </row>
    <row r="8" spans="1:39" ht="12" customHeight="1">
      <c r="A8" s="299" t="s">
        <v>12</v>
      </c>
      <c r="B8" s="299"/>
      <c r="C8" s="299"/>
      <c r="D8" s="299"/>
      <c r="E8" s="299"/>
      <c r="F8" s="299"/>
      <c r="G8" s="299"/>
      <c r="H8" s="299"/>
      <c r="I8" s="299" t="s">
        <v>13</v>
      </c>
      <c r="J8" s="299"/>
      <c r="K8" s="299"/>
      <c r="L8" s="299"/>
      <c r="M8" s="299"/>
      <c r="N8" s="299"/>
      <c r="O8" s="301" t="s">
        <v>11</v>
      </c>
      <c r="P8" s="302"/>
      <c r="Q8" s="302"/>
      <c r="R8" s="302"/>
      <c r="S8" s="302"/>
      <c r="T8" s="302"/>
      <c r="U8" s="302"/>
      <c r="V8" s="303"/>
      <c r="W8" s="307" t="s">
        <v>41</v>
      </c>
      <c r="X8" s="308"/>
      <c r="Y8" s="308"/>
      <c r="Z8" s="308"/>
      <c r="AA8" s="308"/>
      <c r="AB8" s="308"/>
      <c r="AC8" s="308"/>
      <c r="AD8" s="308"/>
      <c r="AE8" s="307" t="s">
        <v>42</v>
      </c>
      <c r="AF8" s="308"/>
      <c r="AG8" s="308"/>
      <c r="AH8" s="308"/>
      <c r="AI8" s="308"/>
      <c r="AJ8" s="308"/>
      <c r="AK8" s="308"/>
      <c r="AL8" s="308"/>
      <c r="AM8" s="244"/>
    </row>
    <row r="9" spans="1:39" ht="12" customHeight="1">
      <c r="A9" s="300"/>
      <c r="B9" s="300"/>
      <c r="C9" s="300"/>
      <c r="D9" s="300"/>
      <c r="E9" s="300"/>
      <c r="F9" s="300"/>
      <c r="G9" s="300"/>
      <c r="H9" s="300"/>
      <c r="I9" s="300"/>
      <c r="J9" s="300"/>
      <c r="K9" s="300"/>
      <c r="L9" s="300"/>
      <c r="M9" s="300"/>
      <c r="N9" s="300"/>
      <c r="O9" s="304"/>
      <c r="P9" s="305"/>
      <c r="Q9" s="305"/>
      <c r="R9" s="305"/>
      <c r="S9" s="305"/>
      <c r="T9" s="305"/>
      <c r="U9" s="305"/>
      <c r="V9" s="306"/>
      <c r="W9" s="309"/>
      <c r="X9" s="309"/>
      <c r="Y9" s="309"/>
      <c r="Z9" s="309"/>
      <c r="AA9" s="309"/>
      <c r="AB9" s="309"/>
      <c r="AC9" s="309"/>
      <c r="AD9" s="309"/>
      <c r="AE9" s="309"/>
      <c r="AF9" s="309"/>
      <c r="AG9" s="309"/>
      <c r="AH9" s="309"/>
      <c r="AI9" s="309"/>
      <c r="AJ9" s="309"/>
      <c r="AK9" s="309"/>
      <c r="AL9" s="309"/>
      <c r="AM9" s="244"/>
    </row>
    <row r="10" spans="1:39" ht="12" customHeight="1">
      <c r="A10" s="300"/>
      <c r="B10" s="300"/>
      <c r="C10" s="300"/>
      <c r="D10" s="300"/>
      <c r="E10" s="300"/>
      <c r="F10" s="300"/>
      <c r="G10" s="300"/>
      <c r="H10" s="300"/>
      <c r="I10" s="300"/>
      <c r="J10" s="300"/>
      <c r="K10" s="300"/>
      <c r="L10" s="300"/>
      <c r="M10" s="300"/>
      <c r="N10" s="300"/>
      <c r="O10" s="255" t="s">
        <v>40</v>
      </c>
      <c r="P10" s="256"/>
      <c r="Q10" s="256"/>
      <c r="R10" s="256"/>
      <c r="S10" s="256"/>
      <c r="T10" s="256"/>
      <c r="U10" s="256"/>
      <c r="V10" s="256"/>
      <c r="W10" s="258" t="s">
        <v>46</v>
      </c>
      <c r="X10" s="258"/>
      <c r="Y10" s="258"/>
      <c r="Z10" s="258"/>
      <c r="AA10" s="258"/>
      <c r="AB10" s="258"/>
      <c r="AC10" s="258"/>
      <c r="AD10" s="258"/>
      <c r="AE10" s="260" t="s">
        <v>47</v>
      </c>
      <c r="AF10" s="261"/>
      <c r="AG10" s="261"/>
      <c r="AH10" s="261"/>
      <c r="AI10" s="261"/>
      <c r="AJ10" s="261"/>
      <c r="AK10" s="261"/>
      <c r="AL10" s="261"/>
      <c r="AM10" s="244"/>
    </row>
    <row r="11" spans="1:39" ht="12" customHeight="1">
      <c r="A11" s="300"/>
      <c r="B11" s="300"/>
      <c r="C11" s="300"/>
      <c r="D11" s="300"/>
      <c r="E11" s="300"/>
      <c r="F11" s="300"/>
      <c r="G11" s="300"/>
      <c r="H11" s="300"/>
      <c r="I11" s="300"/>
      <c r="J11" s="300"/>
      <c r="K11" s="300"/>
      <c r="L11" s="300"/>
      <c r="M11" s="300"/>
      <c r="N11" s="300"/>
      <c r="O11" s="257"/>
      <c r="P11" s="257"/>
      <c r="Q11" s="257"/>
      <c r="R11" s="257"/>
      <c r="S11" s="257"/>
      <c r="T11" s="257"/>
      <c r="U11" s="257"/>
      <c r="V11" s="257"/>
      <c r="W11" s="259"/>
      <c r="X11" s="259"/>
      <c r="Y11" s="259"/>
      <c r="Z11" s="259"/>
      <c r="AA11" s="259"/>
      <c r="AB11" s="259"/>
      <c r="AC11" s="259"/>
      <c r="AD11" s="259"/>
      <c r="AE11" s="262"/>
      <c r="AF11" s="262"/>
      <c r="AG11" s="262"/>
      <c r="AH11" s="262"/>
      <c r="AI11" s="262"/>
      <c r="AJ11" s="262"/>
      <c r="AK11" s="262"/>
      <c r="AL11" s="262"/>
      <c r="AM11" s="244"/>
    </row>
    <row r="12" spans="1:39" ht="9.75" customHeight="1">
      <c r="A12" s="230">
        <f>EDATE(A14,-12)+1</f>
        <v>38078</v>
      </c>
      <c r="B12" s="231"/>
      <c r="C12" s="231"/>
      <c r="D12" s="231"/>
      <c r="E12" s="231"/>
      <c r="F12" s="231"/>
      <c r="G12" s="287" t="s">
        <v>7</v>
      </c>
      <c r="H12" s="288"/>
      <c r="I12" s="290" t="s">
        <v>10</v>
      </c>
      <c r="J12" s="291"/>
      <c r="K12" s="291"/>
      <c r="L12" s="291"/>
      <c r="M12" s="291"/>
      <c r="N12" s="292"/>
      <c r="O12" s="316" t="s">
        <v>5</v>
      </c>
      <c r="P12" s="288"/>
      <c r="Q12" s="288"/>
      <c r="R12" s="288"/>
      <c r="S12" s="288"/>
      <c r="T12" s="288"/>
      <c r="U12" s="288"/>
      <c r="V12" s="322"/>
      <c r="W12" s="316" t="s">
        <v>5</v>
      </c>
      <c r="X12" s="288"/>
      <c r="Y12" s="288"/>
      <c r="Z12" s="288"/>
      <c r="AA12" s="288"/>
      <c r="AB12" s="288"/>
      <c r="AC12" s="288"/>
      <c r="AD12" s="322"/>
      <c r="AE12" s="276"/>
      <c r="AF12" s="277"/>
      <c r="AG12" s="277"/>
      <c r="AH12" s="277"/>
      <c r="AI12" s="277"/>
      <c r="AJ12" s="277"/>
      <c r="AK12" s="277"/>
      <c r="AL12" s="278"/>
      <c r="AM12" s="244"/>
    </row>
    <row r="13" spans="1:39" ht="9.75" customHeight="1">
      <c r="A13" s="285" t="e">
        <f>#REF!</f>
        <v>#REF!</v>
      </c>
      <c r="B13" s="286"/>
      <c r="C13" s="286"/>
      <c r="D13" s="286"/>
      <c r="E13" s="286"/>
      <c r="F13" s="286"/>
      <c r="G13" s="289"/>
      <c r="H13" s="289"/>
      <c r="I13" s="293"/>
      <c r="J13" s="294"/>
      <c r="K13" s="294"/>
      <c r="L13" s="294"/>
      <c r="M13" s="294"/>
      <c r="N13" s="295"/>
      <c r="O13" s="319">
        <f>'事業年度(4)'!AE16</f>
        <v>0</v>
      </c>
      <c r="P13" s="320"/>
      <c r="Q13" s="320"/>
      <c r="R13" s="320"/>
      <c r="S13" s="385"/>
      <c r="T13" s="385"/>
      <c r="U13" s="385"/>
      <c r="V13" s="386"/>
      <c r="W13" s="319">
        <f>IF(AF5&gt;0,MIN(O13,AF5),0)</f>
        <v>0</v>
      </c>
      <c r="X13" s="320"/>
      <c r="Y13" s="320"/>
      <c r="Z13" s="320"/>
      <c r="AA13" s="385">
        <f>IF(AA3&gt;0,MIN(W13,AA3),0)</f>
        <v>0</v>
      </c>
      <c r="AB13" s="385"/>
      <c r="AC13" s="385"/>
      <c r="AD13" s="386"/>
      <c r="AE13" s="279"/>
      <c r="AF13" s="280"/>
      <c r="AG13" s="280"/>
      <c r="AH13" s="280"/>
      <c r="AI13" s="280"/>
      <c r="AJ13" s="280"/>
      <c r="AK13" s="280"/>
      <c r="AL13" s="281"/>
      <c r="AM13" s="244"/>
    </row>
    <row r="14" spans="1:39" ht="19.5" customHeight="1">
      <c r="A14" s="245">
        <f>A15-1</f>
        <v>38442</v>
      </c>
      <c r="B14" s="246"/>
      <c r="C14" s="246"/>
      <c r="D14" s="246"/>
      <c r="E14" s="246"/>
      <c r="F14" s="246"/>
      <c r="G14" s="3" t="s">
        <v>8</v>
      </c>
      <c r="H14" s="3"/>
      <c r="I14" s="296"/>
      <c r="J14" s="297"/>
      <c r="K14" s="297"/>
      <c r="L14" s="297"/>
      <c r="M14" s="297"/>
      <c r="N14" s="298"/>
      <c r="O14" s="313"/>
      <c r="P14" s="314"/>
      <c r="Q14" s="314"/>
      <c r="R14" s="314"/>
      <c r="S14" s="330"/>
      <c r="T14" s="330"/>
      <c r="U14" s="330"/>
      <c r="V14" s="331"/>
      <c r="W14" s="313"/>
      <c r="X14" s="314"/>
      <c r="Y14" s="314"/>
      <c r="Z14" s="314"/>
      <c r="AA14" s="330"/>
      <c r="AB14" s="330"/>
      <c r="AC14" s="330"/>
      <c r="AD14" s="331"/>
      <c r="AE14" s="282"/>
      <c r="AF14" s="283"/>
      <c r="AG14" s="283"/>
      <c r="AH14" s="283"/>
      <c r="AI14" s="283"/>
      <c r="AJ14" s="283"/>
      <c r="AK14" s="283"/>
      <c r="AL14" s="284"/>
      <c r="AM14" s="244"/>
    </row>
    <row r="15" spans="1:39" ht="9.75" customHeight="1">
      <c r="A15" s="230">
        <f>EDATE(A17,-12)+1</f>
        <v>38443</v>
      </c>
      <c r="B15" s="231"/>
      <c r="C15" s="231"/>
      <c r="D15" s="231"/>
      <c r="E15" s="231"/>
      <c r="F15" s="231"/>
      <c r="G15" s="287" t="s">
        <v>7</v>
      </c>
      <c r="H15" s="322"/>
      <c r="I15" s="290" t="s">
        <v>10</v>
      </c>
      <c r="J15" s="291"/>
      <c r="K15" s="291"/>
      <c r="L15" s="291"/>
      <c r="M15" s="291"/>
      <c r="N15" s="292"/>
      <c r="O15" s="310">
        <f>'事業年度(4)'!AE18</f>
        <v>0</v>
      </c>
      <c r="P15" s="311"/>
      <c r="Q15" s="311"/>
      <c r="R15" s="311"/>
      <c r="S15" s="311"/>
      <c r="T15" s="311"/>
      <c r="U15" s="311"/>
      <c r="V15" s="312"/>
      <c r="W15" s="310">
        <f>IF($AF$5&gt;0,MIN(O15,$AF$5-W13),0)</f>
        <v>0</v>
      </c>
      <c r="X15" s="311"/>
      <c r="Y15" s="311"/>
      <c r="Z15" s="311"/>
      <c r="AA15" s="311"/>
      <c r="AB15" s="311"/>
      <c r="AC15" s="311"/>
      <c r="AD15" s="312"/>
      <c r="AE15" s="316" t="s">
        <v>5</v>
      </c>
      <c r="AF15" s="317"/>
      <c r="AG15" s="317"/>
      <c r="AH15" s="317"/>
      <c r="AI15" s="317"/>
      <c r="AJ15" s="317"/>
      <c r="AK15" s="317"/>
      <c r="AL15" s="318"/>
      <c r="AM15" s="244"/>
    </row>
    <row r="16" spans="1:39" ht="9.75" customHeight="1">
      <c r="A16" s="285" t="e">
        <f>#REF!</f>
        <v>#REF!</v>
      </c>
      <c r="B16" s="286"/>
      <c r="C16" s="286"/>
      <c r="D16" s="286"/>
      <c r="E16" s="286"/>
      <c r="F16" s="286"/>
      <c r="G16" s="289"/>
      <c r="H16" s="323"/>
      <c r="I16" s="293"/>
      <c r="J16" s="294"/>
      <c r="K16" s="294"/>
      <c r="L16" s="294"/>
      <c r="M16" s="294"/>
      <c r="N16" s="295"/>
      <c r="O16" s="319"/>
      <c r="P16" s="320"/>
      <c r="Q16" s="320"/>
      <c r="R16" s="320"/>
      <c r="S16" s="320"/>
      <c r="T16" s="320"/>
      <c r="U16" s="320"/>
      <c r="V16" s="321"/>
      <c r="W16" s="319"/>
      <c r="X16" s="320"/>
      <c r="Y16" s="320"/>
      <c r="Z16" s="320"/>
      <c r="AA16" s="320"/>
      <c r="AB16" s="320"/>
      <c r="AC16" s="320"/>
      <c r="AD16" s="321"/>
      <c r="AE16" s="319">
        <f>O15-W15</f>
        <v>0</v>
      </c>
      <c r="AF16" s="320"/>
      <c r="AG16" s="320"/>
      <c r="AH16" s="320"/>
      <c r="AI16" s="320"/>
      <c r="AJ16" s="320"/>
      <c r="AK16" s="320"/>
      <c r="AL16" s="321"/>
      <c r="AM16" s="244"/>
    </row>
    <row r="17" spans="1:39" ht="19.5" customHeight="1">
      <c r="A17" s="245">
        <f>A18-1</f>
        <v>38807</v>
      </c>
      <c r="B17" s="246"/>
      <c r="C17" s="246"/>
      <c r="D17" s="246"/>
      <c r="E17" s="246"/>
      <c r="F17" s="246"/>
      <c r="G17" s="3" t="s">
        <v>8</v>
      </c>
      <c r="H17" s="7"/>
      <c r="I17" s="296"/>
      <c r="J17" s="297"/>
      <c r="K17" s="297"/>
      <c r="L17" s="297"/>
      <c r="M17" s="297"/>
      <c r="N17" s="298"/>
      <c r="O17" s="313"/>
      <c r="P17" s="314"/>
      <c r="Q17" s="314"/>
      <c r="R17" s="314"/>
      <c r="S17" s="314"/>
      <c r="T17" s="314"/>
      <c r="U17" s="314"/>
      <c r="V17" s="315"/>
      <c r="W17" s="313"/>
      <c r="X17" s="314"/>
      <c r="Y17" s="314"/>
      <c r="Z17" s="314"/>
      <c r="AA17" s="314"/>
      <c r="AB17" s="314"/>
      <c r="AC17" s="314"/>
      <c r="AD17" s="315"/>
      <c r="AE17" s="313"/>
      <c r="AF17" s="314"/>
      <c r="AG17" s="314"/>
      <c r="AH17" s="314"/>
      <c r="AI17" s="314"/>
      <c r="AJ17" s="314"/>
      <c r="AK17" s="314"/>
      <c r="AL17" s="315"/>
      <c r="AM17" s="244"/>
    </row>
    <row r="18" spans="1:39" ht="19.5" customHeight="1">
      <c r="A18" s="230">
        <f>EDATE(A19,-12)+1</f>
        <v>38808</v>
      </c>
      <c r="B18" s="231"/>
      <c r="C18" s="231"/>
      <c r="D18" s="231"/>
      <c r="E18" s="231"/>
      <c r="F18" s="231"/>
      <c r="G18" s="2" t="s">
        <v>7</v>
      </c>
      <c r="H18" s="8"/>
      <c r="I18" s="290" t="s">
        <v>10</v>
      </c>
      <c r="J18" s="291"/>
      <c r="K18" s="291"/>
      <c r="L18" s="291"/>
      <c r="M18" s="291"/>
      <c r="N18" s="292"/>
      <c r="O18" s="310">
        <f>'事業年度(4)'!AE20</f>
        <v>0</v>
      </c>
      <c r="P18" s="311"/>
      <c r="Q18" s="311"/>
      <c r="R18" s="311"/>
      <c r="S18" s="311"/>
      <c r="T18" s="311"/>
      <c r="U18" s="311"/>
      <c r="V18" s="312"/>
      <c r="W18" s="310">
        <f>IF($AF$5&gt;0,MIN(O18,$AF$5-W13-W15),0)</f>
        <v>0</v>
      </c>
      <c r="X18" s="311"/>
      <c r="Y18" s="311"/>
      <c r="Z18" s="311"/>
      <c r="AA18" s="311"/>
      <c r="AB18" s="311"/>
      <c r="AC18" s="311"/>
      <c r="AD18" s="312"/>
      <c r="AE18" s="310">
        <f>O18-W18</f>
        <v>0</v>
      </c>
      <c r="AF18" s="311"/>
      <c r="AG18" s="311"/>
      <c r="AH18" s="311"/>
      <c r="AI18" s="311"/>
      <c r="AJ18" s="311"/>
      <c r="AK18" s="311"/>
      <c r="AL18" s="312"/>
      <c r="AM18" s="244"/>
    </row>
    <row r="19" spans="1:39" ht="19.5" customHeight="1">
      <c r="A19" s="245">
        <f>A20-1</f>
        <v>39172</v>
      </c>
      <c r="B19" s="246"/>
      <c r="C19" s="246"/>
      <c r="D19" s="246"/>
      <c r="E19" s="246"/>
      <c r="F19" s="246"/>
      <c r="G19" s="3" t="s">
        <v>8</v>
      </c>
      <c r="H19" s="7"/>
      <c r="I19" s="296"/>
      <c r="J19" s="297"/>
      <c r="K19" s="297"/>
      <c r="L19" s="297"/>
      <c r="M19" s="297"/>
      <c r="N19" s="298"/>
      <c r="O19" s="313"/>
      <c r="P19" s="314"/>
      <c r="Q19" s="314"/>
      <c r="R19" s="314"/>
      <c r="S19" s="314"/>
      <c r="T19" s="314"/>
      <c r="U19" s="314"/>
      <c r="V19" s="315"/>
      <c r="W19" s="313"/>
      <c r="X19" s="314"/>
      <c r="Y19" s="314"/>
      <c r="Z19" s="314"/>
      <c r="AA19" s="314"/>
      <c r="AB19" s="314"/>
      <c r="AC19" s="314"/>
      <c r="AD19" s="315"/>
      <c r="AE19" s="313"/>
      <c r="AF19" s="314"/>
      <c r="AG19" s="314"/>
      <c r="AH19" s="314"/>
      <c r="AI19" s="314"/>
      <c r="AJ19" s="314"/>
      <c r="AK19" s="314"/>
      <c r="AL19" s="315"/>
      <c r="AM19" s="244"/>
    </row>
    <row r="20" spans="1:38" ht="19.5" customHeight="1">
      <c r="A20" s="230">
        <f>EDATE(A21,-12)+1</f>
        <v>39173</v>
      </c>
      <c r="B20" s="231"/>
      <c r="C20" s="231"/>
      <c r="D20" s="231"/>
      <c r="E20" s="231"/>
      <c r="F20" s="231"/>
      <c r="G20" s="2" t="s">
        <v>7</v>
      </c>
      <c r="H20" s="8"/>
      <c r="I20" s="324" t="s">
        <v>10</v>
      </c>
      <c r="J20" s="325"/>
      <c r="K20" s="325"/>
      <c r="L20" s="325"/>
      <c r="M20" s="325"/>
      <c r="N20" s="326"/>
      <c r="O20" s="310">
        <f>'事業年度(4)'!AE22</f>
        <v>0</v>
      </c>
      <c r="P20" s="311"/>
      <c r="Q20" s="311"/>
      <c r="R20" s="311"/>
      <c r="S20" s="328"/>
      <c r="T20" s="328"/>
      <c r="U20" s="328"/>
      <c r="V20" s="329"/>
      <c r="W20" s="310">
        <f>IF($AF$5&gt;0,MIN(O20,$AF$5-W13-W15-W18),0)</f>
        <v>0</v>
      </c>
      <c r="X20" s="311"/>
      <c r="Y20" s="311"/>
      <c r="Z20" s="311"/>
      <c r="AA20" s="328"/>
      <c r="AB20" s="328"/>
      <c r="AC20" s="328"/>
      <c r="AD20" s="329"/>
      <c r="AE20" s="310">
        <f>O20-W20</f>
        <v>0</v>
      </c>
      <c r="AF20" s="311"/>
      <c r="AG20" s="311"/>
      <c r="AH20" s="311"/>
      <c r="AI20" s="311"/>
      <c r="AJ20" s="311"/>
      <c r="AK20" s="311"/>
      <c r="AL20" s="312"/>
    </row>
    <row r="21" spans="1:38" ht="19.5" customHeight="1">
      <c r="A21" s="245">
        <f>A22-1</f>
        <v>39538</v>
      </c>
      <c r="B21" s="246"/>
      <c r="C21" s="246"/>
      <c r="D21" s="246"/>
      <c r="E21" s="246"/>
      <c r="F21" s="246"/>
      <c r="G21" s="3" t="s">
        <v>8</v>
      </c>
      <c r="H21" s="7"/>
      <c r="I21" s="324"/>
      <c r="J21" s="325"/>
      <c r="K21" s="325"/>
      <c r="L21" s="325"/>
      <c r="M21" s="325"/>
      <c r="N21" s="326"/>
      <c r="O21" s="313"/>
      <c r="P21" s="314"/>
      <c r="Q21" s="314"/>
      <c r="R21" s="314"/>
      <c r="S21" s="330"/>
      <c r="T21" s="330"/>
      <c r="U21" s="330"/>
      <c r="V21" s="331"/>
      <c r="W21" s="313"/>
      <c r="X21" s="314"/>
      <c r="Y21" s="314"/>
      <c r="Z21" s="314"/>
      <c r="AA21" s="330"/>
      <c r="AB21" s="330"/>
      <c r="AC21" s="330"/>
      <c r="AD21" s="331"/>
      <c r="AE21" s="313"/>
      <c r="AF21" s="314"/>
      <c r="AG21" s="314"/>
      <c r="AH21" s="314"/>
      <c r="AI21" s="314"/>
      <c r="AJ21" s="314"/>
      <c r="AK21" s="314"/>
      <c r="AL21" s="315"/>
    </row>
    <row r="22" spans="1:39" ht="19.5" customHeight="1">
      <c r="A22" s="230">
        <f>EDATE(A23,-12)+1</f>
        <v>39539</v>
      </c>
      <c r="B22" s="231"/>
      <c r="C22" s="231"/>
      <c r="D22" s="231"/>
      <c r="E22" s="231"/>
      <c r="F22" s="231"/>
      <c r="G22" s="2" t="s">
        <v>7</v>
      </c>
      <c r="H22" s="8"/>
      <c r="I22" s="324" t="s">
        <v>10</v>
      </c>
      <c r="J22" s="325"/>
      <c r="K22" s="325"/>
      <c r="L22" s="325"/>
      <c r="M22" s="325"/>
      <c r="N22" s="326"/>
      <c r="O22" s="310">
        <f>'事業年度(4)'!AE24</f>
        <v>0</v>
      </c>
      <c r="P22" s="311"/>
      <c r="Q22" s="311"/>
      <c r="R22" s="311"/>
      <c r="S22" s="311"/>
      <c r="T22" s="311"/>
      <c r="U22" s="311"/>
      <c r="V22" s="312"/>
      <c r="W22" s="310">
        <f>IF($AF$5&gt;0,MIN(O22,$AF$5-W13-W15-W18-W20),0)</f>
        <v>0</v>
      </c>
      <c r="X22" s="311"/>
      <c r="Y22" s="311"/>
      <c r="Z22" s="311"/>
      <c r="AA22" s="311"/>
      <c r="AB22" s="311"/>
      <c r="AC22" s="311"/>
      <c r="AD22" s="312"/>
      <c r="AE22" s="310">
        <f>O22-W22</f>
        <v>0</v>
      </c>
      <c r="AF22" s="311"/>
      <c r="AG22" s="311"/>
      <c r="AH22" s="311"/>
      <c r="AI22" s="311"/>
      <c r="AJ22" s="311"/>
      <c r="AK22" s="311"/>
      <c r="AL22" s="312"/>
      <c r="AM22" s="9"/>
    </row>
    <row r="23" spans="1:38" ht="19.5" customHeight="1">
      <c r="A23" s="245">
        <f>A24-1</f>
        <v>39903</v>
      </c>
      <c r="B23" s="246"/>
      <c r="C23" s="246"/>
      <c r="D23" s="246"/>
      <c r="E23" s="246"/>
      <c r="F23" s="246"/>
      <c r="G23" s="3" t="s">
        <v>8</v>
      </c>
      <c r="H23" s="7"/>
      <c r="I23" s="324"/>
      <c r="J23" s="325"/>
      <c r="K23" s="325"/>
      <c r="L23" s="325"/>
      <c r="M23" s="325"/>
      <c r="N23" s="326"/>
      <c r="O23" s="313"/>
      <c r="P23" s="314"/>
      <c r="Q23" s="314"/>
      <c r="R23" s="314"/>
      <c r="S23" s="314"/>
      <c r="T23" s="314"/>
      <c r="U23" s="314"/>
      <c r="V23" s="315"/>
      <c r="W23" s="313"/>
      <c r="X23" s="314"/>
      <c r="Y23" s="314"/>
      <c r="Z23" s="314"/>
      <c r="AA23" s="314"/>
      <c r="AB23" s="314"/>
      <c r="AC23" s="314"/>
      <c r="AD23" s="315"/>
      <c r="AE23" s="313"/>
      <c r="AF23" s="314"/>
      <c r="AG23" s="314"/>
      <c r="AH23" s="314"/>
      <c r="AI23" s="314"/>
      <c r="AJ23" s="314"/>
      <c r="AK23" s="314"/>
      <c r="AL23" s="315"/>
    </row>
    <row r="24" spans="1:38" ht="19.5" customHeight="1">
      <c r="A24" s="230">
        <f>EDATE(A25,-12)+1</f>
        <v>39904</v>
      </c>
      <c r="B24" s="231"/>
      <c r="C24" s="231"/>
      <c r="D24" s="231"/>
      <c r="E24" s="231"/>
      <c r="F24" s="231"/>
      <c r="G24" s="2" t="s">
        <v>7</v>
      </c>
      <c r="H24" s="8"/>
      <c r="I24" s="324" t="s">
        <v>10</v>
      </c>
      <c r="J24" s="325"/>
      <c r="K24" s="325"/>
      <c r="L24" s="325"/>
      <c r="M24" s="325"/>
      <c r="N24" s="326"/>
      <c r="O24" s="310">
        <f>'事業年度(4)'!AE26</f>
        <v>0</v>
      </c>
      <c r="P24" s="311"/>
      <c r="Q24" s="311"/>
      <c r="R24" s="311"/>
      <c r="S24" s="311"/>
      <c r="T24" s="311"/>
      <c r="U24" s="311"/>
      <c r="V24" s="312"/>
      <c r="W24" s="310">
        <f>IF($AF$5&gt;0,MIN(O24,$AF$5-W13-W15-W18-W20-W22),0)</f>
        <v>0</v>
      </c>
      <c r="X24" s="311"/>
      <c r="Y24" s="311"/>
      <c r="Z24" s="311"/>
      <c r="AA24" s="311"/>
      <c r="AB24" s="311"/>
      <c r="AC24" s="311"/>
      <c r="AD24" s="312"/>
      <c r="AE24" s="310">
        <f>O24-W24</f>
        <v>0</v>
      </c>
      <c r="AF24" s="311"/>
      <c r="AG24" s="311"/>
      <c r="AH24" s="311"/>
      <c r="AI24" s="311"/>
      <c r="AJ24" s="311"/>
      <c r="AK24" s="311"/>
      <c r="AL24" s="312"/>
    </row>
    <row r="25" spans="1:38" ht="19.5" customHeight="1">
      <c r="A25" s="245">
        <f>A26-1</f>
        <v>40268</v>
      </c>
      <c r="B25" s="246"/>
      <c r="C25" s="246"/>
      <c r="D25" s="246"/>
      <c r="E25" s="246"/>
      <c r="F25" s="246"/>
      <c r="G25" s="3" t="s">
        <v>8</v>
      </c>
      <c r="H25" s="7"/>
      <c r="I25" s="324"/>
      <c r="J25" s="325"/>
      <c r="K25" s="325"/>
      <c r="L25" s="325"/>
      <c r="M25" s="325"/>
      <c r="N25" s="326"/>
      <c r="O25" s="313"/>
      <c r="P25" s="314"/>
      <c r="Q25" s="314"/>
      <c r="R25" s="314"/>
      <c r="S25" s="314"/>
      <c r="T25" s="314"/>
      <c r="U25" s="314"/>
      <c r="V25" s="315"/>
      <c r="W25" s="313"/>
      <c r="X25" s="314"/>
      <c r="Y25" s="314"/>
      <c r="Z25" s="314"/>
      <c r="AA25" s="314"/>
      <c r="AB25" s="314"/>
      <c r="AC25" s="314"/>
      <c r="AD25" s="315"/>
      <c r="AE25" s="313"/>
      <c r="AF25" s="314"/>
      <c r="AG25" s="314"/>
      <c r="AH25" s="314"/>
      <c r="AI25" s="314"/>
      <c r="AJ25" s="314"/>
      <c r="AK25" s="314"/>
      <c r="AL25" s="315"/>
    </row>
    <row r="26" spans="1:38" ht="19.5" customHeight="1">
      <c r="A26" s="230">
        <f>EDATE(A27,-12)+1</f>
        <v>40269</v>
      </c>
      <c r="B26" s="231"/>
      <c r="C26" s="231"/>
      <c r="D26" s="231"/>
      <c r="E26" s="231"/>
      <c r="F26" s="231"/>
      <c r="G26" s="2" t="s">
        <v>7</v>
      </c>
      <c r="H26" s="8"/>
      <c r="I26" s="324" t="s">
        <v>10</v>
      </c>
      <c r="J26" s="325"/>
      <c r="K26" s="325"/>
      <c r="L26" s="325"/>
      <c r="M26" s="325"/>
      <c r="N26" s="326"/>
      <c r="O26" s="310">
        <f>'事業年度(4)'!AE28</f>
        <v>0</v>
      </c>
      <c r="P26" s="311"/>
      <c r="Q26" s="311"/>
      <c r="R26" s="311"/>
      <c r="S26" s="311"/>
      <c r="T26" s="311"/>
      <c r="U26" s="311"/>
      <c r="V26" s="312"/>
      <c r="W26" s="310">
        <f>IF($AF$5&gt;0,MIN(O26,$AF$5-W13-W15-W18-W20-W22-W24),0)</f>
        <v>0</v>
      </c>
      <c r="X26" s="311"/>
      <c r="Y26" s="311"/>
      <c r="Z26" s="311"/>
      <c r="AA26" s="311"/>
      <c r="AB26" s="311"/>
      <c r="AC26" s="311"/>
      <c r="AD26" s="312"/>
      <c r="AE26" s="310">
        <f>O26-W26</f>
        <v>0</v>
      </c>
      <c r="AF26" s="311"/>
      <c r="AG26" s="311"/>
      <c r="AH26" s="311"/>
      <c r="AI26" s="311"/>
      <c r="AJ26" s="311"/>
      <c r="AK26" s="311"/>
      <c r="AL26" s="312"/>
    </row>
    <row r="27" spans="1:38" ht="19.5" customHeight="1">
      <c r="A27" s="245">
        <f>A28-1</f>
        <v>40633</v>
      </c>
      <c r="B27" s="246"/>
      <c r="C27" s="246"/>
      <c r="D27" s="246"/>
      <c r="E27" s="246"/>
      <c r="F27" s="246"/>
      <c r="G27" s="3" t="s">
        <v>8</v>
      </c>
      <c r="H27" s="7"/>
      <c r="I27" s="324"/>
      <c r="J27" s="325"/>
      <c r="K27" s="325"/>
      <c r="L27" s="325"/>
      <c r="M27" s="325"/>
      <c r="N27" s="326"/>
      <c r="O27" s="313"/>
      <c r="P27" s="314"/>
      <c r="Q27" s="314"/>
      <c r="R27" s="314"/>
      <c r="S27" s="314"/>
      <c r="T27" s="314"/>
      <c r="U27" s="314"/>
      <c r="V27" s="315"/>
      <c r="W27" s="313"/>
      <c r="X27" s="314"/>
      <c r="Y27" s="314"/>
      <c r="Z27" s="314"/>
      <c r="AA27" s="314"/>
      <c r="AB27" s="314"/>
      <c r="AC27" s="314"/>
      <c r="AD27" s="315"/>
      <c r="AE27" s="313"/>
      <c r="AF27" s="314"/>
      <c r="AG27" s="314"/>
      <c r="AH27" s="314"/>
      <c r="AI27" s="314"/>
      <c r="AJ27" s="314"/>
      <c r="AK27" s="314"/>
      <c r="AL27" s="315"/>
    </row>
    <row r="28" spans="1:38" ht="19.5" customHeight="1">
      <c r="A28" s="230">
        <f>EDATE(A29,-12)+1</f>
        <v>40634</v>
      </c>
      <c r="B28" s="231"/>
      <c r="C28" s="231"/>
      <c r="D28" s="231"/>
      <c r="E28" s="231"/>
      <c r="F28" s="231"/>
      <c r="G28" s="2" t="s">
        <v>7</v>
      </c>
      <c r="H28" s="8"/>
      <c r="I28" s="324" t="s">
        <v>10</v>
      </c>
      <c r="J28" s="325"/>
      <c r="K28" s="325"/>
      <c r="L28" s="325"/>
      <c r="M28" s="325"/>
      <c r="N28" s="326"/>
      <c r="O28" s="310">
        <f>'事業年度(4)'!AE30</f>
        <v>0</v>
      </c>
      <c r="P28" s="311"/>
      <c r="Q28" s="311"/>
      <c r="R28" s="311"/>
      <c r="S28" s="311"/>
      <c r="T28" s="311"/>
      <c r="U28" s="311"/>
      <c r="V28" s="312"/>
      <c r="W28" s="310">
        <f>IF($AF$5&gt;0,MIN(O28,$AF$5-W13-W15-W18-W20-W22-W24-W26),0)</f>
        <v>0</v>
      </c>
      <c r="X28" s="311"/>
      <c r="Y28" s="311"/>
      <c r="Z28" s="311"/>
      <c r="AA28" s="311"/>
      <c r="AB28" s="311"/>
      <c r="AC28" s="311"/>
      <c r="AD28" s="312"/>
      <c r="AE28" s="310">
        <f>O28-W28</f>
        <v>0</v>
      </c>
      <c r="AF28" s="311"/>
      <c r="AG28" s="311"/>
      <c r="AH28" s="311"/>
      <c r="AI28" s="311"/>
      <c r="AJ28" s="311"/>
      <c r="AK28" s="311"/>
      <c r="AL28" s="312"/>
    </row>
    <row r="29" spans="1:38" ht="19.5" customHeight="1">
      <c r="A29" s="245">
        <f>A30-1</f>
        <v>40999</v>
      </c>
      <c r="B29" s="246"/>
      <c r="C29" s="246"/>
      <c r="D29" s="246"/>
      <c r="E29" s="246"/>
      <c r="F29" s="246"/>
      <c r="G29" s="3" t="s">
        <v>8</v>
      </c>
      <c r="H29" s="7"/>
      <c r="I29" s="324"/>
      <c r="J29" s="325"/>
      <c r="K29" s="325"/>
      <c r="L29" s="325"/>
      <c r="M29" s="325"/>
      <c r="N29" s="326"/>
      <c r="O29" s="313"/>
      <c r="P29" s="314"/>
      <c r="Q29" s="314"/>
      <c r="R29" s="314"/>
      <c r="S29" s="314"/>
      <c r="T29" s="314"/>
      <c r="U29" s="314"/>
      <c r="V29" s="315"/>
      <c r="W29" s="313"/>
      <c r="X29" s="314"/>
      <c r="Y29" s="314"/>
      <c r="Z29" s="314"/>
      <c r="AA29" s="314"/>
      <c r="AB29" s="314"/>
      <c r="AC29" s="314"/>
      <c r="AD29" s="315"/>
      <c r="AE29" s="313"/>
      <c r="AF29" s="314"/>
      <c r="AG29" s="314"/>
      <c r="AH29" s="314"/>
      <c r="AI29" s="314"/>
      <c r="AJ29" s="314"/>
      <c r="AK29" s="314"/>
      <c r="AL29" s="315"/>
    </row>
    <row r="30" spans="1:38" ht="19.5" customHeight="1">
      <c r="A30" s="230">
        <f>EDATE(A31,-12)+1</f>
        <v>41000</v>
      </c>
      <c r="B30" s="231"/>
      <c r="C30" s="231"/>
      <c r="D30" s="231"/>
      <c r="E30" s="231"/>
      <c r="F30" s="231"/>
      <c r="G30" s="2" t="s">
        <v>7</v>
      </c>
      <c r="H30" s="8"/>
      <c r="I30" s="324" t="s">
        <v>10</v>
      </c>
      <c r="J30" s="325"/>
      <c r="K30" s="325"/>
      <c r="L30" s="325"/>
      <c r="M30" s="325"/>
      <c r="N30" s="326"/>
      <c r="O30" s="310">
        <f>'事業年度(4)'!AE32</f>
        <v>0</v>
      </c>
      <c r="P30" s="311"/>
      <c r="Q30" s="311"/>
      <c r="R30" s="311"/>
      <c r="S30" s="311"/>
      <c r="T30" s="311"/>
      <c r="U30" s="311"/>
      <c r="V30" s="312"/>
      <c r="W30" s="310">
        <f>IF($AF$5&gt;0,MIN(O30,$AF$5-W13-W15-W18-W20-W22-W24-W26-W28),0)</f>
        <v>0</v>
      </c>
      <c r="X30" s="311"/>
      <c r="Y30" s="311"/>
      <c r="Z30" s="311"/>
      <c r="AA30" s="311"/>
      <c r="AB30" s="311"/>
      <c r="AC30" s="311"/>
      <c r="AD30" s="312"/>
      <c r="AE30" s="310">
        <f>O30-W30</f>
        <v>0</v>
      </c>
      <c r="AF30" s="311"/>
      <c r="AG30" s="311"/>
      <c r="AH30" s="311"/>
      <c r="AI30" s="311"/>
      <c r="AJ30" s="311"/>
      <c r="AK30" s="311"/>
      <c r="AL30" s="312"/>
    </row>
    <row r="31" spans="1:38" ht="19.5" customHeight="1">
      <c r="A31" s="245">
        <f>A32-1</f>
        <v>41364</v>
      </c>
      <c r="B31" s="246"/>
      <c r="C31" s="246"/>
      <c r="D31" s="246"/>
      <c r="E31" s="246"/>
      <c r="F31" s="246"/>
      <c r="G31" s="3" t="s">
        <v>8</v>
      </c>
      <c r="H31" s="7"/>
      <c r="I31" s="324"/>
      <c r="J31" s="325"/>
      <c r="K31" s="325"/>
      <c r="L31" s="325"/>
      <c r="M31" s="325"/>
      <c r="N31" s="326"/>
      <c r="O31" s="313"/>
      <c r="P31" s="314"/>
      <c r="Q31" s="314"/>
      <c r="R31" s="314"/>
      <c r="S31" s="314"/>
      <c r="T31" s="314"/>
      <c r="U31" s="314"/>
      <c r="V31" s="315"/>
      <c r="W31" s="313"/>
      <c r="X31" s="314"/>
      <c r="Y31" s="314"/>
      <c r="Z31" s="314"/>
      <c r="AA31" s="314"/>
      <c r="AB31" s="314"/>
      <c r="AC31" s="314"/>
      <c r="AD31" s="315"/>
      <c r="AE31" s="313"/>
      <c r="AF31" s="314"/>
      <c r="AG31" s="314"/>
      <c r="AH31" s="314"/>
      <c r="AI31" s="314"/>
      <c r="AJ31" s="314"/>
      <c r="AK31" s="314"/>
      <c r="AL31" s="315"/>
    </row>
    <row r="32" spans="1:45" ht="19.5" customHeight="1">
      <c r="A32" s="230">
        <f>EDATE(A33,-12)+1</f>
        <v>41365</v>
      </c>
      <c r="B32" s="231"/>
      <c r="C32" s="231"/>
      <c r="D32" s="231"/>
      <c r="E32" s="231"/>
      <c r="F32" s="231"/>
      <c r="G32" s="2" t="s">
        <v>7</v>
      </c>
      <c r="H32" s="8"/>
      <c r="I32" s="324" t="s">
        <v>10</v>
      </c>
      <c r="J32" s="325"/>
      <c r="K32" s="325"/>
      <c r="L32" s="325"/>
      <c r="M32" s="325"/>
      <c r="N32" s="326"/>
      <c r="O32" s="310">
        <f>'事業年度(4)'!AE41</f>
        <v>0</v>
      </c>
      <c r="P32" s="311"/>
      <c r="Q32" s="311"/>
      <c r="R32" s="311"/>
      <c r="S32" s="311"/>
      <c r="T32" s="311"/>
      <c r="U32" s="311"/>
      <c r="V32" s="312"/>
      <c r="W32" s="310">
        <f>IF($AF$5&gt;0,MIN(O32,$AF$5-W13-W15-W18-W20-W22-W24-W26-W28-W30),0)</f>
        <v>0</v>
      </c>
      <c r="X32" s="311"/>
      <c r="Y32" s="311"/>
      <c r="Z32" s="311"/>
      <c r="AA32" s="311"/>
      <c r="AB32" s="311"/>
      <c r="AC32" s="311"/>
      <c r="AD32" s="312"/>
      <c r="AE32" s="310">
        <f>O32-W32</f>
        <v>0</v>
      </c>
      <c r="AF32" s="311"/>
      <c r="AG32" s="311"/>
      <c r="AH32" s="311"/>
      <c r="AI32" s="311"/>
      <c r="AJ32" s="311"/>
      <c r="AK32" s="311"/>
      <c r="AL32" s="312"/>
      <c r="AS32" s="22"/>
    </row>
    <row r="33" spans="1:45" ht="19.5" customHeight="1">
      <c r="A33" s="245">
        <f>+N2-1</f>
        <v>41729</v>
      </c>
      <c r="B33" s="246"/>
      <c r="C33" s="246"/>
      <c r="D33" s="246"/>
      <c r="E33" s="246"/>
      <c r="F33" s="246"/>
      <c r="G33" s="3" t="s">
        <v>8</v>
      </c>
      <c r="H33" s="7"/>
      <c r="I33" s="324"/>
      <c r="J33" s="325"/>
      <c r="K33" s="325"/>
      <c r="L33" s="325"/>
      <c r="M33" s="325"/>
      <c r="N33" s="326"/>
      <c r="O33" s="313"/>
      <c r="P33" s="314"/>
      <c r="Q33" s="314"/>
      <c r="R33" s="314"/>
      <c r="S33" s="314"/>
      <c r="T33" s="314"/>
      <c r="U33" s="314"/>
      <c r="V33" s="315"/>
      <c r="W33" s="313"/>
      <c r="X33" s="314"/>
      <c r="Y33" s="314"/>
      <c r="Z33" s="314"/>
      <c r="AA33" s="314"/>
      <c r="AB33" s="314"/>
      <c r="AC33" s="314"/>
      <c r="AD33" s="315"/>
      <c r="AE33" s="313"/>
      <c r="AF33" s="314"/>
      <c r="AG33" s="314"/>
      <c r="AH33" s="314"/>
      <c r="AI33" s="314"/>
      <c r="AJ33" s="314"/>
      <c r="AK33" s="314"/>
      <c r="AL33" s="315"/>
      <c r="AS33"/>
    </row>
    <row r="34" spans="1:45" ht="19.5" customHeight="1">
      <c r="A34" s="327" t="s">
        <v>14</v>
      </c>
      <c r="B34" s="253"/>
      <c r="C34" s="253"/>
      <c r="D34" s="253"/>
      <c r="E34" s="253"/>
      <c r="F34" s="253"/>
      <c r="G34" s="253"/>
      <c r="H34" s="253"/>
      <c r="I34" s="253"/>
      <c r="J34" s="253"/>
      <c r="K34" s="253"/>
      <c r="L34" s="253"/>
      <c r="M34" s="253"/>
      <c r="N34" s="227"/>
      <c r="O34" s="310">
        <f>SUM(O13:V33)</f>
        <v>0</v>
      </c>
      <c r="P34" s="311"/>
      <c r="Q34" s="311"/>
      <c r="R34" s="311"/>
      <c r="S34" s="328"/>
      <c r="T34" s="328"/>
      <c r="U34" s="328"/>
      <c r="V34" s="329"/>
      <c r="W34" s="310">
        <f>SUM(W13:AD33)</f>
        <v>0</v>
      </c>
      <c r="X34" s="311"/>
      <c r="Y34" s="311"/>
      <c r="Z34" s="311"/>
      <c r="AA34" s="328"/>
      <c r="AB34" s="328"/>
      <c r="AC34" s="328"/>
      <c r="AD34" s="329"/>
      <c r="AE34" s="310">
        <f>SUM(AE16:AL33)</f>
        <v>0</v>
      </c>
      <c r="AF34" s="311"/>
      <c r="AG34" s="311"/>
      <c r="AH34" s="311"/>
      <c r="AI34" s="328"/>
      <c r="AJ34" s="328"/>
      <c r="AK34" s="328"/>
      <c r="AL34" s="329"/>
      <c r="AS34" s="23"/>
    </row>
    <row r="35" spans="1:38" ht="19.5" customHeight="1">
      <c r="A35" s="228"/>
      <c r="B35" s="274"/>
      <c r="C35" s="274"/>
      <c r="D35" s="274"/>
      <c r="E35" s="274"/>
      <c r="F35" s="274"/>
      <c r="G35" s="274"/>
      <c r="H35" s="274"/>
      <c r="I35" s="274"/>
      <c r="J35" s="274"/>
      <c r="K35" s="274"/>
      <c r="L35" s="274"/>
      <c r="M35" s="274"/>
      <c r="N35" s="229"/>
      <c r="O35" s="313"/>
      <c r="P35" s="314"/>
      <c r="Q35" s="314"/>
      <c r="R35" s="314"/>
      <c r="S35" s="330"/>
      <c r="T35" s="330"/>
      <c r="U35" s="330"/>
      <c r="V35" s="331"/>
      <c r="W35" s="313"/>
      <c r="X35" s="314"/>
      <c r="Y35" s="314"/>
      <c r="Z35" s="314"/>
      <c r="AA35" s="330"/>
      <c r="AB35" s="330"/>
      <c r="AC35" s="330"/>
      <c r="AD35" s="331"/>
      <c r="AE35" s="313"/>
      <c r="AF35" s="314"/>
      <c r="AG35" s="314"/>
      <c r="AH35" s="314"/>
      <c r="AI35" s="330"/>
      <c r="AJ35" s="330"/>
      <c r="AK35" s="330"/>
      <c r="AL35" s="331"/>
    </row>
    <row r="36" spans="1:38" ht="19.5" customHeight="1">
      <c r="A36" s="354" t="s">
        <v>19</v>
      </c>
      <c r="B36" s="354"/>
      <c r="C36" s="332" t="s">
        <v>15</v>
      </c>
      <c r="D36" s="332"/>
      <c r="E36" s="332"/>
      <c r="F36" s="332"/>
      <c r="G36" s="332"/>
      <c r="H36" s="332"/>
      <c r="I36" s="332"/>
      <c r="J36" s="332"/>
      <c r="K36" s="332"/>
      <c r="L36" s="332"/>
      <c r="M36" s="332"/>
      <c r="N36" s="332"/>
      <c r="O36" s="310">
        <f>'経過措置計算書 '!AF20</f>
        <v>0</v>
      </c>
      <c r="P36" s="311"/>
      <c r="Q36" s="311"/>
      <c r="R36" s="311"/>
      <c r="S36" s="311"/>
      <c r="T36" s="311"/>
      <c r="U36" s="311"/>
      <c r="V36" s="312"/>
      <c r="W36" s="355"/>
      <c r="X36" s="356"/>
      <c r="Y36" s="356"/>
      <c r="Z36" s="356"/>
      <c r="AA36" s="356"/>
      <c r="AB36" s="356"/>
      <c r="AC36" s="356"/>
      <c r="AD36" s="357"/>
      <c r="AE36" s="355"/>
      <c r="AF36" s="356"/>
      <c r="AG36" s="356"/>
      <c r="AH36" s="356"/>
      <c r="AI36" s="356"/>
      <c r="AJ36" s="356"/>
      <c r="AK36" s="356"/>
      <c r="AL36" s="357"/>
    </row>
    <row r="37" spans="1:38" ht="19.5" customHeight="1">
      <c r="A37" s="354"/>
      <c r="B37" s="354"/>
      <c r="C37" s="332"/>
      <c r="D37" s="332"/>
      <c r="E37" s="332"/>
      <c r="F37" s="332"/>
      <c r="G37" s="332"/>
      <c r="H37" s="332"/>
      <c r="I37" s="332"/>
      <c r="J37" s="332"/>
      <c r="K37" s="332"/>
      <c r="L37" s="332"/>
      <c r="M37" s="332"/>
      <c r="N37" s="332"/>
      <c r="O37" s="313"/>
      <c r="P37" s="314"/>
      <c r="Q37" s="314"/>
      <c r="R37" s="314"/>
      <c r="S37" s="314"/>
      <c r="T37" s="314"/>
      <c r="U37" s="314"/>
      <c r="V37" s="315"/>
      <c r="W37" s="358"/>
      <c r="X37" s="359"/>
      <c r="Y37" s="359"/>
      <c r="Z37" s="359"/>
      <c r="AA37" s="359"/>
      <c r="AB37" s="359"/>
      <c r="AC37" s="359"/>
      <c r="AD37" s="360"/>
      <c r="AE37" s="358"/>
      <c r="AF37" s="359"/>
      <c r="AG37" s="359"/>
      <c r="AH37" s="359"/>
      <c r="AI37" s="359"/>
      <c r="AJ37" s="359"/>
      <c r="AK37" s="359"/>
      <c r="AL37" s="360"/>
    </row>
    <row r="38" spans="1:38" ht="9.75" customHeight="1">
      <c r="A38" s="354"/>
      <c r="B38" s="354"/>
      <c r="C38" s="361" t="s">
        <v>16</v>
      </c>
      <c r="D38" s="362"/>
      <c r="E38" s="333" t="s">
        <v>17</v>
      </c>
      <c r="F38" s="334"/>
      <c r="G38" s="334"/>
      <c r="H38" s="334"/>
      <c r="I38" s="334"/>
      <c r="J38" s="334"/>
      <c r="K38" s="334"/>
      <c r="L38" s="334"/>
      <c r="M38" s="334"/>
      <c r="N38" s="335"/>
      <c r="O38" s="387">
        <v>0</v>
      </c>
      <c r="P38" s="388"/>
      <c r="Q38" s="388"/>
      <c r="R38" s="388"/>
      <c r="S38" s="388"/>
      <c r="T38" s="388"/>
      <c r="U38" s="388"/>
      <c r="V38" s="389"/>
      <c r="W38" s="342"/>
      <c r="X38" s="343"/>
      <c r="Y38" s="343"/>
      <c r="Z38" s="343"/>
      <c r="AA38" s="343"/>
      <c r="AB38" s="343"/>
      <c r="AC38" s="343"/>
      <c r="AD38" s="344"/>
      <c r="AE38" s="351" t="s">
        <v>34</v>
      </c>
      <c r="AF38" s="352"/>
      <c r="AG38" s="352"/>
      <c r="AH38" s="352"/>
      <c r="AI38" s="352"/>
      <c r="AJ38" s="352"/>
      <c r="AK38" s="352"/>
      <c r="AL38" s="353"/>
    </row>
    <row r="39" spans="1:38" ht="9.75" customHeight="1">
      <c r="A39" s="354"/>
      <c r="B39" s="354"/>
      <c r="C39" s="363"/>
      <c r="D39" s="364"/>
      <c r="E39" s="336"/>
      <c r="F39" s="337"/>
      <c r="G39" s="337"/>
      <c r="H39" s="337"/>
      <c r="I39" s="337"/>
      <c r="J39" s="337"/>
      <c r="K39" s="337"/>
      <c r="L39" s="337"/>
      <c r="M39" s="337"/>
      <c r="N39" s="338"/>
      <c r="O39" s="390"/>
      <c r="P39" s="391"/>
      <c r="Q39" s="391"/>
      <c r="R39" s="391"/>
      <c r="S39" s="391"/>
      <c r="T39" s="391"/>
      <c r="U39" s="391"/>
      <c r="V39" s="392"/>
      <c r="W39" s="345"/>
      <c r="X39" s="346"/>
      <c r="Y39" s="346"/>
      <c r="Z39" s="346"/>
      <c r="AA39" s="346"/>
      <c r="AB39" s="346"/>
      <c r="AC39" s="346"/>
      <c r="AD39" s="347"/>
      <c r="AE39" s="319">
        <f>O38</f>
        <v>0</v>
      </c>
      <c r="AF39" s="320"/>
      <c r="AG39" s="320"/>
      <c r="AH39" s="320"/>
      <c r="AI39" s="320"/>
      <c r="AJ39" s="320"/>
      <c r="AK39" s="320"/>
      <c r="AL39" s="321"/>
    </row>
    <row r="40" spans="1:38" ht="19.5" customHeight="1">
      <c r="A40" s="354"/>
      <c r="B40" s="354"/>
      <c r="C40" s="363"/>
      <c r="D40" s="364"/>
      <c r="E40" s="339"/>
      <c r="F40" s="340"/>
      <c r="G40" s="340"/>
      <c r="H40" s="340"/>
      <c r="I40" s="340"/>
      <c r="J40" s="340"/>
      <c r="K40" s="340"/>
      <c r="L40" s="340"/>
      <c r="M40" s="340"/>
      <c r="N40" s="341"/>
      <c r="O40" s="393"/>
      <c r="P40" s="394"/>
      <c r="Q40" s="394"/>
      <c r="R40" s="394"/>
      <c r="S40" s="394"/>
      <c r="T40" s="394"/>
      <c r="U40" s="394"/>
      <c r="V40" s="395"/>
      <c r="W40" s="348"/>
      <c r="X40" s="349"/>
      <c r="Y40" s="349"/>
      <c r="Z40" s="349"/>
      <c r="AA40" s="349"/>
      <c r="AB40" s="349"/>
      <c r="AC40" s="349"/>
      <c r="AD40" s="350"/>
      <c r="AE40" s="313"/>
      <c r="AF40" s="314"/>
      <c r="AG40" s="314"/>
      <c r="AH40" s="314"/>
      <c r="AI40" s="314"/>
      <c r="AJ40" s="314"/>
      <c r="AK40" s="314"/>
      <c r="AL40" s="315"/>
    </row>
    <row r="41" spans="1:38" ht="19.5" customHeight="1">
      <c r="A41" s="354"/>
      <c r="B41" s="354"/>
      <c r="C41" s="363"/>
      <c r="D41" s="364"/>
      <c r="E41" s="332" t="s">
        <v>18</v>
      </c>
      <c r="F41" s="332"/>
      <c r="G41" s="332"/>
      <c r="H41" s="332"/>
      <c r="I41" s="332"/>
      <c r="J41" s="332"/>
      <c r="K41" s="332"/>
      <c r="L41" s="332"/>
      <c r="M41" s="332"/>
      <c r="N41" s="332"/>
      <c r="O41" s="310">
        <f>O36</f>
        <v>0</v>
      </c>
      <c r="P41" s="311"/>
      <c r="Q41" s="311"/>
      <c r="R41" s="311"/>
      <c r="S41" s="311"/>
      <c r="T41" s="311"/>
      <c r="U41" s="311"/>
      <c r="V41" s="312"/>
      <c r="W41" s="355"/>
      <c r="X41" s="356"/>
      <c r="Y41" s="356"/>
      <c r="Z41" s="356"/>
      <c r="AA41" s="356"/>
      <c r="AB41" s="356"/>
      <c r="AC41" s="356"/>
      <c r="AD41" s="357"/>
      <c r="AE41" s="310">
        <f>O41</f>
        <v>0</v>
      </c>
      <c r="AF41" s="311"/>
      <c r="AG41" s="311"/>
      <c r="AH41" s="311"/>
      <c r="AI41" s="311"/>
      <c r="AJ41" s="311"/>
      <c r="AK41" s="311"/>
      <c r="AL41" s="312"/>
    </row>
    <row r="42" spans="1:38" ht="19.5" customHeight="1">
      <c r="A42" s="354"/>
      <c r="B42" s="354"/>
      <c r="C42" s="365"/>
      <c r="D42" s="366"/>
      <c r="E42" s="332"/>
      <c r="F42" s="332"/>
      <c r="G42" s="332"/>
      <c r="H42" s="332"/>
      <c r="I42" s="332"/>
      <c r="J42" s="332"/>
      <c r="K42" s="332"/>
      <c r="L42" s="332"/>
      <c r="M42" s="332"/>
      <c r="N42" s="332"/>
      <c r="O42" s="313"/>
      <c r="P42" s="314"/>
      <c r="Q42" s="314"/>
      <c r="R42" s="314"/>
      <c r="S42" s="314"/>
      <c r="T42" s="314"/>
      <c r="U42" s="314"/>
      <c r="V42" s="315"/>
      <c r="W42" s="358"/>
      <c r="X42" s="359"/>
      <c r="Y42" s="359"/>
      <c r="Z42" s="359"/>
      <c r="AA42" s="359"/>
      <c r="AB42" s="359"/>
      <c r="AC42" s="359"/>
      <c r="AD42" s="360"/>
      <c r="AE42" s="313"/>
      <c r="AF42" s="314"/>
      <c r="AG42" s="314"/>
      <c r="AH42" s="314"/>
      <c r="AI42" s="314"/>
      <c r="AJ42" s="314"/>
      <c r="AK42" s="314"/>
      <c r="AL42" s="315"/>
    </row>
    <row r="43" spans="1:38" ht="19.5" customHeight="1">
      <c r="A43" s="327" t="s">
        <v>20</v>
      </c>
      <c r="B43" s="253"/>
      <c r="C43" s="253"/>
      <c r="D43" s="253"/>
      <c r="E43" s="253"/>
      <c r="F43" s="253"/>
      <c r="G43" s="253"/>
      <c r="H43" s="253"/>
      <c r="I43" s="253"/>
      <c r="J43" s="253"/>
      <c r="K43" s="253"/>
      <c r="L43" s="253"/>
      <c r="M43" s="253"/>
      <c r="N43" s="227"/>
      <c r="O43" s="355"/>
      <c r="P43" s="356"/>
      <c r="Q43" s="356"/>
      <c r="R43" s="356"/>
      <c r="S43" s="356"/>
      <c r="T43" s="356"/>
      <c r="U43" s="356"/>
      <c r="V43" s="357"/>
      <c r="W43" s="355"/>
      <c r="X43" s="356"/>
      <c r="Y43" s="356"/>
      <c r="Z43" s="356"/>
      <c r="AA43" s="356"/>
      <c r="AB43" s="356"/>
      <c r="AC43" s="356"/>
      <c r="AD43" s="357"/>
      <c r="AE43" s="310">
        <f>+AE34+AE39+AE41</f>
        <v>0</v>
      </c>
      <c r="AF43" s="311"/>
      <c r="AG43" s="311"/>
      <c r="AH43" s="311"/>
      <c r="AI43" s="311"/>
      <c r="AJ43" s="311"/>
      <c r="AK43" s="311"/>
      <c r="AL43" s="312"/>
    </row>
    <row r="44" spans="1:38" ht="19.5" customHeight="1">
      <c r="A44" s="228"/>
      <c r="B44" s="274"/>
      <c r="C44" s="274"/>
      <c r="D44" s="274"/>
      <c r="E44" s="274"/>
      <c r="F44" s="274"/>
      <c r="G44" s="274"/>
      <c r="H44" s="274"/>
      <c r="I44" s="274"/>
      <c r="J44" s="274"/>
      <c r="K44" s="274"/>
      <c r="L44" s="274"/>
      <c r="M44" s="274"/>
      <c r="N44" s="229"/>
      <c r="O44" s="358"/>
      <c r="P44" s="359"/>
      <c r="Q44" s="359"/>
      <c r="R44" s="359"/>
      <c r="S44" s="359"/>
      <c r="T44" s="359"/>
      <c r="U44" s="359"/>
      <c r="V44" s="360"/>
      <c r="W44" s="358"/>
      <c r="X44" s="359"/>
      <c r="Y44" s="359"/>
      <c r="Z44" s="359"/>
      <c r="AA44" s="359"/>
      <c r="AB44" s="359"/>
      <c r="AC44" s="359"/>
      <c r="AD44" s="360"/>
      <c r="AE44" s="313"/>
      <c r="AF44" s="314"/>
      <c r="AG44" s="314"/>
      <c r="AH44" s="314"/>
      <c r="AI44" s="314"/>
      <c r="AJ44" s="314"/>
      <c r="AK44" s="314"/>
      <c r="AL44" s="315"/>
    </row>
    <row r="45" spans="1:38" ht="19.5" customHeight="1">
      <c r="A45" s="367" t="s">
        <v>21</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row>
    <row r="46" spans="1:38" ht="19.5" customHeight="1">
      <c r="A46" s="332" t="s">
        <v>22</v>
      </c>
      <c r="B46" s="368"/>
      <c r="C46" s="368"/>
      <c r="D46" s="368"/>
      <c r="E46" s="368"/>
      <c r="F46" s="368"/>
      <c r="G46" s="369"/>
      <c r="H46" s="370"/>
      <c r="I46" s="371"/>
      <c r="J46" s="367"/>
      <c r="K46" s="367"/>
      <c r="L46" s="367"/>
      <c r="M46" s="367"/>
      <c r="N46" s="367"/>
      <c r="O46" s="367"/>
      <c r="P46" s="367"/>
      <c r="Q46" s="367"/>
      <c r="R46" s="367"/>
      <c r="S46" s="367"/>
      <c r="T46" s="373" t="s">
        <v>29</v>
      </c>
      <c r="U46" s="373"/>
      <c r="V46" s="373"/>
      <c r="W46" s="373"/>
      <c r="X46" s="373"/>
      <c r="Y46" s="373"/>
      <c r="Z46" s="373"/>
      <c r="AA46" s="373"/>
      <c r="AB46" s="373"/>
      <c r="AC46" s="367"/>
      <c r="AD46" s="367"/>
      <c r="AE46" s="367"/>
      <c r="AF46" s="367"/>
      <c r="AG46" s="367"/>
      <c r="AH46" s="367"/>
      <c r="AI46" s="367"/>
      <c r="AJ46" s="367"/>
      <c r="AK46" s="367"/>
      <c r="AL46" s="367"/>
    </row>
    <row r="47" spans="1:38" ht="19.5" customHeight="1">
      <c r="A47" s="368"/>
      <c r="B47" s="368"/>
      <c r="C47" s="368"/>
      <c r="D47" s="368"/>
      <c r="E47" s="368"/>
      <c r="F47" s="368"/>
      <c r="G47" s="369"/>
      <c r="H47" s="372"/>
      <c r="I47" s="371"/>
      <c r="J47" s="367"/>
      <c r="K47" s="367"/>
      <c r="L47" s="367"/>
      <c r="M47" s="367"/>
      <c r="N47" s="367"/>
      <c r="O47" s="367"/>
      <c r="P47" s="367"/>
      <c r="Q47" s="367"/>
      <c r="R47" s="367"/>
      <c r="S47" s="367"/>
      <c r="T47" s="373"/>
      <c r="U47" s="373"/>
      <c r="V47" s="373"/>
      <c r="W47" s="373"/>
      <c r="X47" s="373"/>
      <c r="Y47" s="373"/>
      <c r="Z47" s="373"/>
      <c r="AA47" s="373"/>
      <c r="AB47" s="373"/>
      <c r="AC47" s="367"/>
      <c r="AD47" s="367"/>
      <c r="AE47" s="367"/>
      <c r="AF47" s="367"/>
      <c r="AG47" s="367"/>
      <c r="AH47" s="367"/>
      <c r="AI47" s="367"/>
      <c r="AJ47" s="367"/>
      <c r="AK47" s="367"/>
      <c r="AL47" s="367"/>
    </row>
    <row r="48" spans="1:38" ht="9.75" customHeight="1">
      <c r="A48" s="332" t="s">
        <v>23</v>
      </c>
      <c r="B48" s="332"/>
      <c r="C48" s="332"/>
      <c r="D48" s="332"/>
      <c r="E48" s="332"/>
      <c r="F48" s="332"/>
      <c r="G48" s="374"/>
      <c r="H48" s="370" t="s">
        <v>26</v>
      </c>
      <c r="I48" s="371"/>
      <c r="J48" s="4"/>
      <c r="K48" s="2"/>
      <c r="L48" s="2"/>
      <c r="M48" s="2"/>
      <c r="N48" s="2"/>
      <c r="O48" s="2"/>
      <c r="P48" s="2"/>
      <c r="Q48" s="2"/>
      <c r="R48" s="2"/>
      <c r="S48" s="10" t="s">
        <v>5</v>
      </c>
      <c r="T48" s="375" t="s">
        <v>30</v>
      </c>
      <c r="U48" s="375"/>
      <c r="V48" s="375"/>
      <c r="W48" s="375"/>
      <c r="X48" s="375"/>
      <c r="Y48" s="375"/>
      <c r="Z48" s="376"/>
      <c r="AA48" s="370" t="s">
        <v>32</v>
      </c>
      <c r="AB48" s="371"/>
      <c r="AC48" s="4"/>
      <c r="AD48" s="2"/>
      <c r="AE48" s="2"/>
      <c r="AF48" s="2"/>
      <c r="AG48" s="2"/>
      <c r="AH48" s="2"/>
      <c r="AI48" s="2"/>
      <c r="AJ48" s="2"/>
      <c r="AK48" s="2"/>
      <c r="AL48" s="10" t="s">
        <v>5</v>
      </c>
    </row>
    <row r="49" spans="1:38" ht="9.75" customHeight="1">
      <c r="A49" s="332"/>
      <c r="B49" s="332"/>
      <c r="C49" s="332"/>
      <c r="D49" s="332"/>
      <c r="E49" s="332"/>
      <c r="F49" s="332"/>
      <c r="G49" s="374"/>
      <c r="H49" s="370"/>
      <c r="I49" s="371"/>
      <c r="J49" s="377"/>
      <c r="K49" s="377"/>
      <c r="L49" s="377"/>
      <c r="M49" s="377"/>
      <c r="N49" s="377"/>
      <c r="O49" s="377"/>
      <c r="P49" s="377"/>
      <c r="Q49" s="377"/>
      <c r="R49" s="377"/>
      <c r="S49" s="377"/>
      <c r="T49" s="375"/>
      <c r="U49" s="375"/>
      <c r="V49" s="375"/>
      <c r="W49" s="375"/>
      <c r="X49" s="375"/>
      <c r="Y49" s="375"/>
      <c r="Z49" s="376"/>
      <c r="AA49" s="370"/>
      <c r="AB49" s="371"/>
      <c r="AC49" s="377"/>
      <c r="AD49" s="377"/>
      <c r="AE49" s="377"/>
      <c r="AF49" s="377"/>
      <c r="AG49" s="377"/>
      <c r="AH49" s="377"/>
      <c r="AI49" s="377"/>
      <c r="AJ49" s="377"/>
      <c r="AK49" s="377"/>
      <c r="AL49" s="377"/>
    </row>
    <row r="50" spans="1:38" ht="19.5" customHeight="1">
      <c r="A50" s="332"/>
      <c r="B50" s="332"/>
      <c r="C50" s="332"/>
      <c r="D50" s="332"/>
      <c r="E50" s="332"/>
      <c r="F50" s="332"/>
      <c r="G50" s="374"/>
      <c r="H50" s="372"/>
      <c r="I50" s="371"/>
      <c r="J50" s="378"/>
      <c r="K50" s="378"/>
      <c r="L50" s="378"/>
      <c r="M50" s="378"/>
      <c r="N50" s="378"/>
      <c r="O50" s="378"/>
      <c r="P50" s="378"/>
      <c r="Q50" s="378"/>
      <c r="R50" s="378"/>
      <c r="S50" s="378"/>
      <c r="T50" s="375"/>
      <c r="U50" s="375"/>
      <c r="V50" s="375"/>
      <c r="W50" s="375"/>
      <c r="X50" s="375"/>
      <c r="Y50" s="375"/>
      <c r="Z50" s="376"/>
      <c r="AA50" s="372"/>
      <c r="AB50" s="371"/>
      <c r="AC50" s="378"/>
      <c r="AD50" s="378"/>
      <c r="AE50" s="378"/>
      <c r="AF50" s="378"/>
      <c r="AG50" s="378"/>
      <c r="AH50" s="378"/>
      <c r="AI50" s="378"/>
      <c r="AJ50" s="378"/>
      <c r="AK50" s="378"/>
      <c r="AL50" s="378"/>
    </row>
    <row r="51" spans="1:38" ht="19.5" customHeight="1">
      <c r="A51" s="379" t="s">
        <v>24</v>
      </c>
      <c r="B51" s="380"/>
      <c r="C51" s="380"/>
      <c r="D51" s="380"/>
      <c r="E51" s="380"/>
      <c r="F51" s="380"/>
      <c r="G51" s="381"/>
      <c r="H51" s="370" t="s">
        <v>27</v>
      </c>
      <c r="I51" s="371"/>
      <c r="J51" s="378"/>
      <c r="K51" s="378"/>
      <c r="L51" s="378"/>
      <c r="M51" s="378"/>
      <c r="N51" s="378"/>
      <c r="O51" s="378"/>
      <c r="P51" s="378"/>
      <c r="Q51" s="378"/>
      <c r="R51" s="378"/>
      <c r="S51" s="378"/>
      <c r="T51" s="382" t="s">
        <v>31</v>
      </c>
      <c r="U51" s="382"/>
      <c r="V51" s="382"/>
      <c r="W51" s="382"/>
      <c r="X51" s="382"/>
      <c r="Y51" s="382"/>
      <c r="Z51" s="383"/>
      <c r="AA51" s="370" t="s">
        <v>33</v>
      </c>
      <c r="AB51" s="371"/>
      <c r="AC51" s="378"/>
      <c r="AD51" s="378"/>
      <c r="AE51" s="378"/>
      <c r="AF51" s="378"/>
      <c r="AG51" s="378"/>
      <c r="AH51" s="378"/>
      <c r="AI51" s="378"/>
      <c r="AJ51" s="378"/>
      <c r="AK51" s="378"/>
      <c r="AL51" s="378"/>
    </row>
    <row r="52" spans="1:38" ht="19.5" customHeight="1">
      <c r="A52" s="380"/>
      <c r="B52" s="380"/>
      <c r="C52" s="380"/>
      <c r="D52" s="380"/>
      <c r="E52" s="380"/>
      <c r="F52" s="380"/>
      <c r="G52" s="381"/>
      <c r="H52" s="372"/>
      <c r="I52" s="371"/>
      <c r="J52" s="378"/>
      <c r="K52" s="378"/>
      <c r="L52" s="378"/>
      <c r="M52" s="378"/>
      <c r="N52" s="378"/>
      <c r="O52" s="378"/>
      <c r="P52" s="378"/>
      <c r="Q52" s="378"/>
      <c r="R52" s="378"/>
      <c r="S52" s="378"/>
      <c r="T52" s="382"/>
      <c r="U52" s="382"/>
      <c r="V52" s="382"/>
      <c r="W52" s="382"/>
      <c r="X52" s="382"/>
      <c r="Y52" s="382"/>
      <c r="Z52" s="383"/>
      <c r="AA52" s="372"/>
      <c r="AB52" s="371"/>
      <c r="AC52" s="378"/>
      <c r="AD52" s="378"/>
      <c r="AE52" s="378"/>
      <c r="AF52" s="378"/>
      <c r="AG52" s="378"/>
      <c r="AH52" s="378"/>
      <c r="AI52" s="378"/>
      <c r="AJ52" s="378"/>
      <c r="AK52" s="378"/>
      <c r="AL52" s="378"/>
    </row>
    <row r="53" spans="1:38" ht="19.5" customHeight="1">
      <c r="A53" s="379" t="s">
        <v>25</v>
      </c>
      <c r="B53" s="380"/>
      <c r="C53" s="380"/>
      <c r="D53" s="380"/>
      <c r="E53" s="380"/>
      <c r="F53" s="380"/>
      <c r="G53" s="381"/>
      <c r="H53" s="370" t="s">
        <v>28</v>
      </c>
      <c r="I53" s="371"/>
      <c r="J53" s="378"/>
      <c r="K53" s="378"/>
      <c r="L53" s="378"/>
      <c r="M53" s="378"/>
      <c r="N53" s="378"/>
      <c r="O53" s="378"/>
      <c r="P53" s="378"/>
      <c r="Q53" s="378"/>
      <c r="R53" s="378"/>
      <c r="S53" s="378"/>
      <c r="T53" s="384"/>
      <c r="U53" s="384"/>
      <c r="V53" s="384"/>
      <c r="W53" s="384"/>
      <c r="X53" s="384"/>
      <c r="Y53" s="384"/>
      <c r="Z53" s="384"/>
      <c r="AA53" s="384"/>
      <c r="AB53" s="384"/>
      <c r="AC53" s="384"/>
      <c r="AD53" s="384"/>
      <c r="AE53" s="384"/>
      <c r="AF53" s="384"/>
      <c r="AG53" s="384"/>
      <c r="AH53" s="384"/>
      <c r="AI53" s="384"/>
      <c r="AJ53" s="384"/>
      <c r="AK53" s="384"/>
      <c r="AL53" s="384"/>
    </row>
    <row r="54" spans="1:38" ht="19.5" customHeight="1">
      <c r="A54" s="380"/>
      <c r="B54" s="380"/>
      <c r="C54" s="380"/>
      <c r="D54" s="380"/>
      <c r="E54" s="380"/>
      <c r="F54" s="380"/>
      <c r="G54" s="381"/>
      <c r="H54" s="372"/>
      <c r="I54" s="371"/>
      <c r="J54" s="378"/>
      <c r="K54" s="378"/>
      <c r="L54" s="378"/>
      <c r="M54" s="378"/>
      <c r="N54" s="378"/>
      <c r="O54" s="378"/>
      <c r="P54" s="378"/>
      <c r="Q54" s="378"/>
      <c r="R54" s="378"/>
      <c r="S54" s="378"/>
      <c r="T54" s="384"/>
      <c r="U54" s="384"/>
      <c r="V54" s="384"/>
      <c r="W54" s="384"/>
      <c r="X54" s="384"/>
      <c r="Y54" s="384"/>
      <c r="Z54" s="384"/>
      <c r="AA54" s="384"/>
      <c r="AB54" s="384"/>
      <c r="AC54" s="384"/>
      <c r="AD54" s="384"/>
      <c r="AE54" s="384"/>
      <c r="AF54" s="384"/>
      <c r="AG54" s="384"/>
      <c r="AH54" s="384"/>
      <c r="AI54" s="384"/>
      <c r="AJ54" s="384"/>
      <c r="AK54" s="384"/>
      <c r="AL54" s="38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mergeCells count="134">
    <mergeCell ref="L2:M3"/>
    <mergeCell ref="N2:T2"/>
    <mergeCell ref="W2:Y3"/>
    <mergeCell ref="Z2:AL3"/>
    <mergeCell ref="AM2:AM19"/>
    <mergeCell ref="N3:T3"/>
    <mergeCell ref="L4:M7"/>
    <mergeCell ref="V4:AB5"/>
    <mergeCell ref="AD4:AE7"/>
    <mergeCell ref="A5:K5"/>
    <mergeCell ref="N5:T7"/>
    <mergeCell ref="AF5:AL7"/>
    <mergeCell ref="A6:K6"/>
    <mergeCell ref="V6:W7"/>
    <mergeCell ref="X6:AB6"/>
    <mergeCell ref="X7:AB7"/>
    <mergeCell ref="A8:H11"/>
    <mergeCell ref="I8:N11"/>
    <mergeCell ref="O8:V9"/>
    <mergeCell ref="W8:AD9"/>
    <mergeCell ref="AE8:AL9"/>
    <mergeCell ref="O10:V11"/>
    <mergeCell ref="W10:AD11"/>
    <mergeCell ref="AE10:AL11"/>
    <mergeCell ref="A12:F13"/>
    <mergeCell ref="G12:H13"/>
    <mergeCell ref="I12:N14"/>
    <mergeCell ref="O12:V12"/>
    <mergeCell ref="W12:AD12"/>
    <mergeCell ref="AE12:AL14"/>
    <mergeCell ref="O13:V14"/>
    <mergeCell ref="W13:AD14"/>
    <mergeCell ref="A14:F14"/>
    <mergeCell ref="A15:F16"/>
    <mergeCell ref="G15:H16"/>
    <mergeCell ref="I15:N17"/>
    <mergeCell ref="O15:V17"/>
    <mergeCell ref="W15:AD17"/>
    <mergeCell ref="AE15:AL15"/>
    <mergeCell ref="AE16:AL17"/>
    <mergeCell ref="A17:F17"/>
    <mergeCell ref="A18:F18"/>
    <mergeCell ref="I18:N19"/>
    <mergeCell ref="O18:V19"/>
    <mergeCell ref="W18:AD19"/>
    <mergeCell ref="AE18:AL19"/>
    <mergeCell ref="A19:F19"/>
    <mergeCell ref="A20:F20"/>
    <mergeCell ref="I20:N21"/>
    <mergeCell ref="O20:V21"/>
    <mergeCell ref="W20:AD21"/>
    <mergeCell ref="AE20:AL21"/>
    <mergeCell ref="A21:F21"/>
    <mergeCell ref="A22:F22"/>
    <mergeCell ref="I22:N23"/>
    <mergeCell ref="O22:V23"/>
    <mergeCell ref="W22:AD23"/>
    <mergeCell ref="AE22:AL23"/>
    <mergeCell ref="A23:F23"/>
    <mergeCell ref="A24:F24"/>
    <mergeCell ref="I24:N25"/>
    <mergeCell ref="O24:V25"/>
    <mergeCell ref="W24:AD25"/>
    <mergeCell ref="AE24:AL25"/>
    <mergeCell ref="A25:F25"/>
    <mergeCell ref="A26:F26"/>
    <mergeCell ref="I26:N27"/>
    <mergeCell ref="O26:V27"/>
    <mergeCell ref="W26:AD27"/>
    <mergeCell ref="AE26:AL27"/>
    <mergeCell ref="A27:F27"/>
    <mergeCell ref="A28:F28"/>
    <mergeCell ref="I28:N29"/>
    <mergeCell ref="O28:V29"/>
    <mergeCell ref="W28:AD29"/>
    <mergeCell ref="AE28:AL29"/>
    <mergeCell ref="A29:F29"/>
    <mergeCell ref="A30:F30"/>
    <mergeCell ref="I30:N31"/>
    <mergeCell ref="O30:V31"/>
    <mergeCell ref="W30:AD31"/>
    <mergeCell ref="AE30:AL31"/>
    <mergeCell ref="A31:F31"/>
    <mergeCell ref="A32:F32"/>
    <mergeCell ref="I32:N33"/>
    <mergeCell ref="O32:V33"/>
    <mergeCell ref="W32:AD33"/>
    <mergeCell ref="AE32:AL33"/>
    <mergeCell ref="A33:F33"/>
    <mergeCell ref="A34:N35"/>
    <mergeCell ref="O34:V35"/>
    <mergeCell ref="W34:AD35"/>
    <mergeCell ref="AE34:AL35"/>
    <mergeCell ref="A36:B42"/>
    <mergeCell ref="C36:N37"/>
    <mergeCell ref="O36:V37"/>
    <mergeCell ref="W36:AD37"/>
    <mergeCell ref="AE36:AL37"/>
    <mergeCell ref="C38:D42"/>
    <mergeCell ref="E38:N40"/>
    <mergeCell ref="O38:V40"/>
    <mergeCell ref="W38:AD40"/>
    <mergeCell ref="AE38:AL38"/>
    <mergeCell ref="AE39:AL40"/>
    <mergeCell ref="E41:N42"/>
    <mergeCell ref="O41:V42"/>
    <mergeCell ref="W41:AD42"/>
    <mergeCell ref="AE41:AL42"/>
    <mergeCell ref="A43:N44"/>
    <mergeCell ref="O43:V44"/>
    <mergeCell ref="W43:AD44"/>
    <mergeCell ref="AE43:AL44"/>
    <mergeCell ref="A45:AL45"/>
    <mergeCell ref="A46:G47"/>
    <mergeCell ref="H46:I47"/>
    <mergeCell ref="J46:S47"/>
    <mergeCell ref="T46:AB47"/>
    <mergeCell ref="AC46:AL47"/>
    <mergeCell ref="A48:G50"/>
    <mergeCell ref="H48:I50"/>
    <mergeCell ref="T48:Z50"/>
    <mergeCell ref="AA48:AB50"/>
    <mergeCell ref="J49:S50"/>
    <mergeCell ref="AC49:AL50"/>
    <mergeCell ref="A53:G54"/>
    <mergeCell ref="H53:I54"/>
    <mergeCell ref="J53:S54"/>
    <mergeCell ref="T53:AL54"/>
    <mergeCell ref="A51:G52"/>
    <mergeCell ref="H51:I52"/>
    <mergeCell ref="J51:S52"/>
    <mergeCell ref="T51:Z52"/>
    <mergeCell ref="AA51:AB52"/>
    <mergeCell ref="AC51:AL52"/>
  </mergeCells>
  <dataValidations count="2">
    <dataValidation allowBlank="1" showInputMessage="1" showErrorMessage="1" imeMode="off" sqref="O43 N5:T7 AE41 P13:R14 O13:O15 W13:Z14 W43 W28 W15 AE34:AE36 O18 W18 AE16 AE18 O41 O22 P34:R35 O24 W22 W20:Z21 W24 AE22 AE24 O28 O38 AF34:AH35 O32 W32 AE26 AF5:AL7 AE43 AE39 W41 AE20 AE32 AE28 O34:O36 O20:R21 O26 W26 W34:Z35 W36 A12:F33 O30 W30 AE30"/>
    <dataValidation allowBlank="1" showInputMessage="1" showErrorMessage="1" imeMode="on" sqref="X6:X7 V6 AM2 AD4 L4 O4:T4 AF4:AL4 AC4:AC7 AE10 L2 W2 B7:H7 O10 AE8 AR2:BG11 U2:U7 B2:K4 V4 I15 J7:K7 I7:I9 A1:A9 O8 W8 W10 AN2:AQ19 G12 A34 E41 C36 C38 E38 A36 A43 Z2 G14:G15 H14 W38 A53 A45:A46 A48:A49 A51 H46 H53 H48:H49 H51 T51 AA48:AA49 T46 T48:T49 A55:AL65536 AA51 J46 K48:S48 J48:J49 J51 J53 AC46 AD48:AL48 AC48:AC49 AC51 T53 I12 I18:J18 I22:J22 I28:J28 I24:J24 I32:J32 I26:J26 I20:J20 BH2:IV25 AM20:AQ25 AR13:BG25 N2:N4 G17:H33 I30:J30 AM26:AR65536 AT26:IV65536 AS26:AS31 AS35:AS65536"/>
  </dataValidations>
  <printOptions horizontalCentered="1"/>
  <pageMargins left="0.5905511811023623" right="0.1968503937007874" top="0.3937007874015748" bottom="0.3937007874015748" header="0.31496062992125984" footer="0.31496062992125984"/>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saitamaken</cp:lastModifiedBy>
  <cp:lastPrinted>2021-04-15T10:13:51Z</cp:lastPrinted>
  <dcterms:created xsi:type="dcterms:W3CDTF">2015-06-19T02:42:51Z</dcterms:created>
  <dcterms:modified xsi:type="dcterms:W3CDTF">2021-04-15T10:19:20Z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